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e46e17307477ba9c/Desktop/"/>
    </mc:Choice>
  </mc:AlternateContent>
  <xr:revisionPtr revIDLastSave="3" documentId="8_{CD7A0CC6-1001-4769-85F2-30B93ED671B2}" xr6:coauthVersionLast="47" xr6:coauthVersionMax="47" xr10:uidLastSave="{AA6C27D4-1EF1-4EE8-AAA6-DEB77A799F04}"/>
  <bookViews>
    <workbookView minimized="1" xWindow="5760" yWindow="3360" windowWidth="17280" windowHeight="8880" activeTab="1" xr2:uid="{C2B90E3E-86D6-407E-9E47-6F9B08E8E196}"/>
  </bookViews>
  <sheets>
    <sheet name="All Pivot Tables" sheetId="3" r:id="rId1"/>
    <sheet name="Executive Dashboard" sheetId="4" r:id="rId2"/>
    <sheet name="Data" sheetId="1" r:id="rId3"/>
  </sheets>
  <definedNames>
    <definedName name="_xlchart.v5.0" hidden="1">'All Pivot Tables'!$U$2</definedName>
    <definedName name="_xlchart.v5.1" hidden="1">'All Pivot Tables'!$U$3:$U$19</definedName>
    <definedName name="_xlchart.v5.2" hidden="1">'All Pivot Tables'!$V$2</definedName>
    <definedName name="_xlchart.v5.3" hidden="1">'All Pivot Tables'!$V$3:$V$19</definedName>
    <definedName name="age">#REF!</definedName>
    <definedName name="count">#REF!</definedName>
    <definedName name="Slicer_Country">#N/A</definedName>
    <definedName name="Slicer_Quarter">#N/A</definedName>
    <definedName name="Slicer_Region">#N/A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6" i="3" l="1"/>
  <c r="V16" i="3"/>
  <c r="U17" i="3"/>
  <c r="V17" i="3"/>
  <c r="U18" i="3"/>
  <c r="V18" i="3"/>
  <c r="U19" i="3"/>
  <c r="V19" i="3"/>
  <c r="U3" i="3"/>
  <c r="V3" i="3"/>
  <c r="U4" i="3"/>
  <c r="V4" i="3"/>
  <c r="U5" i="3"/>
  <c r="V5" i="3"/>
  <c r="U6" i="3"/>
  <c r="V6" i="3"/>
  <c r="U7" i="3"/>
  <c r="V7" i="3"/>
  <c r="U8" i="3"/>
  <c r="V8" i="3"/>
  <c r="U9" i="3"/>
  <c r="V9" i="3"/>
  <c r="U10" i="3"/>
  <c r="V10" i="3"/>
  <c r="U11" i="3"/>
  <c r="V11" i="3"/>
  <c r="U12" i="3"/>
  <c r="V12" i="3"/>
  <c r="U13" i="3"/>
  <c r="V13" i="3"/>
  <c r="U14" i="3"/>
  <c r="V14" i="3"/>
  <c r="U15" i="3"/>
  <c r="V15" i="3"/>
  <c r="V2" i="3"/>
  <c r="U2" i="3"/>
  <c r="E11" i="3"/>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3" i="1"/>
  <c r="Q2" i="1"/>
  <c r="E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T2708" i="1"/>
  <c r="S2708" i="1"/>
  <c r="U2708" i="1" s="1"/>
  <c r="V2708" i="1" s="1"/>
  <c r="F2708" i="1"/>
  <c r="E2708" i="1"/>
  <c r="D2708" i="1"/>
  <c r="T2707" i="1"/>
  <c r="S2707" i="1"/>
  <c r="U2707" i="1" s="1"/>
  <c r="V2707" i="1" s="1"/>
  <c r="F2707" i="1"/>
  <c r="E2707" i="1"/>
  <c r="D2707" i="1"/>
  <c r="T2706" i="1"/>
  <c r="S2706" i="1"/>
  <c r="U2706" i="1" s="1"/>
  <c r="V2706" i="1" s="1"/>
  <c r="F2706" i="1"/>
  <c r="E2706" i="1"/>
  <c r="D2706" i="1"/>
  <c r="T2705" i="1"/>
  <c r="S2705" i="1"/>
  <c r="U2705" i="1" s="1"/>
  <c r="V2705" i="1" s="1"/>
  <c r="F2705" i="1"/>
  <c r="E2705" i="1"/>
  <c r="D2705" i="1"/>
  <c r="T2704" i="1"/>
  <c r="S2704" i="1"/>
  <c r="U2704" i="1" s="1"/>
  <c r="V2704" i="1" s="1"/>
  <c r="F2704" i="1"/>
  <c r="E2704" i="1"/>
  <c r="D2704" i="1"/>
  <c r="T2703" i="1"/>
  <c r="S2703" i="1"/>
  <c r="U2703" i="1" s="1"/>
  <c r="V2703" i="1" s="1"/>
  <c r="F2703" i="1"/>
  <c r="E2703" i="1"/>
  <c r="D2703" i="1"/>
  <c r="T2702" i="1"/>
  <c r="S2702" i="1"/>
  <c r="U2702" i="1" s="1"/>
  <c r="V2702" i="1" s="1"/>
  <c r="F2702" i="1"/>
  <c r="E2702" i="1"/>
  <c r="D2702" i="1"/>
  <c r="T2701" i="1"/>
  <c r="S2701" i="1"/>
  <c r="U2701" i="1" s="1"/>
  <c r="V2701" i="1" s="1"/>
  <c r="F2701" i="1"/>
  <c r="E2701" i="1"/>
  <c r="D2701" i="1"/>
  <c r="T2700" i="1"/>
  <c r="S2700" i="1"/>
  <c r="U2700" i="1" s="1"/>
  <c r="V2700" i="1" s="1"/>
  <c r="F2700" i="1"/>
  <c r="E2700" i="1"/>
  <c r="D2700" i="1"/>
  <c r="T2699" i="1"/>
  <c r="S2699" i="1"/>
  <c r="U2699" i="1" s="1"/>
  <c r="V2699" i="1" s="1"/>
  <c r="F2699" i="1"/>
  <c r="E2699" i="1"/>
  <c r="D2699" i="1"/>
  <c r="T2698" i="1"/>
  <c r="S2698" i="1"/>
  <c r="U2698" i="1" s="1"/>
  <c r="V2698" i="1" s="1"/>
  <c r="F2698" i="1"/>
  <c r="E2698" i="1"/>
  <c r="D2698" i="1"/>
  <c r="T2697" i="1"/>
  <c r="S2697" i="1"/>
  <c r="U2697" i="1" s="1"/>
  <c r="V2697" i="1" s="1"/>
  <c r="F2697" i="1"/>
  <c r="E2697" i="1"/>
  <c r="D2697" i="1"/>
  <c r="T2696" i="1"/>
  <c r="S2696" i="1"/>
  <c r="U2696" i="1" s="1"/>
  <c r="V2696" i="1" s="1"/>
  <c r="F2696" i="1"/>
  <c r="E2696" i="1"/>
  <c r="D2696" i="1"/>
  <c r="T2695" i="1"/>
  <c r="S2695" i="1"/>
  <c r="U2695" i="1" s="1"/>
  <c r="V2695" i="1" s="1"/>
  <c r="F2695" i="1"/>
  <c r="E2695" i="1"/>
  <c r="D2695" i="1"/>
  <c r="T2694" i="1"/>
  <c r="S2694" i="1"/>
  <c r="U2694" i="1" s="1"/>
  <c r="V2694" i="1" s="1"/>
  <c r="F2694" i="1"/>
  <c r="E2694" i="1"/>
  <c r="D2694" i="1"/>
  <c r="T2693" i="1"/>
  <c r="S2693" i="1"/>
  <c r="U2693" i="1" s="1"/>
  <c r="V2693" i="1" s="1"/>
  <c r="F2693" i="1"/>
  <c r="E2693" i="1"/>
  <c r="D2693" i="1"/>
  <c r="T2692" i="1"/>
  <c r="S2692" i="1"/>
  <c r="U2692" i="1" s="1"/>
  <c r="V2692" i="1" s="1"/>
  <c r="F2692" i="1"/>
  <c r="E2692" i="1"/>
  <c r="D2692" i="1"/>
  <c r="T2691" i="1"/>
  <c r="S2691" i="1"/>
  <c r="U2691" i="1" s="1"/>
  <c r="V2691" i="1" s="1"/>
  <c r="F2691" i="1"/>
  <c r="E2691" i="1"/>
  <c r="D2691" i="1"/>
  <c r="T2690" i="1"/>
  <c r="S2690" i="1"/>
  <c r="U2690" i="1" s="1"/>
  <c r="V2690" i="1" s="1"/>
  <c r="F2690" i="1"/>
  <c r="E2690" i="1"/>
  <c r="D2690" i="1"/>
  <c r="T2689" i="1"/>
  <c r="S2689" i="1"/>
  <c r="U2689" i="1" s="1"/>
  <c r="V2689" i="1" s="1"/>
  <c r="F2689" i="1"/>
  <c r="E2689" i="1"/>
  <c r="D2689" i="1"/>
  <c r="T2688" i="1"/>
  <c r="S2688" i="1"/>
  <c r="U2688" i="1" s="1"/>
  <c r="V2688" i="1" s="1"/>
  <c r="F2688" i="1"/>
  <c r="E2688" i="1"/>
  <c r="D2688" i="1"/>
  <c r="T2687" i="1"/>
  <c r="S2687" i="1"/>
  <c r="U2687" i="1" s="1"/>
  <c r="V2687" i="1" s="1"/>
  <c r="F2687" i="1"/>
  <c r="E2687" i="1"/>
  <c r="D2687" i="1"/>
  <c r="T2686" i="1"/>
  <c r="S2686" i="1"/>
  <c r="U2686" i="1" s="1"/>
  <c r="V2686" i="1" s="1"/>
  <c r="F2686" i="1"/>
  <c r="E2686" i="1"/>
  <c r="D2686" i="1"/>
  <c r="T2685" i="1"/>
  <c r="S2685" i="1"/>
  <c r="U2685" i="1" s="1"/>
  <c r="V2685" i="1" s="1"/>
  <c r="F2685" i="1"/>
  <c r="E2685" i="1"/>
  <c r="D2685" i="1"/>
  <c r="T2684" i="1"/>
  <c r="S2684" i="1"/>
  <c r="U2684" i="1" s="1"/>
  <c r="V2684" i="1" s="1"/>
  <c r="F2684" i="1"/>
  <c r="E2684" i="1"/>
  <c r="D2684" i="1"/>
  <c r="T2683" i="1"/>
  <c r="S2683" i="1"/>
  <c r="U2683" i="1" s="1"/>
  <c r="V2683" i="1" s="1"/>
  <c r="F2683" i="1"/>
  <c r="E2683" i="1"/>
  <c r="D2683" i="1"/>
  <c r="T2682" i="1"/>
  <c r="S2682" i="1"/>
  <c r="U2682" i="1" s="1"/>
  <c r="V2682" i="1" s="1"/>
  <c r="F2682" i="1"/>
  <c r="E2682" i="1"/>
  <c r="D2682" i="1"/>
  <c r="T2681" i="1"/>
  <c r="S2681" i="1"/>
  <c r="U2681" i="1" s="1"/>
  <c r="V2681" i="1" s="1"/>
  <c r="F2681" i="1"/>
  <c r="E2681" i="1"/>
  <c r="D2681" i="1"/>
  <c r="T2680" i="1"/>
  <c r="S2680" i="1"/>
  <c r="U2680" i="1" s="1"/>
  <c r="V2680" i="1" s="1"/>
  <c r="F2680" i="1"/>
  <c r="E2680" i="1"/>
  <c r="D2680" i="1"/>
  <c r="T2679" i="1"/>
  <c r="S2679" i="1"/>
  <c r="U2679" i="1" s="1"/>
  <c r="V2679" i="1" s="1"/>
  <c r="F2679" i="1"/>
  <c r="E2679" i="1"/>
  <c r="D2679" i="1"/>
  <c r="T2678" i="1"/>
  <c r="S2678" i="1"/>
  <c r="U2678" i="1" s="1"/>
  <c r="V2678" i="1" s="1"/>
  <c r="F2678" i="1"/>
  <c r="E2678" i="1"/>
  <c r="D2678" i="1"/>
  <c r="T2677" i="1"/>
  <c r="S2677" i="1"/>
  <c r="U2677" i="1" s="1"/>
  <c r="V2677" i="1" s="1"/>
  <c r="F2677" i="1"/>
  <c r="E2677" i="1"/>
  <c r="D2677" i="1"/>
  <c r="T2676" i="1"/>
  <c r="S2676" i="1"/>
  <c r="U2676" i="1" s="1"/>
  <c r="V2676" i="1" s="1"/>
  <c r="F2676" i="1"/>
  <c r="E2676" i="1"/>
  <c r="D2676" i="1"/>
  <c r="T2675" i="1"/>
  <c r="S2675" i="1"/>
  <c r="U2675" i="1" s="1"/>
  <c r="V2675" i="1" s="1"/>
  <c r="F2675" i="1"/>
  <c r="E2675" i="1"/>
  <c r="D2675" i="1"/>
  <c r="T2674" i="1"/>
  <c r="S2674" i="1"/>
  <c r="U2674" i="1" s="1"/>
  <c r="V2674" i="1" s="1"/>
  <c r="F2674" i="1"/>
  <c r="E2674" i="1"/>
  <c r="D2674" i="1"/>
  <c r="T2673" i="1"/>
  <c r="S2673" i="1"/>
  <c r="U2673" i="1" s="1"/>
  <c r="V2673" i="1" s="1"/>
  <c r="F2673" i="1"/>
  <c r="E2673" i="1"/>
  <c r="D2673" i="1"/>
  <c r="T2672" i="1"/>
  <c r="S2672" i="1"/>
  <c r="U2672" i="1" s="1"/>
  <c r="V2672" i="1" s="1"/>
  <c r="F2672" i="1"/>
  <c r="E2672" i="1"/>
  <c r="D2672" i="1"/>
  <c r="T2671" i="1"/>
  <c r="S2671" i="1"/>
  <c r="U2671" i="1" s="1"/>
  <c r="V2671" i="1" s="1"/>
  <c r="F2671" i="1"/>
  <c r="E2671" i="1"/>
  <c r="D2671" i="1"/>
  <c r="T2670" i="1"/>
  <c r="S2670" i="1"/>
  <c r="U2670" i="1" s="1"/>
  <c r="V2670" i="1" s="1"/>
  <c r="F2670" i="1"/>
  <c r="E2670" i="1"/>
  <c r="D2670" i="1"/>
  <c r="T2669" i="1"/>
  <c r="S2669" i="1"/>
  <c r="U2669" i="1" s="1"/>
  <c r="V2669" i="1" s="1"/>
  <c r="F2669" i="1"/>
  <c r="E2669" i="1"/>
  <c r="D2669" i="1"/>
  <c r="T2668" i="1"/>
  <c r="S2668" i="1"/>
  <c r="U2668" i="1" s="1"/>
  <c r="V2668" i="1" s="1"/>
  <c r="F2668" i="1"/>
  <c r="E2668" i="1"/>
  <c r="D2668" i="1"/>
  <c r="T2667" i="1"/>
  <c r="S2667" i="1"/>
  <c r="U2667" i="1" s="1"/>
  <c r="V2667" i="1" s="1"/>
  <c r="F2667" i="1"/>
  <c r="E2667" i="1"/>
  <c r="D2667" i="1"/>
  <c r="T2666" i="1"/>
  <c r="S2666" i="1"/>
  <c r="U2666" i="1" s="1"/>
  <c r="V2666" i="1" s="1"/>
  <c r="F2666" i="1"/>
  <c r="E2666" i="1"/>
  <c r="D2666" i="1"/>
  <c r="T2665" i="1"/>
  <c r="S2665" i="1"/>
  <c r="U2665" i="1" s="1"/>
  <c r="V2665" i="1" s="1"/>
  <c r="F2665" i="1"/>
  <c r="E2665" i="1"/>
  <c r="D2665" i="1"/>
  <c r="T2664" i="1"/>
  <c r="S2664" i="1"/>
  <c r="U2664" i="1" s="1"/>
  <c r="V2664" i="1" s="1"/>
  <c r="F2664" i="1"/>
  <c r="E2664" i="1"/>
  <c r="D2664" i="1"/>
  <c r="T2663" i="1"/>
  <c r="S2663" i="1"/>
  <c r="U2663" i="1" s="1"/>
  <c r="V2663" i="1" s="1"/>
  <c r="F2663" i="1"/>
  <c r="E2663" i="1"/>
  <c r="D2663" i="1"/>
  <c r="T2662" i="1"/>
  <c r="S2662" i="1"/>
  <c r="U2662" i="1" s="1"/>
  <c r="V2662" i="1" s="1"/>
  <c r="F2662" i="1"/>
  <c r="E2662" i="1"/>
  <c r="D2662" i="1"/>
  <c r="T2661" i="1"/>
  <c r="S2661" i="1"/>
  <c r="U2661" i="1" s="1"/>
  <c r="V2661" i="1" s="1"/>
  <c r="F2661" i="1"/>
  <c r="E2661" i="1"/>
  <c r="D2661" i="1"/>
  <c r="T2660" i="1"/>
  <c r="S2660" i="1"/>
  <c r="U2660" i="1" s="1"/>
  <c r="V2660" i="1" s="1"/>
  <c r="F2660" i="1"/>
  <c r="E2660" i="1"/>
  <c r="D2660" i="1"/>
  <c r="T2659" i="1"/>
  <c r="S2659" i="1"/>
  <c r="U2659" i="1" s="1"/>
  <c r="V2659" i="1" s="1"/>
  <c r="F2659" i="1"/>
  <c r="E2659" i="1"/>
  <c r="D2659" i="1"/>
  <c r="T2658" i="1"/>
  <c r="S2658" i="1"/>
  <c r="U2658" i="1" s="1"/>
  <c r="V2658" i="1" s="1"/>
  <c r="F2658" i="1"/>
  <c r="E2658" i="1"/>
  <c r="D2658" i="1"/>
  <c r="T2657" i="1"/>
  <c r="S2657" i="1"/>
  <c r="U2657" i="1" s="1"/>
  <c r="V2657" i="1" s="1"/>
  <c r="F2657" i="1"/>
  <c r="E2657" i="1"/>
  <c r="D2657" i="1"/>
  <c r="T2656" i="1"/>
  <c r="S2656" i="1"/>
  <c r="U2656" i="1" s="1"/>
  <c r="V2656" i="1" s="1"/>
  <c r="F2656" i="1"/>
  <c r="E2656" i="1"/>
  <c r="D2656" i="1"/>
  <c r="T2655" i="1"/>
  <c r="S2655" i="1"/>
  <c r="U2655" i="1" s="1"/>
  <c r="V2655" i="1" s="1"/>
  <c r="F2655" i="1"/>
  <c r="E2655" i="1"/>
  <c r="D2655" i="1"/>
  <c r="T2654" i="1"/>
  <c r="S2654" i="1"/>
  <c r="U2654" i="1" s="1"/>
  <c r="V2654" i="1" s="1"/>
  <c r="F2654" i="1"/>
  <c r="E2654" i="1"/>
  <c r="D2654" i="1"/>
  <c r="T2653" i="1"/>
  <c r="S2653" i="1"/>
  <c r="U2653" i="1" s="1"/>
  <c r="V2653" i="1" s="1"/>
  <c r="F2653" i="1"/>
  <c r="E2653" i="1"/>
  <c r="D2653" i="1"/>
  <c r="T2652" i="1"/>
  <c r="S2652" i="1"/>
  <c r="U2652" i="1" s="1"/>
  <c r="V2652" i="1" s="1"/>
  <c r="F2652" i="1"/>
  <c r="E2652" i="1"/>
  <c r="D2652" i="1"/>
  <c r="T2651" i="1"/>
  <c r="S2651" i="1"/>
  <c r="U2651" i="1" s="1"/>
  <c r="V2651" i="1" s="1"/>
  <c r="F2651" i="1"/>
  <c r="E2651" i="1"/>
  <c r="D2651" i="1"/>
  <c r="T2650" i="1"/>
  <c r="S2650" i="1"/>
  <c r="U2650" i="1" s="1"/>
  <c r="V2650" i="1" s="1"/>
  <c r="F2650" i="1"/>
  <c r="E2650" i="1"/>
  <c r="D2650" i="1"/>
  <c r="T2649" i="1"/>
  <c r="S2649" i="1"/>
  <c r="U2649" i="1" s="1"/>
  <c r="V2649" i="1" s="1"/>
  <c r="F2649" i="1"/>
  <c r="E2649" i="1"/>
  <c r="D2649" i="1"/>
  <c r="T2648" i="1"/>
  <c r="S2648" i="1"/>
  <c r="U2648" i="1" s="1"/>
  <c r="V2648" i="1" s="1"/>
  <c r="F2648" i="1"/>
  <c r="E2648" i="1"/>
  <c r="D2648" i="1"/>
  <c r="T2647" i="1"/>
  <c r="S2647" i="1"/>
  <c r="U2647" i="1" s="1"/>
  <c r="V2647" i="1" s="1"/>
  <c r="F2647" i="1"/>
  <c r="E2647" i="1"/>
  <c r="D2647" i="1"/>
  <c r="T2646" i="1"/>
  <c r="S2646" i="1"/>
  <c r="U2646" i="1" s="1"/>
  <c r="V2646" i="1" s="1"/>
  <c r="F2646" i="1"/>
  <c r="E2646" i="1"/>
  <c r="D2646" i="1"/>
  <c r="T2645" i="1"/>
  <c r="S2645" i="1"/>
  <c r="U2645" i="1" s="1"/>
  <c r="V2645" i="1" s="1"/>
  <c r="F2645" i="1"/>
  <c r="E2645" i="1"/>
  <c r="D2645" i="1"/>
  <c r="T2644" i="1"/>
  <c r="S2644" i="1"/>
  <c r="U2644" i="1" s="1"/>
  <c r="V2644" i="1" s="1"/>
  <c r="F2644" i="1"/>
  <c r="E2644" i="1"/>
  <c r="D2644" i="1"/>
  <c r="T2643" i="1"/>
  <c r="S2643" i="1"/>
  <c r="U2643" i="1" s="1"/>
  <c r="V2643" i="1" s="1"/>
  <c r="F2643" i="1"/>
  <c r="E2643" i="1"/>
  <c r="D2643" i="1"/>
  <c r="T2642" i="1"/>
  <c r="S2642" i="1"/>
  <c r="U2642" i="1" s="1"/>
  <c r="V2642" i="1" s="1"/>
  <c r="F2642" i="1"/>
  <c r="E2642" i="1"/>
  <c r="D2642" i="1"/>
  <c r="T2641" i="1"/>
  <c r="S2641" i="1"/>
  <c r="F2641" i="1"/>
  <c r="E2641" i="1"/>
  <c r="D2641" i="1"/>
  <c r="T2640" i="1"/>
  <c r="S2640" i="1"/>
  <c r="U2640" i="1" s="1"/>
  <c r="V2640" i="1" s="1"/>
  <c r="F2640" i="1"/>
  <c r="E2640" i="1"/>
  <c r="D2640" i="1"/>
  <c r="T2639" i="1"/>
  <c r="S2639" i="1"/>
  <c r="U2639" i="1" s="1"/>
  <c r="V2639" i="1" s="1"/>
  <c r="F2639" i="1"/>
  <c r="E2639" i="1"/>
  <c r="D2639" i="1"/>
  <c r="T2638" i="1"/>
  <c r="S2638" i="1"/>
  <c r="U2638" i="1" s="1"/>
  <c r="V2638" i="1" s="1"/>
  <c r="F2638" i="1"/>
  <c r="E2638" i="1"/>
  <c r="D2638" i="1"/>
  <c r="T2637" i="1"/>
  <c r="S2637" i="1"/>
  <c r="U2637" i="1" s="1"/>
  <c r="V2637" i="1" s="1"/>
  <c r="F2637" i="1"/>
  <c r="E2637" i="1"/>
  <c r="D2637" i="1"/>
  <c r="T2636" i="1"/>
  <c r="S2636" i="1"/>
  <c r="F2636" i="1"/>
  <c r="E2636" i="1"/>
  <c r="D2636" i="1"/>
  <c r="T2635" i="1"/>
  <c r="S2635" i="1"/>
  <c r="U2635" i="1" s="1"/>
  <c r="V2635" i="1" s="1"/>
  <c r="F2635" i="1"/>
  <c r="E2635" i="1"/>
  <c r="D2635" i="1"/>
  <c r="T2634" i="1"/>
  <c r="S2634" i="1"/>
  <c r="U2634" i="1" s="1"/>
  <c r="V2634" i="1" s="1"/>
  <c r="F2634" i="1"/>
  <c r="E2634" i="1"/>
  <c r="D2634" i="1"/>
  <c r="T2633" i="1"/>
  <c r="S2633" i="1"/>
  <c r="U2633" i="1" s="1"/>
  <c r="V2633" i="1" s="1"/>
  <c r="F2633" i="1"/>
  <c r="E2633" i="1"/>
  <c r="D2633" i="1"/>
  <c r="T2632" i="1"/>
  <c r="S2632" i="1"/>
  <c r="U2632" i="1" s="1"/>
  <c r="V2632" i="1" s="1"/>
  <c r="F2632" i="1"/>
  <c r="E2632" i="1"/>
  <c r="D2632" i="1"/>
  <c r="T2631" i="1"/>
  <c r="S2631" i="1"/>
  <c r="U2631" i="1" s="1"/>
  <c r="V2631" i="1" s="1"/>
  <c r="F2631" i="1"/>
  <c r="E2631" i="1"/>
  <c r="D2631" i="1"/>
  <c r="T2630" i="1"/>
  <c r="S2630" i="1"/>
  <c r="U2630" i="1" s="1"/>
  <c r="V2630" i="1" s="1"/>
  <c r="F2630" i="1"/>
  <c r="E2630" i="1"/>
  <c r="D2630" i="1"/>
  <c r="T2629" i="1"/>
  <c r="S2629" i="1"/>
  <c r="U2629" i="1" s="1"/>
  <c r="V2629" i="1" s="1"/>
  <c r="F2629" i="1"/>
  <c r="E2629" i="1"/>
  <c r="D2629" i="1"/>
  <c r="T2628" i="1"/>
  <c r="S2628" i="1"/>
  <c r="U2628" i="1" s="1"/>
  <c r="V2628" i="1" s="1"/>
  <c r="F2628" i="1"/>
  <c r="E2628" i="1"/>
  <c r="D2628" i="1"/>
  <c r="T2627" i="1"/>
  <c r="S2627" i="1"/>
  <c r="U2627" i="1" s="1"/>
  <c r="V2627" i="1" s="1"/>
  <c r="F2627" i="1"/>
  <c r="E2627" i="1"/>
  <c r="D2627" i="1"/>
  <c r="T2626" i="1"/>
  <c r="S2626" i="1"/>
  <c r="U2626" i="1" s="1"/>
  <c r="V2626" i="1" s="1"/>
  <c r="F2626" i="1"/>
  <c r="E2626" i="1"/>
  <c r="D2626" i="1"/>
  <c r="T2625" i="1"/>
  <c r="S2625" i="1"/>
  <c r="U2625" i="1" s="1"/>
  <c r="V2625" i="1" s="1"/>
  <c r="F2625" i="1"/>
  <c r="E2625" i="1"/>
  <c r="D2625" i="1"/>
  <c r="T2624" i="1"/>
  <c r="S2624" i="1"/>
  <c r="U2624" i="1" s="1"/>
  <c r="V2624" i="1" s="1"/>
  <c r="F2624" i="1"/>
  <c r="E2624" i="1"/>
  <c r="D2624" i="1"/>
  <c r="T2623" i="1"/>
  <c r="S2623" i="1"/>
  <c r="U2623" i="1" s="1"/>
  <c r="V2623" i="1" s="1"/>
  <c r="F2623" i="1"/>
  <c r="E2623" i="1"/>
  <c r="D2623" i="1"/>
  <c r="T2622" i="1"/>
  <c r="S2622" i="1"/>
  <c r="U2622" i="1" s="1"/>
  <c r="V2622" i="1" s="1"/>
  <c r="F2622" i="1"/>
  <c r="E2622" i="1"/>
  <c r="D2622" i="1"/>
  <c r="T2621" i="1"/>
  <c r="S2621" i="1"/>
  <c r="U2621" i="1" s="1"/>
  <c r="V2621" i="1" s="1"/>
  <c r="F2621" i="1"/>
  <c r="E2621" i="1"/>
  <c r="D2621" i="1"/>
  <c r="T2620" i="1"/>
  <c r="S2620" i="1"/>
  <c r="U2620" i="1" s="1"/>
  <c r="V2620" i="1" s="1"/>
  <c r="F2620" i="1"/>
  <c r="E2620" i="1"/>
  <c r="D2620" i="1"/>
  <c r="T2619" i="1"/>
  <c r="S2619" i="1"/>
  <c r="U2619" i="1" s="1"/>
  <c r="V2619" i="1" s="1"/>
  <c r="F2619" i="1"/>
  <c r="E2619" i="1"/>
  <c r="D2619" i="1"/>
  <c r="T2618" i="1"/>
  <c r="S2618" i="1"/>
  <c r="U2618" i="1" s="1"/>
  <c r="V2618" i="1" s="1"/>
  <c r="F2618" i="1"/>
  <c r="E2618" i="1"/>
  <c r="D2618" i="1"/>
  <c r="T2617" i="1"/>
  <c r="S2617" i="1"/>
  <c r="U2617" i="1" s="1"/>
  <c r="V2617" i="1" s="1"/>
  <c r="F2617" i="1"/>
  <c r="E2617" i="1"/>
  <c r="D2617" i="1"/>
  <c r="T2616" i="1"/>
  <c r="S2616" i="1"/>
  <c r="U2616" i="1" s="1"/>
  <c r="V2616" i="1" s="1"/>
  <c r="F2616" i="1"/>
  <c r="E2616" i="1"/>
  <c r="D2616" i="1"/>
  <c r="T2615" i="1"/>
  <c r="S2615" i="1"/>
  <c r="U2615" i="1" s="1"/>
  <c r="V2615" i="1" s="1"/>
  <c r="F2615" i="1"/>
  <c r="E2615" i="1"/>
  <c r="D2615" i="1"/>
  <c r="T2614" i="1"/>
  <c r="S2614" i="1"/>
  <c r="U2614" i="1" s="1"/>
  <c r="V2614" i="1" s="1"/>
  <c r="F2614" i="1"/>
  <c r="E2614" i="1"/>
  <c r="D2614" i="1"/>
  <c r="T2613" i="1"/>
  <c r="S2613" i="1"/>
  <c r="U2613" i="1" s="1"/>
  <c r="V2613" i="1" s="1"/>
  <c r="F2613" i="1"/>
  <c r="E2613" i="1"/>
  <c r="D2613" i="1"/>
  <c r="T2612" i="1"/>
  <c r="S2612" i="1"/>
  <c r="U2612" i="1" s="1"/>
  <c r="V2612" i="1" s="1"/>
  <c r="F2612" i="1"/>
  <c r="E2612" i="1"/>
  <c r="D2612" i="1"/>
  <c r="T2611" i="1"/>
  <c r="S2611" i="1"/>
  <c r="U2611" i="1" s="1"/>
  <c r="V2611" i="1" s="1"/>
  <c r="F2611" i="1"/>
  <c r="E2611" i="1"/>
  <c r="D2611" i="1"/>
  <c r="T2610" i="1"/>
  <c r="S2610" i="1"/>
  <c r="U2610" i="1" s="1"/>
  <c r="V2610" i="1" s="1"/>
  <c r="F2610" i="1"/>
  <c r="E2610" i="1"/>
  <c r="D2610" i="1"/>
  <c r="T2609" i="1"/>
  <c r="S2609" i="1"/>
  <c r="U2609" i="1" s="1"/>
  <c r="V2609" i="1" s="1"/>
  <c r="F2609" i="1"/>
  <c r="E2609" i="1"/>
  <c r="D2609" i="1"/>
  <c r="T2608" i="1"/>
  <c r="S2608" i="1"/>
  <c r="U2608" i="1" s="1"/>
  <c r="V2608" i="1" s="1"/>
  <c r="F2608" i="1"/>
  <c r="E2608" i="1"/>
  <c r="D2608" i="1"/>
  <c r="T2607" i="1"/>
  <c r="S2607" i="1"/>
  <c r="U2607" i="1" s="1"/>
  <c r="V2607" i="1" s="1"/>
  <c r="F2607" i="1"/>
  <c r="E2607" i="1"/>
  <c r="D2607" i="1"/>
  <c r="T2606" i="1"/>
  <c r="S2606" i="1"/>
  <c r="U2606" i="1" s="1"/>
  <c r="V2606" i="1" s="1"/>
  <c r="F2606" i="1"/>
  <c r="E2606" i="1"/>
  <c r="D2606" i="1"/>
  <c r="T2605" i="1"/>
  <c r="S2605" i="1"/>
  <c r="U2605" i="1" s="1"/>
  <c r="V2605" i="1" s="1"/>
  <c r="F2605" i="1"/>
  <c r="E2605" i="1"/>
  <c r="D2605" i="1"/>
  <c r="T2604" i="1"/>
  <c r="S2604" i="1"/>
  <c r="U2604" i="1" s="1"/>
  <c r="V2604" i="1" s="1"/>
  <c r="F2604" i="1"/>
  <c r="E2604" i="1"/>
  <c r="D2604" i="1"/>
  <c r="T2603" i="1"/>
  <c r="S2603" i="1"/>
  <c r="U2603" i="1" s="1"/>
  <c r="V2603" i="1" s="1"/>
  <c r="F2603" i="1"/>
  <c r="E2603" i="1"/>
  <c r="D2603" i="1"/>
  <c r="T2602" i="1"/>
  <c r="S2602" i="1"/>
  <c r="U2602" i="1" s="1"/>
  <c r="V2602" i="1" s="1"/>
  <c r="F2602" i="1"/>
  <c r="E2602" i="1"/>
  <c r="D2602" i="1"/>
  <c r="T2601" i="1"/>
  <c r="S2601" i="1"/>
  <c r="U2601" i="1" s="1"/>
  <c r="V2601" i="1" s="1"/>
  <c r="F2601" i="1"/>
  <c r="E2601" i="1"/>
  <c r="D2601" i="1"/>
  <c r="T2600" i="1"/>
  <c r="S2600" i="1"/>
  <c r="U2600" i="1" s="1"/>
  <c r="V2600" i="1" s="1"/>
  <c r="F2600" i="1"/>
  <c r="E2600" i="1"/>
  <c r="D2600" i="1"/>
  <c r="T2599" i="1"/>
  <c r="S2599" i="1"/>
  <c r="U2599" i="1" s="1"/>
  <c r="V2599" i="1" s="1"/>
  <c r="F2599" i="1"/>
  <c r="E2599" i="1"/>
  <c r="D2599" i="1"/>
  <c r="T2598" i="1"/>
  <c r="S2598" i="1"/>
  <c r="U2598" i="1" s="1"/>
  <c r="V2598" i="1" s="1"/>
  <c r="F2598" i="1"/>
  <c r="E2598" i="1"/>
  <c r="D2598" i="1"/>
  <c r="T2597" i="1"/>
  <c r="S2597" i="1"/>
  <c r="U2597" i="1" s="1"/>
  <c r="V2597" i="1" s="1"/>
  <c r="F2597" i="1"/>
  <c r="E2597" i="1"/>
  <c r="D2597" i="1"/>
  <c r="T2596" i="1"/>
  <c r="S2596" i="1"/>
  <c r="U2596" i="1" s="1"/>
  <c r="V2596" i="1" s="1"/>
  <c r="F2596" i="1"/>
  <c r="E2596" i="1"/>
  <c r="D2596" i="1"/>
  <c r="T2595" i="1"/>
  <c r="S2595" i="1"/>
  <c r="U2595" i="1" s="1"/>
  <c r="V2595" i="1" s="1"/>
  <c r="F2595" i="1"/>
  <c r="E2595" i="1"/>
  <c r="D2595" i="1"/>
  <c r="T2594" i="1"/>
  <c r="S2594" i="1"/>
  <c r="U2594" i="1" s="1"/>
  <c r="V2594" i="1" s="1"/>
  <c r="F2594" i="1"/>
  <c r="E2594" i="1"/>
  <c r="D2594" i="1"/>
  <c r="T2593" i="1"/>
  <c r="S2593" i="1"/>
  <c r="U2593" i="1" s="1"/>
  <c r="V2593" i="1" s="1"/>
  <c r="F2593" i="1"/>
  <c r="E2593" i="1"/>
  <c r="D2593" i="1"/>
  <c r="T2592" i="1"/>
  <c r="S2592" i="1"/>
  <c r="U2592" i="1" s="1"/>
  <c r="V2592" i="1" s="1"/>
  <c r="F2592" i="1"/>
  <c r="E2592" i="1"/>
  <c r="D2592" i="1"/>
  <c r="T2591" i="1"/>
  <c r="S2591" i="1"/>
  <c r="U2591" i="1" s="1"/>
  <c r="V2591" i="1" s="1"/>
  <c r="F2591" i="1"/>
  <c r="E2591" i="1"/>
  <c r="D2591" i="1"/>
  <c r="T2590" i="1"/>
  <c r="S2590" i="1"/>
  <c r="U2590" i="1" s="1"/>
  <c r="V2590" i="1" s="1"/>
  <c r="F2590" i="1"/>
  <c r="E2590" i="1"/>
  <c r="D2590" i="1"/>
  <c r="T2589" i="1"/>
  <c r="S2589" i="1"/>
  <c r="U2589" i="1" s="1"/>
  <c r="V2589" i="1" s="1"/>
  <c r="F2589" i="1"/>
  <c r="E2589" i="1"/>
  <c r="D2589" i="1"/>
  <c r="T2588" i="1"/>
  <c r="S2588" i="1"/>
  <c r="U2588" i="1" s="1"/>
  <c r="V2588" i="1" s="1"/>
  <c r="F2588" i="1"/>
  <c r="E2588" i="1"/>
  <c r="D2588" i="1"/>
  <c r="T2587" i="1"/>
  <c r="S2587" i="1"/>
  <c r="U2587" i="1" s="1"/>
  <c r="V2587" i="1" s="1"/>
  <c r="F2587" i="1"/>
  <c r="E2587" i="1"/>
  <c r="D2587" i="1"/>
  <c r="T2586" i="1"/>
  <c r="S2586" i="1"/>
  <c r="U2586" i="1" s="1"/>
  <c r="V2586" i="1" s="1"/>
  <c r="F2586" i="1"/>
  <c r="E2586" i="1"/>
  <c r="D2586" i="1"/>
  <c r="T2585" i="1"/>
  <c r="S2585" i="1"/>
  <c r="U2585" i="1" s="1"/>
  <c r="V2585" i="1" s="1"/>
  <c r="F2585" i="1"/>
  <c r="E2585" i="1"/>
  <c r="D2585" i="1"/>
  <c r="T2584" i="1"/>
  <c r="S2584" i="1"/>
  <c r="U2584" i="1" s="1"/>
  <c r="V2584" i="1" s="1"/>
  <c r="F2584" i="1"/>
  <c r="E2584" i="1"/>
  <c r="D2584" i="1"/>
  <c r="T2583" i="1"/>
  <c r="S2583" i="1"/>
  <c r="U2583" i="1" s="1"/>
  <c r="V2583" i="1" s="1"/>
  <c r="F2583" i="1"/>
  <c r="E2583" i="1"/>
  <c r="D2583" i="1"/>
  <c r="T2582" i="1"/>
  <c r="S2582" i="1"/>
  <c r="U2582" i="1" s="1"/>
  <c r="V2582" i="1" s="1"/>
  <c r="F2582" i="1"/>
  <c r="E2582" i="1"/>
  <c r="D2582" i="1"/>
  <c r="T2581" i="1"/>
  <c r="S2581" i="1"/>
  <c r="U2581" i="1" s="1"/>
  <c r="V2581" i="1" s="1"/>
  <c r="F2581" i="1"/>
  <c r="E2581" i="1"/>
  <c r="D2581" i="1"/>
  <c r="T2580" i="1"/>
  <c r="S2580" i="1"/>
  <c r="F2580" i="1"/>
  <c r="E2580" i="1"/>
  <c r="D2580" i="1"/>
  <c r="T2579" i="1"/>
  <c r="S2579" i="1"/>
  <c r="U2579" i="1" s="1"/>
  <c r="V2579" i="1" s="1"/>
  <c r="F2579" i="1"/>
  <c r="E2579" i="1"/>
  <c r="D2579" i="1"/>
  <c r="T2578" i="1"/>
  <c r="S2578" i="1"/>
  <c r="U2578" i="1" s="1"/>
  <c r="V2578" i="1" s="1"/>
  <c r="F2578" i="1"/>
  <c r="E2578" i="1"/>
  <c r="D2578" i="1"/>
  <c r="T2577" i="1"/>
  <c r="S2577" i="1"/>
  <c r="U2577" i="1" s="1"/>
  <c r="V2577" i="1" s="1"/>
  <c r="F2577" i="1"/>
  <c r="E2577" i="1"/>
  <c r="D2577" i="1"/>
  <c r="T2576" i="1"/>
  <c r="S2576" i="1"/>
  <c r="U2576" i="1" s="1"/>
  <c r="V2576" i="1" s="1"/>
  <c r="F2576" i="1"/>
  <c r="E2576" i="1"/>
  <c r="D2576" i="1"/>
  <c r="T2575" i="1"/>
  <c r="S2575" i="1"/>
  <c r="U2575" i="1" s="1"/>
  <c r="V2575" i="1" s="1"/>
  <c r="F2575" i="1"/>
  <c r="E2575" i="1"/>
  <c r="D2575" i="1"/>
  <c r="T2574" i="1"/>
  <c r="S2574" i="1"/>
  <c r="U2574" i="1" s="1"/>
  <c r="V2574" i="1" s="1"/>
  <c r="F2574" i="1"/>
  <c r="E2574" i="1"/>
  <c r="D2574" i="1"/>
  <c r="T2573" i="1"/>
  <c r="S2573" i="1"/>
  <c r="U2573" i="1" s="1"/>
  <c r="V2573" i="1" s="1"/>
  <c r="F2573" i="1"/>
  <c r="E2573" i="1"/>
  <c r="D2573" i="1"/>
  <c r="T2572" i="1"/>
  <c r="S2572" i="1"/>
  <c r="U2572" i="1" s="1"/>
  <c r="V2572" i="1" s="1"/>
  <c r="F2572" i="1"/>
  <c r="E2572" i="1"/>
  <c r="D2572" i="1"/>
  <c r="T2571" i="1"/>
  <c r="S2571" i="1"/>
  <c r="U2571" i="1" s="1"/>
  <c r="V2571" i="1" s="1"/>
  <c r="F2571" i="1"/>
  <c r="E2571" i="1"/>
  <c r="D2571" i="1"/>
  <c r="T2570" i="1"/>
  <c r="S2570" i="1"/>
  <c r="U2570" i="1" s="1"/>
  <c r="V2570" i="1" s="1"/>
  <c r="F2570" i="1"/>
  <c r="E2570" i="1"/>
  <c r="D2570" i="1"/>
  <c r="T2569" i="1"/>
  <c r="S2569" i="1"/>
  <c r="U2569" i="1" s="1"/>
  <c r="V2569" i="1" s="1"/>
  <c r="F2569" i="1"/>
  <c r="E2569" i="1"/>
  <c r="D2569" i="1"/>
  <c r="T2568" i="1"/>
  <c r="S2568" i="1"/>
  <c r="U2568" i="1" s="1"/>
  <c r="V2568" i="1" s="1"/>
  <c r="F2568" i="1"/>
  <c r="E2568" i="1"/>
  <c r="D2568" i="1"/>
  <c r="T2567" i="1"/>
  <c r="S2567" i="1"/>
  <c r="U2567" i="1" s="1"/>
  <c r="V2567" i="1" s="1"/>
  <c r="F2567" i="1"/>
  <c r="E2567" i="1"/>
  <c r="D2567" i="1"/>
  <c r="T2566" i="1"/>
  <c r="S2566" i="1"/>
  <c r="U2566" i="1" s="1"/>
  <c r="V2566" i="1" s="1"/>
  <c r="F2566" i="1"/>
  <c r="E2566" i="1"/>
  <c r="D2566" i="1"/>
  <c r="T2565" i="1"/>
  <c r="S2565" i="1"/>
  <c r="U2565" i="1" s="1"/>
  <c r="V2565" i="1" s="1"/>
  <c r="F2565" i="1"/>
  <c r="E2565" i="1"/>
  <c r="D2565" i="1"/>
  <c r="T2564" i="1"/>
  <c r="S2564" i="1"/>
  <c r="U2564" i="1" s="1"/>
  <c r="V2564" i="1" s="1"/>
  <c r="F2564" i="1"/>
  <c r="E2564" i="1"/>
  <c r="D2564" i="1"/>
  <c r="T2563" i="1"/>
  <c r="S2563" i="1"/>
  <c r="U2563" i="1" s="1"/>
  <c r="V2563" i="1" s="1"/>
  <c r="F2563" i="1"/>
  <c r="E2563" i="1"/>
  <c r="D2563" i="1"/>
  <c r="T2562" i="1"/>
  <c r="S2562" i="1"/>
  <c r="U2562" i="1" s="1"/>
  <c r="V2562" i="1" s="1"/>
  <c r="F2562" i="1"/>
  <c r="E2562" i="1"/>
  <c r="D2562" i="1"/>
  <c r="T2561" i="1"/>
  <c r="S2561" i="1"/>
  <c r="U2561" i="1" s="1"/>
  <c r="V2561" i="1" s="1"/>
  <c r="F2561" i="1"/>
  <c r="E2561" i="1"/>
  <c r="D2561" i="1"/>
  <c r="T2560" i="1"/>
  <c r="S2560" i="1"/>
  <c r="U2560" i="1" s="1"/>
  <c r="V2560" i="1" s="1"/>
  <c r="F2560" i="1"/>
  <c r="E2560" i="1"/>
  <c r="D2560" i="1"/>
  <c r="T2559" i="1"/>
  <c r="S2559" i="1"/>
  <c r="U2559" i="1" s="1"/>
  <c r="V2559" i="1" s="1"/>
  <c r="F2559" i="1"/>
  <c r="E2559" i="1"/>
  <c r="D2559" i="1"/>
  <c r="T2558" i="1"/>
  <c r="S2558" i="1"/>
  <c r="U2558" i="1" s="1"/>
  <c r="V2558" i="1" s="1"/>
  <c r="F2558" i="1"/>
  <c r="E2558" i="1"/>
  <c r="D2558" i="1"/>
  <c r="T2557" i="1"/>
  <c r="S2557" i="1"/>
  <c r="U2557" i="1" s="1"/>
  <c r="V2557" i="1" s="1"/>
  <c r="F2557" i="1"/>
  <c r="E2557" i="1"/>
  <c r="D2557" i="1"/>
  <c r="T2556" i="1"/>
  <c r="S2556" i="1"/>
  <c r="U2556" i="1" s="1"/>
  <c r="V2556" i="1" s="1"/>
  <c r="F2556" i="1"/>
  <c r="E2556" i="1"/>
  <c r="D2556" i="1"/>
  <c r="T2555" i="1"/>
  <c r="S2555" i="1"/>
  <c r="U2555" i="1" s="1"/>
  <c r="V2555" i="1" s="1"/>
  <c r="F2555" i="1"/>
  <c r="E2555" i="1"/>
  <c r="D2555" i="1"/>
  <c r="T2554" i="1"/>
  <c r="S2554" i="1"/>
  <c r="U2554" i="1" s="1"/>
  <c r="V2554" i="1" s="1"/>
  <c r="F2554" i="1"/>
  <c r="E2554" i="1"/>
  <c r="D2554" i="1"/>
  <c r="T2553" i="1"/>
  <c r="S2553" i="1"/>
  <c r="U2553" i="1" s="1"/>
  <c r="V2553" i="1" s="1"/>
  <c r="F2553" i="1"/>
  <c r="E2553" i="1"/>
  <c r="D2553" i="1"/>
  <c r="T2552" i="1"/>
  <c r="S2552" i="1"/>
  <c r="U2552" i="1" s="1"/>
  <c r="V2552" i="1" s="1"/>
  <c r="F2552" i="1"/>
  <c r="E2552" i="1"/>
  <c r="D2552" i="1"/>
  <c r="T2551" i="1"/>
  <c r="S2551" i="1"/>
  <c r="U2551" i="1" s="1"/>
  <c r="V2551" i="1" s="1"/>
  <c r="F2551" i="1"/>
  <c r="E2551" i="1"/>
  <c r="D2551" i="1"/>
  <c r="T2550" i="1"/>
  <c r="S2550" i="1"/>
  <c r="U2550" i="1" s="1"/>
  <c r="V2550" i="1" s="1"/>
  <c r="F2550" i="1"/>
  <c r="E2550" i="1"/>
  <c r="D2550" i="1"/>
  <c r="T2549" i="1"/>
  <c r="S2549" i="1"/>
  <c r="U2549" i="1" s="1"/>
  <c r="V2549" i="1" s="1"/>
  <c r="F2549" i="1"/>
  <c r="E2549" i="1"/>
  <c r="D2549" i="1"/>
  <c r="T2548" i="1"/>
  <c r="S2548" i="1"/>
  <c r="U2548" i="1" s="1"/>
  <c r="V2548" i="1" s="1"/>
  <c r="F2548" i="1"/>
  <c r="E2548" i="1"/>
  <c r="D2548" i="1"/>
  <c r="T2547" i="1"/>
  <c r="S2547" i="1"/>
  <c r="U2547" i="1" s="1"/>
  <c r="V2547" i="1" s="1"/>
  <c r="F2547" i="1"/>
  <c r="E2547" i="1"/>
  <c r="D2547" i="1"/>
  <c r="T2546" i="1"/>
  <c r="S2546" i="1"/>
  <c r="U2546" i="1" s="1"/>
  <c r="V2546" i="1" s="1"/>
  <c r="F2546" i="1"/>
  <c r="E2546" i="1"/>
  <c r="D2546" i="1"/>
  <c r="T2545" i="1"/>
  <c r="S2545" i="1"/>
  <c r="U2545" i="1" s="1"/>
  <c r="V2545" i="1" s="1"/>
  <c r="F2545" i="1"/>
  <c r="E2545" i="1"/>
  <c r="D2545" i="1"/>
  <c r="T2544" i="1"/>
  <c r="S2544" i="1"/>
  <c r="U2544" i="1" s="1"/>
  <c r="V2544" i="1" s="1"/>
  <c r="F2544" i="1"/>
  <c r="E2544" i="1"/>
  <c r="D2544" i="1"/>
  <c r="T2543" i="1"/>
  <c r="S2543" i="1"/>
  <c r="U2543" i="1" s="1"/>
  <c r="V2543" i="1" s="1"/>
  <c r="F2543" i="1"/>
  <c r="E2543" i="1"/>
  <c r="D2543" i="1"/>
  <c r="T2542" i="1"/>
  <c r="S2542" i="1"/>
  <c r="U2542" i="1" s="1"/>
  <c r="V2542" i="1" s="1"/>
  <c r="F2542" i="1"/>
  <c r="E2542" i="1"/>
  <c r="D2542" i="1"/>
  <c r="T2541" i="1"/>
  <c r="S2541" i="1"/>
  <c r="U2541" i="1" s="1"/>
  <c r="V2541" i="1" s="1"/>
  <c r="F2541" i="1"/>
  <c r="E2541" i="1"/>
  <c r="D2541" i="1"/>
  <c r="T2540" i="1"/>
  <c r="S2540" i="1"/>
  <c r="U2540" i="1" s="1"/>
  <c r="V2540" i="1" s="1"/>
  <c r="F2540" i="1"/>
  <c r="E2540" i="1"/>
  <c r="D2540" i="1"/>
  <c r="T2539" i="1"/>
  <c r="S2539" i="1"/>
  <c r="U2539" i="1" s="1"/>
  <c r="V2539" i="1" s="1"/>
  <c r="F2539" i="1"/>
  <c r="E2539" i="1"/>
  <c r="D2539" i="1"/>
  <c r="T2538" i="1"/>
  <c r="S2538" i="1"/>
  <c r="U2538" i="1" s="1"/>
  <c r="V2538" i="1" s="1"/>
  <c r="F2538" i="1"/>
  <c r="E2538" i="1"/>
  <c r="D2538" i="1"/>
  <c r="T2537" i="1"/>
  <c r="S2537" i="1"/>
  <c r="U2537" i="1" s="1"/>
  <c r="V2537" i="1" s="1"/>
  <c r="F2537" i="1"/>
  <c r="E2537" i="1"/>
  <c r="D2537" i="1"/>
  <c r="T2536" i="1"/>
  <c r="S2536" i="1"/>
  <c r="U2536" i="1" s="1"/>
  <c r="V2536" i="1" s="1"/>
  <c r="F2536" i="1"/>
  <c r="E2536" i="1"/>
  <c r="D2536" i="1"/>
  <c r="T2535" i="1"/>
  <c r="S2535" i="1"/>
  <c r="U2535" i="1" s="1"/>
  <c r="V2535" i="1" s="1"/>
  <c r="F2535" i="1"/>
  <c r="E2535" i="1"/>
  <c r="D2535" i="1"/>
  <c r="T2534" i="1"/>
  <c r="S2534" i="1"/>
  <c r="U2534" i="1" s="1"/>
  <c r="V2534" i="1" s="1"/>
  <c r="F2534" i="1"/>
  <c r="E2534" i="1"/>
  <c r="D2534" i="1"/>
  <c r="T2533" i="1"/>
  <c r="S2533" i="1"/>
  <c r="U2533" i="1" s="1"/>
  <c r="V2533" i="1" s="1"/>
  <c r="F2533" i="1"/>
  <c r="E2533" i="1"/>
  <c r="D2533" i="1"/>
  <c r="T2532" i="1"/>
  <c r="S2532" i="1"/>
  <c r="U2532" i="1" s="1"/>
  <c r="V2532" i="1" s="1"/>
  <c r="F2532" i="1"/>
  <c r="E2532" i="1"/>
  <c r="D2532" i="1"/>
  <c r="T2531" i="1"/>
  <c r="S2531" i="1"/>
  <c r="U2531" i="1" s="1"/>
  <c r="V2531" i="1" s="1"/>
  <c r="F2531" i="1"/>
  <c r="E2531" i="1"/>
  <c r="D2531" i="1"/>
  <c r="T2530" i="1"/>
  <c r="S2530" i="1"/>
  <c r="U2530" i="1" s="1"/>
  <c r="V2530" i="1" s="1"/>
  <c r="F2530" i="1"/>
  <c r="E2530" i="1"/>
  <c r="D2530" i="1"/>
  <c r="T2529" i="1"/>
  <c r="S2529" i="1"/>
  <c r="U2529" i="1" s="1"/>
  <c r="V2529" i="1" s="1"/>
  <c r="F2529" i="1"/>
  <c r="E2529" i="1"/>
  <c r="D2529" i="1"/>
  <c r="T2528" i="1"/>
  <c r="S2528" i="1"/>
  <c r="U2528" i="1" s="1"/>
  <c r="V2528" i="1" s="1"/>
  <c r="F2528" i="1"/>
  <c r="E2528" i="1"/>
  <c r="D2528" i="1"/>
  <c r="T2527" i="1"/>
  <c r="S2527" i="1"/>
  <c r="U2527" i="1" s="1"/>
  <c r="V2527" i="1" s="1"/>
  <c r="F2527" i="1"/>
  <c r="E2527" i="1"/>
  <c r="D2527" i="1"/>
  <c r="T2526" i="1"/>
  <c r="S2526" i="1"/>
  <c r="U2526" i="1" s="1"/>
  <c r="V2526" i="1" s="1"/>
  <c r="F2526" i="1"/>
  <c r="E2526" i="1"/>
  <c r="D2526" i="1"/>
  <c r="T2525" i="1"/>
  <c r="S2525" i="1"/>
  <c r="U2525" i="1" s="1"/>
  <c r="V2525" i="1" s="1"/>
  <c r="F2525" i="1"/>
  <c r="E2525" i="1"/>
  <c r="D2525" i="1"/>
  <c r="T2524" i="1"/>
  <c r="S2524" i="1"/>
  <c r="U2524" i="1" s="1"/>
  <c r="V2524" i="1" s="1"/>
  <c r="F2524" i="1"/>
  <c r="E2524" i="1"/>
  <c r="D2524" i="1"/>
  <c r="T2523" i="1"/>
  <c r="S2523" i="1"/>
  <c r="U2523" i="1" s="1"/>
  <c r="V2523" i="1" s="1"/>
  <c r="F2523" i="1"/>
  <c r="E2523" i="1"/>
  <c r="D2523" i="1"/>
  <c r="T2522" i="1"/>
  <c r="S2522" i="1"/>
  <c r="U2522" i="1" s="1"/>
  <c r="V2522" i="1" s="1"/>
  <c r="F2522" i="1"/>
  <c r="E2522" i="1"/>
  <c r="D2522" i="1"/>
  <c r="T2521" i="1"/>
  <c r="S2521" i="1"/>
  <c r="U2521" i="1" s="1"/>
  <c r="V2521" i="1" s="1"/>
  <c r="F2521" i="1"/>
  <c r="E2521" i="1"/>
  <c r="D2521" i="1"/>
  <c r="T2520" i="1"/>
  <c r="S2520" i="1"/>
  <c r="F2520" i="1"/>
  <c r="E2520" i="1"/>
  <c r="D2520" i="1"/>
  <c r="T2519" i="1"/>
  <c r="S2519" i="1"/>
  <c r="U2519" i="1" s="1"/>
  <c r="V2519" i="1" s="1"/>
  <c r="F2519" i="1"/>
  <c r="E2519" i="1"/>
  <c r="D2519" i="1"/>
  <c r="T2518" i="1"/>
  <c r="S2518" i="1"/>
  <c r="U2518" i="1" s="1"/>
  <c r="V2518" i="1" s="1"/>
  <c r="F2518" i="1"/>
  <c r="E2518" i="1"/>
  <c r="D2518" i="1"/>
  <c r="T2517" i="1"/>
  <c r="S2517" i="1"/>
  <c r="U2517" i="1" s="1"/>
  <c r="V2517" i="1" s="1"/>
  <c r="F2517" i="1"/>
  <c r="E2517" i="1"/>
  <c r="D2517" i="1"/>
  <c r="T2516" i="1"/>
  <c r="S2516" i="1"/>
  <c r="U2516" i="1" s="1"/>
  <c r="V2516" i="1" s="1"/>
  <c r="F2516" i="1"/>
  <c r="E2516" i="1"/>
  <c r="D2516" i="1"/>
  <c r="T2515" i="1"/>
  <c r="S2515" i="1"/>
  <c r="U2515" i="1" s="1"/>
  <c r="V2515" i="1" s="1"/>
  <c r="F2515" i="1"/>
  <c r="E2515" i="1"/>
  <c r="D2515" i="1"/>
  <c r="T2514" i="1"/>
  <c r="S2514" i="1"/>
  <c r="U2514" i="1" s="1"/>
  <c r="V2514" i="1" s="1"/>
  <c r="F2514" i="1"/>
  <c r="E2514" i="1"/>
  <c r="D2514" i="1"/>
  <c r="T2513" i="1"/>
  <c r="S2513" i="1"/>
  <c r="U2513" i="1" s="1"/>
  <c r="V2513" i="1" s="1"/>
  <c r="F2513" i="1"/>
  <c r="E2513" i="1"/>
  <c r="D2513" i="1"/>
  <c r="T2512" i="1"/>
  <c r="S2512" i="1"/>
  <c r="U2512" i="1" s="1"/>
  <c r="V2512" i="1" s="1"/>
  <c r="F2512" i="1"/>
  <c r="E2512" i="1"/>
  <c r="D2512" i="1"/>
  <c r="T2511" i="1"/>
  <c r="S2511" i="1"/>
  <c r="U2511" i="1" s="1"/>
  <c r="V2511" i="1" s="1"/>
  <c r="F2511" i="1"/>
  <c r="E2511" i="1"/>
  <c r="D2511" i="1"/>
  <c r="T2510" i="1"/>
  <c r="S2510" i="1"/>
  <c r="U2510" i="1" s="1"/>
  <c r="V2510" i="1" s="1"/>
  <c r="F2510" i="1"/>
  <c r="E2510" i="1"/>
  <c r="D2510" i="1"/>
  <c r="T2509" i="1"/>
  <c r="S2509" i="1"/>
  <c r="U2509" i="1" s="1"/>
  <c r="V2509" i="1" s="1"/>
  <c r="F2509" i="1"/>
  <c r="E2509" i="1"/>
  <c r="D2509" i="1"/>
  <c r="T2508" i="1"/>
  <c r="S2508" i="1"/>
  <c r="U2508" i="1" s="1"/>
  <c r="V2508" i="1" s="1"/>
  <c r="F2508" i="1"/>
  <c r="E2508" i="1"/>
  <c r="D2508" i="1"/>
  <c r="T2507" i="1"/>
  <c r="S2507" i="1"/>
  <c r="U2507" i="1" s="1"/>
  <c r="V2507" i="1" s="1"/>
  <c r="F2507" i="1"/>
  <c r="E2507" i="1"/>
  <c r="D2507" i="1"/>
  <c r="T2506" i="1"/>
  <c r="S2506" i="1"/>
  <c r="U2506" i="1" s="1"/>
  <c r="V2506" i="1" s="1"/>
  <c r="F2506" i="1"/>
  <c r="E2506" i="1"/>
  <c r="D2506" i="1"/>
  <c r="T2505" i="1"/>
  <c r="S2505" i="1"/>
  <c r="U2505" i="1" s="1"/>
  <c r="V2505" i="1" s="1"/>
  <c r="F2505" i="1"/>
  <c r="E2505" i="1"/>
  <c r="D2505" i="1"/>
  <c r="T2504" i="1"/>
  <c r="S2504" i="1"/>
  <c r="U2504" i="1" s="1"/>
  <c r="V2504" i="1" s="1"/>
  <c r="F2504" i="1"/>
  <c r="E2504" i="1"/>
  <c r="D2504" i="1"/>
  <c r="T2503" i="1"/>
  <c r="S2503" i="1"/>
  <c r="U2503" i="1" s="1"/>
  <c r="V2503" i="1" s="1"/>
  <c r="F2503" i="1"/>
  <c r="E2503" i="1"/>
  <c r="D2503" i="1"/>
  <c r="T2502" i="1"/>
  <c r="S2502" i="1"/>
  <c r="U2502" i="1" s="1"/>
  <c r="V2502" i="1" s="1"/>
  <c r="F2502" i="1"/>
  <c r="E2502" i="1"/>
  <c r="D2502" i="1"/>
  <c r="T2501" i="1"/>
  <c r="S2501" i="1"/>
  <c r="U2501" i="1" s="1"/>
  <c r="V2501" i="1" s="1"/>
  <c r="F2501" i="1"/>
  <c r="E2501" i="1"/>
  <c r="D2501" i="1"/>
  <c r="T2500" i="1"/>
  <c r="S2500" i="1"/>
  <c r="U2500" i="1" s="1"/>
  <c r="V2500" i="1" s="1"/>
  <c r="F2500" i="1"/>
  <c r="E2500" i="1"/>
  <c r="D2500" i="1"/>
  <c r="T2499" i="1"/>
  <c r="S2499" i="1"/>
  <c r="U2499" i="1" s="1"/>
  <c r="V2499" i="1" s="1"/>
  <c r="F2499" i="1"/>
  <c r="E2499" i="1"/>
  <c r="D2499" i="1"/>
  <c r="T2498" i="1"/>
  <c r="S2498" i="1"/>
  <c r="U2498" i="1" s="1"/>
  <c r="V2498" i="1" s="1"/>
  <c r="F2498" i="1"/>
  <c r="E2498" i="1"/>
  <c r="D2498" i="1"/>
  <c r="T2497" i="1"/>
  <c r="S2497" i="1"/>
  <c r="U2497" i="1" s="1"/>
  <c r="V2497" i="1" s="1"/>
  <c r="F2497" i="1"/>
  <c r="E2497" i="1"/>
  <c r="D2497" i="1"/>
  <c r="T2496" i="1"/>
  <c r="S2496" i="1"/>
  <c r="U2496" i="1" s="1"/>
  <c r="V2496" i="1" s="1"/>
  <c r="F2496" i="1"/>
  <c r="E2496" i="1"/>
  <c r="D2496" i="1"/>
  <c r="T2495" i="1"/>
  <c r="S2495" i="1"/>
  <c r="U2495" i="1" s="1"/>
  <c r="V2495" i="1" s="1"/>
  <c r="F2495" i="1"/>
  <c r="E2495" i="1"/>
  <c r="D2495" i="1"/>
  <c r="T2494" i="1"/>
  <c r="S2494" i="1"/>
  <c r="U2494" i="1" s="1"/>
  <c r="V2494" i="1" s="1"/>
  <c r="F2494" i="1"/>
  <c r="E2494" i="1"/>
  <c r="D2494" i="1"/>
  <c r="T2493" i="1"/>
  <c r="S2493" i="1"/>
  <c r="U2493" i="1" s="1"/>
  <c r="V2493" i="1" s="1"/>
  <c r="F2493" i="1"/>
  <c r="E2493" i="1"/>
  <c r="D2493" i="1"/>
  <c r="T2492" i="1"/>
  <c r="S2492" i="1"/>
  <c r="U2492" i="1" s="1"/>
  <c r="V2492" i="1" s="1"/>
  <c r="F2492" i="1"/>
  <c r="E2492" i="1"/>
  <c r="D2492" i="1"/>
  <c r="T2491" i="1"/>
  <c r="S2491" i="1"/>
  <c r="U2491" i="1" s="1"/>
  <c r="V2491" i="1" s="1"/>
  <c r="F2491" i="1"/>
  <c r="E2491" i="1"/>
  <c r="D2491" i="1"/>
  <c r="T2490" i="1"/>
  <c r="S2490" i="1"/>
  <c r="U2490" i="1" s="1"/>
  <c r="V2490" i="1" s="1"/>
  <c r="F2490" i="1"/>
  <c r="E2490" i="1"/>
  <c r="D2490" i="1"/>
  <c r="T2489" i="1"/>
  <c r="S2489" i="1"/>
  <c r="U2489" i="1" s="1"/>
  <c r="V2489" i="1" s="1"/>
  <c r="F2489" i="1"/>
  <c r="E2489" i="1"/>
  <c r="D2489" i="1"/>
  <c r="T2488" i="1"/>
  <c r="S2488" i="1"/>
  <c r="U2488" i="1" s="1"/>
  <c r="V2488" i="1" s="1"/>
  <c r="F2488" i="1"/>
  <c r="E2488" i="1"/>
  <c r="D2488" i="1"/>
  <c r="T2487" i="1"/>
  <c r="S2487" i="1"/>
  <c r="U2487" i="1" s="1"/>
  <c r="V2487" i="1" s="1"/>
  <c r="F2487" i="1"/>
  <c r="E2487" i="1"/>
  <c r="D2487" i="1"/>
  <c r="T2486" i="1"/>
  <c r="S2486" i="1"/>
  <c r="U2486" i="1" s="1"/>
  <c r="V2486" i="1" s="1"/>
  <c r="F2486" i="1"/>
  <c r="E2486" i="1"/>
  <c r="D2486" i="1"/>
  <c r="T2485" i="1"/>
  <c r="S2485" i="1"/>
  <c r="U2485" i="1" s="1"/>
  <c r="V2485" i="1" s="1"/>
  <c r="F2485" i="1"/>
  <c r="E2485" i="1"/>
  <c r="D2485" i="1"/>
  <c r="T2484" i="1"/>
  <c r="S2484" i="1"/>
  <c r="U2484" i="1" s="1"/>
  <c r="V2484" i="1" s="1"/>
  <c r="F2484" i="1"/>
  <c r="E2484" i="1"/>
  <c r="D2484" i="1"/>
  <c r="T2483" i="1"/>
  <c r="S2483" i="1"/>
  <c r="U2483" i="1" s="1"/>
  <c r="V2483" i="1" s="1"/>
  <c r="F2483" i="1"/>
  <c r="E2483" i="1"/>
  <c r="D2483" i="1"/>
  <c r="T2482" i="1"/>
  <c r="S2482" i="1"/>
  <c r="U2482" i="1" s="1"/>
  <c r="V2482" i="1" s="1"/>
  <c r="F2482" i="1"/>
  <c r="E2482" i="1"/>
  <c r="D2482" i="1"/>
  <c r="T2481" i="1"/>
  <c r="S2481" i="1"/>
  <c r="U2481" i="1" s="1"/>
  <c r="V2481" i="1" s="1"/>
  <c r="F2481" i="1"/>
  <c r="E2481" i="1"/>
  <c r="D2481" i="1"/>
  <c r="T2480" i="1"/>
  <c r="S2480" i="1"/>
  <c r="U2480" i="1" s="1"/>
  <c r="V2480" i="1" s="1"/>
  <c r="F2480" i="1"/>
  <c r="E2480" i="1"/>
  <c r="D2480" i="1"/>
  <c r="T2479" i="1"/>
  <c r="S2479" i="1"/>
  <c r="U2479" i="1" s="1"/>
  <c r="V2479" i="1" s="1"/>
  <c r="F2479" i="1"/>
  <c r="E2479" i="1"/>
  <c r="D2479" i="1"/>
  <c r="T2478" i="1"/>
  <c r="S2478" i="1"/>
  <c r="U2478" i="1" s="1"/>
  <c r="V2478" i="1" s="1"/>
  <c r="F2478" i="1"/>
  <c r="E2478" i="1"/>
  <c r="D2478" i="1"/>
  <c r="T2477" i="1"/>
  <c r="S2477" i="1"/>
  <c r="U2477" i="1" s="1"/>
  <c r="V2477" i="1" s="1"/>
  <c r="F2477" i="1"/>
  <c r="E2477" i="1"/>
  <c r="D2477" i="1"/>
  <c r="T2476" i="1"/>
  <c r="S2476" i="1"/>
  <c r="U2476" i="1" s="1"/>
  <c r="V2476" i="1" s="1"/>
  <c r="F2476" i="1"/>
  <c r="E2476" i="1"/>
  <c r="D2476" i="1"/>
  <c r="T2475" i="1"/>
  <c r="S2475" i="1"/>
  <c r="U2475" i="1" s="1"/>
  <c r="V2475" i="1" s="1"/>
  <c r="F2475" i="1"/>
  <c r="E2475" i="1"/>
  <c r="D2475" i="1"/>
  <c r="T2474" i="1"/>
  <c r="S2474" i="1"/>
  <c r="U2474" i="1" s="1"/>
  <c r="V2474" i="1" s="1"/>
  <c r="F2474" i="1"/>
  <c r="E2474" i="1"/>
  <c r="D2474" i="1"/>
  <c r="T2473" i="1"/>
  <c r="S2473" i="1"/>
  <c r="U2473" i="1" s="1"/>
  <c r="V2473" i="1" s="1"/>
  <c r="F2473" i="1"/>
  <c r="E2473" i="1"/>
  <c r="D2473" i="1"/>
  <c r="T2472" i="1"/>
  <c r="S2472" i="1"/>
  <c r="U2472" i="1" s="1"/>
  <c r="V2472" i="1" s="1"/>
  <c r="F2472" i="1"/>
  <c r="E2472" i="1"/>
  <c r="D2472" i="1"/>
  <c r="T2471" i="1"/>
  <c r="S2471" i="1"/>
  <c r="U2471" i="1" s="1"/>
  <c r="V2471" i="1" s="1"/>
  <c r="F2471" i="1"/>
  <c r="E2471" i="1"/>
  <c r="D2471" i="1"/>
  <c r="T2470" i="1"/>
  <c r="S2470" i="1"/>
  <c r="U2470" i="1" s="1"/>
  <c r="V2470" i="1" s="1"/>
  <c r="F2470" i="1"/>
  <c r="E2470" i="1"/>
  <c r="D2470" i="1"/>
  <c r="T2469" i="1"/>
  <c r="S2469" i="1"/>
  <c r="U2469" i="1" s="1"/>
  <c r="V2469" i="1" s="1"/>
  <c r="F2469" i="1"/>
  <c r="E2469" i="1"/>
  <c r="D2469" i="1"/>
  <c r="T2468" i="1"/>
  <c r="S2468" i="1"/>
  <c r="U2468" i="1" s="1"/>
  <c r="V2468" i="1" s="1"/>
  <c r="F2468" i="1"/>
  <c r="E2468" i="1"/>
  <c r="D2468" i="1"/>
  <c r="T2467" i="1"/>
  <c r="S2467" i="1"/>
  <c r="U2467" i="1" s="1"/>
  <c r="V2467" i="1" s="1"/>
  <c r="F2467" i="1"/>
  <c r="E2467" i="1"/>
  <c r="D2467" i="1"/>
  <c r="T2466" i="1"/>
  <c r="S2466" i="1"/>
  <c r="U2466" i="1" s="1"/>
  <c r="V2466" i="1" s="1"/>
  <c r="F2466" i="1"/>
  <c r="E2466" i="1"/>
  <c r="D2466" i="1"/>
  <c r="T2465" i="1"/>
  <c r="S2465" i="1"/>
  <c r="U2465" i="1" s="1"/>
  <c r="V2465" i="1" s="1"/>
  <c r="F2465" i="1"/>
  <c r="E2465" i="1"/>
  <c r="D2465" i="1"/>
  <c r="T2464" i="1"/>
  <c r="S2464" i="1"/>
  <c r="U2464" i="1" s="1"/>
  <c r="V2464" i="1" s="1"/>
  <c r="F2464" i="1"/>
  <c r="E2464" i="1"/>
  <c r="D2464" i="1"/>
  <c r="T2463" i="1"/>
  <c r="S2463" i="1"/>
  <c r="U2463" i="1" s="1"/>
  <c r="V2463" i="1" s="1"/>
  <c r="F2463" i="1"/>
  <c r="E2463" i="1"/>
  <c r="D2463" i="1"/>
  <c r="T2462" i="1"/>
  <c r="S2462" i="1"/>
  <c r="U2462" i="1" s="1"/>
  <c r="V2462" i="1" s="1"/>
  <c r="F2462" i="1"/>
  <c r="E2462" i="1"/>
  <c r="D2462" i="1"/>
  <c r="T2461" i="1"/>
  <c r="S2461" i="1"/>
  <c r="U2461" i="1" s="1"/>
  <c r="V2461" i="1" s="1"/>
  <c r="F2461" i="1"/>
  <c r="E2461" i="1"/>
  <c r="D2461" i="1"/>
  <c r="T2460" i="1"/>
  <c r="S2460" i="1"/>
  <c r="U2460" i="1" s="1"/>
  <c r="V2460" i="1" s="1"/>
  <c r="F2460" i="1"/>
  <c r="E2460" i="1"/>
  <c r="D2460" i="1"/>
  <c r="T2459" i="1"/>
  <c r="S2459" i="1"/>
  <c r="U2459" i="1" s="1"/>
  <c r="V2459" i="1" s="1"/>
  <c r="F2459" i="1"/>
  <c r="E2459" i="1"/>
  <c r="D2459" i="1"/>
  <c r="T2458" i="1"/>
  <c r="S2458" i="1"/>
  <c r="U2458" i="1" s="1"/>
  <c r="V2458" i="1" s="1"/>
  <c r="F2458" i="1"/>
  <c r="E2458" i="1"/>
  <c r="D2458" i="1"/>
  <c r="T2457" i="1"/>
  <c r="S2457" i="1"/>
  <c r="U2457" i="1" s="1"/>
  <c r="V2457" i="1" s="1"/>
  <c r="F2457" i="1"/>
  <c r="E2457" i="1"/>
  <c r="D2457" i="1"/>
  <c r="T2456" i="1"/>
  <c r="S2456" i="1"/>
  <c r="U2456" i="1" s="1"/>
  <c r="V2456" i="1" s="1"/>
  <c r="F2456" i="1"/>
  <c r="E2456" i="1"/>
  <c r="D2456" i="1"/>
  <c r="T2455" i="1"/>
  <c r="S2455" i="1"/>
  <c r="U2455" i="1" s="1"/>
  <c r="V2455" i="1" s="1"/>
  <c r="F2455" i="1"/>
  <c r="E2455" i="1"/>
  <c r="D2455" i="1"/>
  <c r="T2454" i="1"/>
  <c r="S2454" i="1"/>
  <c r="U2454" i="1" s="1"/>
  <c r="V2454" i="1" s="1"/>
  <c r="F2454" i="1"/>
  <c r="E2454" i="1"/>
  <c r="D2454" i="1"/>
  <c r="T2453" i="1"/>
  <c r="S2453" i="1"/>
  <c r="U2453" i="1" s="1"/>
  <c r="V2453" i="1" s="1"/>
  <c r="F2453" i="1"/>
  <c r="E2453" i="1"/>
  <c r="D2453" i="1"/>
  <c r="T2452" i="1"/>
  <c r="S2452" i="1"/>
  <c r="U2452" i="1" s="1"/>
  <c r="V2452" i="1" s="1"/>
  <c r="F2452" i="1"/>
  <c r="E2452" i="1"/>
  <c r="D2452" i="1"/>
  <c r="T2451" i="1"/>
  <c r="S2451" i="1"/>
  <c r="U2451" i="1" s="1"/>
  <c r="V2451" i="1" s="1"/>
  <c r="F2451" i="1"/>
  <c r="E2451" i="1"/>
  <c r="D2451" i="1"/>
  <c r="T2450" i="1"/>
  <c r="S2450" i="1"/>
  <c r="U2450" i="1" s="1"/>
  <c r="V2450" i="1" s="1"/>
  <c r="F2450" i="1"/>
  <c r="E2450" i="1"/>
  <c r="D2450" i="1"/>
  <c r="T2449" i="1"/>
  <c r="S2449" i="1"/>
  <c r="F2449" i="1"/>
  <c r="E2449" i="1"/>
  <c r="D2449" i="1"/>
  <c r="T2448" i="1"/>
  <c r="S2448" i="1"/>
  <c r="U2448" i="1" s="1"/>
  <c r="V2448" i="1" s="1"/>
  <c r="F2448" i="1"/>
  <c r="E2448" i="1"/>
  <c r="D2448" i="1"/>
  <c r="T2447" i="1"/>
  <c r="S2447" i="1"/>
  <c r="U2447" i="1" s="1"/>
  <c r="V2447" i="1" s="1"/>
  <c r="F2447" i="1"/>
  <c r="E2447" i="1"/>
  <c r="D2447" i="1"/>
  <c r="T2446" i="1"/>
  <c r="S2446" i="1"/>
  <c r="U2446" i="1" s="1"/>
  <c r="V2446" i="1" s="1"/>
  <c r="F2446" i="1"/>
  <c r="E2446" i="1"/>
  <c r="D2446" i="1"/>
  <c r="T2445" i="1"/>
  <c r="S2445" i="1"/>
  <c r="U2445" i="1" s="1"/>
  <c r="V2445" i="1" s="1"/>
  <c r="F2445" i="1"/>
  <c r="E2445" i="1"/>
  <c r="D2445" i="1"/>
  <c r="T2444" i="1"/>
  <c r="S2444" i="1"/>
  <c r="U2444" i="1" s="1"/>
  <c r="V2444" i="1" s="1"/>
  <c r="F2444" i="1"/>
  <c r="E2444" i="1"/>
  <c r="D2444" i="1"/>
  <c r="T2443" i="1"/>
  <c r="S2443" i="1"/>
  <c r="U2443" i="1" s="1"/>
  <c r="V2443" i="1" s="1"/>
  <c r="F2443" i="1"/>
  <c r="E2443" i="1"/>
  <c r="D2443" i="1"/>
  <c r="T2442" i="1"/>
  <c r="S2442" i="1"/>
  <c r="U2442" i="1" s="1"/>
  <c r="V2442" i="1" s="1"/>
  <c r="F2442" i="1"/>
  <c r="E2442" i="1"/>
  <c r="D2442" i="1"/>
  <c r="T2441" i="1"/>
  <c r="S2441" i="1"/>
  <c r="U2441" i="1" s="1"/>
  <c r="V2441" i="1" s="1"/>
  <c r="F2441" i="1"/>
  <c r="E2441" i="1"/>
  <c r="D2441" i="1"/>
  <c r="T2440" i="1"/>
  <c r="S2440" i="1"/>
  <c r="U2440" i="1" s="1"/>
  <c r="V2440" i="1" s="1"/>
  <c r="F2440" i="1"/>
  <c r="E2440" i="1"/>
  <c r="D2440" i="1"/>
  <c r="T2439" i="1"/>
  <c r="S2439" i="1"/>
  <c r="U2439" i="1" s="1"/>
  <c r="V2439" i="1" s="1"/>
  <c r="F2439" i="1"/>
  <c r="E2439" i="1"/>
  <c r="D2439" i="1"/>
  <c r="T2438" i="1"/>
  <c r="S2438" i="1"/>
  <c r="U2438" i="1" s="1"/>
  <c r="V2438" i="1" s="1"/>
  <c r="F2438" i="1"/>
  <c r="E2438" i="1"/>
  <c r="D2438" i="1"/>
  <c r="T2437" i="1"/>
  <c r="S2437" i="1"/>
  <c r="U2437" i="1" s="1"/>
  <c r="V2437" i="1" s="1"/>
  <c r="F2437" i="1"/>
  <c r="E2437" i="1"/>
  <c r="D2437" i="1"/>
  <c r="T2436" i="1"/>
  <c r="S2436" i="1"/>
  <c r="U2436" i="1" s="1"/>
  <c r="V2436" i="1" s="1"/>
  <c r="F2436" i="1"/>
  <c r="E2436" i="1"/>
  <c r="D2436" i="1"/>
  <c r="T2435" i="1"/>
  <c r="S2435" i="1"/>
  <c r="U2435" i="1" s="1"/>
  <c r="V2435" i="1" s="1"/>
  <c r="F2435" i="1"/>
  <c r="E2435" i="1"/>
  <c r="D2435" i="1"/>
  <c r="T2434" i="1"/>
  <c r="S2434" i="1"/>
  <c r="U2434" i="1" s="1"/>
  <c r="V2434" i="1" s="1"/>
  <c r="F2434" i="1"/>
  <c r="E2434" i="1"/>
  <c r="D2434" i="1"/>
  <c r="T2433" i="1"/>
  <c r="S2433" i="1"/>
  <c r="U2433" i="1" s="1"/>
  <c r="V2433" i="1" s="1"/>
  <c r="F2433" i="1"/>
  <c r="E2433" i="1"/>
  <c r="D2433" i="1"/>
  <c r="T2432" i="1"/>
  <c r="S2432" i="1"/>
  <c r="U2432" i="1" s="1"/>
  <c r="V2432" i="1" s="1"/>
  <c r="F2432" i="1"/>
  <c r="E2432" i="1"/>
  <c r="D2432" i="1"/>
  <c r="T2431" i="1"/>
  <c r="S2431" i="1"/>
  <c r="U2431" i="1" s="1"/>
  <c r="V2431" i="1" s="1"/>
  <c r="F2431" i="1"/>
  <c r="E2431" i="1"/>
  <c r="D2431" i="1"/>
  <c r="T2430" i="1"/>
  <c r="S2430" i="1"/>
  <c r="U2430" i="1" s="1"/>
  <c r="V2430" i="1" s="1"/>
  <c r="F2430" i="1"/>
  <c r="E2430" i="1"/>
  <c r="D2430" i="1"/>
  <c r="T2429" i="1"/>
  <c r="S2429" i="1"/>
  <c r="U2429" i="1" s="1"/>
  <c r="V2429" i="1" s="1"/>
  <c r="F2429" i="1"/>
  <c r="E2429" i="1"/>
  <c r="D2429" i="1"/>
  <c r="T2428" i="1"/>
  <c r="S2428" i="1"/>
  <c r="U2428" i="1" s="1"/>
  <c r="V2428" i="1" s="1"/>
  <c r="F2428" i="1"/>
  <c r="E2428" i="1"/>
  <c r="D2428" i="1"/>
  <c r="T2427" i="1"/>
  <c r="S2427" i="1"/>
  <c r="U2427" i="1" s="1"/>
  <c r="V2427" i="1" s="1"/>
  <c r="F2427" i="1"/>
  <c r="E2427" i="1"/>
  <c r="D2427" i="1"/>
  <c r="T2426" i="1"/>
  <c r="S2426" i="1"/>
  <c r="U2426" i="1" s="1"/>
  <c r="V2426" i="1" s="1"/>
  <c r="F2426" i="1"/>
  <c r="E2426" i="1"/>
  <c r="D2426" i="1"/>
  <c r="T2425" i="1"/>
  <c r="S2425" i="1"/>
  <c r="U2425" i="1" s="1"/>
  <c r="V2425" i="1" s="1"/>
  <c r="F2425" i="1"/>
  <c r="E2425" i="1"/>
  <c r="D2425" i="1"/>
  <c r="T2424" i="1"/>
  <c r="S2424" i="1"/>
  <c r="U2424" i="1" s="1"/>
  <c r="V2424" i="1" s="1"/>
  <c r="F2424" i="1"/>
  <c r="E2424" i="1"/>
  <c r="D2424" i="1"/>
  <c r="T2423" i="1"/>
  <c r="S2423" i="1"/>
  <c r="U2423" i="1" s="1"/>
  <c r="V2423" i="1" s="1"/>
  <c r="F2423" i="1"/>
  <c r="E2423" i="1"/>
  <c r="D2423" i="1"/>
  <c r="T2422" i="1"/>
  <c r="S2422" i="1"/>
  <c r="U2422" i="1" s="1"/>
  <c r="V2422" i="1" s="1"/>
  <c r="F2422" i="1"/>
  <c r="E2422" i="1"/>
  <c r="D2422" i="1"/>
  <c r="T2421" i="1"/>
  <c r="S2421" i="1"/>
  <c r="U2421" i="1" s="1"/>
  <c r="V2421" i="1" s="1"/>
  <c r="F2421" i="1"/>
  <c r="E2421" i="1"/>
  <c r="D2421" i="1"/>
  <c r="T2420" i="1"/>
  <c r="S2420" i="1"/>
  <c r="U2420" i="1" s="1"/>
  <c r="V2420" i="1" s="1"/>
  <c r="F2420" i="1"/>
  <c r="E2420" i="1"/>
  <c r="D2420" i="1"/>
  <c r="T2419" i="1"/>
  <c r="S2419" i="1"/>
  <c r="U2419" i="1" s="1"/>
  <c r="V2419" i="1" s="1"/>
  <c r="F2419" i="1"/>
  <c r="E2419" i="1"/>
  <c r="D2419" i="1"/>
  <c r="T2418" i="1"/>
  <c r="S2418" i="1"/>
  <c r="U2418" i="1" s="1"/>
  <c r="V2418" i="1" s="1"/>
  <c r="F2418" i="1"/>
  <c r="E2418" i="1"/>
  <c r="D2418" i="1"/>
  <c r="T2417" i="1"/>
  <c r="S2417" i="1"/>
  <c r="U2417" i="1" s="1"/>
  <c r="V2417" i="1" s="1"/>
  <c r="F2417" i="1"/>
  <c r="E2417" i="1"/>
  <c r="D2417" i="1"/>
  <c r="T2416" i="1"/>
  <c r="S2416" i="1"/>
  <c r="U2416" i="1" s="1"/>
  <c r="V2416" i="1" s="1"/>
  <c r="F2416" i="1"/>
  <c r="E2416" i="1"/>
  <c r="D2416" i="1"/>
  <c r="T2415" i="1"/>
  <c r="S2415" i="1"/>
  <c r="U2415" i="1" s="1"/>
  <c r="V2415" i="1" s="1"/>
  <c r="F2415" i="1"/>
  <c r="E2415" i="1"/>
  <c r="D2415" i="1"/>
  <c r="T2414" i="1"/>
  <c r="S2414" i="1"/>
  <c r="U2414" i="1" s="1"/>
  <c r="V2414" i="1" s="1"/>
  <c r="F2414" i="1"/>
  <c r="E2414" i="1"/>
  <c r="D2414" i="1"/>
  <c r="T2413" i="1"/>
  <c r="S2413" i="1"/>
  <c r="U2413" i="1" s="1"/>
  <c r="V2413" i="1" s="1"/>
  <c r="F2413" i="1"/>
  <c r="E2413" i="1"/>
  <c r="D2413" i="1"/>
  <c r="T2412" i="1"/>
  <c r="S2412" i="1"/>
  <c r="U2412" i="1" s="1"/>
  <c r="V2412" i="1" s="1"/>
  <c r="F2412" i="1"/>
  <c r="E2412" i="1"/>
  <c r="D2412" i="1"/>
  <c r="T2411" i="1"/>
  <c r="S2411" i="1"/>
  <c r="U2411" i="1" s="1"/>
  <c r="V2411" i="1" s="1"/>
  <c r="F2411" i="1"/>
  <c r="E2411" i="1"/>
  <c r="D2411" i="1"/>
  <c r="T2410" i="1"/>
  <c r="S2410" i="1"/>
  <c r="U2410" i="1" s="1"/>
  <c r="V2410" i="1" s="1"/>
  <c r="F2410" i="1"/>
  <c r="E2410" i="1"/>
  <c r="D2410" i="1"/>
  <c r="T2409" i="1"/>
  <c r="S2409" i="1"/>
  <c r="U2409" i="1" s="1"/>
  <c r="V2409" i="1" s="1"/>
  <c r="F2409" i="1"/>
  <c r="E2409" i="1"/>
  <c r="D2409" i="1"/>
  <c r="T2408" i="1"/>
  <c r="S2408" i="1"/>
  <c r="U2408" i="1" s="1"/>
  <c r="V2408" i="1" s="1"/>
  <c r="F2408" i="1"/>
  <c r="E2408" i="1"/>
  <c r="D2408" i="1"/>
  <c r="T2407" i="1"/>
  <c r="S2407" i="1"/>
  <c r="U2407" i="1" s="1"/>
  <c r="V2407" i="1" s="1"/>
  <c r="F2407" i="1"/>
  <c r="E2407" i="1"/>
  <c r="D2407" i="1"/>
  <c r="T2406" i="1"/>
  <c r="S2406" i="1"/>
  <c r="U2406" i="1" s="1"/>
  <c r="V2406" i="1" s="1"/>
  <c r="F2406" i="1"/>
  <c r="E2406" i="1"/>
  <c r="D2406" i="1"/>
  <c r="T2405" i="1"/>
  <c r="S2405" i="1"/>
  <c r="U2405" i="1" s="1"/>
  <c r="V2405" i="1" s="1"/>
  <c r="F2405" i="1"/>
  <c r="E2405" i="1"/>
  <c r="D2405" i="1"/>
  <c r="T2404" i="1"/>
  <c r="S2404" i="1"/>
  <c r="U2404" i="1" s="1"/>
  <c r="V2404" i="1" s="1"/>
  <c r="F2404" i="1"/>
  <c r="E2404" i="1"/>
  <c r="D2404" i="1"/>
  <c r="T2403" i="1"/>
  <c r="S2403" i="1"/>
  <c r="U2403" i="1" s="1"/>
  <c r="V2403" i="1" s="1"/>
  <c r="F2403" i="1"/>
  <c r="E2403" i="1"/>
  <c r="D2403" i="1"/>
  <c r="T2402" i="1"/>
  <c r="S2402" i="1"/>
  <c r="U2402" i="1" s="1"/>
  <c r="V2402" i="1" s="1"/>
  <c r="F2402" i="1"/>
  <c r="E2402" i="1"/>
  <c r="D2402" i="1"/>
  <c r="T2401" i="1"/>
  <c r="S2401" i="1"/>
  <c r="U2401" i="1" s="1"/>
  <c r="V2401" i="1" s="1"/>
  <c r="F2401" i="1"/>
  <c r="E2401" i="1"/>
  <c r="D2401" i="1"/>
  <c r="T2400" i="1"/>
  <c r="S2400" i="1"/>
  <c r="U2400" i="1" s="1"/>
  <c r="V2400" i="1" s="1"/>
  <c r="F2400" i="1"/>
  <c r="E2400" i="1"/>
  <c r="D2400" i="1"/>
  <c r="T2399" i="1"/>
  <c r="S2399" i="1"/>
  <c r="U2399" i="1" s="1"/>
  <c r="V2399" i="1" s="1"/>
  <c r="F2399" i="1"/>
  <c r="E2399" i="1"/>
  <c r="D2399" i="1"/>
  <c r="T2398" i="1"/>
  <c r="S2398" i="1"/>
  <c r="U2398" i="1" s="1"/>
  <c r="V2398" i="1" s="1"/>
  <c r="F2398" i="1"/>
  <c r="E2398" i="1"/>
  <c r="D2398" i="1"/>
  <c r="T2397" i="1"/>
  <c r="S2397" i="1"/>
  <c r="U2397" i="1" s="1"/>
  <c r="V2397" i="1" s="1"/>
  <c r="F2397" i="1"/>
  <c r="E2397" i="1"/>
  <c r="D2397" i="1"/>
  <c r="T2396" i="1"/>
  <c r="S2396" i="1"/>
  <c r="U2396" i="1" s="1"/>
  <c r="V2396" i="1" s="1"/>
  <c r="F2396" i="1"/>
  <c r="E2396" i="1"/>
  <c r="D2396" i="1"/>
  <c r="T2395" i="1"/>
  <c r="S2395" i="1"/>
  <c r="U2395" i="1" s="1"/>
  <c r="V2395" i="1" s="1"/>
  <c r="F2395" i="1"/>
  <c r="E2395" i="1"/>
  <c r="D2395" i="1"/>
  <c r="T2394" i="1"/>
  <c r="S2394" i="1"/>
  <c r="U2394" i="1" s="1"/>
  <c r="V2394" i="1" s="1"/>
  <c r="F2394" i="1"/>
  <c r="E2394" i="1"/>
  <c r="D2394" i="1"/>
  <c r="T2393" i="1"/>
  <c r="S2393" i="1"/>
  <c r="U2393" i="1" s="1"/>
  <c r="V2393" i="1" s="1"/>
  <c r="F2393" i="1"/>
  <c r="E2393" i="1"/>
  <c r="D2393" i="1"/>
  <c r="T2392" i="1"/>
  <c r="S2392" i="1"/>
  <c r="U2392" i="1" s="1"/>
  <c r="V2392" i="1" s="1"/>
  <c r="F2392" i="1"/>
  <c r="E2392" i="1"/>
  <c r="D2392" i="1"/>
  <c r="T2391" i="1"/>
  <c r="S2391" i="1"/>
  <c r="U2391" i="1" s="1"/>
  <c r="V2391" i="1" s="1"/>
  <c r="F2391" i="1"/>
  <c r="E2391" i="1"/>
  <c r="D2391" i="1"/>
  <c r="T2390" i="1"/>
  <c r="S2390" i="1"/>
  <c r="U2390" i="1" s="1"/>
  <c r="V2390" i="1" s="1"/>
  <c r="F2390" i="1"/>
  <c r="E2390" i="1"/>
  <c r="D2390" i="1"/>
  <c r="T2389" i="1"/>
  <c r="S2389" i="1"/>
  <c r="U2389" i="1" s="1"/>
  <c r="V2389" i="1" s="1"/>
  <c r="F2389" i="1"/>
  <c r="E2389" i="1"/>
  <c r="D2389" i="1"/>
  <c r="T2388" i="1"/>
  <c r="S2388" i="1"/>
  <c r="U2388" i="1" s="1"/>
  <c r="V2388" i="1" s="1"/>
  <c r="F2388" i="1"/>
  <c r="E2388" i="1"/>
  <c r="D2388" i="1"/>
  <c r="T2387" i="1"/>
  <c r="S2387" i="1"/>
  <c r="U2387" i="1" s="1"/>
  <c r="V2387" i="1" s="1"/>
  <c r="F2387" i="1"/>
  <c r="E2387" i="1"/>
  <c r="D2387" i="1"/>
  <c r="T2386" i="1"/>
  <c r="S2386" i="1"/>
  <c r="U2386" i="1" s="1"/>
  <c r="V2386" i="1" s="1"/>
  <c r="F2386" i="1"/>
  <c r="E2386" i="1"/>
  <c r="D2386" i="1"/>
  <c r="T2385" i="1"/>
  <c r="S2385" i="1"/>
  <c r="U2385" i="1" s="1"/>
  <c r="V2385" i="1" s="1"/>
  <c r="F2385" i="1"/>
  <c r="E2385" i="1"/>
  <c r="D2385" i="1"/>
  <c r="T2384" i="1"/>
  <c r="S2384" i="1"/>
  <c r="U2384" i="1" s="1"/>
  <c r="V2384" i="1" s="1"/>
  <c r="F2384" i="1"/>
  <c r="E2384" i="1"/>
  <c r="D2384" i="1"/>
  <c r="T2383" i="1"/>
  <c r="S2383" i="1"/>
  <c r="U2383" i="1" s="1"/>
  <c r="V2383" i="1" s="1"/>
  <c r="F2383" i="1"/>
  <c r="E2383" i="1"/>
  <c r="D2383" i="1"/>
  <c r="T2382" i="1"/>
  <c r="S2382" i="1"/>
  <c r="U2382" i="1" s="1"/>
  <c r="V2382" i="1" s="1"/>
  <c r="F2382" i="1"/>
  <c r="E2382" i="1"/>
  <c r="D2382" i="1"/>
  <c r="T2381" i="1"/>
  <c r="S2381" i="1"/>
  <c r="U2381" i="1" s="1"/>
  <c r="V2381" i="1" s="1"/>
  <c r="F2381" i="1"/>
  <c r="E2381" i="1"/>
  <c r="D2381" i="1"/>
  <c r="T2380" i="1"/>
  <c r="S2380" i="1"/>
  <c r="U2380" i="1" s="1"/>
  <c r="V2380" i="1" s="1"/>
  <c r="F2380" i="1"/>
  <c r="E2380" i="1"/>
  <c r="D2380" i="1"/>
  <c r="T2379" i="1"/>
  <c r="S2379" i="1"/>
  <c r="U2379" i="1" s="1"/>
  <c r="V2379" i="1" s="1"/>
  <c r="F2379" i="1"/>
  <c r="E2379" i="1"/>
  <c r="D2379" i="1"/>
  <c r="T2378" i="1"/>
  <c r="S2378" i="1"/>
  <c r="U2378" i="1" s="1"/>
  <c r="V2378" i="1" s="1"/>
  <c r="F2378" i="1"/>
  <c r="E2378" i="1"/>
  <c r="D2378" i="1"/>
  <c r="T2377" i="1"/>
  <c r="S2377" i="1"/>
  <c r="U2377" i="1" s="1"/>
  <c r="V2377" i="1" s="1"/>
  <c r="F2377" i="1"/>
  <c r="E2377" i="1"/>
  <c r="D2377" i="1"/>
  <c r="T2376" i="1"/>
  <c r="S2376" i="1"/>
  <c r="U2376" i="1" s="1"/>
  <c r="V2376" i="1" s="1"/>
  <c r="F2376" i="1"/>
  <c r="E2376" i="1"/>
  <c r="D2376" i="1"/>
  <c r="T2375" i="1"/>
  <c r="S2375" i="1"/>
  <c r="U2375" i="1" s="1"/>
  <c r="V2375" i="1" s="1"/>
  <c r="F2375" i="1"/>
  <c r="E2375" i="1"/>
  <c r="D2375" i="1"/>
  <c r="T2374" i="1"/>
  <c r="S2374" i="1"/>
  <c r="U2374" i="1" s="1"/>
  <c r="V2374" i="1" s="1"/>
  <c r="F2374" i="1"/>
  <c r="E2374" i="1"/>
  <c r="D2374" i="1"/>
  <c r="T2373" i="1"/>
  <c r="S2373" i="1"/>
  <c r="U2373" i="1" s="1"/>
  <c r="V2373" i="1" s="1"/>
  <c r="F2373" i="1"/>
  <c r="E2373" i="1"/>
  <c r="D2373" i="1"/>
  <c r="T2372" i="1"/>
  <c r="S2372" i="1"/>
  <c r="U2372" i="1" s="1"/>
  <c r="V2372" i="1" s="1"/>
  <c r="F2372" i="1"/>
  <c r="E2372" i="1"/>
  <c r="D2372" i="1"/>
  <c r="T2371" i="1"/>
  <c r="S2371" i="1"/>
  <c r="U2371" i="1" s="1"/>
  <c r="V2371" i="1" s="1"/>
  <c r="F2371" i="1"/>
  <c r="E2371" i="1"/>
  <c r="D2371" i="1"/>
  <c r="T2370" i="1"/>
  <c r="S2370" i="1"/>
  <c r="U2370" i="1" s="1"/>
  <c r="V2370" i="1" s="1"/>
  <c r="F2370" i="1"/>
  <c r="E2370" i="1"/>
  <c r="D2370" i="1"/>
  <c r="T2369" i="1"/>
  <c r="S2369" i="1"/>
  <c r="U2369" i="1" s="1"/>
  <c r="V2369" i="1" s="1"/>
  <c r="F2369" i="1"/>
  <c r="E2369" i="1"/>
  <c r="D2369" i="1"/>
  <c r="T2368" i="1"/>
  <c r="S2368" i="1"/>
  <c r="U2368" i="1" s="1"/>
  <c r="V2368" i="1" s="1"/>
  <c r="F2368" i="1"/>
  <c r="E2368" i="1"/>
  <c r="D2368" i="1"/>
  <c r="T2367" i="1"/>
  <c r="S2367" i="1"/>
  <c r="U2367" i="1" s="1"/>
  <c r="V2367" i="1" s="1"/>
  <c r="F2367" i="1"/>
  <c r="E2367" i="1"/>
  <c r="D2367" i="1"/>
  <c r="T2366" i="1"/>
  <c r="S2366" i="1"/>
  <c r="U2366" i="1" s="1"/>
  <c r="V2366" i="1" s="1"/>
  <c r="F2366" i="1"/>
  <c r="E2366" i="1"/>
  <c r="D2366" i="1"/>
  <c r="T2365" i="1"/>
  <c r="S2365" i="1"/>
  <c r="U2365" i="1" s="1"/>
  <c r="V2365" i="1" s="1"/>
  <c r="F2365" i="1"/>
  <c r="E2365" i="1"/>
  <c r="D2365" i="1"/>
  <c r="T2364" i="1"/>
  <c r="S2364" i="1"/>
  <c r="U2364" i="1" s="1"/>
  <c r="V2364" i="1" s="1"/>
  <c r="F2364" i="1"/>
  <c r="E2364" i="1"/>
  <c r="D2364" i="1"/>
  <c r="T2363" i="1"/>
  <c r="S2363" i="1"/>
  <c r="U2363" i="1" s="1"/>
  <c r="V2363" i="1" s="1"/>
  <c r="F2363" i="1"/>
  <c r="E2363" i="1"/>
  <c r="D2363" i="1"/>
  <c r="T2362" i="1"/>
  <c r="S2362" i="1"/>
  <c r="U2362" i="1" s="1"/>
  <c r="V2362" i="1" s="1"/>
  <c r="F2362" i="1"/>
  <c r="E2362" i="1"/>
  <c r="D2362" i="1"/>
  <c r="T2361" i="1"/>
  <c r="S2361" i="1"/>
  <c r="U2361" i="1" s="1"/>
  <c r="V2361" i="1" s="1"/>
  <c r="F2361" i="1"/>
  <c r="E2361" i="1"/>
  <c r="D2361" i="1"/>
  <c r="T2360" i="1"/>
  <c r="S2360" i="1"/>
  <c r="U2360" i="1" s="1"/>
  <c r="V2360" i="1" s="1"/>
  <c r="F2360" i="1"/>
  <c r="E2360" i="1"/>
  <c r="D2360" i="1"/>
  <c r="T2359" i="1"/>
  <c r="S2359" i="1"/>
  <c r="U2359" i="1" s="1"/>
  <c r="V2359" i="1" s="1"/>
  <c r="F2359" i="1"/>
  <c r="E2359" i="1"/>
  <c r="D2359" i="1"/>
  <c r="T2358" i="1"/>
  <c r="S2358" i="1"/>
  <c r="U2358" i="1" s="1"/>
  <c r="V2358" i="1" s="1"/>
  <c r="F2358" i="1"/>
  <c r="E2358" i="1"/>
  <c r="D2358" i="1"/>
  <c r="T2357" i="1"/>
  <c r="S2357" i="1"/>
  <c r="U2357" i="1" s="1"/>
  <c r="V2357" i="1" s="1"/>
  <c r="F2357" i="1"/>
  <c r="E2357" i="1"/>
  <c r="D2357" i="1"/>
  <c r="T2356" i="1"/>
  <c r="S2356" i="1"/>
  <c r="U2356" i="1" s="1"/>
  <c r="V2356" i="1" s="1"/>
  <c r="F2356" i="1"/>
  <c r="E2356" i="1"/>
  <c r="D2356" i="1"/>
  <c r="T2355" i="1"/>
  <c r="S2355" i="1"/>
  <c r="U2355" i="1" s="1"/>
  <c r="V2355" i="1" s="1"/>
  <c r="F2355" i="1"/>
  <c r="E2355" i="1"/>
  <c r="D2355" i="1"/>
  <c r="T2354" i="1"/>
  <c r="S2354" i="1"/>
  <c r="U2354" i="1" s="1"/>
  <c r="V2354" i="1" s="1"/>
  <c r="F2354" i="1"/>
  <c r="E2354" i="1"/>
  <c r="D2354" i="1"/>
  <c r="T2353" i="1"/>
  <c r="S2353" i="1"/>
  <c r="U2353" i="1" s="1"/>
  <c r="V2353" i="1" s="1"/>
  <c r="F2353" i="1"/>
  <c r="E2353" i="1"/>
  <c r="D2353" i="1"/>
  <c r="T2352" i="1"/>
  <c r="S2352" i="1"/>
  <c r="U2352" i="1" s="1"/>
  <c r="V2352" i="1" s="1"/>
  <c r="F2352" i="1"/>
  <c r="E2352" i="1"/>
  <c r="D2352" i="1"/>
  <c r="T2351" i="1"/>
  <c r="S2351" i="1"/>
  <c r="U2351" i="1" s="1"/>
  <c r="V2351" i="1" s="1"/>
  <c r="F2351" i="1"/>
  <c r="E2351" i="1"/>
  <c r="D2351" i="1"/>
  <c r="T2350" i="1"/>
  <c r="S2350" i="1"/>
  <c r="U2350" i="1" s="1"/>
  <c r="V2350" i="1" s="1"/>
  <c r="F2350" i="1"/>
  <c r="E2350" i="1"/>
  <c r="D2350" i="1"/>
  <c r="T2349" i="1"/>
  <c r="S2349" i="1"/>
  <c r="U2349" i="1" s="1"/>
  <c r="V2349" i="1" s="1"/>
  <c r="F2349" i="1"/>
  <c r="E2349" i="1"/>
  <c r="D2349" i="1"/>
  <c r="T2348" i="1"/>
  <c r="S2348" i="1"/>
  <c r="U2348" i="1" s="1"/>
  <c r="V2348" i="1" s="1"/>
  <c r="F2348" i="1"/>
  <c r="E2348" i="1"/>
  <c r="D2348" i="1"/>
  <c r="T2347" i="1"/>
  <c r="S2347" i="1"/>
  <c r="U2347" i="1" s="1"/>
  <c r="V2347" i="1" s="1"/>
  <c r="F2347" i="1"/>
  <c r="E2347" i="1"/>
  <c r="D2347" i="1"/>
  <c r="T2346" i="1"/>
  <c r="S2346" i="1"/>
  <c r="U2346" i="1" s="1"/>
  <c r="V2346" i="1" s="1"/>
  <c r="F2346" i="1"/>
  <c r="E2346" i="1"/>
  <c r="D2346" i="1"/>
  <c r="T2345" i="1"/>
  <c r="S2345" i="1"/>
  <c r="U2345" i="1" s="1"/>
  <c r="V2345" i="1" s="1"/>
  <c r="F2345" i="1"/>
  <c r="E2345" i="1"/>
  <c r="D2345" i="1"/>
  <c r="T2344" i="1"/>
  <c r="S2344" i="1"/>
  <c r="U2344" i="1" s="1"/>
  <c r="V2344" i="1" s="1"/>
  <c r="F2344" i="1"/>
  <c r="E2344" i="1"/>
  <c r="D2344" i="1"/>
  <c r="T2343" i="1"/>
  <c r="S2343" i="1"/>
  <c r="U2343" i="1" s="1"/>
  <c r="V2343" i="1" s="1"/>
  <c r="F2343" i="1"/>
  <c r="E2343" i="1"/>
  <c r="D2343" i="1"/>
  <c r="T2342" i="1"/>
  <c r="S2342" i="1"/>
  <c r="U2342" i="1" s="1"/>
  <c r="V2342" i="1" s="1"/>
  <c r="F2342" i="1"/>
  <c r="E2342" i="1"/>
  <c r="D2342" i="1"/>
  <c r="T2341" i="1"/>
  <c r="S2341" i="1"/>
  <c r="U2341" i="1" s="1"/>
  <c r="V2341" i="1" s="1"/>
  <c r="F2341" i="1"/>
  <c r="E2341" i="1"/>
  <c r="D2341" i="1"/>
  <c r="T2340" i="1"/>
  <c r="S2340" i="1"/>
  <c r="F2340" i="1"/>
  <c r="E2340" i="1"/>
  <c r="D2340" i="1"/>
  <c r="T2339" i="1"/>
  <c r="S2339" i="1"/>
  <c r="U2339" i="1" s="1"/>
  <c r="V2339" i="1" s="1"/>
  <c r="F2339" i="1"/>
  <c r="E2339" i="1"/>
  <c r="D2339" i="1"/>
  <c r="T2338" i="1"/>
  <c r="S2338" i="1"/>
  <c r="U2338" i="1" s="1"/>
  <c r="V2338" i="1" s="1"/>
  <c r="F2338" i="1"/>
  <c r="E2338" i="1"/>
  <c r="D2338" i="1"/>
  <c r="T2337" i="1"/>
  <c r="S2337" i="1"/>
  <c r="U2337" i="1" s="1"/>
  <c r="V2337" i="1" s="1"/>
  <c r="F2337" i="1"/>
  <c r="E2337" i="1"/>
  <c r="D2337" i="1"/>
  <c r="T2336" i="1"/>
  <c r="S2336" i="1"/>
  <c r="U2336" i="1" s="1"/>
  <c r="V2336" i="1" s="1"/>
  <c r="F2336" i="1"/>
  <c r="E2336" i="1"/>
  <c r="D2336" i="1"/>
  <c r="T2335" i="1"/>
  <c r="S2335" i="1"/>
  <c r="U2335" i="1" s="1"/>
  <c r="V2335" i="1" s="1"/>
  <c r="F2335" i="1"/>
  <c r="E2335" i="1"/>
  <c r="D2335" i="1"/>
  <c r="T2334" i="1"/>
  <c r="S2334" i="1"/>
  <c r="U2334" i="1" s="1"/>
  <c r="V2334" i="1" s="1"/>
  <c r="F2334" i="1"/>
  <c r="E2334" i="1"/>
  <c r="D2334" i="1"/>
  <c r="T2333" i="1"/>
  <c r="S2333" i="1"/>
  <c r="U2333" i="1" s="1"/>
  <c r="V2333" i="1" s="1"/>
  <c r="F2333" i="1"/>
  <c r="E2333" i="1"/>
  <c r="D2333" i="1"/>
  <c r="T2332" i="1"/>
  <c r="S2332" i="1"/>
  <c r="U2332" i="1" s="1"/>
  <c r="V2332" i="1" s="1"/>
  <c r="F2332" i="1"/>
  <c r="E2332" i="1"/>
  <c r="D2332" i="1"/>
  <c r="T2331" i="1"/>
  <c r="S2331" i="1"/>
  <c r="U2331" i="1" s="1"/>
  <c r="V2331" i="1" s="1"/>
  <c r="F2331" i="1"/>
  <c r="E2331" i="1"/>
  <c r="D2331" i="1"/>
  <c r="T2330" i="1"/>
  <c r="S2330" i="1"/>
  <c r="U2330" i="1" s="1"/>
  <c r="V2330" i="1" s="1"/>
  <c r="F2330" i="1"/>
  <c r="E2330" i="1"/>
  <c r="D2330" i="1"/>
  <c r="T2329" i="1"/>
  <c r="S2329" i="1"/>
  <c r="U2329" i="1" s="1"/>
  <c r="V2329" i="1" s="1"/>
  <c r="F2329" i="1"/>
  <c r="E2329" i="1"/>
  <c r="D2329" i="1"/>
  <c r="T2328" i="1"/>
  <c r="S2328" i="1"/>
  <c r="U2328" i="1" s="1"/>
  <c r="V2328" i="1" s="1"/>
  <c r="F2328" i="1"/>
  <c r="E2328" i="1"/>
  <c r="D2328" i="1"/>
  <c r="T2327" i="1"/>
  <c r="S2327" i="1"/>
  <c r="U2327" i="1" s="1"/>
  <c r="V2327" i="1" s="1"/>
  <c r="F2327" i="1"/>
  <c r="E2327" i="1"/>
  <c r="D2327" i="1"/>
  <c r="T2326" i="1"/>
  <c r="S2326" i="1"/>
  <c r="U2326" i="1" s="1"/>
  <c r="V2326" i="1" s="1"/>
  <c r="F2326" i="1"/>
  <c r="E2326" i="1"/>
  <c r="D2326" i="1"/>
  <c r="T2325" i="1"/>
  <c r="S2325" i="1"/>
  <c r="U2325" i="1" s="1"/>
  <c r="V2325" i="1" s="1"/>
  <c r="F2325" i="1"/>
  <c r="E2325" i="1"/>
  <c r="D2325" i="1"/>
  <c r="T2324" i="1"/>
  <c r="S2324" i="1"/>
  <c r="U2324" i="1" s="1"/>
  <c r="V2324" i="1" s="1"/>
  <c r="F2324" i="1"/>
  <c r="E2324" i="1"/>
  <c r="D2324" i="1"/>
  <c r="T2323" i="1"/>
  <c r="S2323" i="1"/>
  <c r="U2323" i="1" s="1"/>
  <c r="V2323" i="1" s="1"/>
  <c r="F2323" i="1"/>
  <c r="E2323" i="1"/>
  <c r="D2323" i="1"/>
  <c r="T2322" i="1"/>
  <c r="S2322" i="1"/>
  <c r="U2322" i="1" s="1"/>
  <c r="V2322" i="1" s="1"/>
  <c r="F2322" i="1"/>
  <c r="E2322" i="1"/>
  <c r="D2322" i="1"/>
  <c r="T2321" i="1"/>
  <c r="S2321" i="1"/>
  <c r="U2321" i="1" s="1"/>
  <c r="V2321" i="1" s="1"/>
  <c r="F2321" i="1"/>
  <c r="E2321" i="1"/>
  <c r="D2321" i="1"/>
  <c r="T2320" i="1"/>
  <c r="S2320" i="1"/>
  <c r="U2320" i="1" s="1"/>
  <c r="V2320" i="1" s="1"/>
  <c r="F2320" i="1"/>
  <c r="E2320" i="1"/>
  <c r="D2320" i="1"/>
  <c r="T2319" i="1"/>
  <c r="S2319" i="1"/>
  <c r="U2319" i="1" s="1"/>
  <c r="V2319" i="1" s="1"/>
  <c r="F2319" i="1"/>
  <c r="E2319" i="1"/>
  <c r="D2319" i="1"/>
  <c r="T2318" i="1"/>
  <c r="S2318" i="1"/>
  <c r="U2318" i="1" s="1"/>
  <c r="V2318" i="1" s="1"/>
  <c r="F2318" i="1"/>
  <c r="E2318" i="1"/>
  <c r="D2318" i="1"/>
  <c r="T2317" i="1"/>
  <c r="S2317" i="1"/>
  <c r="U2317" i="1" s="1"/>
  <c r="V2317" i="1" s="1"/>
  <c r="F2317" i="1"/>
  <c r="E2317" i="1"/>
  <c r="D2317" i="1"/>
  <c r="T2316" i="1"/>
  <c r="S2316" i="1"/>
  <c r="U2316" i="1" s="1"/>
  <c r="V2316" i="1" s="1"/>
  <c r="F2316" i="1"/>
  <c r="E2316" i="1"/>
  <c r="D2316" i="1"/>
  <c r="T2315" i="1"/>
  <c r="S2315" i="1"/>
  <c r="U2315" i="1" s="1"/>
  <c r="V2315" i="1" s="1"/>
  <c r="F2315" i="1"/>
  <c r="E2315" i="1"/>
  <c r="D2315" i="1"/>
  <c r="T2314" i="1"/>
  <c r="S2314" i="1"/>
  <c r="U2314" i="1" s="1"/>
  <c r="V2314" i="1" s="1"/>
  <c r="F2314" i="1"/>
  <c r="E2314" i="1"/>
  <c r="D2314" i="1"/>
  <c r="T2313" i="1"/>
  <c r="S2313" i="1"/>
  <c r="U2313" i="1" s="1"/>
  <c r="V2313" i="1" s="1"/>
  <c r="F2313" i="1"/>
  <c r="E2313" i="1"/>
  <c r="D2313" i="1"/>
  <c r="T2312" i="1"/>
  <c r="S2312" i="1"/>
  <c r="U2312" i="1" s="1"/>
  <c r="V2312" i="1" s="1"/>
  <c r="F2312" i="1"/>
  <c r="E2312" i="1"/>
  <c r="D2312" i="1"/>
  <c r="T2311" i="1"/>
  <c r="S2311" i="1"/>
  <c r="U2311" i="1" s="1"/>
  <c r="V2311" i="1" s="1"/>
  <c r="F2311" i="1"/>
  <c r="E2311" i="1"/>
  <c r="D2311" i="1"/>
  <c r="T2310" i="1"/>
  <c r="S2310" i="1"/>
  <c r="U2310" i="1" s="1"/>
  <c r="V2310" i="1" s="1"/>
  <c r="F2310" i="1"/>
  <c r="E2310" i="1"/>
  <c r="D2310" i="1"/>
  <c r="T2309" i="1"/>
  <c r="S2309" i="1"/>
  <c r="U2309" i="1" s="1"/>
  <c r="V2309" i="1" s="1"/>
  <c r="F2309" i="1"/>
  <c r="E2309" i="1"/>
  <c r="D2309" i="1"/>
  <c r="T2308" i="1"/>
  <c r="S2308" i="1"/>
  <c r="U2308" i="1" s="1"/>
  <c r="V2308" i="1" s="1"/>
  <c r="F2308" i="1"/>
  <c r="E2308" i="1"/>
  <c r="D2308" i="1"/>
  <c r="T2307" i="1"/>
  <c r="S2307" i="1"/>
  <c r="U2307" i="1" s="1"/>
  <c r="V2307" i="1" s="1"/>
  <c r="F2307" i="1"/>
  <c r="E2307" i="1"/>
  <c r="D2307" i="1"/>
  <c r="T2306" i="1"/>
  <c r="S2306" i="1"/>
  <c r="U2306" i="1" s="1"/>
  <c r="V2306" i="1" s="1"/>
  <c r="F2306" i="1"/>
  <c r="E2306" i="1"/>
  <c r="D2306" i="1"/>
  <c r="T2305" i="1"/>
  <c r="S2305" i="1"/>
  <c r="U2305" i="1" s="1"/>
  <c r="V2305" i="1" s="1"/>
  <c r="F2305" i="1"/>
  <c r="E2305" i="1"/>
  <c r="D2305" i="1"/>
  <c r="T2304" i="1"/>
  <c r="S2304" i="1"/>
  <c r="U2304" i="1" s="1"/>
  <c r="V2304" i="1" s="1"/>
  <c r="F2304" i="1"/>
  <c r="E2304" i="1"/>
  <c r="D2304" i="1"/>
  <c r="T2303" i="1"/>
  <c r="S2303" i="1"/>
  <c r="U2303" i="1" s="1"/>
  <c r="V2303" i="1" s="1"/>
  <c r="F2303" i="1"/>
  <c r="E2303" i="1"/>
  <c r="D2303" i="1"/>
  <c r="T2302" i="1"/>
  <c r="S2302" i="1"/>
  <c r="U2302" i="1" s="1"/>
  <c r="V2302" i="1" s="1"/>
  <c r="F2302" i="1"/>
  <c r="E2302" i="1"/>
  <c r="D2302" i="1"/>
  <c r="T2301" i="1"/>
  <c r="S2301" i="1"/>
  <c r="U2301" i="1" s="1"/>
  <c r="V2301" i="1" s="1"/>
  <c r="F2301" i="1"/>
  <c r="E2301" i="1"/>
  <c r="D2301" i="1"/>
  <c r="T2300" i="1"/>
  <c r="S2300" i="1"/>
  <c r="U2300" i="1" s="1"/>
  <c r="V2300" i="1" s="1"/>
  <c r="F2300" i="1"/>
  <c r="E2300" i="1"/>
  <c r="D2300" i="1"/>
  <c r="T2299" i="1"/>
  <c r="S2299" i="1"/>
  <c r="U2299" i="1" s="1"/>
  <c r="V2299" i="1" s="1"/>
  <c r="F2299" i="1"/>
  <c r="E2299" i="1"/>
  <c r="D2299" i="1"/>
  <c r="T2298" i="1"/>
  <c r="S2298" i="1"/>
  <c r="U2298" i="1" s="1"/>
  <c r="V2298" i="1" s="1"/>
  <c r="F2298" i="1"/>
  <c r="E2298" i="1"/>
  <c r="D2298" i="1"/>
  <c r="T2297" i="1"/>
  <c r="S2297" i="1"/>
  <c r="U2297" i="1" s="1"/>
  <c r="V2297" i="1" s="1"/>
  <c r="F2297" i="1"/>
  <c r="E2297" i="1"/>
  <c r="D2297" i="1"/>
  <c r="T2296" i="1"/>
  <c r="S2296" i="1"/>
  <c r="U2296" i="1" s="1"/>
  <c r="V2296" i="1" s="1"/>
  <c r="F2296" i="1"/>
  <c r="E2296" i="1"/>
  <c r="D2296" i="1"/>
  <c r="T2295" i="1"/>
  <c r="S2295" i="1"/>
  <c r="U2295" i="1" s="1"/>
  <c r="V2295" i="1" s="1"/>
  <c r="F2295" i="1"/>
  <c r="E2295" i="1"/>
  <c r="D2295" i="1"/>
  <c r="T2294" i="1"/>
  <c r="S2294" i="1"/>
  <c r="U2294" i="1" s="1"/>
  <c r="V2294" i="1" s="1"/>
  <c r="F2294" i="1"/>
  <c r="E2294" i="1"/>
  <c r="D2294" i="1"/>
  <c r="T2293" i="1"/>
  <c r="S2293" i="1"/>
  <c r="U2293" i="1" s="1"/>
  <c r="V2293" i="1" s="1"/>
  <c r="F2293" i="1"/>
  <c r="E2293" i="1"/>
  <c r="D2293" i="1"/>
  <c r="T2292" i="1"/>
  <c r="S2292" i="1"/>
  <c r="U2292" i="1" s="1"/>
  <c r="V2292" i="1" s="1"/>
  <c r="F2292" i="1"/>
  <c r="E2292" i="1"/>
  <c r="D2292" i="1"/>
  <c r="T2291" i="1"/>
  <c r="S2291" i="1"/>
  <c r="U2291" i="1" s="1"/>
  <c r="V2291" i="1" s="1"/>
  <c r="F2291" i="1"/>
  <c r="E2291" i="1"/>
  <c r="D2291" i="1"/>
  <c r="T2290" i="1"/>
  <c r="S2290" i="1"/>
  <c r="U2290" i="1" s="1"/>
  <c r="V2290" i="1" s="1"/>
  <c r="F2290" i="1"/>
  <c r="E2290" i="1"/>
  <c r="D2290" i="1"/>
  <c r="T2289" i="1"/>
  <c r="S2289" i="1"/>
  <c r="U2289" i="1" s="1"/>
  <c r="V2289" i="1" s="1"/>
  <c r="F2289" i="1"/>
  <c r="E2289" i="1"/>
  <c r="D2289" i="1"/>
  <c r="T2288" i="1"/>
  <c r="S2288" i="1"/>
  <c r="U2288" i="1" s="1"/>
  <c r="V2288" i="1" s="1"/>
  <c r="F2288" i="1"/>
  <c r="E2288" i="1"/>
  <c r="D2288" i="1"/>
  <c r="T2287" i="1"/>
  <c r="S2287" i="1"/>
  <c r="U2287" i="1" s="1"/>
  <c r="V2287" i="1" s="1"/>
  <c r="F2287" i="1"/>
  <c r="E2287" i="1"/>
  <c r="D2287" i="1"/>
  <c r="T2286" i="1"/>
  <c r="S2286" i="1"/>
  <c r="U2286" i="1" s="1"/>
  <c r="V2286" i="1" s="1"/>
  <c r="F2286" i="1"/>
  <c r="E2286" i="1"/>
  <c r="D2286" i="1"/>
  <c r="T2285" i="1"/>
  <c r="S2285" i="1"/>
  <c r="U2285" i="1" s="1"/>
  <c r="V2285" i="1" s="1"/>
  <c r="F2285" i="1"/>
  <c r="E2285" i="1"/>
  <c r="D2285" i="1"/>
  <c r="T2284" i="1"/>
  <c r="S2284" i="1"/>
  <c r="U2284" i="1" s="1"/>
  <c r="V2284" i="1" s="1"/>
  <c r="F2284" i="1"/>
  <c r="E2284" i="1"/>
  <c r="D2284" i="1"/>
  <c r="T2283" i="1"/>
  <c r="S2283" i="1"/>
  <c r="U2283" i="1" s="1"/>
  <c r="V2283" i="1" s="1"/>
  <c r="F2283" i="1"/>
  <c r="E2283" i="1"/>
  <c r="D2283" i="1"/>
  <c r="T2282" i="1"/>
  <c r="S2282" i="1"/>
  <c r="U2282" i="1" s="1"/>
  <c r="V2282" i="1" s="1"/>
  <c r="F2282" i="1"/>
  <c r="E2282" i="1"/>
  <c r="D2282" i="1"/>
  <c r="T2281" i="1"/>
  <c r="S2281" i="1"/>
  <c r="U2281" i="1" s="1"/>
  <c r="V2281" i="1" s="1"/>
  <c r="F2281" i="1"/>
  <c r="E2281" i="1"/>
  <c r="D2281" i="1"/>
  <c r="T2280" i="1"/>
  <c r="S2280" i="1"/>
  <c r="U2280" i="1" s="1"/>
  <c r="V2280" i="1" s="1"/>
  <c r="F2280" i="1"/>
  <c r="E2280" i="1"/>
  <c r="D2280" i="1"/>
  <c r="T2279" i="1"/>
  <c r="S2279" i="1"/>
  <c r="U2279" i="1" s="1"/>
  <c r="V2279" i="1" s="1"/>
  <c r="F2279" i="1"/>
  <c r="E2279" i="1"/>
  <c r="D2279" i="1"/>
  <c r="T2278" i="1"/>
  <c r="S2278" i="1"/>
  <c r="U2278" i="1" s="1"/>
  <c r="V2278" i="1" s="1"/>
  <c r="F2278" i="1"/>
  <c r="E2278" i="1"/>
  <c r="D2278" i="1"/>
  <c r="T2277" i="1"/>
  <c r="S2277" i="1"/>
  <c r="U2277" i="1" s="1"/>
  <c r="V2277" i="1" s="1"/>
  <c r="F2277" i="1"/>
  <c r="E2277" i="1"/>
  <c r="D2277" i="1"/>
  <c r="T2276" i="1"/>
  <c r="S2276" i="1"/>
  <c r="U2276" i="1" s="1"/>
  <c r="V2276" i="1" s="1"/>
  <c r="F2276" i="1"/>
  <c r="E2276" i="1"/>
  <c r="D2276" i="1"/>
  <c r="T2275" i="1"/>
  <c r="S2275" i="1"/>
  <c r="U2275" i="1" s="1"/>
  <c r="V2275" i="1" s="1"/>
  <c r="F2275" i="1"/>
  <c r="E2275" i="1"/>
  <c r="D2275" i="1"/>
  <c r="T2274" i="1"/>
  <c r="S2274" i="1"/>
  <c r="U2274" i="1" s="1"/>
  <c r="V2274" i="1" s="1"/>
  <c r="F2274" i="1"/>
  <c r="E2274" i="1"/>
  <c r="D2274" i="1"/>
  <c r="T2273" i="1"/>
  <c r="S2273" i="1"/>
  <c r="U2273" i="1" s="1"/>
  <c r="V2273" i="1" s="1"/>
  <c r="F2273" i="1"/>
  <c r="E2273" i="1"/>
  <c r="D2273" i="1"/>
  <c r="T2272" i="1"/>
  <c r="S2272" i="1"/>
  <c r="U2272" i="1" s="1"/>
  <c r="V2272" i="1" s="1"/>
  <c r="F2272" i="1"/>
  <c r="E2272" i="1"/>
  <c r="D2272" i="1"/>
  <c r="T2271" i="1"/>
  <c r="S2271" i="1"/>
  <c r="U2271" i="1" s="1"/>
  <c r="V2271" i="1" s="1"/>
  <c r="F2271" i="1"/>
  <c r="E2271" i="1"/>
  <c r="D2271" i="1"/>
  <c r="T2270" i="1"/>
  <c r="S2270" i="1"/>
  <c r="U2270" i="1" s="1"/>
  <c r="V2270" i="1" s="1"/>
  <c r="F2270" i="1"/>
  <c r="E2270" i="1"/>
  <c r="D2270" i="1"/>
  <c r="T2269" i="1"/>
  <c r="S2269" i="1"/>
  <c r="U2269" i="1" s="1"/>
  <c r="V2269" i="1" s="1"/>
  <c r="F2269" i="1"/>
  <c r="E2269" i="1"/>
  <c r="D2269" i="1"/>
  <c r="T2268" i="1"/>
  <c r="S2268" i="1"/>
  <c r="U2268" i="1" s="1"/>
  <c r="V2268" i="1" s="1"/>
  <c r="F2268" i="1"/>
  <c r="E2268" i="1"/>
  <c r="D2268" i="1"/>
  <c r="T2267" i="1"/>
  <c r="S2267" i="1"/>
  <c r="U2267" i="1" s="1"/>
  <c r="V2267" i="1" s="1"/>
  <c r="F2267" i="1"/>
  <c r="E2267" i="1"/>
  <c r="D2267" i="1"/>
  <c r="T2266" i="1"/>
  <c r="S2266" i="1"/>
  <c r="U2266" i="1" s="1"/>
  <c r="V2266" i="1" s="1"/>
  <c r="F2266" i="1"/>
  <c r="E2266" i="1"/>
  <c r="D2266" i="1"/>
  <c r="T2265" i="1"/>
  <c r="S2265" i="1"/>
  <c r="F2265" i="1"/>
  <c r="E2265" i="1"/>
  <c r="D2265" i="1"/>
  <c r="T2264" i="1"/>
  <c r="S2264" i="1"/>
  <c r="U2264" i="1" s="1"/>
  <c r="V2264" i="1" s="1"/>
  <c r="F2264" i="1"/>
  <c r="E2264" i="1"/>
  <c r="D2264" i="1"/>
  <c r="T2263" i="1"/>
  <c r="S2263" i="1"/>
  <c r="U2263" i="1" s="1"/>
  <c r="V2263" i="1" s="1"/>
  <c r="F2263" i="1"/>
  <c r="E2263" i="1"/>
  <c r="D2263" i="1"/>
  <c r="T2262" i="1"/>
  <c r="S2262" i="1"/>
  <c r="U2262" i="1" s="1"/>
  <c r="V2262" i="1" s="1"/>
  <c r="F2262" i="1"/>
  <c r="E2262" i="1"/>
  <c r="D2262" i="1"/>
  <c r="T2261" i="1"/>
  <c r="S2261" i="1"/>
  <c r="U2261" i="1" s="1"/>
  <c r="V2261" i="1" s="1"/>
  <c r="F2261" i="1"/>
  <c r="E2261" i="1"/>
  <c r="D2261" i="1"/>
  <c r="T2260" i="1"/>
  <c r="S2260" i="1"/>
  <c r="U2260" i="1" s="1"/>
  <c r="V2260" i="1" s="1"/>
  <c r="F2260" i="1"/>
  <c r="E2260" i="1"/>
  <c r="D2260" i="1"/>
  <c r="T2259" i="1"/>
  <c r="S2259" i="1"/>
  <c r="U2259" i="1" s="1"/>
  <c r="V2259" i="1" s="1"/>
  <c r="F2259" i="1"/>
  <c r="E2259" i="1"/>
  <c r="D2259" i="1"/>
  <c r="T2258" i="1"/>
  <c r="S2258" i="1"/>
  <c r="U2258" i="1" s="1"/>
  <c r="V2258" i="1" s="1"/>
  <c r="F2258" i="1"/>
  <c r="E2258" i="1"/>
  <c r="D2258" i="1"/>
  <c r="T2257" i="1"/>
  <c r="S2257" i="1"/>
  <c r="U2257" i="1" s="1"/>
  <c r="V2257" i="1" s="1"/>
  <c r="F2257" i="1"/>
  <c r="E2257" i="1"/>
  <c r="D2257" i="1"/>
  <c r="T2256" i="1"/>
  <c r="S2256" i="1"/>
  <c r="U2256" i="1" s="1"/>
  <c r="V2256" i="1" s="1"/>
  <c r="F2256" i="1"/>
  <c r="E2256" i="1"/>
  <c r="D2256" i="1"/>
  <c r="T2255" i="1"/>
  <c r="S2255" i="1"/>
  <c r="U2255" i="1" s="1"/>
  <c r="V2255" i="1" s="1"/>
  <c r="F2255" i="1"/>
  <c r="E2255" i="1"/>
  <c r="D2255" i="1"/>
  <c r="T2254" i="1"/>
  <c r="S2254" i="1"/>
  <c r="U2254" i="1" s="1"/>
  <c r="V2254" i="1" s="1"/>
  <c r="F2254" i="1"/>
  <c r="E2254" i="1"/>
  <c r="D2254" i="1"/>
  <c r="T2253" i="1"/>
  <c r="S2253" i="1"/>
  <c r="U2253" i="1" s="1"/>
  <c r="V2253" i="1" s="1"/>
  <c r="F2253" i="1"/>
  <c r="E2253" i="1"/>
  <c r="D2253" i="1"/>
  <c r="T2252" i="1"/>
  <c r="S2252" i="1"/>
  <c r="U2252" i="1" s="1"/>
  <c r="V2252" i="1" s="1"/>
  <c r="F2252" i="1"/>
  <c r="E2252" i="1"/>
  <c r="D2252" i="1"/>
  <c r="T2251" i="1"/>
  <c r="S2251" i="1"/>
  <c r="U2251" i="1" s="1"/>
  <c r="V2251" i="1" s="1"/>
  <c r="F2251" i="1"/>
  <c r="E2251" i="1"/>
  <c r="D2251" i="1"/>
  <c r="T2250" i="1"/>
  <c r="S2250" i="1"/>
  <c r="U2250" i="1" s="1"/>
  <c r="V2250" i="1" s="1"/>
  <c r="F2250" i="1"/>
  <c r="E2250" i="1"/>
  <c r="D2250" i="1"/>
  <c r="T2249" i="1"/>
  <c r="S2249" i="1"/>
  <c r="U2249" i="1" s="1"/>
  <c r="V2249" i="1" s="1"/>
  <c r="F2249" i="1"/>
  <c r="E2249" i="1"/>
  <c r="D2249" i="1"/>
  <c r="T2248" i="1"/>
  <c r="S2248" i="1"/>
  <c r="U2248" i="1" s="1"/>
  <c r="V2248" i="1" s="1"/>
  <c r="F2248" i="1"/>
  <c r="E2248" i="1"/>
  <c r="D2248" i="1"/>
  <c r="T2247" i="1"/>
  <c r="S2247" i="1"/>
  <c r="U2247" i="1" s="1"/>
  <c r="V2247" i="1" s="1"/>
  <c r="F2247" i="1"/>
  <c r="E2247" i="1"/>
  <c r="D2247" i="1"/>
  <c r="T2246" i="1"/>
  <c r="S2246" i="1"/>
  <c r="U2246" i="1" s="1"/>
  <c r="V2246" i="1" s="1"/>
  <c r="F2246" i="1"/>
  <c r="E2246" i="1"/>
  <c r="D2246" i="1"/>
  <c r="T2245" i="1"/>
  <c r="S2245" i="1"/>
  <c r="U2245" i="1" s="1"/>
  <c r="V2245" i="1" s="1"/>
  <c r="F2245" i="1"/>
  <c r="E2245" i="1"/>
  <c r="D2245" i="1"/>
  <c r="T2244" i="1"/>
  <c r="S2244" i="1"/>
  <c r="U2244" i="1" s="1"/>
  <c r="V2244" i="1" s="1"/>
  <c r="F2244" i="1"/>
  <c r="E2244" i="1"/>
  <c r="D2244" i="1"/>
  <c r="T2243" i="1"/>
  <c r="S2243" i="1"/>
  <c r="U2243" i="1" s="1"/>
  <c r="V2243" i="1" s="1"/>
  <c r="F2243" i="1"/>
  <c r="E2243" i="1"/>
  <c r="D2243" i="1"/>
  <c r="T2242" i="1"/>
  <c r="S2242" i="1"/>
  <c r="U2242" i="1" s="1"/>
  <c r="V2242" i="1" s="1"/>
  <c r="F2242" i="1"/>
  <c r="E2242" i="1"/>
  <c r="D2242" i="1"/>
  <c r="T2241" i="1"/>
  <c r="S2241" i="1"/>
  <c r="U2241" i="1" s="1"/>
  <c r="V2241" i="1" s="1"/>
  <c r="F2241" i="1"/>
  <c r="E2241" i="1"/>
  <c r="D2241" i="1"/>
  <c r="T2240" i="1"/>
  <c r="S2240" i="1"/>
  <c r="U2240" i="1" s="1"/>
  <c r="V2240" i="1" s="1"/>
  <c r="F2240" i="1"/>
  <c r="E2240" i="1"/>
  <c r="D2240" i="1"/>
  <c r="T2239" i="1"/>
  <c r="S2239" i="1"/>
  <c r="U2239" i="1" s="1"/>
  <c r="V2239" i="1" s="1"/>
  <c r="F2239" i="1"/>
  <c r="E2239" i="1"/>
  <c r="D2239" i="1"/>
  <c r="T2238" i="1"/>
  <c r="S2238" i="1"/>
  <c r="U2238" i="1" s="1"/>
  <c r="V2238" i="1" s="1"/>
  <c r="F2238" i="1"/>
  <c r="E2238" i="1"/>
  <c r="D2238" i="1"/>
  <c r="T2237" i="1"/>
  <c r="S2237" i="1"/>
  <c r="U2237" i="1" s="1"/>
  <c r="V2237" i="1" s="1"/>
  <c r="F2237" i="1"/>
  <c r="E2237" i="1"/>
  <c r="D2237" i="1"/>
  <c r="T2236" i="1"/>
  <c r="S2236" i="1"/>
  <c r="U2236" i="1" s="1"/>
  <c r="V2236" i="1" s="1"/>
  <c r="F2236" i="1"/>
  <c r="E2236" i="1"/>
  <c r="D2236" i="1"/>
  <c r="T2235" i="1"/>
  <c r="S2235" i="1"/>
  <c r="U2235" i="1" s="1"/>
  <c r="V2235" i="1" s="1"/>
  <c r="F2235" i="1"/>
  <c r="E2235" i="1"/>
  <c r="D2235" i="1"/>
  <c r="T2234" i="1"/>
  <c r="S2234" i="1"/>
  <c r="U2234" i="1" s="1"/>
  <c r="V2234" i="1" s="1"/>
  <c r="F2234" i="1"/>
  <c r="E2234" i="1"/>
  <c r="D2234" i="1"/>
  <c r="T2233" i="1"/>
  <c r="S2233" i="1"/>
  <c r="U2233" i="1" s="1"/>
  <c r="V2233" i="1" s="1"/>
  <c r="F2233" i="1"/>
  <c r="E2233" i="1"/>
  <c r="D2233" i="1"/>
  <c r="T2232" i="1"/>
  <c r="S2232" i="1"/>
  <c r="U2232" i="1" s="1"/>
  <c r="V2232" i="1" s="1"/>
  <c r="F2232" i="1"/>
  <c r="E2232" i="1"/>
  <c r="D2232" i="1"/>
  <c r="T2231" i="1"/>
  <c r="S2231" i="1"/>
  <c r="U2231" i="1" s="1"/>
  <c r="V2231" i="1" s="1"/>
  <c r="F2231" i="1"/>
  <c r="E2231" i="1"/>
  <c r="D2231" i="1"/>
  <c r="T2230" i="1"/>
  <c r="S2230" i="1"/>
  <c r="U2230" i="1" s="1"/>
  <c r="V2230" i="1" s="1"/>
  <c r="F2230" i="1"/>
  <c r="E2230" i="1"/>
  <c r="D2230" i="1"/>
  <c r="T2229" i="1"/>
  <c r="S2229" i="1"/>
  <c r="U2229" i="1" s="1"/>
  <c r="V2229" i="1" s="1"/>
  <c r="F2229" i="1"/>
  <c r="E2229" i="1"/>
  <c r="D2229" i="1"/>
  <c r="T2228" i="1"/>
  <c r="S2228" i="1"/>
  <c r="U2228" i="1" s="1"/>
  <c r="V2228" i="1" s="1"/>
  <c r="F2228" i="1"/>
  <c r="E2228" i="1"/>
  <c r="D2228" i="1"/>
  <c r="T2227" i="1"/>
  <c r="S2227" i="1"/>
  <c r="U2227" i="1" s="1"/>
  <c r="V2227" i="1" s="1"/>
  <c r="F2227" i="1"/>
  <c r="E2227" i="1"/>
  <c r="D2227" i="1"/>
  <c r="T2226" i="1"/>
  <c r="S2226" i="1"/>
  <c r="U2226" i="1" s="1"/>
  <c r="V2226" i="1" s="1"/>
  <c r="F2226" i="1"/>
  <c r="E2226" i="1"/>
  <c r="D2226" i="1"/>
  <c r="T2225" i="1"/>
  <c r="S2225" i="1"/>
  <c r="U2225" i="1" s="1"/>
  <c r="V2225" i="1" s="1"/>
  <c r="F2225" i="1"/>
  <c r="E2225" i="1"/>
  <c r="D2225" i="1"/>
  <c r="T2224" i="1"/>
  <c r="S2224" i="1"/>
  <c r="U2224" i="1" s="1"/>
  <c r="V2224" i="1" s="1"/>
  <c r="F2224" i="1"/>
  <c r="E2224" i="1"/>
  <c r="D2224" i="1"/>
  <c r="T2223" i="1"/>
  <c r="S2223" i="1"/>
  <c r="U2223" i="1" s="1"/>
  <c r="V2223" i="1" s="1"/>
  <c r="F2223" i="1"/>
  <c r="E2223" i="1"/>
  <c r="D2223" i="1"/>
  <c r="T2222" i="1"/>
  <c r="S2222" i="1"/>
  <c r="U2222" i="1" s="1"/>
  <c r="V2222" i="1" s="1"/>
  <c r="F2222" i="1"/>
  <c r="E2222" i="1"/>
  <c r="D2222" i="1"/>
  <c r="T2221" i="1"/>
  <c r="S2221" i="1"/>
  <c r="U2221" i="1" s="1"/>
  <c r="V2221" i="1" s="1"/>
  <c r="F2221" i="1"/>
  <c r="E2221" i="1"/>
  <c r="D2221" i="1"/>
  <c r="T2220" i="1"/>
  <c r="S2220" i="1"/>
  <c r="U2220" i="1" s="1"/>
  <c r="V2220" i="1" s="1"/>
  <c r="F2220" i="1"/>
  <c r="E2220" i="1"/>
  <c r="D2220" i="1"/>
  <c r="T2219" i="1"/>
  <c r="S2219" i="1"/>
  <c r="U2219" i="1" s="1"/>
  <c r="V2219" i="1" s="1"/>
  <c r="F2219" i="1"/>
  <c r="E2219" i="1"/>
  <c r="D2219" i="1"/>
  <c r="T2218" i="1"/>
  <c r="S2218" i="1"/>
  <c r="U2218" i="1" s="1"/>
  <c r="V2218" i="1" s="1"/>
  <c r="F2218" i="1"/>
  <c r="E2218" i="1"/>
  <c r="D2218" i="1"/>
  <c r="T2217" i="1"/>
  <c r="S2217" i="1"/>
  <c r="U2217" i="1" s="1"/>
  <c r="V2217" i="1" s="1"/>
  <c r="F2217" i="1"/>
  <c r="E2217" i="1"/>
  <c r="D2217" i="1"/>
  <c r="T2216" i="1"/>
  <c r="S2216" i="1"/>
  <c r="U2216" i="1" s="1"/>
  <c r="V2216" i="1" s="1"/>
  <c r="F2216" i="1"/>
  <c r="E2216" i="1"/>
  <c r="D2216" i="1"/>
  <c r="T2215" i="1"/>
  <c r="S2215" i="1"/>
  <c r="U2215" i="1" s="1"/>
  <c r="V2215" i="1" s="1"/>
  <c r="F2215" i="1"/>
  <c r="E2215" i="1"/>
  <c r="D2215" i="1"/>
  <c r="T2214" i="1"/>
  <c r="S2214" i="1"/>
  <c r="U2214" i="1" s="1"/>
  <c r="V2214" i="1" s="1"/>
  <c r="F2214" i="1"/>
  <c r="E2214" i="1"/>
  <c r="D2214" i="1"/>
  <c r="T2213" i="1"/>
  <c r="S2213" i="1"/>
  <c r="U2213" i="1" s="1"/>
  <c r="V2213" i="1" s="1"/>
  <c r="F2213" i="1"/>
  <c r="E2213" i="1"/>
  <c r="D2213" i="1"/>
  <c r="T2212" i="1"/>
  <c r="S2212" i="1"/>
  <c r="U2212" i="1" s="1"/>
  <c r="V2212" i="1" s="1"/>
  <c r="F2212" i="1"/>
  <c r="E2212" i="1"/>
  <c r="D2212" i="1"/>
  <c r="T2211" i="1"/>
  <c r="S2211" i="1"/>
  <c r="U2211" i="1" s="1"/>
  <c r="V2211" i="1" s="1"/>
  <c r="F2211" i="1"/>
  <c r="E2211" i="1"/>
  <c r="D2211" i="1"/>
  <c r="T2210" i="1"/>
  <c r="S2210" i="1"/>
  <c r="U2210" i="1" s="1"/>
  <c r="V2210" i="1" s="1"/>
  <c r="F2210" i="1"/>
  <c r="E2210" i="1"/>
  <c r="D2210" i="1"/>
  <c r="T2209" i="1"/>
  <c r="S2209" i="1"/>
  <c r="U2209" i="1" s="1"/>
  <c r="V2209" i="1" s="1"/>
  <c r="F2209" i="1"/>
  <c r="E2209" i="1"/>
  <c r="D2209" i="1"/>
  <c r="T2208" i="1"/>
  <c r="S2208" i="1"/>
  <c r="U2208" i="1" s="1"/>
  <c r="V2208" i="1" s="1"/>
  <c r="F2208" i="1"/>
  <c r="E2208" i="1"/>
  <c r="D2208" i="1"/>
  <c r="T2207" i="1"/>
  <c r="S2207" i="1"/>
  <c r="U2207" i="1" s="1"/>
  <c r="V2207" i="1" s="1"/>
  <c r="F2207" i="1"/>
  <c r="E2207" i="1"/>
  <c r="D2207" i="1"/>
  <c r="T2206" i="1"/>
  <c r="S2206" i="1"/>
  <c r="U2206" i="1" s="1"/>
  <c r="V2206" i="1" s="1"/>
  <c r="F2206" i="1"/>
  <c r="E2206" i="1"/>
  <c r="D2206" i="1"/>
  <c r="T2205" i="1"/>
  <c r="S2205" i="1"/>
  <c r="U2205" i="1" s="1"/>
  <c r="V2205" i="1" s="1"/>
  <c r="F2205" i="1"/>
  <c r="E2205" i="1"/>
  <c r="D2205" i="1"/>
  <c r="T2204" i="1"/>
  <c r="S2204" i="1"/>
  <c r="U2204" i="1" s="1"/>
  <c r="V2204" i="1" s="1"/>
  <c r="F2204" i="1"/>
  <c r="E2204" i="1"/>
  <c r="D2204" i="1"/>
  <c r="T2203" i="1"/>
  <c r="S2203" i="1"/>
  <c r="U2203" i="1" s="1"/>
  <c r="V2203" i="1" s="1"/>
  <c r="F2203" i="1"/>
  <c r="E2203" i="1"/>
  <c r="D2203" i="1"/>
  <c r="T2202" i="1"/>
  <c r="S2202" i="1"/>
  <c r="U2202" i="1" s="1"/>
  <c r="V2202" i="1" s="1"/>
  <c r="F2202" i="1"/>
  <c r="E2202" i="1"/>
  <c r="D2202" i="1"/>
  <c r="T2201" i="1"/>
  <c r="S2201" i="1"/>
  <c r="U2201" i="1" s="1"/>
  <c r="V2201" i="1" s="1"/>
  <c r="F2201" i="1"/>
  <c r="E2201" i="1"/>
  <c r="D2201" i="1"/>
  <c r="T2200" i="1"/>
  <c r="S2200" i="1"/>
  <c r="U2200" i="1" s="1"/>
  <c r="V2200" i="1" s="1"/>
  <c r="F2200" i="1"/>
  <c r="E2200" i="1"/>
  <c r="D2200" i="1"/>
  <c r="T2199" i="1"/>
  <c r="S2199" i="1"/>
  <c r="U2199" i="1" s="1"/>
  <c r="V2199" i="1" s="1"/>
  <c r="F2199" i="1"/>
  <c r="E2199" i="1"/>
  <c r="D2199" i="1"/>
  <c r="T2198" i="1"/>
  <c r="S2198" i="1"/>
  <c r="U2198" i="1" s="1"/>
  <c r="V2198" i="1" s="1"/>
  <c r="F2198" i="1"/>
  <c r="E2198" i="1"/>
  <c r="D2198" i="1"/>
  <c r="T2197" i="1"/>
  <c r="S2197" i="1"/>
  <c r="U2197" i="1" s="1"/>
  <c r="V2197" i="1" s="1"/>
  <c r="F2197" i="1"/>
  <c r="E2197" i="1"/>
  <c r="D2197" i="1"/>
  <c r="T2196" i="1"/>
  <c r="S2196" i="1"/>
  <c r="U2196" i="1" s="1"/>
  <c r="V2196" i="1" s="1"/>
  <c r="F2196" i="1"/>
  <c r="E2196" i="1"/>
  <c r="D2196" i="1"/>
  <c r="T2195" i="1"/>
  <c r="S2195" i="1"/>
  <c r="U2195" i="1" s="1"/>
  <c r="V2195" i="1" s="1"/>
  <c r="F2195" i="1"/>
  <c r="E2195" i="1"/>
  <c r="D2195" i="1"/>
  <c r="T2194" i="1"/>
  <c r="S2194" i="1"/>
  <c r="U2194" i="1" s="1"/>
  <c r="V2194" i="1" s="1"/>
  <c r="F2194" i="1"/>
  <c r="E2194" i="1"/>
  <c r="D2194" i="1"/>
  <c r="T2193" i="1"/>
  <c r="S2193" i="1"/>
  <c r="U2193" i="1" s="1"/>
  <c r="V2193" i="1" s="1"/>
  <c r="F2193" i="1"/>
  <c r="E2193" i="1"/>
  <c r="D2193" i="1"/>
  <c r="T2192" i="1"/>
  <c r="S2192" i="1"/>
  <c r="U2192" i="1" s="1"/>
  <c r="V2192" i="1" s="1"/>
  <c r="F2192" i="1"/>
  <c r="E2192" i="1"/>
  <c r="D2192" i="1"/>
  <c r="T2191" i="1"/>
  <c r="S2191" i="1"/>
  <c r="U2191" i="1" s="1"/>
  <c r="V2191" i="1" s="1"/>
  <c r="F2191" i="1"/>
  <c r="E2191" i="1"/>
  <c r="D2191" i="1"/>
  <c r="T2190" i="1"/>
  <c r="S2190" i="1"/>
  <c r="U2190" i="1" s="1"/>
  <c r="V2190" i="1" s="1"/>
  <c r="F2190" i="1"/>
  <c r="E2190" i="1"/>
  <c r="D2190" i="1"/>
  <c r="T2189" i="1"/>
  <c r="S2189" i="1"/>
  <c r="U2189" i="1" s="1"/>
  <c r="V2189" i="1" s="1"/>
  <c r="F2189" i="1"/>
  <c r="E2189" i="1"/>
  <c r="D2189" i="1"/>
  <c r="T2188" i="1"/>
  <c r="S2188" i="1"/>
  <c r="U2188" i="1" s="1"/>
  <c r="V2188" i="1" s="1"/>
  <c r="F2188" i="1"/>
  <c r="E2188" i="1"/>
  <c r="D2188" i="1"/>
  <c r="T2187" i="1"/>
  <c r="S2187" i="1"/>
  <c r="U2187" i="1" s="1"/>
  <c r="V2187" i="1" s="1"/>
  <c r="F2187" i="1"/>
  <c r="E2187" i="1"/>
  <c r="D2187" i="1"/>
  <c r="T2186" i="1"/>
  <c r="S2186" i="1"/>
  <c r="U2186" i="1" s="1"/>
  <c r="V2186" i="1" s="1"/>
  <c r="F2186" i="1"/>
  <c r="E2186" i="1"/>
  <c r="D2186" i="1"/>
  <c r="T2185" i="1"/>
  <c r="S2185" i="1"/>
  <c r="U2185" i="1" s="1"/>
  <c r="V2185" i="1" s="1"/>
  <c r="F2185" i="1"/>
  <c r="E2185" i="1"/>
  <c r="D2185" i="1"/>
  <c r="T2184" i="1"/>
  <c r="S2184" i="1"/>
  <c r="U2184" i="1" s="1"/>
  <c r="V2184" i="1" s="1"/>
  <c r="F2184" i="1"/>
  <c r="E2184" i="1"/>
  <c r="D2184" i="1"/>
  <c r="T2183" i="1"/>
  <c r="S2183" i="1"/>
  <c r="U2183" i="1" s="1"/>
  <c r="V2183" i="1" s="1"/>
  <c r="F2183" i="1"/>
  <c r="E2183" i="1"/>
  <c r="D2183" i="1"/>
  <c r="T2182" i="1"/>
  <c r="S2182" i="1"/>
  <c r="U2182" i="1" s="1"/>
  <c r="V2182" i="1" s="1"/>
  <c r="F2182" i="1"/>
  <c r="E2182" i="1"/>
  <c r="D2182" i="1"/>
  <c r="T2181" i="1"/>
  <c r="S2181" i="1"/>
  <c r="U2181" i="1" s="1"/>
  <c r="V2181" i="1" s="1"/>
  <c r="F2181" i="1"/>
  <c r="E2181" i="1"/>
  <c r="D2181" i="1"/>
  <c r="T2180" i="1"/>
  <c r="S2180" i="1"/>
  <c r="U2180" i="1" s="1"/>
  <c r="V2180" i="1" s="1"/>
  <c r="F2180" i="1"/>
  <c r="E2180" i="1"/>
  <c r="D2180" i="1"/>
  <c r="T2179" i="1"/>
  <c r="S2179" i="1"/>
  <c r="U2179" i="1" s="1"/>
  <c r="V2179" i="1" s="1"/>
  <c r="F2179" i="1"/>
  <c r="E2179" i="1"/>
  <c r="D2179" i="1"/>
  <c r="T2178" i="1"/>
  <c r="S2178" i="1"/>
  <c r="U2178" i="1" s="1"/>
  <c r="V2178" i="1" s="1"/>
  <c r="F2178" i="1"/>
  <c r="E2178" i="1"/>
  <c r="D2178" i="1"/>
  <c r="T2177" i="1"/>
  <c r="S2177" i="1"/>
  <c r="U2177" i="1" s="1"/>
  <c r="V2177" i="1" s="1"/>
  <c r="F2177" i="1"/>
  <c r="E2177" i="1"/>
  <c r="D2177" i="1"/>
  <c r="T2176" i="1"/>
  <c r="S2176" i="1"/>
  <c r="F2176" i="1"/>
  <c r="E2176" i="1"/>
  <c r="D2176" i="1"/>
  <c r="T2175" i="1"/>
  <c r="S2175" i="1"/>
  <c r="U2175" i="1" s="1"/>
  <c r="V2175" i="1" s="1"/>
  <c r="F2175" i="1"/>
  <c r="E2175" i="1"/>
  <c r="D2175" i="1"/>
  <c r="T2174" i="1"/>
  <c r="S2174" i="1"/>
  <c r="U2174" i="1" s="1"/>
  <c r="V2174" i="1" s="1"/>
  <c r="F2174" i="1"/>
  <c r="E2174" i="1"/>
  <c r="D2174" i="1"/>
  <c r="T2173" i="1"/>
  <c r="S2173" i="1"/>
  <c r="U2173" i="1" s="1"/>
  <c r="V2173" i="1" s="1"/>
  <c r="F2173" i="1"/>
  <c r="E2173" i="1"/>
  <c r="D2173" i="1"/>
  <c r="T2172" i="1"/>
  <c r="S2172" i="1"/>
  <c r="U2172" i="1" s="1"/>
  <c r="V2172" i="1" s="1"/>
  <c r="F2172" i="1"/>
  <c r="E2172" i="1"/>
  <c r="D2172" i="1"/>
  <c r="T2171" i="1"/>
  <c r="S2171" i="1"/>
  <c r="U2171" i="1" s="1"/>
  <c r="V2171" i="1" s="1"/>
  <c r="F2171" i="1"/>
  <c r="E2171" i="1"/>
  <c r="D2171" i="1"/>
  <c r="T2170" i="1"/>
  <c r="S2170" i="1"/>
  <c r="U2170" i="1" s="1"/>
  <c r="V2170" i="1" s="1"/>
  <c r="F2170" i="1"/>
  <c r="E2170" i="1"/>
  <c r="D2170" i="1"/>
  <c r="T2169" i="1"/>
  <c r="S2169" i="1"/>
  <c r="U2169" i="1" s="1"/>
  <c r="V2169" i="1" s="1"/>
  <c r="F2169" i="1"/>
  <c r="E2169" i="1"/>
  <c r="D2169" i="1"/>
  <c r="T2168" i="1"/>
  <c r="S2168" i="1"/>
  <c r="U2168" i="1" s="1"/>
  <c r="V2168" i="1" s="1"/>
  <c r="F2168" i="1"/>
  <c r="E2168" i="1"/>
  <c r="D2168" i="1"/>
  <c r="T2167" i="1"/>
  <c r="S2167" i="1"/>
  <c r="U2167" i="1" s="1"/>
  <c r="V2167" i="1" s="1"/>
  <c r="F2167" i="1"/>
  <c r="E2167" i="1"/>
  <c r="D2167" i="1"/>
  <c r="T2166" i="1"/>
  <c r="S2166" i="1"/>
  <c r="U2166" i="1" s="1"/>
  <c r="V2166" i="1" s="1"/>
  <c r="F2166" i="1"/>
  <c r="E2166" i="1"/>
  <c r="D2166" i="1"/>
  <c r="T2165" i="1"/>
  <c r="S2165" i="1"/>
  <c r="U2165" i="1" s="1"/>
  <c r="V2165" i="1" s="1"/>
  <c r="F2165" i="1"/>
  <c r="E2165" i="1"/>
  <c r="D2165" i="1"/>
  <c r="T2164" i="1"/>
  <c r="S2164" i="1"/>
  <c r="U2164" i="1" s="1"/>
  <c r="V2164" i="1" s="1"/>
  <c r="F2164" i="1"/>
  <c r="E2164" i="1"/>
  <c r="D2164" i="1"/>
  <c r="T2163" i="1"/>
  <c r="S2163" i="1"/>
  <c r="U2163" i="1" s="1"/>
  <c r="V2163" i="1" s="1"/>
  <c r="F2163" i="1"/>
  <c r="E2163" i="1"/>
  <c r="D2163" i="1"/>
  <c r="T2162" i="1"/>
  <c r="S2162" i="1"/>
  <c r="U2162" i="1" s="1"/>
  <c r="V2162" i="1" s="1"/>
  <c r="F2162" i="1"/>
  <c r="E2162" i="1"/>
  <c r="D2162" i="1"/>
  <c r="T2161" i="1"/>
  <c r="S2161" i="1"/>
  <c r="U2161" i="1" s="1"/>
  <c r="V2161" i="1" s="1"/>
  <c r="F2161" i="1"/>
  <c r="E2161" i="1"/>
  <c r="D2161" i="1"/>
  <c r="T2160" i="1"/>
  <c r="S2160" i="1"/>
  <c r="U2160" i="1" s="1"/>
  <c r="V2160" i="1" s="1"/>
  <c r="F2160" i="1"/>
  <c r="E2160" i="1"/>
  <c r="D2160" i="1"/>
  <c r="T2159" i="1"/>
  <c r="S2159" i="1"/>
  <c r="U2159" i="1" s="1"/>
  <c r="V2159" i="1" s="1"/>
  <c r="F2159" i="1"/>
  <c r="E2159" i="1"/>
  <c r="D2159" i="1"/>
  <c r="T2158" i="1"/>
  <c r="S2158" i="1"/>
  <c r="U2158" i="1" s="1"/>
  <c r="V2158" i="1" s="1"/>
  <c r="F2158" i="1"/>
  <c r="E2158" i="1"/>
  <c r="D2158" i="1"/>
  <c r="T2157" i="1"/>
  <c r="S2157" i="1"/>
  <c r="U2157" i="1" s="1"/>
  <c r="V2157" i="1" s="1"/>
  <c r="F2157" i="1"/>
  <c r="E2157" i="1"/>
  <c r="D2157" i="1"/>
  <c r="T2156" i="1"/>
  <c r="S2156" i="1"/>
  <c r="U2156" i="1" s="1"/>
  <c r="V2156" i="1" s="1"/>
  <c r="F2156" i="1"/>
  <c r="E2156" i="1"/>
  <c r="D2156" i="1"/>
  <c r="T2155" i="1"/>
  <c r="S2155" i="1"/>
  <c r="U2155" i="1" s="1"/>
  <c r="V2155" i="1" s="1"/>
  <c r="F2155" i="1"/>
  <c r="E2155" i="1"/>
  <c r="D2155" i="1"/>
  <c r="T2154" i="1"/>
  <c r="S2154" i="1"/>
  <c r="U2154" i="1" s="1"/>
  <c r="V2154" i="1" s="1"/>
  <c r="F2154" i="1"/>
  <c r="E2154" i="1"/>
  <c r="D2154" i="1"/>
  <c r="T2153" i="1"/>
  <c r="S2153" i="1"/>
  <c r="U2153" i="1" s="1"/>
  <c r="V2153" i="1" s="1"/>
  <c r="F2153" i="1"/>
  <c r="E2153" i="1"/>
  <c r="D2153" i="1"/>
  <c r="T2152" i="1"/>
  <c r="S2152" i="1"/>
  <c r="U2152" i="1" s="1"/>
  <c r="V2152" i="1" s="1"/>
  <c r="F2152" i="1"/>
  <c r="E2152" i="1"/>
  <c r="D2152" i="1"/>
  <c r="T2151" i="1"/>
  <c r="S2151" i="1"/>
  <c r="U2151" i="1" s="1"/>
  <c r="V2151" i="1" s="1"/>
  <c r="F2151" i="1"/>
  <c r="E2151" i="1"/>
  <c r="D2151" i="1"/>
  <c r="T2150" i="1"/>
  <c r="S2150" i="1"/>
  <c r="U2150" i="1" s="1"/>
  <c r="V2150" i="1" s="1"/>
  <c r="F2150" i="1"/>
  <c r="E2150" i="1"/>
  <c r="D2150" i="1"/>
  <c r="T2149" i="1"/>
  <c r="S2149" i="1"/>
  <c r="U2149" i="1" s="1"/>
  <c r="V2149" i="1" s="1"/>
  <c r="F2149" i="1"/>
  <c r="E2149" i="1"/>
  <c r="D2149" i="1"/>
  <c r="T2148" i="1"/>
  <c r="S2148" i="1"/>
  <c r="U2148" i="1" s="1"/>
  <c r="V2148" i="1" s="1"/>
  <c r="F2148" i="1"/>
  <c r="E2148" i="1"/>
  <c r="D2148" i="1"/>
  <c r="T2147" i="1"/>
  <c r="S2147" i="1"/>
  <c r="U2147" i="1" s="1"/>
  <c r="V2147" i="1" s="1"/>
  <c r="F2147" i="1"/>
  <c r="E2147" i="1"/>
  <c r="D2147" i="1"/>
  <c r="T2146" i="1"/>
  <c r="S2146" i="1"/>
  <c r="U2146" i="1" s="1"/>
  <c r="V2146" i="1" s="1"/>
  <c r="F2146" i="1"/>
  <c r="E2146" i="1"/>
  <c r="D2146" i="1"/>
  <c r="T2145" i="1"/>
  <c r="S2145" i="1"/>
  <c r="U2145" i="1" s="1"/>
  <c r="V2145" i="1" s="1"/>
  <c r="F2145" i="1"/>
  <c r="E2145" i="1"/>
  <c r="D2145" i="1"/>
  <c r="T2144" i="1"/>
  <c r="S2144" i="1"/>
  <c r="U2144" i="1" s="1"/>
  <c r="V2144" i="1" s="1"/>
  <c r="F2144" i="1"/>
  <c r="E2144" i="1"/>
  <c r="D2144" i="1"/>
  <c r="T2143" i="1"/>
  <c r="S2143" i="1"/>
  <c r="U2143" i="1" s="1"/>
  <c r="V2143" i="1" s="1"/>
  <c r="F2143" i="1"/>
  <c r="E2143" i="1"/>
  <c r="D2143" i="1"/>
  <c r="T2142" i="1"/>
  <c r="S2142" i="1"/>
  <c r="U2142" i="1" s="1"/>
  <c r="V2142" i="1" s="1"/>
  <c r="F2142" i="1"/>
  <c r="E2142" i="1"/>
  <c r="D2142" i="1"/>
  <c r="T2141" i="1"/>
  <c r="S2141" i="1"/>
  <c r="U2141" i="1" s="1"/>
  <c r="V2141" i="1" s="1"/>
  <c r="F2141" i="1"/>
  <c r="E2141" i="1"/>
  <c r="D2141" i="1"/>
  <c r="T2140" i="1"/>
  <c r="S2140" i="1"/>
  <c r="U2140" i="1" s="1"/>
  <c r="V2140" i="1" s="1"/>
  <c r="F2140" i="1"/>
  <c r="E2140" i="1"/>
  <c r="D2140" i="1"/>
  <c r="T2139" i="1"/>
  <c r="S2139" i="1"/>
  <c r="U2139" i="1" s="1"/>
  <c r="V2139" i="1" s="1"/>
  <c r="F2139" i="1"/>
  <c r="E2139" i="1"/>
  <c r="D2139" i="1"/>
  <c r="T2138" i="1"/>
  <c r="S2138" i="1"/>
  <c r="U2138" i="1" s="1"/>
  <c r="V2138" i="1" s="1"/>
  <c r="F2138" i="1"/>
  <c r="E2138" i="1"/>
  <c r="D2138" i="1"/>
  <c r="T2137" i="1"/>
  <c r="S2137" i="1"/>
  <c r="U2137" i="1" s="1"/>
  <c r="V2137" i="1" s="1"/>
  <c r="F2137" i="1"/>
  <c r="E2137" i="1"/>
  <c r="D2137" i="1"/>
  <c r="T2136" i="1"/>
  <c r="S2136" i="1"/>
  <c r="U2136" i="1" s="1"/>
  <c r="V2136" i="1" s="1"/>
  <c r="F2136" i="1"/>
  <c r="E2136" i="1"/>
  <c r="D2136" i="1"/>
  <c r="T2135" i="1"/>
  <c r="S2135" i="1"/>
  <c r="U2135" i="1" s="1"/>
  <c r="V2135" i="1" s="1"/>
  <c r="F2135" i="1"/>
  <c r="E2135" i="1"/>
  <c r="D2135" i="1"/>
  <c r="T2134" i="1"/>
  <c r="S2134" i="1"/>
  <c r="U2134" i="1" s="1"/>
  <c r="V2134" i="1" s="1"/>
  <c r="F2134" i="1"/>
  <c r="E2134" i="1"/>
  <c r="D2134" i="1"/>
  <c r="T2133" i="1"/>
  <c r="S2133" i="1"/>
  <c r="U2133" i="1" s="1"/>
  <c r="V2133" i="1" s="1"/>
  <c r="F2133" i="1"/>
  <c r="E2133" i="1"/>
  <c r="D2133" i="1"/>
  <c r="T2132" i="1"/>
  <c r="S2132" i="1"/>
  <c r="U2132" i="1" s="1"/>
  <c r="V2132" i="1" s="1"/>
  <c r="F2132" i="1"/>
  <c r="E2132" i="1"/>
  <c r="D2132" i="1"/>
  <c r="T2131" i="1"/>
  <c r="S2131" i="1"/>
  <c r="U2131" i="1" s="1"/>
  <c r="V2131" i="1" s="1"/>
  <c r="F2131" i="1"/>
  <c r="E2131" i="1"/>
  <c r="D2131" i="1"/>
  <c r="T2130" i="1"/>
  <c r="S2130" i="1"/>
  <c r="U2130" i="1" s="1"/>
  <c r="V2130" i="1" s="1"/>
  <c r="F2130" i="1"/>
  <c r="E2130" i="1"/>
  <c r="D2130" i="1"/>
  <c r="T2129" i="1"/>
  <c r="S2129" i="1"/>
  <c r="U2129" i="1" s="1"/>
  <c r="V2129" i="1" s="1"/>
  <c r="F2129" i="1"/>
  <c r="E2129" i="1"/>
  <c r="D2129" i="1"/>
  <c r="T2128" i="1"/>
  <c r="S2128" i="1"/>
  <c r="U2128" i="1" s="1"/>
  <c r="V2128" i="1" s="1"/>
  <c r="F2128" i="1"/>
  <c r="E2128" i="1"/>
  <c r="D2128" i="1"/>
  <c r="T2127" i="1"/>
  <c r="S2127" i="1"/>
  <c r="U2127" i="1" s="1"/>
  <c r="V2127" i="1" s="1"/>
  <c r="F2127" i="1"/>
  <c r="E2127" i="1"/>
  <c r="D2127" i="1"/>
  <c r="T2126" i="1"/>
  <c r="S2126" i="1"/>
  <c r="U2126" i="1" s="1"/>
  <c r="V2126" i="1" s="1"/>
  <c r="F2126" i="1"/>
  <c r="E2126" i="1"/>
  <c r="D2126" i="1"/>
  <c r="T2125" i="1"/>
  <c r="S2125" i="1"/>
  <c r="U2125" i="1" s="1"/>
  <c r="V2125" i="1" s="1"/>
  <c r="F2125" i="1"/>
  <c r="E2125" i="1"/>
  <c r="D2125" i="1"/>
  <c r="T2124" i="1"/>
  <c r="S2124" i="1"/>
  <c r="U2124" i="1" s="1"/>
  <c r="V2124" i="1" s="1"/>
  <c r="F2124" i="1"/>
  <c r="E2124" i="1"/>
  <c r="D2124" i="1"/>
  <c r="T2123" i="1"/>
  <c r="S2123" i="1"/>
  <c r="U2123" i="1" s="1"/>
  <c r="V2123" i="1" s="1"/>
  <c r="F2123" i="1"/>
  <c r="E2123" i="1"/>
  <c r="D2123" i="1"/>
  <c r="T2122" i="1"/>
  <c r="S2122" i="1"/>
  <c r="U2122" i="1" s="1"/>
  <c r="V2122" i="1" s="1"/>
  <c r="F2122" i="1"/>
  <c r="E2122" i="1"/>
  <c r="D2122" i="1"/>
  <c r="T2121" i="1"/>
  <c r="S2121" i="1"/>
  <c r="U2121" i="1" s="1"/>
  <c r="V2121" i="1" s="1"/>
  <c r="F2121" i="1"/>
  <c r="E2121" i="1"/>
  <c r="D2121" i="1"/>
  <c r="T2120" i="1"/>
  <c r="S2120" i="1"/>
  <c r="U2120" i="1" s="1"/>
  <c r="V2120" i="1" s="1"/>
  <c r="F2120" i="1"/>
  <c r="E2120" i="1"/>
  <c r="D2120" i="1"/>
  <c r="T2119" i="1"/>
  <c r="S2119" i="1"/>
  <c r="U2119" i="1" s="1"/>
  <c r="V2119" i="1" s="1"/>
  <c r="F2119" i="1"/>
  <c r="E2119" i="1"/>
  <c r="D2119" i="1"/>
  <c r="T2118" i="1"/>
  <c r="S2118" i="1"/>
  <c r="U2118" i="1" s="1"/>
  <c r="V2118" i="1" s="1"/>
  <c r="F2118" i="1"/>
  <c r="E2118" i="1"/>
  <c r="D2118" i="1"/>
  <c r="T2117" i="1"/>
  <c r="S2117" i="1"/>
  <c r="U2117" i="1" s="1"/>
  <c r="V2117" i="1" s="1"/>
  <c r="F2117" i="1"/>
  <c r="E2117" i="1"/>
  <c r="D2117" i="1"/>
  <c r="T2116" i="1"/>
  <c r="S2116" i="1"/>
  <c r="U2116" i="1" s="1"/>
  <c r="V2116" i="1" s="1"/>
  <c r="F2116" i="1"/>
  <c r="E2116" i="1"/>
  <c r="D2116" i="1"/>
  <c r="T2115" i="1"/>
  <c r="S2115" i="1"/>
  <c r="U2115" i="1" s="1"/>
  <c r="V2115" i="1" s="1"/>
  <c r="F2115" i="1"/>
  <c r="E2115" i="1"/>
  <c r="D2115" i="1"/>
  <c r="T2114" i="1"/>
  <c r="S2114" i="1"/>
  <c r="U2114" i="1" s="1"/>
  <c r="V2114" i="1" s="1"/>
  <c r="F2114" i="1"/>
  <c r="E2114" i="1"/>
  <c r="D2114" i="1"/>
  <c r="T2113" i="1"/>
  <c r="S2113" i="1"/>
  <c r="U2113" i="1" s="1"/>
  <c r="V2113" i="1" s="1"/>
  <c r="F2113" i="1"/>
  <c r="E2113" i="1"/>
  <c r="D2113" i="1"/>
  <c r="T2112" i="1"/>
  <c r="S2112" i="1"/>
  <c r="U2112" i="1" s="1"/>
  <c r="V2112" i="1" s="1"/>
  <c r="F2112" i="1"/>
  <c r="E2112" i="1"/>
  <c r="D2112" i="1"/>
  <c r="T2111" i="1"/>
  <c r="S2111" i="1"/>
  <c r="U2111" i="1" s="1"/>
  <c r="V2111" i="1" s="1"/>
  <c r="F2111" i="1"/>
  <c r="E2111" i="1"/>
  <c r="D2111" i="1"/>
  <c r="T2110" i="1"/>
  <c r="S2110" i="1"/>
  <c r="U2110" i="1" s="1"/>
  <c r="V2110" i="1" s="1"/>
  <c r="F2110" i="1"/>
  <c r="E2110" i="1"/>
  <c r="D2110" i="1"/>
  <c r="T2109" i="1"/>
  <c r="S2109" i="1"/>
  <c r="U2109" i="1" s="1"/>
  <c r="V2109" i="1" s="1"/>
  <c r="F2109" i="1"/>
  <c r="E2109" i="1"/>
  <c r="D2109" i="1"/>
  <c r="T2108" i="1"/>
  <c r="S2108" i="1"/>
  <c r="U2108" i="1" s="1"/>
  <c r="V2108" i="1" s="1"/>
  <c r="F2108" i="1"/>
  <c r="E2108" i="1"/>
  <c r="D2108" i="1"/>
  <c r="T2107" i="1"/>
  <c r="S2107" i="1"/>
  <c r="U2107" i="1" s="1"/>
  <c r="V2107" i="1" s="1"/>
  <c r="F2107" i="1"/>
  <c r="E2107" i="1"/>
  <c r="D2107" i="1"/>
  <c r="T2106" i="1"/>
  <c r="S2106" i="1"/>
  <c r="U2106" i="1" s="1"/>
  <c r="V2106" i="1" s="1"/>
  <c r="F2106" i="1"/>
  <c r="E2106" i="1"/>
  <c r="D2106" i="1"/>
  <c r="T2105" i="1"/>
  <c r="S2105" i="1"/>
  <c r="U2105" i="1" s="1"/>
  <c r="V2105" i="1" s="1"/>
  <c r="F2105" i="1"/>
  <c r="E2105" i="1"/>
  <c r="D2105" i="1"/>
  <c r="T2104" i="1"/>
  <c r="S2104" i="1"/>
  <c r="U2104" i="1" s="1"/>
  <c r="V2104" i="1" s="1"/>
  <c r="F2104" i="1"/>
  <c r="E2104" i="1"/>
  <c r="D2104" i="1"/>
  <c r="T2103" i="1"/>
  <c r="S2103" i="1"/>
  <c r="U2103" i="1" s="1"/>
  <c r="V2103" i="1" s="1"/>
  <c r="F2103" i="1"/>
  <c r="E2103" i="1"/>
  <c r="D2103" i="1"/>
  <c r="T2102" i="1"/>
  <c r="S2102" i="1"/>
  <c r="U2102" i="1" s="1"/>
  <c r="V2102" i="1" s="1"/>
  <c r="F2102" i="1"/>
  <c r="E2102" i="1"/>
  <c r="D2102" i="1"/>
  <c r="T2101" i="1"/>
  <c r="S2101" i="1"/>
  <c r="U2101" i="1" s="1"/>
  <c r="V2101" i="1" s="1"/>
  <c r="F2101" i="1"/>
  <c r="E2101" i="1"/>
  <c r="D2101" i="1"/>
  <c r="T2100" i="1"/>
  <c r="S2100" i="1"/>
  <c r="U2100" i="1" s="1"/>
  <c r="V2100" i="1" s="1"/>
  <c r="F2100" i="1"/>
  <c r="E2100" i="1"/>
  <c r="D2100" i="1"/>
  <c r="T2099" i="1"/>
  <c r="S2099" i="1"/>
  <c r="U2099" i="1" s="1"/>
  <c r="V2099" i="1" s="1"/>
  <c r="F2099" i="1"/>
  <c r="E2099" i="1"/>
  <c r="D2099" i="1"/>
  <c r="T2098" i="1"/>
  <c r="S2098" i="1"/>
  <c r="U2098" i="1" s="1"/>
  <c r="V2098" i="1" s="1"/>
  <c r="F2098" i="1"/>
  <c r="E2098" i="1"/>
  <c r="D2098" i="1"/>
  <c r="T2097" i="1"/>
  <c r="S2097" i="1"/>
  <c r="U2097" i="1" s="1"/>
  <c r="V2097" i="1" s="1"/>
  <c r="F2097" i="1"/>
  <c r="E2097" i="1"/>
  <c r="D2097" i="1"/>
  <c r="T2096" i="1"/>
  <c r="S2096" i="1"/>
  <c r="F2096" i="1"/>
  <c r="E2096" i="1"/>
  <c r="D2096" i="1"/>
  <c r="T2095" i="1"/>
  <c r="S2095" i="1"/>
  <c r="U2095" i="1" s="1"/>
  <c r="V2095" i="1" s="1"/>
  <c r="F2095" i="1"/>
  <c r="E2095" i="1"/>
  <c r="D2095" i="1"/>
  <c r="T2094" i="1"/>
  <c r="S2094" i="1"/>
  <c r="U2094" i="1" s="1"/>
  <c r="V2094" i="1" s="1"/>
  <c r="F2094" i="1"/>
  <c r="E2094" i="1"/>
  <c r="D2094" i="1"/>
  <c r="T2093" i="1"/>
  <c r="S2093" i="1"/>
  <c r="U2093" i="1" s="1"/>
  <c r="V2093" i="1" s="1"/>
  <c r="F2093" i="1"/>
  <c r="E2093" i="1"/>
  <c r="D2093" i="1"/>
  <c r="T2092" i="1"/>
  <c r="S2092" i="1"/>
  <c r="U2092" i="1" s="1"/>
  <c r="V2092" i="1" s="1"/>
  <c r="F2092" i="1"/>
  <c r="E2092" i="1"/>
  <c r="D2092" i="1"/>
  <c r="T2091" i="1"/>
  <c r="S2091" i="1"/>
  <c r="U2091" i="1" s="1"/>
  <c r="V2091" i="1" s="1"/>
  <c r="F2091" i="1"/>
  <c r="E2091" i="1"/>
  <c r="D2091" i="1"/>
  <c r="T2090" i="1"/>
  <c r="S2090" i="1"/>
  <c r="U2090" i="1" s="1"/>
  <c r="V2090" i="1" s="1"/>
  <c r="F2090" i="1"/>
  <c r="E2090" i="1"/>
  <c r="D2090" i="1"/>
  <c r="T2089" i="1"/>
  <c r="S2089" i="1"/>
  <c r="U2089" i="1" s="1"/>
  <c r="V2089" i="1" s="1"/>
  <c r="F2089" i="1"/>
  <c r="E2089" i="1"/>
  <c r="D2089" i="1"/>
  <c r="T2088" i="1"/>
  <c r="S2088" i="1"/>
  <c r="U2088" i="1" s="1"/>
  <c r="V2088" i="1" s="1"/>
  <c r="F2088" i="1"/>
  <c r="E2088" i="1"/>
  <c r="D2088" i="1"/>
  <c r="T2087" i="1"/>
  <c r="S2087" i="1"/>
  <c r="U2087" i="1" s="1"/>
  <c r="V2087" i="1" s="1"/>
  <c r="F2087" i="1"/>
  <c r="E2087" i="1"/>
  <c r="D2087" i="1"/>
  <c r="T2086" i="1"/>
  <c r="S2086" i="1"/>
  <c r="U2086" i="1" s="1"/>
  <c r="V2086" i="1" s="1"/>
  <c r="F2086" i="1"/>
  <c r="E2086" i="1"/>
  <c r="D2086" i="1"/>
  <c r="T2085" i="1"/>
  <c r="S2085" i="1"/>
  <c r="U2085" i="1" s="1"/>
  <c r="V2085" i="1" s="1"/>
  <c r="F2085" i="1"/>
  <c r="E2085" i="1"/>
  <c r="D2085" i="1"/>
  <c r="T2084" i="1"/>
  <c r="S2084" i="1"/>
  <c r="U2084" i="1" s="1"/>
  <c r="V2084" i="1" s="1"/>
  <c r="F2084" i="1"/>
  <c r="E2084" i="1"/>
  <c r="D2084" i="1"/>
  <c r="T2083" i="1"/>
  <c r="S2083" i="1"/>
  <c r="U2083" i="1" s="1"/>
  <c r="V2083" i="1" s="1"/>
  <c r="F2083" i="1"/>
  <c r="E2083" i="1"/>
  <c r="D2083" i="1"/>
  <c r="T2082" i="1"/>
  <c r="S2082" i="1"/>
  <c r="U2082" i="1" s="1"/>
  <c r="V2082" i="1" s="1"/>
  <c r="F2082" i="1"/>
  <c r="E2082" i="1"/>
  <c r="D2082" i="1"/>
  <c r="T2081" i="1"/>
  <c r="S2081" i="1"/>
  <c r="U2081" i="1" s="1"/>
  <c r="V2081" i="1" s="1"/>
  <c r="F2081" i="1"/>
  <c r="E2081" i="1"/>
  <c r="D2081" i="1"/>
  <c r="T2080" i="1"/>
  <c r="S2080" i="1"/>
  <c r="U2080" i="1" s="1"/>
  <c r="V2080" i="1" s="1"/>
  <c r="F2080" i="1"/>
  <c r="E2080" i="1"/>
  <c r="D2080" i="1"/>
  <c r="T2079" i="1"/>
  <c r="S2079" i="1"/>
  <c r="U2079" i="1" s="1"/>
  <c r="V2079" i="1" s="1"/>
  <c r="F2079" i="1"/>
  <c r="E2079" i="1"/>
  <c r="D2079" i="1"/>
  <c r="T2078" i="1"/>
  <c r="S2078" i="1"/>
  <c r="U2078" i="1" s="1"/>
  <c r="V2078" i="1" s="1"/>
  <c r="F2078" i="1"/>
  <c r="E2078" i="1"/>
  <c r="D2078" i="1"/>
  <c r="T2077" i="1"/>
  <c r="S2077" i="1"/>
  <c r="U2077" i="1" s="1"/>
  <c r="V2077" i="1" s="1"/>
  <c r="F2077" i="1"/>
  <c r="E2077" i="1"/>
  <c r="D2077" i="1"/>
  <c r="T2076" i="1"/>
  <c r="S2076" i="1"/>
  <c r="U2076" i="1" s="1"/>
  <c r="V2076" i="1" s="1"/>
  <c r="F2076" i="1"/>
  <c r="E2076" i="1"/>
  <c r="D2076" i="1"/>
  <c r="T2075" i="1"/>
  <c r="S2075" i="1"/>
  <c r="U2075" i="1" s="1"/>
  <c r="V2075" i="1" s="1"/>
  <c r="F2075" i="1"/>
  <c r="E2075" i="1"/>
  <c r="D2075" i="1"/>
  <c r="T2074" i="1"/>
  <c r="S2074" i="1"/>
  <c r="U2074" i="1" s="1"/>
  <c r="V2074" i="1" s="1"/>
  <c r="F2074" i="1"/>
  <c r="E2074" i="1"/>
  <c r="D2074" i="1"/>
  <c r="T2073" i="1"/>
  <c r="S2073" i="1"/>
  <c r="U2073" i="1" s="1"/>
  <c r="V2073" i="1" s="1"/>
  <c r="F2073" i="1"/>
  <c r="E2073" i="1"/>
  <c r="D2073" i="1"/>
  <c r="T2072" i="1"/>
  <c r="S2072" i="1"/>
  <c r="U2072" i="1" s="1"/>
  <c r="V2072" i="1" s="1"/>
  <c r="F2072" i="1"/>
  <c r="E2072" i="1"/>
  <c r="D2072" i="1"/>
  <c r="T2071" i="1"/>
  <c r="S2071" i="1"/>
  <c r="U2071" i="1" s="1"/>
  <c r="V2071" i="1" s="1"/>
  <c r="F2071" i="1"/>
  <c r="E2071" i="1"/>
  <c r="D2071" i="1"/>
  <c r="T2070" i="1"/>
  <c r="S2070" i="1"/>
  <c r="U2070" i="1" s="1"/>
  <c r="V2070" i="1" s="1"/>
  <c r="F2070" i="1"/>
  <c r="E2070" i="1"/>
  <c r="D2070" i="1"/>
  <c r="T2069" i="1"/>
  <c r="S2069" i="1"/>
  <c r="U2069" i="1" s="1"/>
  <c r="V2069" i="1" s="1"/>
  <c r="F2069" i="1"/>
  <c r="E2069" i="1"/>
  <c r="D2069" i="1"/>
  <c r="T2068" i="1"/>
  <c r="S2068" i="1"/>
  <c r="U2068" i="1" s="1"/>
  <c r="V2068" i="1" s="1"/>
  <c r="F2068" i="1"/>
  <c r="E2068" i="1"/>
  <c r="D2068" i="1"/>
  <c r="T2067" i="1"/>
  <c r="S2067" i="1"/>
  <c r="U2067" i="1" s="1"/>
  <c r="V2067" i="1" s="1"/>
  <c r="F2067" i="1"/>
  <c r="E2067" i="1"/>
  <c r="D2067" i="1"/>
  <c r="T2066" i="1"/>
  <c r="S2066" i="1"/>
  <c r="U2066" i="1" s="1"/>
  <c r="V2066" i="1" s="1"/>
  <c r="F2066" i="1"/>
  <c r="E2066" i="1"/>
  <c r="D2066" i="1"/>
  <c r="T2065" i="1"/>
  <c r="S2065" i="1"/>
  <c r="U2065" i="1" s="1"/>
  <c r="V2065" i="1" s="1"/>
  <c r="F2065" i="1"/>
  <c r="E2065" i="1"/>
  <c r="D2065" i="1"/>
  <c r="T2064" i="1"/>
  <c r="S2064" i="1"/>
  <c r="F2064" i="1"/>
  <c r="E2064" i="1"/>
  <c r="D2064" i="1"/>
  <c r="T2063" i="1"/>
  <c r="S2063" i="1"/>
  <c r="U2063" i="1" s="1"/>
  <c r="V2063" i="1" s="1"/>
  <c r="F2063" i="1"/>
  <c r="E2063" i="1"/>
  <c r="D2063" i="1"/>
  <c r="T2062" i="1"/>
  <c r="S2062" i="1"/>
  <c r="U2062" i="1" s="1"/>
  <c r="V2062" i="1" s="1"/>
  <c r="F2062" i="1"/>
  <c r="E2062" i="1"/>
  <c r="D2062" i="1"/>
  <c r="T2061" i="1"/>
  <c r="S2061" i="1"/>
  <c r="U2061" i="1" s="1"/>
  <c r="V2061" i="1" s="1"/>
  <c r="F2061" i="1"/>
  <c r="E2061" i="1"/>
  <c r="D2061" i="1"/>
  <c r="T2060" i="1"/>
  <c r="S2060" i="1"/>
  <c r="U2060" i="1" s="1"/>
  <c r="V2060" i="1" s="1"/>
  <c r="F2060" i="1"/>
  <c r="E2060" i="1"/>
  <c r="D2060" i="1"/>
  <c r="T2059" i="1"/>
  <c r="S2059" i="1"/>
  <c r="U2059" i="1" s="1"/>
  <c r="V2059" i="1" s="1"/>
  <c r="F2059" i="1"/>
  <c r="E2059" i="1"/>
  <c r="D2059" i="1"/>
  <c r="T2058" i="1"/>
  <c r="S2058" i="1"/>
  <c r="U2058" i="1" s="1"/>
  <c r="V2058" i="1" s="1"/>
  <c r="F2058" i="1"/>
  <c r="E2058" i="1"/>
  <c r="D2058" i="1"/>
  <c r="T2057" i="1"/>
  <c r="S2057" i="1"/>
  <c r="U2057" i="1" s="1"/>
  <c r="V2057" i="1" s="1"/>
  <c r="F2057" i="1"/>
  <c r="E2057" i="1"/>
  <c r="D2057" i="1"/>
  <c r="T2056" i="1"/>
  <c r="S2056" i="1"/>
  <c r="U2056" i="1" s="1"/>
  <c r="V2056" i="1" s="1"/>
  <c r="F2056" i="1"/>
  <c r="E2056" i="1"/>
  <c r="D2056" i="1"/>
  <c r="T2055" i="1"/>
  <c r="S2055" i="1"/>
  <c r="U2055" i="1" s="1"/>
  <c r="V2055" i="1" s="1"/>
  <c r="F2055" i="1"/>
  <c r="E2055" i="1"/>
  <c r="D2055" i="1"/>
  <c r="T2054" i="1"/>
  <c r="S2054" i="1"/>
  <c r="U2054" i="1" s="1"/>
  <c r="V2054" i="1" s="1"/>
  <c r="F2054" i="1"/>
  <c r="E2054" i="1"/>
  <c r="D2054" i="1"/>
  <c r="T2053" i="1"/>
  <c r="S2053" i="1"/>
  <c r="U2053" i="1" s="1"/>
  <c r="V2053" i="1" s="1"/>
  <c r="F2053" i="1"/>
  <c r="E2053" i="1"/>
  <c r="D2053" i="1"/>
  <c r="T2052" i="1"/>
  <c r="S2052" i="1"/>
  <c r="U2052" i="1" s="1"/>
  <c r="V2052" i="1" s="1"/>
  <c r="F2052" i="1"/>
  <c r="E2052" i="1"/>
  <c r="D2052" i="1"/>
  <c r="T2051" i="1"/>
  <c r="S2051" i="1"/>
  <c r="U2051" i="1" s="1"/>
  <c r="V2051" i="1" s="1"/>
  <c r="F2051" i="1"/>
  <c r="E2051" i="1"/>
  <c r="D2051" i="1"/>
  <c r="T2050" i="1"/>
  <c r="S2050" i="1"/>
  <c r="U2050" i="1" s="1"/>
  <c r="V2050" i="1" s="1"/>
  <c r="F2050" i="1"/>
  <c r="E2050" i="1"/>
  <c r="D2050" i="1"/>
  <c r="T2049" i="1"/>
  <c r="S2049" i="1"/>
  <c r="U2049" i="1" s="1"/>
  <c r="V2049" i="1" s="1"/>
  <c r="F2049" i="1"/>
  <c r="E2049" i="1"/>
  <c r="D2049" i="1"/>
  <c r="T2048" i="1"/>
  <c r="S2048" i="1"/>
  <c r="U2048" i="1" s="1"/>
  <c r="V2048" i="1" s="1"/>
  <c r="F2048" i="1"/>
  <c r="E2048" i="1"/>
  <c r="D2048" i="1"/>
  <c r="T2047" i="1"/>
  <c r="S2047" i="1"/>
  <c r="U2047" i="1" s="1"/>
  <c r="V2047" i="1" s="1"/>
  <c r="F2047" i="1"/>
  <c r="E2047" i="1"/>
  <c r="D2047" i="1"/>
  <c r="T2046" i="1"/>
  <c r="S2046" i="1"/>
  <c r="U2046" i="1" s="1"/>
  <c r="V2046" i="1" s="1"/>
  <c r="F2046" i="1"/>
  <c r="E2046" i="1"/>
  <c r="D2046" i="1"/>
  <c r="T2045" i="1"/>
  <c r="S2045" i="1"/>
  <c r="U2045" i="1" s="1"/>
  <c r="V2045" i="1" s="1"/>
  <c r="F2045" i="1"/>
  <c r="E2045" i="1"/>
  <c r="D2045" i="1"/>
  <c r="T2044" i="1"/>
  <c r="S2044" i="1"/>
  <c r="U2044" i="1" s="1"/>
  <c r="V2044" i="1" s="1"/>
  <c r="F2044" i="1"/>
  <c r="E2044" i="1"/>
  <c r="D2044" i="1"/>
  <c r="T2043" i="1"/>
  <c r="S2043" i="1"/>
  <c r="U2043" i="1" s="1"/>
  <c r="V2043" i="1" s="1"/>
  <c r="F2043" i="1"/>
  <c r="E2043" i="1"/>
  <c r="D2043" i="1"/>
  <c r="T2042" i="1"/>
  <c r="S2042" i="1"/>
  <c r="U2042" i="1" s="1"/>
  <c r="V2042" i="1" s="1"/>
  <c r="F2042" i="1"/>
  <c r="E2042" i="1"/>
  <c r="D2042" i="1"/>
  <c r="T2041" i="1"/>
  <c r="S2041" i="1"/>
  <c r="U2041" i="1" s="1"/>
  <c r="V2041" i="1" s="1"/>
  <c r="F2041" i="1"/>
  <c r="E2041" i="1"/>
  <c r="D2041" i="1"/>
  <c r="T2040" i="1"/>
  <c r="S2040" i="1"/>
  <c r="U2040" i="1" s="1"/>
  <c r="V2040" i="1" s="1"/>
  <c r="F2040" i="1"/>
  <c r="E2040" i="1"/>
  <c r="D2040" i="1"/>
  <c r="T2039" i="1"/>
  <c r="S2039" i="1"/>
  <c r="U2039" i="1" s="1"/>
  <c r="V2039" i="1" s="1"/>
  <c r="F2039" i="1"/>
  <c r="E2039" i="1"/>
  <c r="D2039" i="1"/>
  <c r="T2038" i="1"/>
  <c r="S2038" i="1"/>
  <c r="U2038" i="1" s="1"/>
  <c r="V2038" i="1" s="1"/>
  <c r="F2038" i="1"/>
  <c r="E2038" i="1"/>
  <c r="D2038" i="1"/>
  <c r="T2037" i="1"/>
  <c r="S2037" i="1"/>
  <c r="U2037" i="1" s="1"/>
  <c r="V2037" i="1" s="1"/>
  <c r="F2037" i="1"/>
  <c r="E2037" i="1"/>
  <c r="D2037" i="1"/>
  <c r="T2036" i="1"/>
  <c r="S2036" i="1"/>
  <c r="U2036" i="1" s="1"/>
  <c r="V2036" i="1" s="1"/>
  <c r="F2036" i="1"/>
  <c r="E2036" i="1"/>
  <c r="D2036" i="1"/>
  <c r="T2035" i="1"/>
  <c r="S2035" i="1"/>
  <c r="U2035" i="1" s="1"/>
  <c r="V2035" i="1" s="1"/>
  <c r="F2035" i="1"/>
  <c r="E2035" i="1"/>
  <c r="D2035" i="1"/>
  <c r="T2034" i="1"/>
  <c r="S2034" i="1"/>
  <c r="U2034" i="1" s="1"/>
  <c r="V2034" i="1" s="1"/>
  <c r="F2034" i="1"/>
  <c r="E2034" i="1"/>
  <c r="D2034" i="1"/>
  <c r="T2033" i="1"/>
  <c r="S2033" i="1"/>
  <c r="U2033" i="1" s="1"/>
  <c r="V2033" i="1" s="1"/>
  <c r="F2033" i="1"/>
  <c r="E2033" i="1"/>
  <c r="D2033" i="1"/>
  <c r="T2032" i="1"/>
  <c r="S2032" i="1"/>
  <c r="F2032" i="1"/>
  <c r="E2032" i="1"/>
  <c r="D2032" i="1"/>
  <c r="T2031" i="1"/>
  <c r="S2031" i="1"/>
  <c r="U2031" i="1" s="1"/>
  <c r="V2031" i="1" s="1"/>
  <c r="F2031" i="1"/>
  <c r="E2031" i="1"/>
  <c r="D2031" i="1"/>
  <c r="T2030" i="1"/>
  <c r="S2030" i="1"/>
  <c r="U2030" i="1" s="1"/>
  <c r="V2030" i="1" s="1"/>
  <c r="F2030" i="1"/>
  <c r="E2030" i="1"/>
  <c r="D2030" i="1"/>
  <c r="T2029" i="1"/>
  <c r="S2029" i="1"/>
  <c r="U2029" i="1" s="1"/>
  <c r="V2029" i="1" s="1"/>
  <c r="F2029" i="1"/>
  <c r="E2029" i="1"/>
  <c r="D2029" i="1"/>
  <c r="T2028" i="1"/>
  <c r="S2028" i="1"/>
  <c r="U2028" i="1" s="1"/>
  <c r="V2028" i="1" s="1"/>
  <c r="F2028" i="1"/>
  <c r="E2028" i="1"/>
  <c r="D2028" i="1"/>
  <c r="T2027" i="1"/>
  <c r="S2027" i="1"/>
  <c r="U2027" i="1" s="1"/>
  <c r="V2027" i="1" s="1"/>
  <c r="F2027" i="1"/>
  <c r="E2027" i="1"/>
  <c r="D2027" i="1"/>
  <c r="T2026" i="1"/>
  <c r="S2026" i="1"/>
  <c r="U2026" i="1" s="1"/>
  <c r="V2026" i="1" s="1"/>
  <c r="F2026" i="1"/>
  <c r="E2026" i="1"/>
  <c r="D2026" i="1"/>
  <c r="T2025" i="1"/>
  <c r="S2025" i="1"/>
  <c r="U2025" i="1" s="1"/>
  <c r="V2025" i="1" s="1"/>
  <c r="F2025" i="1"/>
  <c r="E2025" i="1"/>
  <c r="D2025" i="1"/>
  <c r="T2024" i="1"/>
  <c r="S2024" i="1"/>
  <c r="U2024" i="1" s="1"/>
  <c r="V2024" i="1" s="1"/>
  <c r="F2024" i="1"/>
  <c r="E2024" i="1"/>
  <c r="D2024" i="1"/>
  <c r="T2023" i="1"/>
  <c r="S2023" i="1"/>
  <c r="U2023" i="1" s="1"/>
  <c r="V2023" i="1" s="1"/>
  <c r="F2023" i="1"/>
  <c r="E2023" i="1"/>
  <c r="D2023" i="1"/>
  <c r="T2022" i="1"/>
  <c r="S2022" i="1"/>
  <c r="U2022" i="1" s="1"/>
  <c r="V2022" i="1" s="1"/>
  <c r="F2022" i="1"/>
  <c r="E2022" i="1"/>
  <c r="D2022" i="1"/>
  <c r="T2021" i="1"/>
  <c r="S2021" i="1"/>
  <c r="U2021" i="1" s="1"/>
  <c r="V2021" i="1" s="1"/>
  <c r="F2021" i="1"/>
  <c r="E2021" i="1"/>
  <c r="D2021" i="1"/>
  <c r="T2020" i="1"/>
  <c r="S2020" i="1"/>
  <c r="U2020" i="1" s="1"/>
  <c r="V2020" i="1" s="1"/>
  <c r="F2020" i="1"/>
  <c r="E2020" i="1"/>
  <c r="D2020" i="1"/>
  <c r="T2019" i="1"/>
  <c r="S2019" i="1"/>
  <c r="U2019" i="1" s="1"/>
  <c r="V2019" i="1" s="1"/>
  <c r="F2019" i="1"/>
  <c r="E2019" i="1"/>
  <c r="D2019" i="1"/>
  <c r="T2018" i="1"/>
  <c r="S2018" i="1"/>
  <c r="U2018" i="1" s="1"/>
  <c r="V2018" i="1" s="1"/>
  <c r="F2018" i="1"/>
  <c r="E2018" i="1"/>
  <c r="D2018" i="1"/>
  <c r="T2017" i="1"/>
  <c r="S2017" i="1"/>
  <c r="U2017" i="1" s="1"/>
  <c r="V2017" i="1" s="1"/>
  <c r="F2017" i="1"/>
  <c r="E2017" i="1"/>
  <c r="D2017" i="1"/>
  <c r="T2016" i="1"/>
  <c r="S2016" i="1"/>
  <c r="U2016" i="1" s="1"/>
  <c r="V2016" i="1" s="1"/>
  <c r="F2016" i="1"/>
  <c r="E2016" i="1"/>
  <c r="D2016" i="1"/>
  <c r="T2015" i="1"/>
  <c r="S2015" i="1"/>
  <c r="U2015" i="1" s="1"/>
  <c r="V2015" i="1" s="1"/>
  <c r="F2015" i="1"/>
  <c r="E2015" i="1"/>
  <c r="D2015" i="1"/>
  <c r="T2014" i="1"/>
  <c r="S2014" i="1"/>
  <c r="U2014" i="1" s="1"/>
  <c r="V2014" i="1" s="1"/>
  <c r="F2014" i="1"/>
  <c r="E2014" i="1"/>
  <c r="D2014" i="1"/>
  <c r="T2013" i="1"/>
  <c r="S2013" i="1"/>
  <c r="U2013" i="1" s="1"/>
  <c r="V2013" i="1" s="1"/>
  <c r="F2013" i="1"/>
  <c r="E2013" i="1"/>
  <c r="D2013" i="1"/>
  <c r="T2012" i="1"/>
  <c r="S2012" i="1"/>
  <c r="U2012" i="1" s="1"/>
  <c r="V2012" i="1" s="1"/>
  <c r="F2012" i="1"/>
  <c r="E2012" i="1"/>
  <c r="D2012" i="1"/>
  <c r="T2011" i="1"/>
  <c r="S2011" i="1"/>
  <c r="U2011" i="1" s="1"/>
  <c r="V2011" i="1" s="1"/>
  <c r="F2011" i="1"/>
  <c r="E2011" i="1"/>
  <c r="D2011" i="1"/>
  <c r="T2010" i="1"/>
  <c r="S2010" i="1"/>
  <c r="U2010" i="1" s="1"/>
  <c r="V2010" i="1" s="1"/>
  <c r="F2010" i="1"/>
  <c r="E2010" i="1"/>
  <c r="D2010" i="1"/>
  <c r="T2009" i="1"/>
  <c r="S2009" i="1"/>
  <c r="U2009" i="1" s="1"/>
  <c r="V2009" i="1" s="1"/>
  <c r="F2009" i="1"/>
  <c r="E2009" i="1"/>
  <c r="D2009" i="1"/>
  <c r="T2008" i="1"/>
  <c r="S2008" i="1"/>
  <c r="U2008" i="1" s="1"/>
  <c r="V2008" i="1" s="1"/>
  <c r="F2008" i="1"/>
  <c r="E2008" i="1"/>
  <c r="D2008" i="1"/>
  <c r="T2007" i="1"/>
  <c r="S2007" i="1"/>
  <c r="U2007" i="1" s="1"/>
  <c r="V2007" i="1" s="1"/>
  <c r="F2007" i="1"/>
  <c r="E2007" i="1"/>
  <c r="D2007" i="1"/>
  <c r="T2006" i="1"/>
  <c r="S2006" i="1"/>
  <c r="U2006" i="1" s="1"/>
  <c r="V2006" i="1" s="1"/>
  <c r="F2006" i="1"/>
  <c r="E2006" i="1"/>
  <c r="D2006" i="1"/>
  <c r="T2005" i="1"/>
  <c r="S2005" i="1"/>
  <c r="U2005" i="1" s="1"/>
  <c r="V2005" i="1" s="1"/>
  <c r="F2005" i="1"/>
  <c r="E2005" i="1"/>
  <c r="D2005" i="1"/>
  <c r="T2004" i="1"/>
  <c r="S2004" i="1"/>
  <c r="U2004" i="1" s="1"/>
  <c r="V2004" i="1" s="1"/>
  <c r="F2004" i="1"/>
  <c r="E2004" i="1"/>
  <c r="D2004" i="1"/>
  <c r="T2003" i="1"/>
  <c r="S2003" i="1"/>
  <c r="U2003" i="1" s="1"/>
  <c r="V2003" i="1" s="1"/>
  <c r="F2003" i="1"/>
  <c r="E2003" i="1"/>
  <c r="D2003" i="1"/>
  <c r="T2002" i="1"/>
  <c r="S2002" i="1"/>
  <c r="U2002" i="1" s="1"/>
  <c r="V2002" i="1" s="1"/>
  <c r="F2002" i="1"/>
  <c r="E2002" i="1"/>
  <c r="D2002" i="1"/>
  <c r="T2001" i="1"/>
  <c r="S2001" i="1"/>
  <c r="U2001" i="1" s="1"/>
  <c r="V2001" i="1" s="1"/>
  <c r="F2001" i="1"/>
  <c r="E2001" i="1"/>
  <c r="D2001" i="1"/>
  <c r="T2000" i="1"/>
  <c r="S2000" i="1"/>
  <c r="U2000" i="1" s="1"/>
  <c r="V2000" i="1" s="1"/>
  <c r="F2000" i="1"/>
  <c r="E2000" i="1"/>
  <c r="D2000" i="1"/>
  <c r="T1999" i="1"/>
  <c r="S1999" i="1"/>
  <c r="U1999" i="1" s="1"/>
  <c r="V1999" i="1" s="1"/>
  <c r="F1999" i="1"/>
  <c r="E1999" i="1"/>
  <c r="D1999" i="1"/>
  <c r="T1998" i="1"/>
  <c r="S1998" i="1"/>
  <c r="U1998" i="1" s="1"/>
  <c r="V1998" i="1" s="1"/>
  <c r="F1998" i="1"/>
  <c r="E1998" i="1"/>
  <c r="D1998" i="1"/>
  <c r="T1997" i="1"/>
  <c r="S1997" i="1"/>
  <c r="U1997" i="1" s="1"/>
  <c r="V1997" i="1" s="1"/>
  <c r="F1997" i="1"/>
  <c r="E1997" i="1"/>
  <c r="D1997" i="1"/>
  <c r="T1996" i="1"/>
  <c r="S1996" i="1"/>
  <c r="U1996" i="1" s="1"/>
  <c r="V1996" i="1" s="1"/>
  <c r="F1996" i="1"/>
  <c r="E1996" i="1"/>
  <c r="D1996" i="1"/>
  <c r="T1995" i="1"/>
  <c r="S1995" i="1"/>
  <c r="U1995" i="1" s="1"/>
  <c r="V1995" i="1" s="1"/>
  <c r="F1995" i="1"/>
  <c r="E1995" i="1"/>
  <c r="D1995" i="1"/>
  <c r="T1994" i="1"/>
  <c r="S1994" i="1"/>
  <c r="U1994" i="1" s="1"/>
  <c r="V1994" i="1" s="1"/>
  <c r="F1994" i="1"/>
  <c r="E1994" i="1"/>
  <c r="D1994" i="1"/>
  <c r="T1993" i="1"/>
  <c r="S1993" i="1"/>
  <c r="U1993" i="1" s="1"/>
  <c r="V1993" i="1" s="1"/>
  <c r="F1993" i="1"/>
  <c r="E1993" i="1"/>
  <c r="D1993" i="1"/>
  <c r="T1992" i="1"/>
  <c r="S1992" i="1"/>
  <c r="U1992" i="1" s="1"/>
  <c r="V1992" i="1" s="1"/>
  <c r="F1992" i="1"/>
  <c r="E1992" i="1"/>
  <c r="D1992" i="1"/>
  <c r="T1991" i="1"/>
  <c r="S1991" i="1"/>
  <c r="U1991" i="1" s="1"/>
  <c r="V1991" i="1" s="1"/>
  <c r="F1991" i="1"/>
  <c r="E1991" i="1"/>
  <c r="D1991" i="1"/>
  <c r="T1990" i="1"/>
  <c r="S1990" i="1"/>
  <c r="U1990" i="1" s="1"/>
  <c r="V1990" i="1" s="1"/>
  <c r="F1990" i="1"/>
  <c r="E1990" i="1"/>
  <c r="D1990" i="1"/>
  <c r="T1989" i="1"/>
  <c r="S1989" i="1"/>
  <c r="U1989" i="1" s="1"/>
  <c r="V1989" i="1" s="1"/>
  <c r="F1989" i="1"/>
  <c r="E1989" i="1"/>
  <c r="D1989" i="1"/>
  <c r="T1988" i="1"/>
  <c r="S1988" i="1"/>
  <c r="U1988" i="1" s="1"/>
  <c r="V1988" i="1" s="1"/>
  <c r="F1988" i="1"/>
  <c r="E1988" i="1"/>
  <c r="D1988" i="1"/>
  <c r="T1987" i="1"/>
  <c r="S1987" i="1"/>
  <c r="U1987" i="1" s="1"/>
  <c r="V1987" i="1" s="1"/>
  <c r="F1987" i="1"/>
  <c r="E1987" i="1"/>
  <c r="D1987" i="1"/>
  <c r="T1986" i="1"/>
  <c r="S1986" i="1"/>
  <c r="U1986" i="1" s="1"/>
  <c r="V1986" i="1" s="1"/>
  <c r="F1986" i="1"/>
  <c r="E1986" i="1"/>
  <c r="D1986" i="1"/>
  <c r="T1985" i="1"/>
  <c r="S1985" i="1"/>
  <c r="U1985" i="1" s="1"/>
  <c r="V1985" i="1" s="1"/>
  <c r="F1985" i="1"/>
  <c r="E1985" i="1"/>
  <c r="D1985" i="1"/>
  <c r="T1984" i="1"/>
  <c r="S1984" i="1"/>
  <c r="U1984" i="1" s="1"/>
  <c r="V1984" i="1" s="1"/>
  <c r="F1984" i="1"/>
  <c r="E1984" i="1"/>
  <c r="D1984" i="1"/>
  <c r="T1983" i="1"/>
  <c r="S1983" i="1"/>
  <c r="U1983" i="1" s="1"/>
  <c r="V1983" i="1" s="1"/>
  <c r="F1983" i="1"/>
  <c r="E1983" i="1"/>
  <c r="D1983" i="1"/>
  <c r="T1982" i="1"/>
  <c r="S1982" i="1"/>
  <c r="U1982" i="1" s="1"/>
  <c r="V1982" i="1" s="1"/>
  <c r="F1982" i="1"/>
  <c r="E1982" i="1"/>
  <c r="D1982" i="1"/>
  <c r="T1981" i="1"/>
  <c r="S1981" i="1"/>
  <c r="U1981" i="1" s="1"/>
  <c r="V1981" i="1" s="1"/>
  <c r="F1981" i="1"/>
  <c r="E1981" i="1"/>
  <c r="D1981" i="1"/>
  <c r="T1980" i="1"/>
  <c r="S1980" i="1"/>
  <c r="U1980" i="1" s="1"/>
  <c r="V1980" i="1" s="1"/>
  <c r="F1980" i="1"/>
  <c r="E1980" i="1"/>
  <c r="D1980" i="1"/>
  <c r="T1979" i="1"/>
  <c r="S1979" i="1"/>
  <c r="U1979" i="1" s="1"/>
  <c r="V1979" i="1" s="1"/>
  <c r="F1979" i="1"/>
  <c r="E1979" i="1"/>
  <c r="D1979" i="1"/>
  <c r="T1978" i="1"/>
  <c r="S1978" i="1"/>
  <c r="U1978" i="1" s="1"/>
  <c r="V1978" i="1" s="1"/>
  <c r="F1978" i="1"/>
  <c r="E1978" i="1"/>
  <c r="D1978" i="1"/>
  <c r="T1977" i="1"/>
  <c r="S1977" i="1"/>
  <c r="U1977" i="1" s="1"/>
  <c r="V1977" i="1" s="1"/>
  <c r="F1977" i="1"/>
  <c r="E1977" i="1"/>
  <c r="D1977" i="1"/>
  <c r="T1976" i="1"/>
  <c r="S1976" i="1"/>
  <c r="U1976" i="1" s="1"/>
  <c r="V1976" i="1" s="1"/>
  <c r="F1976" i="1"/>
  <c r="E1976" i="1"/>
  <c r="D1976" i="1"/>
  <c r="T1975" i="1"/>
  <c r="S1975" i="1"/>
  <c r="U1975" i="1" s="1"/>
  <c r="V1975" i="1" s="1"/>
  <c r="F1975" i="1"/>
  <c r="E1975" i="1"/>
  <c r="D1975" i="1"/>
  <c r="T1974" i="1"/>
  <c r="S1974" i="1"/>
  <c r="U1974" i="1" s="1"/>
  <c r="V1974" i="1" s="1"/>
  <c r="F1974" i="1"/>
  <c r="E1974" i="1"/>
  <c r="D1974" i="1"/>
  <c r="T1973" i="1"/>
  <c r="S1973" i="1"/>
  <c r="U1973" i="1" s="1"/>
  <c r="V1973" i="1" s="1"/>
  <c r="F1973" i="1"/>
  <c r="E1973" i="1"/>
  <c r="D1973" i="1"/>
  <c r="T1972" i="1"/>
  <c r="S1972" i="1"/>
  <c r="U1972" i="1" s="1"/>
  <c r="V1972" i="1" s="1"/>
  <c r="F1972" i="1"/>
  <c r="E1972" i="1"/>
  <c r="D1972" i="1"/>
  <c r="T1971" i="1"/>
  <c r="S1971" i="1"/>
  <c r="U1971" i="1" s="1"/>
  <c r="V1971" i="1" s="1"/>
  <c r="F1971" i="1"/>
  <c r="E1971" i="1"/>
  <c r="D1971" i="1"/>
  <c r="T1970" i="1"/>
  <c r="S1970" i="1"/>
  <c r="U1970" i="1" s="1"/>
  <c r="V1970" i="1" s="1"/>
  <c r="F1970" i="1"/>
  <c r="E1970" i="1"/>
  <c r="D1970" i="1"/>
  <c r="T1969" i="1"/>
  <c r="S1969" i="1"/>
  <c r="U1969" i="1" s="1"/>
  <c r="V1969" i="1" s="1"/>
  <c r="F1969" i="1"/>
  <c r="E1969" i="1"/>
  <c r="D1969" i="1"/>
  <c r="T1968" i="1"/>
  <c r="S1968" i="1"/>
  <c r="U1968" i="1" s="1"/>
  <c r="V1968" i="1" s="1"/>
  <c r="F1968" i="1"/>
  <c r="E1968" i="1"/>
  <c r="D1968" i="1"/>
  <c r="T1967" i="1"/>
  <c r="S1967" i="1"/>
  <c r="U1967" i="1" s="1"/>
  <c r="V1967" i="1" s="1"/>
  <c r="F1967" i="1"/>
  <c r="E1967" i="1"/>
  <c r="D1967" i="1"/>
  <c r="T1966" i="1"/>
  <c r="S1966" i="1"/>
  <c r="U1966" i="1" s="1"/>
  <c r="V1966" i="1" s="1"/>
  <c r="F1966" i="1"/>
  <c r="E1966" i="1"/>
  <c r="D1966" i="1"/>
  <c r="T1965" i="1"/>
  <c r="S1965" i="1"/>
  <c r="U1965" i="1" s="1"/>
  <c r="V1965" i="1" s="1"/>
  <c r="F1965" i="1"/>
  <c r="E1965" i="1"/>
  <c r="D1965" i="1"/>
  <c r="T1964" i="1"/>
  <c r="S1964" i="1"/>
  <c r="U1964" i="1" s="1"/>
  <c r="V1964" i="1" s="1"/>
  <c r="F1964" i="1"/>
  <c r="E1964" i="1"/>
  <c r="D1964" i="1"/>
  <c r="T1963" i="1"/>
  <c r="S1963" i="1"/>
  <c r="U1963" i="1" s="1"/>
  <c r="V1963" i="1" s="1"/>
  <c r="F1963" i="1"/>
  <c r="E1963" i="1"/>
  <c r="D1963" i="1"/>
  <c r="T1962" i="1"/>
  <c r="S1962" i="1"/>
  <c r="U1962" i="1" s="1"/>
  <c r="V1962" i="1" s="1"/>
  <c r="F1962" i="1"/>
  <c r="E1962" i="1"/>
  <c r="D1962" i="1"/>
  <c r="T1961" i="1"/>
  <c r="S1961" i="1"/>
  <c r="U1961" i="1" s="1"/>
  <c r="V1961" i="1" s="1"/>
  <c r="F1961" i="1"/>
  <c r="E1961" i="1"/>
  <c r="D1961" i="1"/>
  <c r="T1960" i="1"/>
  <c r="S1960" i="1"/>
  <c r="U1960" i="1" s="1"/>
  <c r="V1960" i="1" s="1"/>
  <c r="F1960" i="1"/>
  <c r="E1960" i="1"/>
  <c r="D1960" i="1"/>
  <c r="T1959" i="1"/>
  <c r="S1959" i="1"/>
  <c r="U1959" i="1" s="1"/>
  <c r="V1959" i="1" s="1"/>
  <c r="F1959" i="1"/>
  <c r="E1959" i="1"/>
  <c r="D1959" i="1"/>
  <c r="T1958" i="1"/>
  <c r="S1958" i="1"/>
  <c r="U1958" i="1" s="1"/>
  <c r="V1958" i="1" s="1"/>
  <c r="F1958" i="1"/>
  <c r="E1958" i="1"/>
  <c r="D1958" i="1"/>
  <c r="T1957" i="1"/>
  <c r="S1957" i="1"/>
  <c r="U1957" i="1" s="1"/>
  <c r="V1957" i="1" s="1"/>
  <c r="F1957" i="1"/>
  <c r="E1957" i="1"/>
  <c r="D1957" i="1"/>
  <c r="T1956" i="1"/>
  <c r="S1956" i="1"/>
  <c r="U1956" i="1" s="1"/>
  <c r="V1956" i="1" s="1"/>
  <c r="F1956" i="1"/>
  <c r="E1956" i="1"/>
  <c r="D1956" i="1"/>
  <c r="T1955" i="1"/>
  <c r="S1955" i="1"/>
  <c r="U1955" i="1" s="1"/>
  <c r="V1955" i="1" s="1"/>
  <c r="F1955" i="1"/>
  <c r="E1955" i="1"/>
  <c r="D1955" i="1"/>
  <c r="T1954" i="1"/>
  <c r="S1954" i="1"/>
  <c r="U1954" i="1" s="1"/>
  <c r="V1954" i="1" s="1"/>
  <c r="F1954" i="1"/>
  <c r="E1954" i="1"/>
  <c r="D1954" i="1"/>
  <c r="T1953" i="1"/>
  <c r="S1953" i="1"/>
  <c r="U1953" i="1" s="1"/>
  <c r="V1953" i="1" s="1"/>
  <c r="F1953" i="1"/>
  <c r="E1953" i="1"/>
  <c r="D1953" i="1"/>
  <c r="T1952" i="1"/>
  <c r="S1952" i="1"/>
  <c r="U1952" i="1" s="1"/>
  <c r="V1952" i="1" s="1"/>
  <c r="F1952" i="1"/>
  <c r="E1952" i="1"/>
  <c r="D1952" i="1"/>
  <c r="T1951" i="1"/>
  <c r="S1951" i="1"/>
  <c r="U1951" i="1" s="1"/>
  <c r="V1951" i="1" s="1"/>
  <c r="F1951" i="1"/>
  <c r="E1951" i="1"/>
  <c r="D1951" i="1"/>
  <c r="T1950" i="1"/>
  <c r="S1950" i="1"/>
  <c r="U1950" i="1" s="1"/>
  <c r="V1950" i="1" s="1"/>
  <c r="F1950" i="1"/>
  <c r="E1950" i="1"/>
  <c r="D1950" i="1"/>
  <c r="T1949" i="1"/>
  <c r="S1949" i="1"/>
  <c r="U1949" i="1" s="1"/>
  <c r="V1949" i="1" s="1"/>
  <c r="F1949" i="1"/>
  <c r="E1949" i="1"/>
  <c r="D1949" i="1"/>
  <c r="T1948" i="1"/>
  <c r="S1948" i="1"/>
  <c r="U1948" i="1" s="1"/>
  <c r="V1948" i="1" s="1"/>
  <c r="F1948" i="1"/>
  <c r="E1948" i="1"/>
  <c r="D1948" i="1"/>
  <c r="T1947" i="1"/>
  <c r="S1947" i="1"/>
  <c r="U1947" i="1" s="1"/>
  <c r="V1947" i="1" s="1"/>
  <c r="F1947" i="1"/>
  <c r="E1947" i="1"/>
  <c r="D1947" i="1"/>
  <c r="T1946" i="1"/>
  <c r="S1946" i="1"/>
  <c r="U1946" i="1" s="1"/>
  <c r="V1946" i="1" s="1"/>
  <c r="F1946" i="1"/>
  <c r="E1946" i="1"/>
  <c r="D1946" i="1"/>
  <c r="T1945" i="1"/>
  <c r="S1945" i="1"/>
  <c r="U1945" i="1" s="1"/>
  <c r="V1945" i="1" s="1"/>
  <c r="F1945" i="1"/>
  <c r="E1945" i="1"/>
  <c r="D1945" i="1"/>
  <c r="T1944" i="1"/>
  <c r="S1944" i="1"/>
  <c r="U1944" i="1" s="1"/>
  <c r="V1944" i="1" s="1"/>
  <c r="F1944" i="1"/>
  <c r="E1944" i="1"/>
  <c r="D1944" i="1"/>
  <c r="T1943" i="1"/>
  <c r="S1943" i="1"/>
  <c r="U1943" i="1" s="1"/>
  <c r="V1943" i="1" s="1"/>
  <c r="F1943" i="1"/>
  <c r="E1943" i="1"/>
  <c r="D1943" i="1"/>
  <c r="T1942" i="1"/>
  <c r="S1942" i="1"/>
  <c r="U1942" i="1" s="1"/>
  <c r="V1942" i="1" s="1"/>
  <c r="F1942" i="1"/>
  <c r="E1942" i="1"/>
  <c r="D1942" i="1"/>
  <c r="T1941" i="1"/>
  <c r="S1941" i="1"/>
  <c r="U1941" i="1" s="1"/>
  <c r="V1941" i="1" s="1"/>
  <c r="F1941" i="1"/>
  <c r="E1941" i="1"/>
  <c r="D1941" i="1"/>
  <c r="T1940" i="1"/>
  <c r="S1940" i="1"/>
  <c r="U1940" i="1" s="1"/>
  <c r="V1940" i="1" s="1"/>
  <c r="F1940" i="1"/>
  <c r="E1940" i="1"/>
  <c r="D1940" i="1"/>
  <c r="T1939" i="1"/>
  <c r="S1939" i="1"/>
  <c r="U1939" i="1" s="1"/>
  <c r="V1939" i="1" s="1"/>
  <c r="F1939" i="1"/>
  <c r="E1939" i="1"/>
  <c r="D1939" i="1"/>
  <c r="T1938" i="1"/>
  <c r="S1938" i="1"/>
  <c r="U1938" i="1" s="1"/>
  <c r="V1938" i="1" s="1"/>
  <c r="F1938" i="1"/>
  <c r="E1938" i="1"/>
  <c r="D1938" i="1"/>
  <c r="T1937" i="1"/>
  <c r="S1937" i="1"/>
  <c r="U1937" i="1" s="1"/>
  <c r="V1937" i="1" s="1"/>
  <c r="F1937" i="1"/>
  <c r="E1937" i="1"/>
  <c r="D1937" i="1"/>
  <c r="T1936" i="1"/>
  <c r="S1936" i="1"/>
  <c r="U1936" i="1" s="1"/>
  <c r="V1936" i="1" s="1"/>
  <c r="F1936" i="1"/>
  <c r="E1936" i="1"/>
  <c r="D1936" i="1"/>
  <c r="T1935" i="1"/>
  <c r="S1935" i="1"/>
  <c r="U1935" i="1" s="1"/>
  <c r="V1935" i="1" s="1"/>
  <c r="F1935" i="1"/>
  <c r="E1935" i="1"/>
  <c r="D1935" i="1"/>
  <c r="T1934" i="1"/>
  <c r="S1934" i="1"/>
  <c r="U1934" i="1" s="1"/>
  <c r="V1934" i="1" s="1"/>
  <c r="F1934" i="1"/>
  <c r="E1934" i="1"/>
  <c r="D1934" i="1"/>
  <c r="T1933" i="1"/>
  <c r="S1933" i="1"/>
  <c r="U1933" i="1" s="1"/>
  <c r="V1933" i="1" s="1"/>
  <c r="F1933" i="1"/>
  <c r="E1933" i="1"/>
  <c r="D1933" i="1"/>
  <c r="T1932" i="1"/>
  <c r="S1932" i="1"/>
  <c r="U1932" i="1" s="1"/>
  <c r="V1932" i="1" s="1"/>
  <c r="F1932" i="1"/>
  <c r="E1932" i="1"/>
  <c r="D1932" i="1"/>
  <c r="T1931" i="1"/>
  <c r="S1931" i="1"/>
  <c r="U1931" i="1" s="1"/>
  <c r="V1931" i="1" s="1"/>
  <c r="F1931" i="1"/>
  <c r="E1931" i="1"/>
  <c r="D1931" i="1"/>
  <c r="T1930" i="1"/>
  <c r="S1930" i="1"/>
  <c r="U1930" i="1" s="1"/>
  <c r="V1930" i="1" s="1"/>
  <c r="F1930" i="1"/>
  <c r="E1930" i="1"/>
  <c r="D1930" i="1"/>
  <c r="T1929" i="1"/>
  <c r="S1929" i="1"/>
  <c r="U1929" i="1" s="1"/>
  <c r="V1929" i="1" s="1"/>
  <c r="F1929" i="1"/>
  <c r="E1929" i="1"/>
  <c r="D1929" i="1"/>
  <c r="T1928" i="1"/>
  <c r="S1928" i="1"/>
  <c r="U1928" i="1" s="1"/>
  <c r="V1928" i="1" s="1"/>
  <c r="F1928" i="1"/>
  <c r="E1928" i="1"/>
  <c r="D1928" i="1"/>
  <c r="T1927" i="1"/>
  <c r="S1927" i="1"/>
  <c r="U1927" i="1" s="1"/>
  <c r="V1927" i="1" s="1"/>
  <c r="F1927" i="1"/>
  <c r="E1927" i="1"/>
  <c r="D1927" i="1"/>
  <c r="T1926" i="1"/>
  <c r="S1926" i="1"/>
  <c r="U1926" i="1" s="1"/>
  <c r="V1926" i="1" s="1"/>
  <c r="F1926" i="1"/>
  <c r="E1926" i="1"/>
  <c r="D1926" i="1"/>
  <c r="T1925" i="1"/>
  <c r="S1925" i="1"/>
  <c r="U1925" i="1" s="1"/>
  <c r="V1925" i="1" s="1"/>
  <c r="F1925" i="1"/>
  <c r="E1925" i="1"/>
  <c r="D1925" i="1"/>
  <c r="T1924" i="1"/>
  <c r="S1924" i="1"/>
  <c r="U1924" i="1" s="1"/>
  <c r="V1924" i="1" s="1"/>
  <c r="F1924" i="1"/>
  <c r="E1924" i="1"/>
  <c r="D1924" i="1"/>
  <c r="T1923" i="1"/>
  <c r="S1923" i="1"/>
  <c r="U1923" i="1" s="1"/>
  <c r="V1923" i="1" s="1"/>
  <c r="F1923" i="1"/>
  <c r="E1923" i="1"/>
  <c r="D1923" i="1"/>
  <c r="T1922" i="1"/>
  <c r="S1922" i="1"/>
  <c r="U1922" i="1" s="1"/>
  <c r="V1922" i="1" s="1"/>
  <c r="F1922" i="1"/>
  <c r="E1922" i="1"/>
  <c r="D1922" i="1"/>
  <c r="T1921" i="1"/>
  <c r="S1921" i="1"/>
  <c r="U1921" i="1" s="1"/>
  <c r="V1921" i="1" s="1"/>
  <c r="F1921" i="1"/>
  <c r="E1921" i="1"/>
  <c r="D1921" i="1"/>
  <c r="T1920" i="1"/>
  <c r="S1920" i="1"/>
  <c r="U1920" i="1" s="1"/>
  <c r="V1920" i="1" s="1"/>
  <c r="F1920" i="1"/>
  <c r="E1920" i="1"/>
  <c r="D1920" i="1"/>
  <c r="T1919" i="1"/>
  <c r="S1919" i="1"/>
  <c r="U1919" i="1" s="1"/>
  <c r="V1919" i="1" s="1"/>
  <c r="F1919" i="1"/>
  <c r="E1919" i="1"/>
  <c r="D1919" i="1"/>
  <c r="T1918" i="1"/>
  <c r="S1918" i="1"/>
  <c r="U1918" i="1" s="1"/>
  <c r="V1918" i="1" s="1"/>
  <c r="F1918" i="1"/>
  <c r="E1918" i="1"/>
  <c r="D1918" i="1"/>
  <c r="T1917" i="1"/>
  <c r="S1917" i="1"/>
  <c r="U1917" i="1" s="1"/>
  <c r="V1917" i="1" s="1"/>
  <c r="F1917" i="1"/>
  <c r="E1917" i="1"/>
  <c r="D1917" i="1"/>
  <c r="T1916" i="1"/>
  <c r="S1916" i="1"/>
  <c r="U1916" i="1" s="1"/>
  <c r="V1916" i="1" s="1"/>
  <c r="F1916" i="1"/>
  <c r="E1916" i="1"/>
  <c r="D1916" i="1"/>
  <c r="T1915" i="1"/>
  <c r="S1915" i="1"/>
  <c r="U1915" i="1" s="1"/>
  <c r="V1915" i="1" s="1"/>
  <c r="F1915" i="1"/>
  <c r="E1915" i="1"/>
  <c r="D1915" i="1"/>
  <c r="T1914" i="1"/>
  <c r="S1914" i="1"/>
  <c r="U1914" i="1" s="1"/>
  <c r="V1914" i="1" s="1"/>
  <c r="F1914" i="1"/>
  <c r="E1914" i="1"/>
  <c r="D1914" i="1"/>
  <c r="T1913" i="1"/>
  <c r="S1913" i="1"/>
  <c r="U1913" i="1" s="1"/>
  <c r="V1913" i="1" s="1"/>
  <c r="F1913" i="1"/>
  <c r="E1913" i="1"/>
  <c r="D1913" i="1"/>
  <c r="T1912" i="1"/>
  <c r="S1912" i="1"/>
  <c r="U1912" i="1" s="1"/>
  <c r="V1912" i="1" s="1"/>
  <c r="F1912" i="1"/>
  <c r="E1912" i="1"/>
  <c r="D1912" i="1"/>
  <c r="T1911" i="1"/>
  <c r="S1911" i="1"/>
  <c r="U1911" i="1" s="1"/>
  <c r="V1911" i="1" s="1"/>
  <c r="F1911" i="1"/>
  <c r="E1911" i="1"/>
  <c r="D1911" i="1"/>
  <c r="T1910" i="1"/>
  <c r="S1910" i="1"/>
  <c r="U1910" i="1" s="1"/>
  <c r="V1910" i="1" s="1"/>
  <c r="F1910" i="1"/>
  <c r="E1910" i="1"/>
  <c r="D1910" i="1"/>
  <c r="T1909" i="1"/>
  <c r="S1909" i="1"/>
  <c r="U1909" i="1" s="1"/>
  <c r="V1909" i="1" s="1"/>
  <c r="F1909" i="1"/>
  <c r="E1909" i="1"/>
  <c r="D1909" i="1"/>
  <c r="T1908" i="1"/>
  <c r="S1908" i="1"/>
  <c r="U1908" i="1" s="1"/>
  <c r="V1908" i="1" s="1"/>
  <c r="F1908" i="1"/>
  <c r="E1908" i="1"/>
  <c r="D1908" i="1"/>
  <c r="T1907" i="1"/>
  <c r="S1907" i="1"/>
  <c r="U1907" i="1" s="1"/>
  <c r="V1907" i="1" s="1"/>
  <c r="F1907" i="1"/>
  <c r="E1907" i="1"/>
  <c r="D1907" i="1"/>
  <c r="T1906" i="1"/>
  <c r="S1906" i="1"/>
  <c r="U1906" i="1" s="1"/>
  <c r="V1906" i="1" s="1"/>
  <c r="F1906" i="1"/>
  <c r="E1906" i="1"/>
  <c r="D1906" i="1"/>
  <c r="T1905" i="1"/>
  <c r="S1905" i="1"/>
  <c r="U1905" i="1" s="1"/>
  <c r="V1905" i="1" s="1"/>
  <c r="F1905" i="1"/>
  <c r="E1905" i="1"/>
  <c r="D1905" i="1"/>
  <c r="T1904" i="1"/>
  <c r="S1904" i="1"/>
  <c r="U1904" i="1" s="1"/>
  <c r="V1904" i="1" s="1"/>
  <c r="F1904" i="1"/>
  <c r="E1904" i="1"/>
  <c r="D1904" i="1"/>
  <c r="T1903" i="1"/>
  <c r="S1903" i="1"/>
  <c r="U1903" i="1" s="1"/>
  <c r="V1903" i="1" s="1"/>
  <c r="F1903" i="1"/>
  <c r="E1903" i="1"/>
  <c r="D1903" i="1"/>
  <c r="T1902" i="1"/>
  <c r="S1902" i="1"/>
  <c r="U1902" i="1" s="1"/>
  <c r="V1902" i="1" s="1"/>
  <c r="F1902" i="1"/>
  <c r="E1902" i="1"/>
  <c r="D1902" i="1"/>
  <c r="T1901" i="1"/>
  <c r="S1901" i="1"/>
  <c r="U1901" i="1" s="1"/>
  <c r="V1901" i="1" s="1"/>
  <c r="F1901" i="1"/>
  <c r="E1901" i="1"/>
  <c r="D1901" i="1"/>
  <c r="T1900" i="1"/>
  <c r="S1900" i="1"/>
  <c r="U1900" i="1" s="1"/>
  <c r="V1900" i="1" s="1"/>
  <c r="F1900" i="1"/>
  <c r="E1900" i="1"/>
  <c r="D1900" i="1"/>
  <c r="T1899" i="1"/>
  <c r="S1899" i="1"/>
  <c r="U1899" i="1" s="1"/>
  <c r="V1899" i="1" s="1"/>
  <c r="F1899" i="1"/>
  <c r="E1899" i="1"/>
  <c r="D1899" i="1"/>
  <c r="T1898" i="1"/>
  <c r="S1898" i="1"/>
  <c r="U1898" i="1" s="1"/>
  <c r="V1898" i="1" s="1"/>
  <c r="F1898" i="1"/>
  <c r="E1898" i="1"/>
  <c r="D1898" i="1"/>
  <c r="T1897" i="1"/>
  <c r="S1897" i="1"/>
  <c r="U1897" i="1" s="1"/>
  <c r="V1897" i="1" s="1"/>
  <c r="F1897" i="1"/>
  <c r="E1897" i="1"/>
  <c r="D1897" i="1"/>
  <c r="T1896" i="1"/>
  <c r="S1896" i="1"/>
  <c r="U1896" i="1" s="1"/>
  <c r="V1896" i="1" s="1"/>
  <c r="F1896" i="1"/>
  <c r="E1896" i="1"/>
  <c r="D1896" i="1"/>
  <c r="T1895" i="1"/>
  <c r="S1895" i="1"/>
  <c r="U1895" i="1" s="1"/>
  <c r="V1895" i="1" s="1"/>
  <c r="F1895" i="1"/>
  <c r="E1895" i="1"/>
  <c r="D1895" i="1"/>
  <c r="T1894" i="1"/>
  <c r="S1894" i="1"/>
  <c r="U1894" i="1" s="1"/>
  <c r="V1894" i="1" s="1"/>
  <c r="F1894" i="1"/>
  <c r="E1894" i="1"/>
  <c r="D1894" i="1"/>
  <c r="T1893" i="1"/>
  <c r="S1893" i="1"/>
  <c r="U1893" i="1" s="1"/>
  <c r="V1893" i="1" s="1"/>
  <c r="F1893" i="1"/>
  <c r="E1893" i="1"/>
  <c r="D1893" i="1"/>
  <c r="T1892" i="1"/>
  <c r="S1892" i="1"/>
  <c r="U1892" i="1" s="1"/>
  <c r="V1892" i="1" s="1"/>
  <c r="F1892" i="1"/>
  <c r="E1892" i="1"/>
  <c r="D1892" i="1"/>
  <c r="T1891" i="1"/>
  <c r="S1891" i="1"/>
  <c r="U1891" i="1" s="1"/>
  <c r="V1891" i="1" s="1"/>
  <c r="F1891" i="1"/>
  <c r="E1891" i="1"/>
  <c r="D1891" i="1"/>
  <c r="T1890" i="1"/>
  <c r="S1890" i="1"/>
  <c r="U1890" i="1" s="1"/>
  <c r="V1890" i="1" s="1"/>
  <c r="F1890" i="1"/>
  <c r="E1890" i="1"/>
  <c r="D1890" i="1"/>
  <c r="T1889" i="1"/>
  <c r="S1889" i="1"/>
  <c r="U1889" i="1" s="1"/>
  <c r="V1889" i="1" s="1"/>
  <c r="F1889" i="1"/>
  <c r="E1889" i="1"/>
  <c r="D1889" i="1"/>
  <c r="T1888" i="1"/>
  <c r="S1888" i="1"/>
  <c r="U1888" i="1" s="1"/>
  <c r="V1888" i="1" s="1"/>
  <c r="F1888" i="1"/>
  <c r="E1888" i="1"/>
  <c r="D1888" i="1"/>
  <c r="T1887" i="1"/>
  <c r="S1887" i="1"/>
  <c r="U1887" i="1" s="1"/>
  <c r="V1887" i="1" s="1"/>
  <c r="F1887" i="1"/>
  <c r="E1887" i="1"/>
  <c r="D1887" i="1"/>
  <c r="T1886" i="1"/>
  <c r="S1886" i="1"/>
  <c r="U1886" i="1" s="1"/>
  <c r="V1886" i="1" s="1"/>
  <c r="F1886" i="1"/>
  <c r="E1886" i="1"/>
  <c r="D1886" i="1"/>
  <c r="T1885" i="1"/>
  <c r="S1885" i="1"/>
  <c r="U1885" i="1" s="1"/>
  <c r="V1885" i="1" s="1"/>
  <c r="F1885" i="1"/>
  <c r="E1885" i="1"/>
  <c r="D1885" i="1"/>
  <c r="T1884" i="1"/>
  <c r="S1884" i="1"/>
  <c r="U1884" i="1" s="1"/>
  <c r="V1884" i="1" s="1"/>
  <c r="F1884" i="1"/>
  <c r="E1884" i="1"/>
  <c r="D1884" i="1"/>
  <c r="T1883" i="1"/>
  <c r="S1883" i="1"/>
  <c r="U1883" i="1" s="1"/>
  <c r="V1883" i="1" s="1"/>
  <c r="F1883" i="1"/>
  <c r="E1883" i="1"/>
  <c r="D1883" i="1"/>
  <c r="T1882" i="1"/>
  <c r="S1882" i="1"/>
  <c r="U1882" i="1" s="1"/>
  <c r="V1882" i="1" s="1"/>
  <c r="F1882" i="1"/>
  <c r="E1882" i="1"/>
  <c r="D1882" i="1"/>
  <c r="T1881" i="1"/>
  <c r="S1881" i="1"/>
  <c r="U1881" i="1" s="1"/>
  <c r="V1881" i="1" s="1"/>
  <c r="F1881" i="1"/>
  <c r="E1881" i="1"/>
  <c r="D1881" i="1"/>
  <c r="T1880" i="1"/>
  <c r="S1880" i="1"/>
  <c r="U1880" i="1" s="1"/>
  <c r="V1880" i="1" s="1"/>
  <c r="F1880" i="1"/>
  <c r="E1880" i="1"/>
  <c r="D1880" i="1"/>
  <c r="T1879" i="1"/>
  <c r="S1879" i="1"/>
  <c r="U1879" i="1" s="1"/>
  <c r="V1879" i="1" s="1"/>
  <c r="F1879" i="1"/>
  <c r="E1879" i="1"/>
  <c r="D1879" i="1"/>
  <c r="T1878" i="1"/>
  <c r="S1878" i="1"/>
  <c r="U1878" i="1" s="1"/>
  <c r="V1878" i="1" s="1"/>
  <c r="F1878" i="1"/>
  <c r="E1878" i="1"/>
  <c r="D1878" i="1"/>
  <c r="T1877" i="1"/>
  <c r="S1877" i="1"/>
  <c r="U1877" i="1" s="1"/>
  <c r="V1877" i="1" s="1"/>
  <c r="F1877" i="1"/>
  <c r="E1877" i="1"/>
  <c r="D1877" i="1"/>
  <c r="T1876" i="1"/>
  <c r="S1876" i="1"/>
  <c r="U1876" i="1" s="1"/>
  <c r="V1876" i="1" s="1"/>
  <c r="F1876" i="1"/>
  <c r="E1876" i="1"/>
  <c r="D1876" i="1"/>
  <c r="T1875" i="1"/>
  <c r="S1875" i="1"/>
  <c r="U1875" i="1" s="1"/>
  <c r="V1875" i="1" s="1"/>
  <c r="F1875" i="1"/>
  <c r="E1875" i="1"/>
  <c r="D1875" i="1"/>
  <c r="T1874" i="1"/>
  <c r="S1874" i="1"/>
  <c r="U1874" i="1" s="1"/>
  <c r="V1874" i="1" s="1"/>
  <c r="F1874" i="1"/>
  <c r="E1874" i="1"/>
  <c r="D1874" i="1"/>
  <c r="T1873" i="1"/>
  <c r="S1873" i="1"/>
  <c r="U1873" i="1" s="1"/>
  <c r="V1873" i="1" s="1"/>
  <c r="F1873" i="1"/>
  <c r="E1873" i="1"/>
  <c r="D1873" i="1"/>
  <c r="T1872" i="1"/>
  <c r="S1872" i="1"/>
  <c r="U1872" i="1" s="1"/>
  <c r="V1872" i="1" s="1"/>
  <c r="F1872" i="1"/>
  <c r="E1872" i="1"/>
  <c r="D1872" i="1"/>
  <c r="T1871" i="1"/>
  <c r="S1871" i="1"/>
  <c r="U1871" i="1" s="1"/>
  <c r="V1871" i="1" s="1"/>
  <c r="F1871" i="1"/>
  <c r="E1871" i="1"/>
  <c r="D1871" i="1"/>
  <c r="T1870" i="1"/>
  <c r="S1870" i="1"/>
  <c r="U1870" i="1" s="1"/>
  <c r="V1870" i="1" s="1"/>
  <c r="F1870" i="1"/>
  <c r="E1870" i="1"/>
  <c r="D1870" i="1"/>
  <c r="T1869" i="1"/>
  <c r="S1869" i="1"/>
  <c r="U1869" i="1" s="1"/>
  <c r="V1869" i="1" s="1"/>
  <c r="F1869" i="1"/>
  <c r="E1869" i="1"/>
  <c r="D1869" i="1"/>
  <c r="T1868" i="1"/>
  <c r="S1868" i="1"/>
  <c r="U1868" i="1" s="1"/>
  <c r="V1868" i="1" s="1"/>
  <c r="F1868" i="1"/>
  <c r="E1868" i="1"/>
  <c r="D1868" i="1"/>
  <c r="T1867" i="1"/>
  <c r="S1867" i="1"/>
  <c r="U1867" i="1" s="1"/>
  <c r="V1867" i="1" s="1"/>
  <c r="F1867" i="1"/>
  <c r="E1867" i="1"/>
  <c r="D1867" i="1"/>
  <c r="T1866" i="1"/>
  <c r="S1866" i="1"/>
  <c r="U1866" i="1" s="1"/>
  <c r="V1866" i="1" s="1"/>
  <c r="F1866" i="1"/>
  <c r="E1866" i="1"/>
  <c r="D1866" i="1"/>
  <c r="T1865" i="1"/>
  <c r="S1865" i="1"/>
  <c r="U1865" i="1" s="1"/>
  <c r="V1865" i="1" s="1"/>
  <c r="F1865" i="1"/>
  <c r="E1865" i="1"/>
  <c r="D1865" i="1"/>
  <c r="T1864" i="1"/>
  <c r="S1864" i="1"/>
  <c r="U1864" i="1" s="1"/>
  <c r="V1864" i="1" s="1"/>
  <c r="F1864" i="1"/>
  <c r="E1864" i="1"/>
  <c r="D1864" i="1"/>
  <c r="T1863" i="1"/>
  <c r="S1863" i="1"/>
  <c r="U1863" i="1" s="1"/>
  <c r="V1863" i="1" s="1"/>
  <c r="F1863" i="1"/>
  <c r="E1863" i="1"/>
  <c r="D1863" i="1"/>
  <c r="T1862" i="1"/>
  <c r="S1862" i="1"/>
  <c r="U1862" i="1" s="1"/>
  <c r="V1862" i="1" s="1"/>
  <c r="F1862" i="1"/>
  <c r="E1862" i="1"/>
  <c r="D1862" i="1"/>
  <c r="T1861" i="1"/>
  <c r="S1861" i="1"/>
  <c r="U1861" i="1" s="1"/>
  <c r="V1861" i="1" s="1"/>
  <c r="F1861" i="1"/>
  <c r="E1861" i="1"/>
  <c r="D1861" i="1"/>
  <c r="T1860" i="1"/>
  <c r="S1860" i="1"/>
  <c r="U1860" i="1" s="1"/>
  <c r="V1860" i="1" s="1"/>
  <c r="F1860" i="1"/>
  <c r="E1860" i="1"/>
  <c r="D1860" i="1"/>
  <c r="T1859" i="1"/>
  <c r="S1859" i="1"/>
  <c r="U1859" i="1" s="1"/>
  <c r="V1859" i="1" s="1"/>
  <c r="F1859" i="1"/>
  <c r="E1859" i="1"/>
  <c r="D1859" i="1"/>
  <c r="T1858" i="1"/>
  <c r="S1858" i="1"/>
  <c r="U1858" i="1" s="1"/>
  <c r="V1858" i="1" s="1"/>
  <c r="F1858" i="1"/>
  <c r="E1858" i="1"/>
  <c r="D1858" i="1"/>
  <c r="T1857" i="1"/>
  <c r="S1857" i="1"/>
  <c r="U1857" i="1" s="1"/>
  <c r="V1857" i="1" s="1"/>
  <c r="F1857" i="1"/>
  <c r="E1857" i="1"/>
  <c r="D1857" i="1"/>
  <c r="T1856" i="1"/>
  <c r="S1856" i="1"/>
  <c r="U1856" i="1" s="1"/>
  <c r="V1856" i="1" s="1"/>
  <c r="F1856" i="1"/>
  <c r="E1856" i="1"/>
  <c r="D1856" i="1"/>
  <c r="T1855" i="1"/>
  <c r="S1855" i="1"/>
  <c r="U1855" i="1" s="1"/>
  <c r="V1855" i="1" s="1"/>
  <c r="F1855" i="1"/>
  <c r="E1855" i="1"/>
  <c r="D1855" i="1"/>
  <c r="T1854" i="1"/>
  <c r="S1854" i="1"/>
  <c r="U1854" i="1" s="1"/>
  <c r="V1854" i="1" s="1"/>
  <c r="F1854" i="1"/>
  <c r="E1854" i="1"/>
  <c r="D1854" i="1"/>
  <c r="T1853" i="1"/>
  <c r="S1853" i="1"/>
  <c r="U1853" i="1" s="1"/>
  <c r="V1853" i="1" s="1"/>
  <c r="F1853" i="1"/>
  <c r="E1853" i="1"/>
  <c r="D1853" i="1"/>
  <c r="T1852" i="1"/>
  <c r="S1852" i="1"/>
  <c r="U1852" i="1" s="1"/>
  <c r="V1852" i="1" s="1"/>
  <c r="F1852" i="1"/>
  <c r="E1852" i="1"/>
  <c r="D1852" i="1"/>
  <c r="T1851" i="1"/>
  <c r="S1851" i="1"/>
  <c r="U1851" i="1" s="1"/>
  <c r="V1851" i="1" s="1"/>
  <c r="F1851" i="1"/>
  <c r="E1851" i="1"/>
  <c r="D1851" i="1"/>
  <c r="T1850" i="1"/>
  <c r="S1850" i="1"/>
  <c r="U1850" i="1" s="1"/>
  <c r="V1850" i="1" s="1"/>
  <c r="F1850" i="1"/>
  <c r="E1850" i="1"/>
  <c r="D1850" i="1"/>
  <c r="T1849" i="1"/>
  <c r="S1849" i="1"/>
  <c r="U1849" i="1" s="1"/>
  <c r="V1849" i="1" s="1"/>
  <c r="F1849" i="1"/>
  <c r="E1849" i="1"/>
  <c r="D1849" i="1"/>
  <c r="T1848" i="1"/>
  <c r="S1848" i="1"/>
  <c r="U1848" i="1" s="1"/>
  <c r="V1848" i="1" s="1"/>
  <c r="F1848" i="1"/>
  <c r="E1848" i="1"/>
  <c r="D1848" i="1"/>
  <c r="T1847" i="1"/>
  <c r="S1847" i="1"/>
  <c r="U1847" i="1" s="1"/>
  <c r="V1847" i="1" s="1"/>
  <c r="F1847" i="1"/>
  <c r="E1847" i="1"/>
  <c r="D1847" i="1"/>
  <c r="T1846" i="1"/>
  <c r="S1846" i="1"/>
  <c r="U1846" i="1" s="1"/>
  <c r="V1846" i="1" s="1"/>
  <c r="F1846" i="1"/>
  <c r="E1846" i="1"/>
  <c r="D1846" i="1"/>
  <c r="T1845" i="1"/>
  <c r="S1845" i="1"/>
  <c r="U1845" i="1" s="1"/>
  <c r="V1845" i="1" s="1"/>
  <c r="F1845" i="1"/>
  <c r="E1845" i="1"/>
  <c r="D1845" i="1"/>
  <c r="T1844" i="1"/>
  <c r="S1844" i="1"/>
  <c r="U1844" i="1" s="1"/>
  <c r="V1844" i="1" s="1"/>
  <c r="F1844" i="1"/>
  <c r="E1844" i="1"/>
  <c r="D1844" i="1"/>
  <c r="T1843" i="1"/>
  <c r="S1843" i="1"/>
  <c r="U1843" i="1" s="1"/>
  <c r="V1843" i="1" s="1"/>
  <c r="F1843" i="1"/>
  <c r="E1843" i="1"/>
  <c r="D1843" i="1"/>
  <c r="T1842" i="1"/>
  <c r="S1842" i="1"/>
  <c r="U1842" i="1" s="1"/>
  <c r="V1842" i="1" s="1"/>
  <c r="F1842" i="1"/>
  <c r="E1842" i="1"/>
  <c r="D1842" i="1"/>
  <c r="T1841" i="1"/>
  <c r="S1841" i="1"/>
  <c r="U1841" i="1" s="1"/>
  <c r="V1841" i="1" s="1"/>
  <c r="F1841" i="1"/>
  <c r="E1841" i="1"/>
  <c r="D1841" i="1"/>
  <c r="T1840" i="1"/>
  <c r="S1840" i="1"/>
  <c r="U1840" i="1" s="1"/>
  <c r="V1840" i="1" s="1"/>
  <c r="F1840" i="1"/>
  <c r="E1840" i="1"/>
  <c r="D1840" i="1"/>
  <c r="T1839" i="1"/>
  <c r="S1839" i="1"/>
  <c r="U1839" i="1" s="1"/>
  <c r="V1839" i="1" s="1"/>
  <c r="F1839" i="1"/>
  <c r="E1839" i="1"/>
  <c r="D1839" i="1"/>
  <c r="T1838" i="1"/>
  <c r="S1838" i="1"/>
  <c r="U1838" i="1" s="1"/>
  <c r="V1838" i="1" s="1"/>
  <c r="F1838" i="1"/>
  <c r="E1838" i="1"/>
  <c r="D1838" i="1"/>
  <c r="T1837" i="1"/>
  <c r="S1837" i="1"/>
  <c r="U1837" i="1" s="1"/>
  <c r="V1837" i="1" s="1"/>
  <c r="F1837" i="1"/>
  <c r="E1837" i="1"/>
  <c r="D1837" i="1"/>
  <c r="T1836" i="1"/>
  <c r="S1836" i="1"/>
  <c r="U1836" i="1" s="1"/>
  <c r="V1836" i="1" s="1"/>
  <c r="F1836" i="1"/>
  <c r="E1836" i="1"/>
  <c r="D1836" i="1"/>
  <c r="T1835" i="1"/>
  <c r="S1835" i="1"/>
  <c r="U1835" i="1" s="1"/>
  <c r="V1835" i="1" s="1"/>
  <c r="F1835" i="1"/>
  <c r="E1835" i="1"/>
  <c r="D1835" i="1"/>
  <c r="T1834" i="1"/>
  <c r="S1834" i="1"/>
  <c r="U1834" i="1" s="1"/>
  <c r="V1834" i="1" s="1"/>
  <c r="F1834" i="1"/>
  <c r="E1834" i="1"/>
  <c r="D1834" i="1"/>
  <c r="T1833" i="1"/>
  <c r="S1833" i="1"/>
  <c r="U1833" i="1" s="1"/>
  <c r="V1833" i="1" s="1"/>
  <c r="F1833" i="1"/>
  <c r="E1833" i="1"/>
  <c r="D1833" i="1"/>
  <c r="T1832" i="1"/>
  <c r="S1832" i="1"/>
  <c r="U1832" i="1" s="1"/>
  <c r="V1832" i="1" s="1"/>
  <c r="F1832" i="1"/>
  <c r="E1832" i="1"/>
  <c r="D1832" i="1"/>
  <c r="T1831" i="1"/>
  <c r="S1831" i="1"/>
  <c r="U1831" i="1" s="1"/>
  <c r="V1831" i="1" s="1"/>
  <c r="F1831" i="1"/>
  <c r="E1831" i="1"/>
  <c r="D1831" i="1"/>
  <c r="T1830" i="1"/>
  <c r="S1830" i="1"/>
  <c r="U1830" i="1" s="1"/>
  <c r="V1830" i="1" s="1"/>
  <c r="F1830" i="1"/>
  <c r="E1830" i="1"/>
  <c r="D1830" i="1"/>
  <c r="T1829" i="1"/>
  <c r="S1829" i="1"/>
  <c r="U1829" i="1" s="1"/>
  <c r="V1829" i="1" s="1"/>
  <c r="F1829" i="1"/>
  <c r="E1829" i="1"/>
  <c r="D1829" i="1"/>
  <c r="T1828" i="1"/>
  <c r="S1828" i="1"/>
  <c r="U1828" i="1" s="1"/>
  <c r="V1828" i="1" s="1"/>
  <c r="F1828" i="1"/>
  <c r="E1828" i="1"/>
  <c r="D1828" i="1"/>
  <c r="T1827" i="1"/>
  <c r="S1827" i="1"/>
  <c r="U1827" i="1" s="1"/>
  <c r="V1827" i="1" s="1"/>
  <c r="F1827" i="1"/>
  <c r="E1827" i="1"/>
  <c r="D1827" i="1"/>
  <c r="T1826" i="1"/>
  <c r="S1826" i="1"/>
  <c r="U1826" i="1" s="1"/>
  <c r="V1826" i="1" s="1"/>
  <c r="F1826" i="1"/>
  <c r="E1826" i="1"/>
  <c r="D1826" i="1"/>
  <c r="T1825" i="1"/>
  <c r="S1825" i="1"/>
  <c r="U1825" i="1" s="1"/>
  <c r="V1825" i="1" s="1"/>
  <c r="F1825" i="1"/>
  <c r="E1825" i="1"/>
  <c r="D1825" i="1"/>
  <c r="T1824" i="1"/>
  <c r="S1824" i="1"/>
  <c r="U1824" i="1" s="1"/>
  <c r="V1824" i="1" s="1"/>
  <c r="F1824" i="1"/>
  <c r="E1824" i="1"/>
  <c r="D1824" i="1"/>
  <c r="T1823" i="1"/>
  <c r="S1823" i="1"/>
  <c r="U1823" i="1" s="1"/>
  <c r="V1823" i="1" s="1"/>
  <c r="F1823" i="1"/>
  <c r="E1823" i="1"/>
  <c r="D1823" i="1"/>
  <c r="T1822" i="1"/>
  <c r="S1822" i="1"/>
  <c r="U1822" i="1" s="1"/>
  <c r="V1822" i="1" s="1"/>
  <c r="F1822" i="1"/>
  <c r="E1822" i="1"/>
  <c r="D1822" i="1"/>
  <c r="T1821" i="1"/>
  <c r="S1821" i="1"/>
  <c r="U1821" i="1" s="1"/>
  <c r="V1821" i="1" s="1"/>
  <c r="F1821" i="1"/>
  <c r="E1821" i="1"/>
  <c r="D1821" i="1"/>
  <c r="T1820" i="1"/>
  <c r="S1820" i="1"/>
  <c r="U1820" i="1" s="1"/>
  <c r="V1820" i="1" s="1"/>
  <c r="F1820" i="1"/>
  <c r="E1820" i="1"/>
  <c r="D1820" i="1"/>
  <c r="T1819" i="1"/>
  <c r="S1819" i="1"/>
  <c r="U1819" i="1" s="1"/>
  <c r="V1819" i="1" s="1"/>
  <c r="F1819" i="1"/>
  <c r="E1819" i="1"/>
  <c r="D1819" i="1"/>
  <c r="T1818" i="1"/>
  <c r="S1818" i="1"/>
  <c r="U1818" i="1" s="1"/>
  <c r="V1818" i="1" s="1"/>
  <c r="F1818" i="1"/>
  <c r="E1818" i="1"/>
  <c r="D1818" i="1"/>
  <c r="T1817" i="1"/>
  <c r="S1817" i="1"/>
  <c r="U1817" i="1" s="1"/>
  <c r="V1817" i="1" s="1"/>
  <c r="F1817" i="1"/>
  <c r="E1817" i="1"/>
  <c r="D1817" i="1"/>
  <c r="T1816" i="1"/>
  <c r="S1816" i="1"/>
  <c r="U1816" i="1" s="1"/>
  <c r="V1816" i="1" s="1"/>
  <c r="F1816" i="1"/>
  <c r="E1816" i="1"/>
  <c r="D1816" i="1"/>
  <c r="T1815" i="1"/>
  <c r="S1815" i="1"/>
  <c r="U1815" i="1" s="1"/>
  <c r="V1815" i="1" s="1"/>
  <c r="F1815" i="1"/>
  <c r="E1815" i="1"/>
  <c r="D1815" i="1"/>
  <c r="T1814" i="1"/>
  <c r="S1814" i="1"/>
  <c r="U1814" i="1" s="1"/>
  <c r="V1814" i="1" s="1"/>
  <c r="F1814" i="1"/>
  <c r="E1814" i="1"/>
  <c r="D1814" i="1"/>
  <c r="T1813" i="1"/>
  <c r="S1813" i="1"/>
  <c r="U1813" i="1" s="1"/>
  <c r="V1813" i="1" s="1"/>
  <c r="F1813" i="1"/>
  <c r="E1813" i="1"/>
  <c r="D1813" i="1"/>
  <c r="T1812" i="1"/>
  <c r="S1812" i="1"/>
  <c r="U1812" i="1" s="1"/>
  <c r="V1812" i="1" s="1"/>
  <c r="F1812" i="1"/>
  <c r="E1812" i="1"/>
  <c r="D1812" i="1"/>
  <c r="T1811" i="1"/>
  <c r="S1811" i="1"/>
  <c r="U1811" i="1" s="1"/>
  <c r="V1811" i="1" s="1"/>
  <c r="F1811" i="1"/>
  <c r="E1811" i="1"/>
  <c r="D1811" i="1"/>
  <c r="T1810" i="1"/>
  <c r="S1810" i="1"/>
  <c r="U1810" i="1" s="1"/>
  <c r="V1810" i="1" s="1"/>
  <c r="F1810" i="1"/>
  <c r="E1810" i="1"/>
  <c r="D1810" i="1"/>
  <c r="T1809" i="1"/>
  <c r="S1809" i="1"/>
  <c r="U1809" i="1" s="1"/>
  <c r="V1809" i="1" s="1"/>
  <c r="F1809" i="1"/>
  <c r="E1809" i="1"/>
  <c r="D1809" i="1"/>
  <c r="T1808" i="1"/>
  <c r="S1808" i="1"/>
  <c r="U1808" i="1" s="1"/>
  <c r="V1808" i="1" s="1"/>
  <c r="F1808" i="1"/>
  <c r="E1808" i="1"/>
  <c r="D1808" i="1"/>
  <c r="T1807" i="1"/>
  <c r="S1807" i="1"/>
  <c r="U1807" i="1" s="1"/>
  <c r="V1807" i="1" s="1"/>
  <c r="F1807" i="1"/>
  <c r="E1807" i="1"/>
  <c r="D1807" i="1"/>
  <c r="T1806" i="1"/>
  <c r="S1806" i="1"/>
  <c r="F1806" i="1"/>
  <c r="E1806" i="1"/>
  <c r="D1806" i="1"/>
  <c r="T1805" i="1"/>
  <c r="S1805" i="1"/>
  <c r="U1805" i="1" s="1"/>
  <c r="V1805" i="1" s="1"/>
  <c r="F1805" i="1"/>
  <c r="E1805" i="1"/>
  <c r="D1805" i="1"/>
  <c r="T1804" i="1"/>
  <c r="S1804" i="1"/>
  <c r="U1804" i="1" s="1"/>
  <c r="V1804" i="1" s="1"/>
  <c r="F1804" i="1"/>
  <c r="E1804" i="1"/>
  <c r="D1804" i="1"/>
  <c r="T1803" i="1"/>
  <c r="S1803" i="1"/>
  <c r="U1803" i="1" s="1"/>
  <c r="V1803" i="1" s="1"/>
  <c r="F1803" i="1"/>
  <c r="E1803" i="1"/>
  <c r="D1803" i="1"/>
  <c r="T1802" i="1"/>
  <c r="S1802" i="1"/>
  <c r="U1802" i="1" s="1"/>
  <c r="V1802" i="1" s="1"/>
  <c r="F1802" i="1"/>
  <c r="E1802" i="1"/>
  <c r="D1802" i="1"/>
  <c r="T1801" i="1"/>
  <c r="S1801" i="1"/>
  <c r="U1801" i="1" s="1"/>
  <c r="V1801" i="1" s="1"/>
  <c r="F1801" i="1"/>
  <c r="E1801" i="1"/>
  <c r="D1801" i="1"/>
  <c r="T1800" i="1"/>
  <c r="S1800" i="1"/>
  <c r="U1800" i="1" s="1"/>
  <c r="V1800" i="1" s="1"/>
  <c r="F1800" i="1"/>
  <c r="E1800" i="1"/>
  <c r="D1800" i="1"/>
  <c r="T1799" i="1"/>
  <c r="S1799" i="1"/>
  <c r="U1799" i="1" s="1"/>
  <c r="V1799" i="1" s="1"/>
  <c r="F1799" i="1"/>
  <c r="E1799" i="1"/>
  <c r="D1799" i="1"/>
  <c r="T1798" i="1"/>
  <c r="S1798" i="1"/>
  <c r="U1798" i="1" s="1"/>
  <c r="V1798" i="1" s="1"/>
  <c r="F1798" i="1"/>
  <c r="E1798" i="1"/>
  <c r="D1798" i="1"/>
  <c r="T1797" i="1"/>
  <c r="S1797" i="1"/>
  <c r="U1797" i="1" s="1"/>
  <c r="V1797" i="1" s="1"/>
  <c r="F1797" i="1"/>
  <c r="E1797" i="1"/>
  <c r="D1797" i="1"/>
  <c r="T1796" i="1"/>
  <c r="S1796" i="1"/>
  <c r="U1796" i="1" s="1"/>
  <c r="V1796" i="1" s="1"/>
  <c r="F1796" i="1"/>
  <c r="E1796" i="1"/>
  <c r="D1796" i="1"/>
  <c r="T1795" i="1"/>
  <c r="S1795" i="1"/>
  <c r="U1795" i="1" s="1"/>
  <c r="V1795" i="1" s="1"/>
  <c r="F1795" i="1"/>
  <c r="E1795" i="1"/>
  <c r="D1795" i="1"/>
  <c r="T1794" i="1"/>
  <c r="S1794" i="1"/>
  <c r="U1794" i="1" s="1"/>
  <c r="V1794" i="1" s="1"/>
  <c r="F1794" i="1"/>
  <c r="E1794" i="1"/>
  <c r="D1794" i="1"/>
  <c r="T1793" i="1"/>
  <c r="S1793" i="1"/>
  <c r="U1793" i="1" s="1"/>
  <c r="V1793" i="1" s="1"/>
  <c r="F1793" i="1"/>
  <c r="E1793" i="1"/>
  <c r="D1793" i="1"/>
  <c r="T1792" i="1"/>
  <c r="S1792" i="1"/>
  <c r="U1792" i="1" s="1"/>
  <c r="V1792" i="1" s="1"/>
  <c r="F1792" i="1"/>
  <c r="E1792" i="1"/>
  <c r="D1792" i="1"/>
  <c r="T1791" i="1"/>
  <c r="S1791" i="1"/>
  <c r="U1791" i="1" s="1"/>
  <c r="V1791" i="1" s="1"/>
  <c r="F1791" i="1"/>
  <c r="E1791" i="1"/>
  <c r="D1791" i="1"/>
  <c r="T1790" i="1"/>
  <c r="S1790" i="1"/>
  <c r="U1790" i="1" s="1"/>
  <c r="V1790" i="1" s="1"/>
  <c r="F1790" i="1"/>
  <c r="E1790" i="1"/>
  <c r="D1790" i="1"/>
  <c r="T1789" i="1"/>
  <c r="S1789" i="1"/>
  <c r="U1789" i="1" s="1"/>
  <c r="V1789" i="1" s="1"/>
  <c r="F1789" i="1"/>
  <c r="E1789" i="1"/>
  <c r="D1789" i="1"/>
  <c r="T1788" i="1"/>
  <c r="S1788" i="1"/>
  <c r="U1788" i="1" s="1"/>
  <c r="V1788" i="1" s="1"/>
  <c r="F1788" i="1"/>
  <c r="E1788" i="1"/>
  <c r="D1788" i="1"/>
  <c r="T1787" i="1"/>
  <c r="S1787" i="1"/>
  <c r="U1787" i="1" s="1"/>
  <c r="V1787" i="1" s="1"/>
  <c r="F1787" i="1"/>
  <c r="E1787" i="1"/>
  <c r="D1787" i="1"/>
  <c r="T1786" i="1"/>
  <c r="S1786" i="1"/>
  <c r="U1786" i="1" s="1"/>
  <c r="V1786" i="1" s="1"/>
  <c r="F1786" i="1"/>
  <c r="E1786" i="1"/>
  <c r="D1786" i="1"/>
  <c r="T1785" i="1"/>
  <c r="S1785" i="1"/>
  <c r="U1785" i="1" s="1"/>
  <c r="V1785" i="1" s="1"/>
  <c r="F1785" i="1"/>
  <c r="E1785" i="1"/>
  <c r="D1785" i="1"/>
  <c r="T1784" i="1"/>
  <c r="S1784" i="1"/>
  <c r="U1784" i="1" s="1"/>
  <c r="V1784" i="1" s="1"/>
  <c r="F1784" i="1"/>
  <c r="E1784" i="1"/>
  <c r="D1784" i="1"/>
  <c r="T1783" i="1"/>
  <c r="S1783" i="1"/>
  <c r="U1783" i="1" s="1"/>
  <c r="V1783" i="1" s="1"/>
  <c r="F1783" i="1"/>
  <c r="E1783" i="1"/>
  <c r="D1783" i="1"/>
  <c r="T1782" i="1"/>
  <c r="S1782" i="1"/>
  <c r="U1782" i="1" s="1"/>
  <c r="V1782" i="1" s="1"/>
  <c r="F1782" i="1"/>
  <c r="E1782" i="1"/>
  <c r="D1782" i="1"/>
  <c r="T1781" i="1"/>
  <c r="S1781" i="1"/>
  <c r="U1781" i="1" s="1"/>
  <c r="V1781" i="1" s="1"/>
  <c r="F1781" i="1"/>
  <c r="E1781" i="1"/>
  <c r="D1781" i="1"/>
  <c r="T1780" i="1"/>
  <c r="S1780" i="1"/>
  <c r="U1780" i="1" s="1"/>
  <c r="V1780" i="1" s="1"/>
  <c r="F1780" i="1"/>
  <c r="E1780" i="1"/>
  <c r="D1780" i="1"/>
  <c r="T1779" i="1"/>
  <c r="S1779" i="1"/>
  <c r="U1779" i="1" s="1"/>
  <c r="V1779" i="1" s="1"/>
  <c r="F1779" i="1"/>
  <c r="E1779" i="1"/>
  <c r="D1779" i="1"/>
  <c r="T1778" i="1"/>
  <c r="S1778" i="1"/>
  <c r="U1778" i="1" s="1"/>
  <c r="V1778" i="1" s="1"/>
  <c r="F1778" i="1"/>
  <c r="E1778" i="1"/>
  <c r="D1778" i="1"/>
  <c r="T1777" i="1"/>
  <c r="S1777" i="1"/>
  <c r="U1777" i="1" s="1"/>
  <c r="V1777" i="1" s="1"/>
  <c r="F1777" i="1"/>
  <c r="E1777" i="1"/>
  <c r="D1777" i="1"/>
  <c r="T1776" i="1"/>
  <c r="S1776" i="1"/>
  <c r="U1776" i="1" s="1"/>
  <c r="V1776" i="1" s="1"/>
  <c r="F1776" i="1"/>
  <c r="E1776" i="1"/>
  <c r="D1776" i="1"/>
  <c r="T1775" i="1"/>
  <c r="S1775" i="1"/>
  <c r="U1775" i="1" s="1"/>
  <c r="V1775" i="1" s="1"/>
  <c r="F1775" i="1"/>
  <c r="E1775" i="1"/>
  <c r="D1775" i="1"/>
  <c r="T1774" i="1"/>
  <c r="S1774" i="1"/>
  <c r="U1774" i="1" s="1"/>
  <c r="V1774" i="1" s="1"/>
  <c r="F1774" i="1"/>
  <c r="E1774" i="1"/>
  <c r="D1774" i="1"/>
  <c r="T1773" i="1"/>
  <c r="S1773" i="1"/>
  <c r="U1773" i="1" s="1"/>
  <c r="V1773" i="1" s="1"/>
  <c r="F1773" i="1"/>
  <c r="E1773" i="1"/>
  <c r="D1773" i="1"/>
  <c r="T1772" i="1"/>
  <c r="S1772" i="1"/>
  <c r="U1772" i="1" s="1"/>
  <c r="V1772" i="1" s="1"/>
  <c r="F1772" i="1"/>
  <c r="E1772" i="1"/>
  <c r="D1772" i="1"/>
  <c r="T1771" i="1"/>
  <c r="S1771" i="1"/>
  <c r="U1771" i="1" s="1"/>
  <c r="V1771" i="1" s="1"/>
  <c r="F1771" i="1"/>
  <c r="E1771" i="1"/>
  <c r="D1771" i="1"/>
  <c r="T1770" i="1"/>
  <c r="S1770" i="1"/>
  <c r="U1770" i="1" s="1"/>
  <c r="V1770" i="1" s="1"/>
  <c r="F1770" i="1"/>
  <c r="E1770" i="1"/>
  <c r="D1770" i="1"/>
  <c r="T1769" i="1"/>
  <c r="S1769" i="1"/>
  <c r="U1769" i="1" s="1"/>
  <c r="V1769" i="1" s="1"/>
  <c r="F1769" i="1"/>
  <c r="E1769" i="1"/>
  <c r="D1769" i="1"/>
  <c r="T1768" i="1"/>
  <c r="S1768" i="1"/>
  <c r="U1768" i="1" s="1"/>
  <c r="V1768" i="1" s="1"/>
  <c r="F1768" i="1"/>
  <c r="E1768" i="1"/>
  <c r="D1768" i="1"/>
  <c r="T1767" i="1"/>
  <c r="S1767" i="1"/>
  <c r="U1767" i="1" s="1"/>
  <c r="V1767" i="1" s="1"/>
  <c r="F1767" i="1"/>
  <c r="E1767" i="1"/>
  <c r="D1767" i="1"/>
  <c r="T1766" i="1"/>
  <c r="S1766" i="1"/>
  <c r="U1766" i="1" s="1"/>
  <c r="V1766" i="1" s="1"/>
  <c r="F1766" i="1"/>
  <c r="E1766" i="1"/>
  <c r="D1766" i="1"/>
  <c r="T1765" i="1"/>
  <c r="S1765" i="1"/>
  <c r="U1765" i="1" s="1"/>
  <c r="V1765" i="1" s="1"/>
  <c r="F1765" i="1"/>
  <c r="E1765" i="1"/>
  <c r="D1765" i="1"/>
  <c r="T1764" i="1"/>
  <c r="S1764" i="1"/>
  <c r="U1764" i="1" s="1"/>
  <c r="V1764" i="1" s="1"/>
  <c r="F1764" i="1"/>
  <c r="E1764" i="1"/>
  <c r="D1764" i="1"/>
  <c r="T1763" i="1"/>
  <c r="S1763" i="1"/>
  <c r="U1763" i="1" s="1"/>
  <c r="V1763" i="1" s="1"/>
  <c r="F1763" i="1"/>
  <c r="E1763" i="1"/>
  <c r="D1763" i="1"/>
  <c r="T1762" i="1"/>
  <c r="S1762" i="1"/>
  <c r="U1762" i="1" s="1"/>
  <c r="V1762" i="1" s="1"/>
  <c r="F1762" i="1"/>
  <c r="E1762" i="1"/>
  <c r="D1762" i="1"/>
  <c r="T1761" i="1"/>
  <c r="S1761" i="1"/>
  <c r="U1761" i="1" s="1"/>
  <c r="V1761" i="1" s="1"/>
  <c r="F1761" i="1"/>
  <c r="E1761" i="1"/>
  <c r="D1761" i="1"/>
  <c r="T1760" i="1"/>
  <c r="S1760" i="1"/>
  <c r="U1760" i="1" s="1"/>
  <c r="V1760" i="1" s="1"/>
  <c r="F1760" i="1"/>
  <c r="E1760" i="1"/>
  <c r="D1760" i="1"/>
  <c r="T1759" i="1"/>
  <c r="S1759" i="1"/>
  <c r="U1759" i="1" s="1"/>
  <c r="V1759" i="1" s="1"/>
  <c r="F1759" i="1"/>
  <c r="E1759" i="1"/>
  <c r="D1759" i="1"/>
  <c r="T1758" i="1"/>
  <c r="S1758" i="1"/>
  <c r="U1758" i="1" s="1"/>
  <c r="V1758" i="1" s="1"/>
  <c r="F1758" i="1"/>
  <c r="E1758" i="1"/>
  <c r="D1758" i="1"/>
  <c r="T1757" i="1"/>
  <c r="S1757" i="1"/>
  <c r="U1757" i="1" s="1"/>
  <c r="V1757" i="1" s="1"/>
  <c r="F1757" i="1"/>
  <c r="E1757" i="1"/>
  <c r="D1757" i="1"/>
  <c r="T1756" i="1"/>
  <c r="S1756" i="1"/>
  <c r="U1756" i="1" s="1"/>
  <c r="V1756" i="1" s="1"/>
  <c r="F1756" i="1"/>
  <c r="E1756" i="1"/>
  <c r="D1756" i="1"/>
  <c r="T1755" i="1"/>
  <c r="S1755" i="1"/>
  <c r="U1755" i="1" s="1"/>
  <c r="V1755" i="1" s="1"/>
  <c r="F1755" i="1"/>
  <c r="E1755" i="1"/>
  <c r="D1755" i="1"/>
  <c r="T1754" i="1"/>
  <c r="S1754" i="1"/>
  <c r="U1754" i="1" s="1"/>
  <c r="V1754" i="1" s="1"/>
  <c r="F1754" i="1"/>
  <c r="E1754" i="1"/>
  <c r="D1754" i="1"/>
  <c r="T1753" i="1"/>
  <c r="S1753" i="1"/>
  <c r="U1753" i="1" s="1"/>
  <c r="V1753" i="1" s="1"/>
  <c r="F1753" i="1"/>
  <c r="E1753" i="1"/>
  <c r="D1753" i="1"/>
  <c r="T1752" i="1"/>
  <c r="S1752" i="1"/>
  <c r="U1752" i="1" s="1"/>
  <c r="V1752" i="1" s="1"/>
  <c r="F1752" i="1"/>
  <c r="E1752" i="1"/>
  <c r="D1752" i="1"/>
  <c r="T1751" i="1"/>
  <c r="S1751" i="1"/>
  <c r="U1751" i="1" s="1"/>
  <c r="V1751" i="1" s="1"/>
  <c r="F1751" i="1"/>
  <c r="E1751" i="1"/>
  <c r="D1751" i="1"/>
  <c r="T1750" i="1"/>
  <c r="S1750" i="1"/>
  <c r="U1750" i="1" s="1"/>
  <c r="V1750" i="1" s="1"/>
  <c r="F1750" i="1"/>
  <c r="E1750" i="1"/>
  <c r="D1750" i="1"/>
  <c r="T1749" i="1"/>
  <c r="S1749" i="1"/>
  <c r="U1749" i="1" s="1"/>
  <c r="V1749" i="1" s="1"/>
  <c r="F1749" i="1"/>
  <c r="E1749" i="1"/>
  <c r="D1749" i="1"/>
  <c r="T1748" i="1"/>
  <c r="S1748" i="1"/>
  <c r="U1748" i="1" s="1"/>
  <c r="V1748" i="1" s="1"/>
  <c r="F1748" i="1"/>
  <c r="E1748" i="1"/>
  <c r="D1748" i="1"/>
  <c r="T1747" i="1"/>
  <c r="S1747" i="1"/>
  <c r="U1747" i="1" s="1"/>
  <c r="V1747" i="1" s="1"/>
  <c r="F1747" i="1"/>
  <c r="E1747" i="1"/>
  <c r="D1747" i="1"/>
  <c r="T1746" i="1"/>
  <c r="S1746" i="1"/>
  <c r="U1746" i="1" s="1"/>
  <c r="V1746" i="1" s="1"/>
  <c r="F1746" i="1"/>
  <c r="E1746" i="1"/>
  <c r="D1746" i="1"/>
  <c r="T1745" i="1"/>
  <c r="S1745" i="1"/>
  <c r="U1745" i="1" s="1"/>
  <c r="V1745" i="1" s="1"/>
  <c r="F1745" i="1"/>
  <c r="E1745" i="1"/>
  <c r="D1745" i="1"/>
  <c r="T1744" i="1"/>
  <c r="S1744" i="1"/>
  <c r="U1744" i="1" s="1"/>
  <c r="V1744" i="1" s="1"/>
  <c r="F1744" i="1"/>
  <c r="E1744" i="1"/>
  <c r="D1744" i="1"/>
  <c r="T1743" i="1"/>
  <c r="S1743" i="1"/>
  <c r="U1743" i="1" s="1"/>
  <c r="V1743" i="1" s="1"/>
  <c r="F1743" i="1"/>
  <c r="E1743" i="1"/>
  <c r="D1743" i="1"/>
  <c r="T1742" i="1"/>
  <c r="S1742" i="1"/>
  <c r="U1742" i="1" s="1"/>
  <c r="V1742" i="1" s="1"/>
  <c r="F1742" i="1"/>
  <c r="E1742" i="1"/>
  <c r="D1742" i="1"/>
  <c r="T1741" i="1"/>
  <c r="S1741" i="1"/>
  <c r="U1741" i="1" s="1"/>
  <c r="V1741" i="1" s="1"/>
  <c r="F1741" i="1"/>
  <c r="E1741" i="1"/>
  <c r="D1741" i="1"/>
  <c r="T1740" i="1"/>
  <c r="S1740" i="1"/>
  <c r="U1740" i="1" s="1"/>
  <c r="V1740" i="1" s="1"/>
  <c r="F1740" i="1"/>
  <c r="E1740" i="1"/>
  <c r="D1740" i="1"/>
  <c r="T1739" i="1"/>
  <c r="S1739" i="1"/>
  <c r="U1739" i="1" s="1"/>
  <c r="V1739" i="1" s="1"/>
  <c r="F1739" i="1"/>
  <c r="E1739" i="1"/>
  <c r="D1739" i="1"/>
  <c r="T1738" i="1"/>
  <c r="S1738" i="1"/>
  <c r="U1738" i="1" s="1"/>
  <c r="V1738" i="1" s="1"/>
  <c r="F1738" i="1"/>
  <c r="E1738" i="1"/>
  <c r="D1738" i="1"/>
  <c r="T1737" i="1"/>
  <c r="S1737" i="1"/>
  <c r="U1737" i="1" s="1"/>
  <c r="V1737" i="1" s="1"/>
  <c r="F1737" i="1"/>
  <c r="E1737" i="1"/>
  <c r="D1737" i="1"/>
  <c r="T1736" i="1"/>
  <c r="S1736" i="1"/>
  <c r="U1736" i="1" s="1"/>
  <c r="V1736" i="1" s="1"/>
  <c r="F1736" i="1"/>
  <c r="E1736" i="1"/>
  <c r="D1736" i="1"/>
  <c r="T1735" i="1"/>
  <c r="S1735" i="1"/>
  <c r="U1735" i="1" s="1"/>
  <c r="V1735" i="1" s="1"/>
  <c r="F1735" i="1"/>
  <c r="E1735" i="1"/>
  <c r="D1735" i="1"/>
  <c r="T1734" i="1"/>
  <c r="S1734" i="1"/>
  <c r="U1734" i="1" s="1"/>
  <c r="V1734" i="1" s="1"/>
  <c r="F1734" i="1"/>
  <c r="E1734" i="1"/>
  <c r="D1734" i="1"/>
  <c r="T1733" i="1"/>
  <c r="S1733" i="1"/>
  <c r="U1733" i="1" s="1"/>
  <c r="V1733" i="1" s="1"/>
  <c r="F1733" i="1"/>
  <c r="E1733" i="1"/>
  <c r="D1733" i="1"/>
  <c r="T1732" i="1"/>
  <c r="S1732" i="1"/>
  <c r="U1732" i="1" s="1"/>
  <c r="V1732" i="1" s="1"/>
  <c r="F1732" i="1"/>
  <c r="E1732" i="1"/>
  <c r="D1732" i="1"/>
  <c r="T1731" i="1"/>
  <c r="S1731" i="1"/>
  <c r="U1731" i="1" s="1"/>
  <c r="V1731" i="1" s="1"/>
  <c r="F1731" i="1"/>
  <c r="E1731" i="1"/>
  <c r="D1731" i="1"/>
  <c r="T1730" i="1"/>
  <c r="S1730" i="1"/>
  <c r="U1730" i="1" s="1"/>
  <c r="V1730" i="1" s="1"/>
  <c r="F1730" i="1"/>
  <c r="E1730" i="1"/>
  <c r="D1730" i="1"/>
  <c r="T1729" i="1"/>
  <c r="S1729" i="1"/>
  <c r="U1729" i="1" s="1"/>
  <c r="V1729" i="1" s="1"/>
  <c r="F1729" i="1"/>
  <c r="E1729" i="1"/>
  <c r="D1729" i="1"/>
  <c r="T1728" i="1"/>
  <c r="S1728" i="1"/>
  <c r="U1728" i="1" s="1"/>
  <c r="V1728" i="1" s="1"/>
  <c r="F1728" i="1"/>
  <c r="E1728" i="1"/>
  <c r="D1728" i="1"/>
  <c r="T1727" i="1"/>
  <c r="S1727" i="1"/>
  <c r="U1727" i="1" s="1"/>
  <c r="V1727" i="1" s="1"/>
  <c r="F1727" i="1"/>
  <c r="E1727" i="1"/>
  <c r="D1727" i="1"/>
  <c r="T1726" i="1"/>
  <c r="S1726" i="1"/>
  <c r="U1726" i="1" s="1"/>
  <c r="V1726" i="1" s="1"/>
  <c r="F1726" i="1"/>
  <c r="E1726" i="1"/>
  <c r="D1726" i="1"/>
  <c r="T1725" i="1"/>
  <c r="S1725" i="1"/>
  <c r="U1725" i="1" s="1"/>
  <c r="V1725" i="1" s="1"/>
  <c r="F1725" i="1"/>
  <c r="E1725" i="1"/>
  <c r="D1725" i="1"/>
  <c r="T1724" i="1"/>
  <c r="S1724" i="1"/>
  <c r="U1724" i="1" s="1"/>
  <c r="V1724" i="1" s="1"/>
  <c r="F1724" i="1"/>
  <c r="E1724" i="1"/>
  <c r="D1724" i="1"/>
  <c r="T1723" i="1"/>
  <c r="S1723" i="1"/>
  <c r="U1723" i="1" s="1"/>
  <c r="V1723" i="1" s="1"/>
  <c r="F1723" i="1"/>
  <c r="E1723" i="1"/>
  <c r="D1723" i="1"/>
  <c r="T1722" i="1"/>
  <c r="S1722" i="1"/>
  <c r="U1722" i="1" s="1"/>
  <c r="V1722" i="1" s="1"/>
  <c r="F1722" i="1"/>
  <c r="E1722" i="1"/>
  <c r="D1722" i="1"/>
  <c r="T1721" i="1"/>
  <c r="S1721" i="1"/>
  <c r="U1721" i="1" s="1"/>
  <c r="V1721" i="1" s="1"/>
  <c r="F1721" i="1"/>
  <c r="E1721" i="1"/>
  <c r="D1721" i="1"/>
  <c r="T1720" i="1"/>
  <c r="S1720" i="1"/>
  <c r="U1720" i="1" s="1"/>
  <c r="V1720" i="1" s="1"/>
  <c r="F1720" i="1"/>
  <c r="E1720" i="1"/>
  <c r="D1720" i="1"/>
  <c r="T1719" i="1"/>
  <c r="S1719" i="1"/>
  <c r="U1719" i="1" s="1"/>
  <c r="V1719" i="1" s="1"/>
  <c r="F1719" i="1"/>
  <c r="E1719" i="1"/>
  <c r="D1719" i="1"/>
  <c r="T1718" i="1"/>
  <c r="S1718" i="1"/>
  <c r="U1718" i="1" s="1"/>
  <c r="V1718" i="1" s="1"/>
  <c r="F1718" i="1"/>
  <c r="E1718" i="1"/>
  <c r="D1718" i="1"/>
  <c r="T1717" i="1"/>
  <c r="S1717" i="1"/>
  <c r="U1717" i="1" s="1"/>
  <c r="V1717" i="1" s="1"/>
  <c r="F1717" i="1"/>
  <c r="E1717" i="1"/>
  <c r="D1717" i="1"/>
  <c r="T1716" i="1"/>
  <c r="S1716" i="1"/>
  <c r="U1716" i="1" s="1"/>
  <c r="V1716" i="1" s="1"/>
  <c r="F1716" i="1"/>
  <c r="E1716" i="1"/>
  <c r="D1716" i="1"/>
  <c r="T1715" i="1"/>
  <c r="S1715" i="1"/>
  <c r="U1715" i="1" s="1"/>
  <c r="V1715" i="1" s="1"/>
  <c r="F1715" i="1"/>
  <c r="E1715" i="1"/>
  <c r="D1715" i="1"/>
  <c r="T1714" i="1"/>
  <c r="S1714" i="1"/>
  <c r="U1714" i="1" s="1"/>
  <c r="V1714" i="1" s="1"/>
  <c r="F1714" i="1"/>
  <c r="E1714" i="1"/>
  <c r="D1714" i="1"/>
  <c r="T1713" i="1"/>
  <c r="S1713" i="1"/>
  <c r="U1713" i="1" s="1"/>
  <c r="V1713" i="1" s="1"/>
  <c r="F1713" i="1"/>
  <c r="E1713" i="1"/>
  <c r="D1713" i="1"/>
  <c r="T1712" i="1"/>
  <c r="S1712" i="1"/>
  <c r="U1712" i="1" s="1"/>
  <c r="V1712" i="1" s="1"/>
  <c r="F1712" i="1"/>
  <c r="E1712" i="1"/>
  <c r="D1712" i="1"/>
  <c r="T1711" i="1"/>
  <c r="S1711" i="1"/>
  <c r="U1711" i="1" s="1"/>
  <c r="V1711" i="1" s="1"/>
  <c r="F1711" i="1"/>
  <c r="E1711" i="1"/>
  <c r="D1711" i="1"/>
  <c r="T1710" i="1"/>
  <c r="S1710" i="1"/>
  <c r="U1710" i="1" s="1"/>
  <c r="V1710" i="1" s="1"/>
  <c r="F1710" i="1"/>
  <c r="E1710" i="1"/>
  <c r="D1710" i="1"/>
  <c r="T1709" i="1"/>
  <c r="S1709" i="1"/>
  <c r="U1709" i="1" s="1"/>
  <c r="V1709" i="1" s="1"/>
  <c r="F1709" i="1"/>
  <c r="E1709" i="1"/>
  <c r="D1709" i="1"/>
  <c r="T1708" i="1"/>
  <c r="S1708" i="1"/>
  <c r="U1708" i="1" s="1"/>
  <c r="V1708" i="1" s="1"/>
  <c r="F1708" i="1"/>
  <c r="E1708" i="1"/>
  <c r="D1708" i="1"/>
  <c r="T1707" i="1"/>
  <c r="S1707" i="1"/>
  <c r="U1707" i="1" s="1"/>
  <c r="V1707" i="1" s="1"/>
  <c r="F1707" i="1"/>
  <c r="E1707" i="1"/>
  <c r="D1707" i="1"/>
  <c r="T1706" i="1"/>
  <c r="S1706" i="1"/>
  <c r="U1706" i="1" s="1"/>
  <c r="V1706" i="1" s="1"/>
  <c r="F1706" i="1"/>
  <c r="E1706" i="1"/>
  <c r="D1706" i="1"/>
  <c r="T1705" i="1"/>
  <c r="S1705" i="1"/>
  <c r="U1705" i="1" s="1"/>
  <c r="V1705" i="1" s="1"/>
  <c r="F1705" i="1"/>
  <c r="E1705" i="1"/>
  <c r="D1705" i="1"/>
  <c r="T1704" i="1"/>
  <c r="S1704" i="1"/>
  <c r="U1704" i="1" s="1"/>
  <c r="V1704" i="1" s="1"/>
  <c r="F1704" i="1"/>
  <c r="E1704" i="1"/>
  <c r="D1704" i="1"/>
  <c r="T1703" i="1"/>
  <c r="S1703" i="1"/>
  <c r="U1703" i="1" s="1"/>
  <c r="V1703" i="1" s="1"/>
  <c r="F1703" i="1"/>
  <c r="E1703" i="1"/>
  <c r="D1703" i="1"/>
  <c r="T1702" i="1"/>
  <c r="S1702" i="1"/>
  <c r="U1702" i="1" s="1"/>
  <c r="V1702" i="1" s="1"/>
  <c r="F1702" i="1"/>
  <c r="E1702" i="1"/>
  <c r="D1702" i="1"/>
  <c r="T1701" i="1"/>
  <c r="S1701" i="1"/>
  <c r="U1701" i="1" s="1"/>
  <c r="V1701" i="1" s="1"/>
  <c r="F1701" i="1"/>
  <c r="E1701" i="1"/>
  <c r="D1701" i="1"/>
  <c r="T1700" i="1"/>
  <c r="S1700" i="1"/>
  <c r="U1700" i="1" s="1"/>
  <c r="V1700" i="1" s="1"/>
  <c r="F1700" i="1"/>
  <c r="E1700" i="1"/>
  <c r="D1700" i="1"/>
  <c r="T1699" i="1"/>
  <c r="S1699" i="1"/>
  <c r="U1699" i="1" s="1"/>
  <c r="V1699" i="1" s="1"/>
  <c r="F1699" i="1"/>
  <c r="E1699" i="1"/>
  <c r="D1699" i="1"/>
  <c r="T1698" i="1"/>
  <c r="S1698" i="1"/>
  <c r="U1698" i="1" s="1"/>
  <c r="V1698" i="1" s="1"/>
  <c r="F1698" i="1"/>
  <c r="E1698" i="1"/>
  <c r="D1698" i="1"/>
  <c r="T1697" i="1"/>
  <c r="S1697" i="1"/>
  <c r="U1697" i="1" s="1"/>
  <c r="V1697" i="1" s="1"/>
  <c r="F1697" i="1"/>
  <c r="E1697" i="1"/>
  <c r="D1697" i="1"/>
  <c r="T1696" i="1"/>
  <c r="S1696" i="1"/>
  <c r="U1696" i="1" s="1"/>
  <c r="V1696" i="1" s="1"/>
  <c r="F1696" i="1"/>
  <c r="E1696" i="1"/>
  <c r="D1696" i="1"/>
  <c r="T1695" i="1"/>
  <c r="S1695" i="1"/>
  <c r="U1695" i="1" s="1"/>
  <c r="V1695" i="1" s="1"/>
  <c r="F1695" i="1"/>
  <c r="E1695" i="1"/>
  <c r="D1695" i="1"/>
  <c r="T1694" i="1"/>
  <c r="S1694" i="1"/>
  <c r="U1694" i="1" s="1"/>
  <c r="V1694" i="1" s="1"/>
  <c r="F1694" i="1"/>
  <c r="E1694" i="1"/>
  <c r="D1694" i="1"/>
  <c r="T1693" i="1"/>
  <c r="S1693" i="1"/>
  <c r="U1693" i="1" s="1"/>
  <c r="V1693" i="1" s="1"/>
  <c r="F1693" i="1"/>
  <c r="E1693" i="1"/>
  <c r="D1693" i="1"/>
  <c r="T1692" i="1"/>
  <c r="S1692" i="1"/>
  <c r="U1692" i="1" s="1"/>
  <c r="V1692" i="1" s="1"/>
  <c r="F1692" i="1"/>
  <c r="E1692" i="1"/>
  <c r="D1692" i="1"/>
  <c r="T1691" i="1"/>
  <c r="S1691" i="1"/>
  <c r="U1691" i="1" s="1"/>
  <c r="V1691" i="1" s="1"/>
  <c r="F1691" i="1"/>
  <c r="E1691" i="1"/>
  <c r="D1691" i="1"/>
  <c r="T1690" i="1"/>
  <c r="S1690" i="1"/>
  <c r="U1690" i="1" s="1"/>
  <c r="V1690" i="1" s="1"/>
  <c r="F1690" i="1"/>
  <c r="E1690" i="1"/>
  <c r="D1690" i="1"/>
  <c r="T1689" i="1"/>
  <c r="S1689" i="1"/>
  <c r="U1689" i="1" s="1"/>
  <c r="V1689" i="1" s="1"/>
  <c r="F1689" i="1"/>
  <c r="E1689" i="1"/>
  <c r="D1689" i="1"/>
  <c r="T1688" i="1"/>
  <c r="S1688" i="1"/>
  <c r="U1688" i="1" s="1"/>
  <c r="V1688" i="1" s="1"/>
  <c r="F1688" i="1"/>
  <c r="E1688" i="1"/>
  <c r="D1688" i="1"/>
  <c r="T1687" i="1"/>
  <c r="S1687" i="1"/>
  <c r="U1687" i="1" s="1"/>
  <c r="V1687" i="1" s="1"/>
  <c r="F1687" i="1"/>
  <c r="E1687" i="1"/>
  <c r="D1687" i="1"/>
  <c r="T1686" i="1"/>
  <c r="S1686" i="1"/>
  <c r="U1686" i="1" s="1"/>
  <c r="V1686" i="1" s="1"/>
  <c r="F1686" i="1"/>
  <c r="E1686" i="1"/>
  <c r="D1686" i="1"/>
  <c r="T1685" i="1"/>
  <c r="S1685" i="1"/>
  <c r="U1685" i="1" s="1"/>
  <c r="V1685" i="1" s="1"/>
  <c r="F1685" i="1"/>
  <c r="E1685" i="1"/>
  <c r="D1685" i="1"/>
  <c r="T1684" i="1"/>
  <c r="S1684" i="1"/>
  <c r="U1684" i="1" s="1"/>
  <c r="V1684" i="1" s="1"/>
  <c r="F1684" i="1"/>
  <c r="E1684" i="1"/>
  <c r="D1684" i="1"/>
  <c r="T1683" i="1"/>
  <c r="S1683" i="1"/>
  <c r="U1683" i="1" s="1"/>
  <c r="V1683" i="1" s="1"/>
  <c r="F1683" i="1"/>
  <c r="E1683" i="1"/>
  <c r="D1683" i="1"/>
  <c r="T1682" i="1"/>
  <c r="S1682" i="1"/>
  <c r="U1682" i="1" s="1"/>
  <c r="V1682" i="1" s="1"/>
  <c r="F1682" i="1"/>
  <c r="E1682" i="1"/>
  <c r="D1682" i="1"/>
  <c r="T1681" i="1"/>
  <c r="S1681" i="1"/>
  <c r="U1681" i="1" s="1"/>
  <c r="V1681" i="1" s="1"/>
  <c r="F1681" i="1"/>
  <c r="E1681" i="1"/>
  <c r="D1681" i="1"/>
  <c r="T1680" i="1"/>
  <c r="S1680" i="1"/>
  <c r="U1680" i="1" s="1"/>
  <c r="V1680" i="1" s="1"/>
  <c r="F1680" i="1"/>
  <c r="E1680" i="1"/>
  <c r="D1680" i="1"/>
  <c r="T1679" i="1"/>
  <c r="S1679" i="1"/>
  <c r="U1679" i="1" s="1"/>
  <c r="V1679" i="1" s="1"/>
  <c r="F1679" i="1"/>
  <c r="E1679" i="1"/>
  <c r="D1679" i="1"/>
  <c r="T1678" i="1"/>
  <c r="S1678" i="1"/>
  <c r="U1678" i="1" s="1"/>
  <c r="V1678" i="1" s="1"/>
  <c r="F1678" i="1"/>
  <c r="E1678" i="1"/>
  <c r="D1678" i="1"/>
  <c r="T1677" i="1"/>
  <c r="S1677" i="1"/>
  <c r="U1677" i="1" s="1"/>
  <c r="V1677" i="1" s="1"/>
  <c r="F1677" i="1"/>
  <c r="E1677" i="1"/>
  <c r="D1677" i="1"/>
  <c r="T1676" i="1"/>
  <c r="S1676" i="1"/>
  <c r="U1676" i="1" s="1"/>
  <c r="V1676" i="1" s="1"/>
  <c r="F1676" i="1"/>
  <c r="E1676" i="1"/>
  <c r="D1676" i="1"/>
  <c r="T1675" i="1"/>
  <c r="S1675" i="1"/>
  <c r="U1675" i="1" s="1"/>
  <c r="V1675" i="1" s="1"/>
  <c r="F1675" i="1"/>
  <c r="E1675" i="1"/>
  <c r="D1675" i="1"/>
  <c r="T1674" i="1"/>
  <c r="S1674" i="1"/>
  <c r="U1674" i="1" s="1"/>
  <c r="V1674" i="1" s="1"/>
  <c r="F1674" i="1"/>
  <c r="E1674" i="1"/>
  <c r="D1674" i="1"/>
  <c r="T1673" i="1"/>
  <c r="S1673" i="1"/>
  <c r="U1673" i="1" s="1"/>
  <c r="V1673" i="1" s="1"/>
  <c r="F1673" i="1"/>
  <c r="E1673" i="1"/>
  <c r="D1673" i="1"/>
  <c r="T1672" i="1"/>
  <c r="S1672" i="1"/>
  <c r="U1672" i="1" s="1"/>
  <c r="V1672" i="1" s="1"/>
  <c r="F1672" i="1"/>
  <c r="E1672" i="1"/>
  <c r="D1672" i="1"/>
  <c r="T1671" i="1"/>
  <c r="S1671" i="1"/>
  <c r="U1671" i="1" s="1"/>
  <c r="V1671" i="1" s="1"/>
  <c r="F1671" i="1"/>
  <c r="E1671" i="1"/>
  <c r="D1671" i="1"/>
  <c r="T1670" i="1"/>
  <c r="S1670" i="1"/>
  <c r="U1670" i="1" s="1"/>
  <c r="V1670" i="1" s="1"/>
  <c r="F1670" i="1"/>
  <c r="E1670" i="1"/>
  <c r="D1670" i="1"/>
  <c r="T1669" i="1"/>
  <c r="S1669" i="1"/>
  <c r="U1669" i="1" s="1"/>
  <c r="V1669" i="1" s="1"/>
  <c r="F1669" i="1"/>
  <c r="E1669" i="1"/>
  <c r="D1669" i="1"/>
  <c r="T1668" i="1"/>
  <c r="S1668" i="1"/>
  <c r="U1668" i="1" s="1"/>
  <c r="V1668" i="1" s="1"/>
  <c r="F1668" i="1"/>
  <c r="E1668" i="1"/>
  <c r="D1668" i="1"/>
  <c r="T1667" i="1"/>
  <c r="S1667" i="1"/>
  <c r="U1667" i="1" s="1"/>
  <c r="V1667" i="1" s="1"/>
  <c r="F1667" i="1"/>
  <c r="E1667" i="1"/>
  <c r="D1667" i="1"/>
  <c r="T1666" i="1"/>
  <c r="S1666" i="1"/>
  <c r="U1666" i="1" s="1"/>
  <c r="V1666" i="1" s="1"/>
  <c r="F1666" i="1"/>
  <c r="E1666" i="1"/>
  <c r="D1666" i="1"/>
  <c r="T1665" i="1"/>
  <c r="S1665" i="1"/>
  <c r="U1665" i="1" s="1"/>
  <c r="V1665" i="1" s="1"/>
  <c r="F1665" i="1"/>
  <c r="E1665" i="1"/>
  <c r="D1665" i="1"/>
  <c r="T1664" i="1"/>
  <c r="S1664" i="1"/>
  <c r="U1664" i="1" s="1"/>
  <c r="V1664" i="1" s="1"/>
  <c r="F1664" i="1"/>
  <c r="E1664" i="1"/>
  <c r="D1664" i="1"/>
  <c r="T1663" i="1"/>
  <c r="S1663" i="1"/>
  <c r="U1663" i="1" s="1"/>
  <c r="V1663" i="1" s="1"/>
  <c r="F1663" i="1"/>
  <c r="E1663" i="1"/>
  <c r="D1663" i="1"/>
  <c r="T1662" i="1"/>
  <c r="S1662" i="1"/>
  <c r="U1662" i="1" s="1"/>
  <c r="V1662" i="1" s="1"/>
  <c r="F1662" i="1"/>
  <c r="E1662" i="1"/>
  <c r="D1662" i="1"/>
  <c r="T1661" i="1"/>
  <c r="S1661" i="1"/>
  <c r="U1661" i="1" s="1"/>
  <c r="V1661" i="1" s="1"/>
  <c r="F1661" i="1"/>
  <c r="E1661" i="1"/>
  <c r="D1661" i="1"/>
  <c r="T1660" i="1"/>
  <c r="S1660" i="1"/>
  <c r="U1660" i="1" s="1"/>
  <c r="V1660" i="1" s="1"/>
  <c r="F1660" i="1"/>
  <c r="E1660" i="1"/>
  <c r="D1660" i="1"/>
  <c r="T1659" i="1"/>
  <c r="S1659" i="1"/>
  <c r="U1659" i="1" s="1"/>
  <c r="V1659" i="1" s="1"/>
  <c r="F1659" i="1"/>
  <c r="E1659" i="1"/>
  <c r="D1659" i="1"/>
  <c r="T1658" i="1"/>
  <c r="S1658" i="1"/>
  <c r="U1658" i="1" s="1"/>
  <c r="V1658" i="1" s="1"/>
  <c r="F1658" i="1"/>
  <c r="E1658" i="1"/>
  <c r="D1658" i="1"/>
  <c r="T1657" i="1"/>
  <c r="S1657" i="1"/>
  <c r="U1657" i="1" s="1"/>
  <c r="V1657" i="1" s="1"/>
  <c r="F1657" i="1"/>
  <c r="E1657" i="1"/>
  <c r="D1657" i="1"/>
  <c r="T1656" i="1"/>
  <c r="S1656" i="1"/>
  <c r="U1656" i="1" s="1"/>
  <c r="V1656" i="1" s="1"/>
  <c r="F1656" i="1"/>
  <c r="E1656" i="1"/>
  <c r="D1656" i="1"/>
  <c r="T1655" i="1"/>
  <c r="S1655" i="1"/>
  <c r="U1655" i="1" s="1"/>
  <c r="V1655" i="1" s="1"/>
  <c r="F1655" i="1"/>
  <c r="E1655" i="1"/>
  <c r="D1655" i="1"/>
  <c r="T1654" i="1"/>
  <c r="S1654" i="1"/>
  <c r="U1654" i="1" s="1"/>
  <c r="V1654" i="1" s="1"/>
  <c r="F1654" i="1"/>
  <c r="E1654" i="1"/>
  <c r="D1654" i="1"/>
  <c r="T1653" i="1"/>
  <c r="S1653" i="1"/>
  <c r="U1653" i="1" s="1"/>
  <c r="V1653" i="1" s="1"/>
  <c r="F1653" i="1"/>
  <c r="E1653" i="1"/>
  <c r="D1653" i="1"/>
  <c r="T1652" i="1"/>
  <c r="S1652" i="1"/>
  <c r="U1652" i="1" s="1"/>
  <c r="V1652" i="1" s="1"/>
  <c r="F1652" i="1"/>
  <c r="E1652" i="1"/>
  <c r="D1652" i="1"/>
  <c r="T1651" i="1"/>
  <c r="S1651" i="1"/>
  <c r="U1651" i="1" s="1"/>
  <c r="V1651" i="1" s="1"/>
  <c r="F1651" i="1"/>
  <c r="E1651" i="1"/>
  <c r="D1651" i="1"/>
  <c r="T1650" i="1"/>
  <c r="S1650" i="1"/>
  <c r="U1650" i="1" s="1"/>
  <c r="V1650" i="1" s="1"/>
  <c r="F1650" i="1"/>
  <c r="E1650" i="1"/>
  <c r="D1650" i="1"/>
  <c r="T1649" i="1"/>
  <c r="S1649" i="1"/>
  <c r="U1649" i="1" s="1"/>
  <c r="V1649" i="1" s="1"/>
  <c r="F1649" i="1"/>
  <c r="E1649" i="1"/>
  <c r="D1649" i="1"/>
  <c r="T1648" i="1"/>
  <c r="S1648" i="1"/>
  <c r="U1648" i="1" s="1"/>
  <c r="V1648" i="1" s="1"/>
  <c r="F1648" i="1"/>
  <c r="E1648" i="1"/>
  <c r="D1648" i="1"/>
  <c r="T1647" i="1"/>
  <c r="S1647" i="1"/>
  <c r="U1647" i="1" s="1"/>
  <c r="V1647" i="1" s="1"/>
  <c r="F1647" i="1"/>
  <c r="E1647" i="1"/>
  <c r="D1647" i="1"/>
  <c r="T1646" i="1"/>
  <c r="S1646" i="1"/>
  <c r="U1646" i="1" s="1"/>
  <c r="V1646" i="1" s="1"/>
  <c r="F1646" i="1"/>
  <c r="E1646" i="1"/>
  <c r="D1646" i="1"/>
  <c r="T1645" i="1"/>
  <c r="S1645" i="1"/>
  <c r="U1645" i="1" s="1"/>
  <c r="V1645" i="1" s="1"/>
  <c r="F1645" i="1"/>
  <c r="E1645" i="1"/>
  <c r="D1645" i="1"/>
  <c r="T1644" i="1"/>
  <c r="S1644" i="1"/>
  <c r="U1644" i="1" s="1"/>
  <c r="V1644" i="1" s="1"/>
  <c r="F1644" i="1"/>
  <c r="E1644" i="1"/>
  <c r="D1644" i="1"/>
  <c r="T1643" i="1"/>
  <c r="S1643" i="1"/>
  <c r="U1643" i="1" s="1"/>
  <c r="V1643" i="1" s="1"/>
  <c r="F1643" i="1"/>
  <c r="E1643" i="1"/>
  <c r="D1643" i="1"/>
  <c r="T1642" i="1"/>
  <c r="S1642" i="1"/>
  <c r="U1642" i="1" s="1"/>
  <c r="V1642" i="1" s="1"/>
  <c r="F1642" i="1"/>
  <c r="E1642" i="1"/>
  <c r="D1642" i="1"/>
  <c r="T1641" i="1"/>
  <c r="S1641" i="1"/>
  <c r="U1641" i="1" s="1"/>
  <c r="V1641" i="1" s="1"/>
  <c r="F1641" i="1"/>
  <c r="E1641" i="1"/>
  <c r="D1641" i="1"/>
  <c r="T1640" i="1"/>
  <c r="S1640" i="1"/>
  <c r="U1640" i="1" s="1"/>
  <c r="V1640" i="1" s="1"/>
  <c r="F1640" i="1"/>
  <c r="E1640" i="1"/>
  <c r="D1640" i="1"/>
  <c r="T1639" i="1"/>
  <c r="S1639" i="1"/>
  <c r="U1639" i="1" s="1"/>
  <c r="V1639" i="1" s="1"/>
  <c r="F1639" i="1"/>
  <c r="E1639" i="1"/>
  <c r="D1639" i="1"/>
  <c r="T1638" i="1"/>
  <c r="S1638" i="1"/>
  <c r="U1638" i="1" s="1"/>
  <c r="V1638" i="1" s="1"/>
  <c r="F1638" i="1"/>
  <c r="E1638" i="1"/>
  <c r="D1638" i="1"/>
  <c r="T1637" i="1"/>
  <c r="S1637" i="1"/>
  <c r="U1637" i="1" s="1"/>
  <c r="V1637" i="1" s="1"/>
  <c r="F1637" i="1"/>
  <c r="E1637" i="1"/>
  <c r="D1637" i="1"/>
  <c r="T1636" i="1"/>
  <c r="S1636" i="1"/>
  <c r="U1636" i="1" s="1"/>
  <c r="V1636" i="1" s="1"/>
  <c r="F1636" i="1"/>
  <c r="E1636" i="1"/>
  <c r="D1636" i="1"/>
  <c r="T1635" i="1"/>
  <c r="S1635" i="1"/>
  <c r="U1635" i="1" s="1"/>
  <c r="V1635" i="1" s="1"/>
  <c r="F1635" i="1"/>
  <c r="E1635" i="1"/>
  <c r="D1635" i="1"/>
  <c r="T1634" i="1"/>
  <c r="S1634" i="1"/>
  <c r="U1634" i="1" s="1"/>
  <c r="V1634" i="1" s="1"/>
  <c r="F1634" i="1"/>
  <c r="E1634" i="1"/>
  <c r="D1634" i="1"/>
  <c r="T1633" i="1"/>
  <c r="S1633" i="1"/>
  <c r="U1633" i="1" s="1"/>
  <c r="V1633" i="1" s="1"/>
  <c r="F1633" i="1"/>
  <c r="E1633" i="1"/>
  <c r="D1633" i="1"/>
  <c r="T1632" i="1"/>
  <c r="S1632" i="1"/>
  <c r="F1632" i="1"/>
  <c r="E1632" i="1"/>
  <c r="D1632" i="1"/>
  <c r="T1631" i="1"/>
  <c r="S1631" i="1"/>
  <c r="U1631" i="1" s="1"/>
  <c r="V1631" i="1" s="1"/>
  <c r="F1631" i="1"/>
  <c r="E1631" i="1"/>
  <c r="D1631" i="1"/>
  <c r="T1630" i="1"/>
  <c r="S1630" i="1"/>
  <c r="U1630" i="1" s="1"/>
  <c r="V1630" i="1" s="1"/>
  <c r="F1630" i="1"/>
  <c r="E1630" i="1"/>
  <c r="D1630" i="1"/>
  <c r="T1629" i="1"/>
  <c r="S1629" i="1"/>
  <c r="U1629" i="1" s="1"/>
  <c r="V1629" i="1" s="1"/>
  <c r="F1629" i="1"/>
  <c r="E1629" i="1"/>
  <c r="D1629" i="1"/>
  <c r="T1628" i="1"/>
  <c r="S1628" i="1"/>
  <c r="U1628" i="1" s="1"/>
  <c r="V1628" i="1" s="1"/>
  <c r="F1628" i="1"/>
  <c r="E1628" i="1"/>
  <c r="D1628" i="1"/>
  <c r="T1627" i="1"/>
  <c r="S1627" i="1"/>
  <c r="U1627" i="1" s="1"/>
  <c r="V1627" i="1" s="1"/>
  <c r="F1627" i="1"/>
  <c r="E1627" i="1"/>
  <c r="D1627" i="1"/>
  <c r="T1626" i="1"/>
  <c r="S1626" i="1"/>
  <c r="U1626" i="1" s="1"/>
  <c r="V1626" i="1" s="1"/>
  <c r="F1626" i="1"/>
  <c r="E1626" i="1"/>
  <c r="D1626" i="1"/>
  <c r="T1625" i="1"/>
  <c r="S1625" i="1"/>
  <c r="U1625" i="1" s="1"/>
  <c r="V1625" i="1" s="1"/>
  <c r="F1625" i="1"/>
  <c r="E1625" i="1"/>
  <c r="D1625" i="1"/>
  <c r="T1624" i="1"/>
  <c r="S1624" i="1"/>
  <c r="U1624" i="1" s="1"/>
  <c r="V1624" i="1" s="1"/>
  <c r="F1624" i="1"/>
  <c r="E1624" i="1"/>
  <c r="D1624" i="1"/>
  <c r="T1623" i="1"/>
  <c r="S1623" i="1"/>
  <c r="U1623" i="1" s="1"/>
  <c r="V1623" i="1" s="1"/>
  <c r="F1623" i="1"/>
  <c r="E1623" i="1"/>
  <c r="D1623" i="1"/>
  <c r="T1622" i="1"/>
  <c r="S1622" i="1"/>
  <c r="U1622" i="1" s="1"/>
  <c r="V1622" i="1" s="1"/>
  <c r="F1622" i="1"/>
  <c r="E1622" i="1"/>
  <c r="D1622" i="1"/>
  <c r="T1621" i="1"/>
  <c r="S1621" i="1"/>
  <c r="U1621" i="1" s="1"/>
  <c r="V1621" i="1" s="1"/>
  <c r="F1621" i="1"/>
  <c r="E1621" i="1"/>
  <c r="D1621" i="1"/>
  <c r="T1620" i="1"/>
  <c r="S1620" i="1"/>
  <c r="U1620" i="1" s="1"/>
  <c r="V1620" i="1" s="1"/>
  <c r="F1620" i="1"/>
  <c r="E1620" i="1"/>
  <c r="D1620" i="1"/>
  <c r="T1619" i="1"/>
  <c r="S1619" i="1"/>
  <c r="U1619" i="1" s="1"/>
  <c r="V1619" i="1" s="1"/>
  <c r="F1619" i="1"/>
  <c r="E1619" i="1"/>
  <c r="D1619" i="1"/>
  <c r="T1618" i="1"/>
  <c r="S1618" i="1"/>
  <c r="U1618" i="1" s="1"/>
  <c r="V1618" i="1" s="1"/>
  <c r="F1618" i="1"/>
  <c r="E1618" i="1"/>
  <c r="D1618" i="1"/>
  <c r="T1617" i="1"/>
  <c r="S1617" i="1"/>
  <c r="U1617" i="1" s="1"/>
  <c r="V1617" i="1" s="1"/>
  <c r="F1617" i="1"/>
  <c r="E1617" i="1"/>
  <c r="D1617" i="1"/>
  <c r="T1616" i="1"/>
  <c r="S1616" i="1"/>
  <c r="U1616" i="1" s="1"/>
  <c r="V1616" i="1" s="1"/>
  <c r="F1616" i="1"/>
  <c r="E1616" i="1"/>
  <c r="D1616" i="1"/>
  <c r="T1615" i="1"/>
  <c r="S1615" i="1"/>
  <c r="U1615" i="1" s="1"/>
  <c r="V1615" i="1" s="1"/>
  <c r="F1615" i="1"/>
  <c r="E1615" i="1"/>
  <c r="D1615" i="1"/>
  <c r="T1614" i="1"/>
  <c r="S1614" i="1"/>
  <c r="U1614" i="1" s="1"/>
  <c r="V1614" i="1" s="1"/>
  <c r="F1614" i="1"/>
  <c r="E1614" i="1"/>
  <c r="D1614" i="1"/>
  <c r="T1613" i="1"/>
  <c r="S1613" i="1"/>
  <c r="U1613" i="1" s="1"/>
  <c r="V1613" i="1" s="1"/>
  <c r="F1613" i="1"/>
  <c r="E1613" i="1"/>
  <c r="D1613" i="1"/>
  <c r="T1612" i="1"/>
  <c r="S1612" i="1"/>
  <c r="U1612" i="1" s="1"/>
  <c r="V1612" i="1" s="1"/>
  <c r="F1612" i="1"/>
  <c r="E1612" i="1"/>
  <c r="D1612" i="1"/>
  <c r="T1611" i="1"/>
  <c r="S1611" i="1"/>
  <c r="U1611" i="1" s="1"/>
  <c r="V1611" i="1" s="1"/>
  <c r="F1611" i="1"/>
  <c r="E1611" i="1"/>
  <c r="D1611" i="1"/>
  <c r="T1610" i="1"/>
  <c r="S1610" i="1"/>
  <c r="U1610" i="1" s="1"/>
  <c r="V1610" i="1" s="1"/>
  <c r="F1610" i="1"/>
  <c r="E1610" i="1"/>
  <c r="D1610" i="1"/>
  <c r="T1609" i="1"/>
  <c r="S1609" i="1"/>
  <c r="U1609" i="1" s="1"/>
  <c r="V1609" i="1" s="1"/>
  <c r="F1609" i="1"/>
  <c r="E1609" i="1"/>
  <c r="D1609" i="1"/>
  <c r="T1608" i="1"/>
  <c r="S1608" i="1"/>
  <c r="U1608" i="1" s="1"/>
  <c r="V1608" i="1" s="1"/>
  <c r="F1608" i="1"/>
  <c r="E1608" i="1"/>
  <c r="D1608" i="1"/>
  <c r="T1607" i="1"/>
  <c r="S1607" i="1"/>
  <c r="U1607" i="1" s="1"/>
  <c r="V1607" i="1" s="1"/>
  <c r="F1607" i="1"/>
  <c r="E1607" i="1"/>
  <c r="D1607" i="1"/>
  <c r="T1606" i="1"/>
  <c r="S1606" i="1"/>
  <c r="U1606" i="1" s="1"/>
  <c r="V1606" i="1" s="1"/>
  <c r="F1606" i="1"/>
  <c r="E1606" i="1"/>
  <c r="D1606" i="1"/>
  <c r="T1605" i="1"/>
  <c r="S1605" i="1"/>
  <c r="U1605" i="1" s="1"/>
  <c r="V1605" i="1" s="1"/>
  <c r="F1605" i="1"/>
  <c r="E1605" i="1"/>
  <c r="D1605" i="1"/>
  <c r="T1604" i="1"/>
  <c r="S1604" i="1"/>
  <c r="U1604" i="1" s="1"/>
  <c r="V1604" i="1" s="1"/>
  <c r="F1604" i="1"/>
  <c r="E1604" i="1"/>
  <c r="D1604" i="1"/>
  <c r="T1603" i="1"/>
  <c r="S1603" i="1"/>
  <c r="U1603" i="1" s="1"/>
  <c r="V1603" i="1" s="1"/>
  <c r="F1603" i="1"/>
  <c r="E1603" i="1"/>
  <c r="D1603" i="1"/>
  <c r="T1602" i="1"/>
  <c r="S1602" i="1"/>
  <c r="U1602" i="1" s="1"/>
  <c r="V1602" i="1" s="1"/>
  <c r="F1602" i="1"/>
  <c r="E1602" i="1"/>
  <c r="D1602" i="1"/>
  <c r="T1601" i="1"/>
  <c r="S1601" i="1"/>
  <c r="U1601" i="1" s="1"/>
  <c r="V1601" i="1" s="1"/>
  <c r="F1601" i="1"/>
  <c r="E1601" i="1"/>
  <c r="D1601" i="1"/>
  <c r="T1600" i="1"/>
  <c r="S1600" i="1"/>
  <c r="U1600" i="1" s="1"/>
  <c r="V1600" i="1" s="1"/>
  <c r="F1600" i="1"/>
  <c r="E1600" i="1"/>
  <c r="D1600" i="1"/>
  <c r="T1599" i="1"/>
  <c r="S1599" i="1"/>
  <c r="U1599" i="1" s="1"/>
  <c r="V1599" i="1" s="1"/>
  <c r="F1599" i="1"/>
  <c r="E1599" i="1"/>
  <c r="D1599" i="1"/>
  <c r="T1598" i="1"/>
  <c r="S1598" i="1"/>
  <c r="U1598" i="1" s="1"/>
  <c r="V1598" i="1" s="1"/>
  <c r="F1598" i="1"/>
  <c r="E1598" i="1"/>
  <c r="D1598" i="1"/>
  <c r="T1597" i="1"/>
  <c r="S1597" i="1"/>
  <c r="U1597" i="1" s="1"/>
  <c r="V1597" i="1" s="1"/>
  <c r="F1597" i="1"/>
  <c r="E1597" i="1"/>
  <c r="D1597" i="1"/>
  <c r="T1596" i="1"/>
  <c r="S1596" i="1"/>
  <c r="U1596" i="1" s="1"/>
  <c r="V1596" i="1" s="1"/>
  <c r="F1596" i="1"/>
  <c r="E1596" i="1"/>
  <c r="D1596" i="1"/>
  <c r="T1595" i="1"/>
  <c r="S1595" i="1"/>
  <c r="U1595" i="1" s="1"/>
  <c r="V1595" i="1" s="1"/>
  <c r="F1595" i="1"/>
  <c r="E1595" i="1"/>
  <c r="D1595" i="1"/>
  <c r="T1594" i="1"/>
  <c r="S1594" i="1"/>
  <c r="U1594" i="1" s="1"/>
  <c r="V1594" i="1" s="1"/>
  <c r="F1594" i="1"/>
  <c r="E1594" i="1"/>
  <c r="D1594" i="1"/>
  <c r="T1593" i="1"/>
  <c r="S1593" i="1"/>
  <c r="U1593" i="1" s="1"/>
  <c r="V1593" i="1" s="1"/>
  <c r="F1593" i="1"/>
  <c r="E1593" i="1"/>
  <c r="D1593" i="1"/>
  <c r="T1592" i="1"/>
  <c r="S1592" i="1"/>
  <c r="U1592" i="1" s="1"/>
  <c r="V1592" i="1" s="1"/>
  <c r="F1592" i="1"/>
  <c r="E1592" i="1"/>
  <c r="D1592" i="1"/>
  <c r="T1591" i="1"/>
  <c r="S1591" i="1"/>
  <c r="U1591" i="1" s="1"/>
  <c r="V1591" i="1" s="1"/>
  <c r="F1591" i="1"/>
  <c r="E1591" i="1"/>
  <c r="D1591" i="1"/>
  <c r="T1590" i="1"/>
  <c r="S1590" i="1"/>
  <c r="U1590" i="1" s="1"/>
  <c r="V1590" i="1" s="1"/>
  <c r="F1590" i="1"/>
  <c r="E1590" i="1"/>
  <c r="D1590" i="1"/>
  <c r="T1589" i="1"/>
  <c r="S1589" i="1"/>
  <c r="U1589" i="1" s="1"/>
  <c r="V1589" i="1" s="1"/>
  <c r="F1589" i="1"/>
  <c r="E1589" i="1"/>
  <c r="D1589" i="1"/>
  <c r="T1588" i="1"/>
  <c r="S1588" i="1"/>
  <c r="U1588" i="1" s="1"/>
  <c r="V1588" i="1" s="1"/>
  <c r="F1588" i="1"/>
  <c r="E1588" i="1"/>
  <c r="D1588" i="1"/>
  <c r="T1587" i="1"/>
  <c r="S1587" i="1"/>
  <c r="U1587" i="1" s="1"/>
  <c r="V1587" i="1" s="1"/>
  <c r="F1587" i="1"/>
  <c r="E1587" i="1"/>
  <c r="D1587" i="1"/>
  <c r="T1586" i="1"/>
  <c r="S1586" i="1"/>
  <c r="U1586" i="1" s="1"/>
  <c r="V1586" i="1" s="1"/>
  <c r="F1586" i="1"/>
  <c r="E1586" i="1"/>
  <c r="D1586" i="1"/>
  <c r="T1585" i="1"/>
  <c r="S1585" i="1"/>
  <c r="U1585" i="1" s="1"/>
  <c r="V1585" i="1" s="1"/>
  <c r="F1585" i="1"/>
  <c r="E1585" i="1"/>
  <c r="D1585" i="1"/>
  <c r="T1584" i="1"/>
  <c r="S1584" i="1"/>
  <c r="U1584" i="1" s="1"/>
  <c r="V1584" i="1" s="1"/>
  <c r="F1584" i="1"/>
  <c r="E1584" i="1"/>
  <c r="D1584" i="1"/>
  <c r="T1583" i="1"/>
  <c r="S1583" i="1"/>
  <c r="U1583" i="1" s="1"/>
  <c r="V1583" i="1" s="1"/>
  <c r="F1583" i="1"/>
  <c r="E1583" i="1"/>
  <c r="D1583" i="1"/>
  <c r="T1582" i="1"/>
  <c r="S1582" i="1"/>
  <c r="U1582" i="1" s="1"/>
  <c r="V1582" i="1" s="1"/>
  <c r="F1582" i="1"/>
  <c r="E1582" i="1"/>
  <c r="D1582" i="1"/>
  <c r="T1581" i="1"/>
  <c r="S1581" i="1"/>
  <c r="U1581" i="1" s="1"/>
  <c r="V1581" i="1" s="1"/>
  <c r="F1581" i="1"/>
  <c r="E1581" i="1"/>
  <c r="D1581" i="1"/>
  <c r="T1580" i="1"/>
  <c r="S1580" i="1"/>
  <c r="U1580" i="1" s="1"/>
  <c r="V1580" i="1" s="1"/>
  <c r="F1580" i="1"/>
  <c r="E1580" i="1"/>
  <c r="D1580" i="1"/>
  <c r="T1579" i="1"/>
  <c r="S1579" i="1"/>
  <c r="U1579" i="1" s="1"/>
  <c r="V1579" i="1" s="1"/>
  <c r="F1579" i="1"/>
  <c r="E1579" i="1"/>
  <c r="D1579" i="1"/>
  <c r="T1578" i="1"/>
  <c r="S1578" i="1"/>
  <c r="U1578" i="1" s="1"/>
  <c r="V1578" i="1" s="1"/>
  <c r="F1578" i="1"/>
  <c r="E1578" i="1"/>
  <c r="D1578" i="1"/>
  <c r="T1577" i="1"/>
  <c r="S1577" i="1"/>
  <c r="U1577" i="1" s="1"/>
  <c r="V1577" i="1" s="1"/>
  <c r="F1577" i="1"/>
  <c r="E1577" i="1"/>
  <c r="D1577" i="1"/>
  <c r="T1576" i="1"/>
  <c r="S1576" i="1"/>
  <c r="U1576" i="1" s="1"/>
  <c r="V1576" i="1" s="1"/>
  <c r="F1576" i="1"/>
  <c r="E1576" i="1"/>
  <c r="D1576" i="1"/>
  <c r="T1575" i="1"/>
  <c r="S1575" i="1"/>
  <c r="U1575" i="1" s="1"/>
  <c r="V1575" i="1" s="1"/>
  <c r="F1575" i="1"/>
  <c r="E1575" i="1"/>
  <c r="D1575" i="1"/>
  <c r="T1574" i="1"/>
  <c r="S1574" i="1"/>
  <c r="U1574" i="1" s="1"/>
  <c r="V1574" i="1" s="1"/>
  <c r="F1574" i="1"/>
  <c r="E1574" i="1"/>
  <c r="D1574" i="1"/>
  <c r="T1573" i="1"/>
  <c r="S1573" i="1"/>
  <c r="U1573" i="1" s="1"/>
  <c r="V1573" i="1" s="1"/>
  <c r="F1573" i="1"/>
  <c r="E1573" i="1"/>
  <c r="D1573" i="1"/>
  <c r="T1572" i="1"/>
  <c r="S1572" i="1"/>
  <c r="U1572" i="1" s="1"/>
  <c r="V1572" i="1" s="1"/>
  <c r="F1572" i="1"/>
  <c r="E1572" i="1"/>
  <c r="D1572" i="1"/>
  <c r="T1571" i="1"/>
  <c r="S1571" i="1"/>
  <c r="U1571" i="1" s="1"/>
  <c r="V1571" i="1" s="1"/>
  <c r="F1571" i="1"/>
  <c r="E1571" i="1"/>
  <c r="D1571" i="1"/>
  <c r="T1570" i="1"/>
  <c r="S1570" i="1"/>
  <c r="U1570" i="1" s="1"/>
  <c r="V1570" i="1" s="1"/>
  <c r="F1570" i="1"/>
  <c r="E1570" i="1"/>
  <c r="D1570" i="1"/>
  <c r="T1569" i="1"/>
  <c r="S1569" i="1"/>
  <c r="U1569" i="1" s="1"/>
  <c r="V1569" i="1" s="1"/>
  <c r="F1569" i="1"/>
  <c r="E1569" i="1"/>
  <c r="D1569" i="1"/>
  <c r="T1568" i="1"/>
  <c r="S1568" i="1"/>
  <c r="U1568" i="1" s="1"/>
  <c r="V1568" i="1" s="1"/>
  <c r="F1568" i="1"/>
  <c r="E1568" i="1"/>
  <c r="D1568" i="1"/>
  <c r="T1567" i="1"/>
  <c r="S1567" i="1"/>
  <c r="U1567" i="1" s="1"/>
  <c r="V1567" i="1" s="1"/>
  <c r="F1567" i="1"/>
  <c r="E1567" i="1"/>
  <c r="D1567" i="1"/>
  <c r="T1566" i="1"/>
  <c r="S1566" i="1"/>
  <c r="U1566" i="1" s="1"/>
  <c r="V1566" i="1" s="1"/>
  <c r="F1566" i="1"/>
  <c r="E1566" i="1"/>
  <c r="D1566" i="1"/>
  <c r="T1565" i="1"/>
  <c r="S1565" i="1"/>
  <c r="U1565" i="1" s="1"/>
  <c r="V1565" i="1" s="1"/>
  <c r="F1565" i="1"/>
  <c r="E1565" i="1"/>
  <c r="D1565" i="1"/>
  <c r="T1564" i="1"/>
  <c r="S1564" i="1"/>
  <c r="U1564" i="1" s="1"/>
  <c r="V1564" i="1" s="1"/>
  <c r="F1564" i="1"/>
  <c r="E1564" i="1"/>
  <c r="D1564" i="1"/>
  <c r="T1563" i="1"/>
  <c r="S1563" i="1"/>
  <c r="U1563" i="1" s="1"/>
  <c r="V1563" i="1" s="1"/>
  <c r="F1563" i="1"/>
  <c r="E1563" i="1"/>
  <c r="D1563" i="1"/>
  <c r="T1562" i="1"/>
  <c r="S1562" i="1"/>
  <c r="U1562" i="1" s="1"/>
  <c r="V1562" i="1" s="1"/>
  <c r="F1562" i="1"/>
  <c r="E1562" i="1"/>
  <c r="D1562" i="1"/>
  <c r="T1561" i="1"/>
  <c r="S1561" i="1"/>
  <c r="U1561" i="1" s="1"/>
  <c r="V1561" i="1" s="1"/>
  <c r="F1561" i="1"/>
  <c r="E1561" i="1"/>
  <c r="D1561" i="1"/>
  <c r="T1560" i="1"/>
  <c r="S1560" i="1"/>
  <c r="U1560" i="1" s="1"/>
  <c r="V1560" i="1" s="1"/>
  <c r="F1560" i="1"/>
  <c r="E1560" i="1"/>
  <c r="D1560" i="1"/>
  <c r="T1559" i="1"/>
  <c r="S1559" i="1"/>
  <c r="U1559" i="1" s="1"/>
  <c r="V1559" i="1" s="1"/>
  <c r="F1559" i="1"/>
  <c r="E1559" i="1"/>
  <c r="D1559" i="1"/>
  <c r="T1558" i="1"/>
  <c r="S1558" i="1"/>
  <c r="U1558" i="1" s="1"/>
  <c r="V1558" i="1" s="1"/>
  <c r="F1558" i="1"/>
  <c r="E1558" i="1"/>
  <c r="D1558" i="1"/>
  <c r="T1557" i="1"/>
  <c r="S1557" i="1"/>
  <c r="U1557" i="1" s="1"/>
  <c r="V1557" i="1" s="1"/>
  <c r="F1557" i="1"/>
  <c r="E1557" i="1"/>
  <c r="D1557" i="1"/>
  <c r="T1556" i="1"/>
  <c r="S1556" i="1"/>
  <c r="U1556" i="1" s="1"/>
  <c r="V1556" i="1" s="1"/>
  <c r="F1556" i="1"/>
  <c r="E1556" i="1"/>
  <c r="D1556" i="1"/>
  <c r="T1555" i="1"/>
  <c r="S1555" i="1"/>
  <c r="U1555" i="1" s="1"/>
  <c r="V1555" i="1" s="1"/>
  <c r="F1555" i="1"/>
  <c r="E1555" i="1"/>
  <c r="D1555" i="1"/>
  <c r="T1554" i="1"/>
  <c r="S1554" i="1"/>
  <c r="U1554" i="1" s="1"/>
  <c r="V1554" i="1" s="1"/>
  <c r="F1554" i="1"/>
  <c r="E1554" i="1"/>
  <c r="D1554" i="1"/>
  <c r="T1553" i="1"/>
  <c r="S1553" i="1"/>
  <c r="U1553" i="1" s="1"/>
  <c r="V1553" i="1" s="1"/>
  <c r="F1553" i="1"/>
  <c r="E1553" i="1"/>
  <c r="D1553" i="1"/>
  <c r="T1552" i="1"/>
  <c r="S1552" i="1"/>
  <c r="U1552" i="1" s="1"/>
  <c r="V1552" i="1" s="1"/>
  <c r="F1552" i="1"/>
  <c r="E1552" i="1"/>
  <c r="D1552" i="1"/>
  <c r="T1551" i="1"/>
  <c r="S1551" i="1"/>
  <c r="U1551" i="1" s="1"/>
  <c r="V1551" i="1" s="1"/>
  <c r="F1551" i="1"/>
  <c r="E1551" i="1"/>
  <c r="D1551" i="1"/>
  <c r="T1550" i="1"/>
  <c r="S1550" i="1"/>
  <c r="U1550" i="1" s="1"/>
  <c r="V1550" i="1" s="1"/>
  <c r="F1550" i="1"/>
  <c r="E1550" i="1"/>
  <c r="D1550" i="1"/>
  <c r="T1549" i="1"/>
  <c r="S1549" i="1"/>
  <c r="U1549" i="1" s="1"/>
  <c r="V1549" i="1" s="1"/>
  <c r="F1549" i="1"/>
  <c r="E1549" i="1"/>
  <c r="D1549" i="1"/>
  <c r="T1548" i="1"/>
  <c r="S1548" i="1"/>
  <c r="U1548" i="1" s="1"/>
  <c r="V1548" i="1" s="1"/>
  <c r="F1548" i="1"/>
  <c r="E1548" i="1"/>
  <c r="D1548" i="1"/>
  <c r="T1547" i="1"/>
  <c r="S1547" i="1"/>
  <c r="U1547" i="1" s="1"/>
  <c r="V1547" i="1" s="1"/>
  <c r="F1547" i="1"/>
  <c r="E1547" i="1"/>
  <c r="D1547" i="1"/>
  <c r="T1546" i="1"/>
  <c r="S1546" i="1"/>
  <c r="U1546" i="1" s="1"/>
  <c r="V1546" i="1" s="1"/>
  <c r="F1546" i="1"/>
  <c r="E1546" i="1"/>
  <c r="D1546" i="1"/>
  <c r="T1545" i="1"/>
  <c r="S1545" i="1"/>
  <c r="U1545" i="1" s="1"/>
  <c r="V1545" i="1" s="1"/>
  <c r="F1545" i="1"/>
  <c r="E1545" i="1"/>
  <c r="D1545" i="1"/>
  <c r="T1544" i="1"/>
  <c r="S1544" i="1"/>
  <c r="U1544" i="1" s="1"/>
  <c r="V1544" i="1" s="1"/>
  <c r="F1544" i="1"/>
  <c r="E1544" i="1"/>
  <c r="D1544" i="1"/>
  <c r="T1543" i="1"/>
  <c r="S1543" i="1"/>
  <c r="U1543" i="1" s="1"/>
  <c r="V1543" i="1" s="1"/>
  <c r="F1543" i="1"/>
  <c r="E1543" i="1"/>
  <c r="D1543" i="1"/>
  <c r="T1542" i="1"/>
  <c r="S1542" i="1"/>
  <c r="U1542" i="1" s="1"/>
  <c r="V1542" i="1" s="1"/>
  <c r="F1542" i="1"/>
  <c r="E1542" i="1"/>
  <c r="D1542" i="1"/>
  <c r="T1541" i="1"/>
  <c r="S1541" i="1"/>
  <c r="U1541" i="1" s="1"/>
  <c r="V1541" i="1" s="1"/>
  <c r="F1541" i="1"/>
  <c r="E1541" i="1"/>
  <c r="D1541" i="1"/>
  <c r="T1540" i="1"/>
  <c r="S1540" i="1"/>
  <c r="U1540" i="1" s="1"/>
  <c r="V1540" i="1" s="1"/>
  <c r="F1540" i="1"/>
  <c r="E1540" i="1"/>
  <c r="D1540" i="1"/>
  <c r="T1539" i="1"/>
  <c r="S1539" i="1"/>
  <c r="U1539" i="1" s="1"/>
  <c r="V1539" i="1" s="1"/>
  <c r="F1539" i="1"/>
  <c r="E1539" i="1"/>
  <c r="D1539" i="1"/>
  <c r="T1538" i="1"/>
  <c r="S1538" i="1"/>
  <c r="U1538" i="1" s="1"/>
  <c r="V1538" i="1" s="1"/>
  <c r="F1538" i="1"/>
  <c r="E1538" i="1"/>
  <c r="D1538" i="1"/>
  <c r="T1537" i="1"/>
  <c r="S1537" i="1"/>
  <c r="U1537" i="1" s="1"/>
  <c r="V1537" i="1" s="1"/>
  <c r="F1537" i="1"/>
  <c r="E1537" i="1"/>
  <c r="D1537" i="1"/>
  <c r="T1536" i="1"/>
  <c r="S1536" i="1"/>
  <c r="U1536" i="1" s="1"/>
  <c r="V1536" i="1" s="1"/>
  <c r="F1536" i="1"/>
  <c r="E1536" i="1"/>
  <c r="D1536" i="1"/>
  <c r="T1535" i="1"/>
  <c r="S1535" i="1"/>
  <c r="U1535" i="1" s="1"/>
  <c r="V1535" i="1" s="1"/>
  <c r="F1535" i="1"/>
  <c r="E1535" i="1"/>
  <c r="D1535" i="1"/>
  <c r="T1534" i="1"/>
  <c r="S1534" i="1"/>
  <c r="U1534" i="1" s="1"/>
  <c r="V1534" i="1" s="1"/>
  <c r="F1534" i="1"/>
  <c r="E1534" i="1"/>
  <c r="D1534" i="1"/>
  <c r="T1533" i="1"/>
  <c r="S1533" i="1"/>
  <c r="U1533" i="1" s="1"/>
  <c r="V1533" i="1" s="1"/>
  <c r="F1533" i="1"/>
  <c r="E1533" i="1"/>
  <c r="D1533" i="1"/>
  <c r="T1532" i="1"/>
  <c r="S1532" i="1"/>
  <c r="U1532" i="1" s="1"/>
  <c r="V1532" i="1" s="1"/>
  <c r="F1532" i="1"/>
  <c r="E1532" i="1"/>
  <c r="D1532" i="1"/>
  <c r="T1531" i="1"/>
  <c r="S1531" i="1"/>
  <c r="U1531" i="1" s="1"/>
  <c r="V1531" i="1" s="1"/>
  <c r="F1531" i="1"/>
  <c r="E1531" i="1"/>
  <c r="D1531" i="1"/>
  <c r="T1530" i="1"/>
  <c r="S1530" i="1"/>
  <c r="U1530" i="1" s="1"/>
  <c r="V1530" i="1" s="1"/>
  <c r="F1530" i="1"/>
  <c r="E1530" i="1"/>
  <c r="D1530" i="1"/>
  <c r="T1529" i="1"/>
  <c r="S1529" i="1"/>
  <c r="U1529" i="1" s="1"/>
  <c r="V1529" i="1" s="1"/>
  <c r="F1529" i="1"/>
  <c r="E1529" i="1"/>
  <c r="D1529" i="1"/>
  <c r="T1528" i="1"/>
  <c r="S1528" i="1"/>
  <c r="U1528" i="1" s="1"/>
  <c r="V1528" i="1" s="1"/>
  <c r="F1528" i="1"/>
  <c r="E1528" i="1"/>
  <c r="D1528" i="1"/>
  <c r="T1527" i="1"/>
  <c r="S1527" i="1"/>
  <c r="U1527" i="1" s="1"/>
  <c r="V1527" i="1" s="1"/>
  <c r="F1527" i="1"/>
  <c r="E1527" i="1"/>
  <c r="D1527" i="1"/>
  <c r="T1526" i="1"/>
  <c r="S1526" i="1"/>
  <c r="U1526" i="1" s="1"/>
  <c r="V1526" i="1" s="1"/>
  <c r="F1526" i="1"/>
  <c r="E1526" i="1"/>
  <c r="D1526" i="1"/>
  <c r="T1525" i="1"/>
  <c r="S1525" i="1"/>
  <c r="U1525" i="1" s="1"/>
  <c r="V1525" i="1" s="1"/>
  <c r="F1525" i="1"/>
  <c r="E1525" i="1"/>
  <c r="D1525" i="1"/>
  <c r="T1524" i="1"/>
  <c r="S1524" i="1"/>
  <c r="U1524" i="1" s="1"/>
  <c r="V1524" i="1" s="1"/>
  <c r="F1524" i="1"/>
  <c r="E1524" i="1"/>
  <c r="D1524" i="1"/>
  <c r="T1523" i="1"/>
  <c r="S1523" i="1"/>
  <c r="U1523" i="1" s="1"/>
  <c r="V1523" i="1" s="1"/>
  <c r="F1523" i="1"/>
  <c r="E1523" i="1"/>
  <c r="D1523" i="1"/>
  <c r="T1522" i="1"/>
  <c r="S1522" i="1"/>
  <c r="U1522" i="1" s="1"/>
  <c r="V1522" i="1" s="1"/>
  <c r="F1522" i="1"/>
  <c r="E1522" i="1"/>
  <c r="D1522" i="1"/>
  <c r="T1521" i="1"/>
  <c r="S1521" i="1"/>
  <c r="U1521" i="1" s="1"/>
  <c r="V1521" i="1" s="1"/>
  <c r="F1521" i="1"/>
  <c r="E1521" i="1"/>
  <c r="D1521" i="1"/>
  <c r="T1520" i="1"/>
  <c r="S1520" i="1"/>
  <c r="U1520" i="1" s="1"/>
  <c r="V1520" i="1" s="1"/>
  <c r="F1520" i="1"/>
  <c r="E1520" i="1"/>
  <c r="D1520" i="1"/>
  <c r="T1519" i="1"/>
  <c r="S1519" i="1"/>
  <c r="U1519" i="1" s="1"/>
  <c r="V1519" i="1" s="1"/>
  <c r="F1519" i="1"/>
  <c r="E1519" i="1"/>
  <c r="D1519" i="1"/>
  <c r="T1518" i="1"/>
  <c r="S1518" i="1"/>
  <c r="U1518" i="1" s="1"/>
  <c r="V1518" i="1" s="1"/>
  <c r="F1518" i="1"/>
  <c r="E1518" i="1"/>
  <c r="D1518" i="1"/>
  <c r="T1517" i="1"/>
  <c r="S1517" i="1"/>
  <c r="U1517" i="1" s="1"/>
  <c r="V1517" i="1" s="1"/>
  <c r="F1517" i="1"/>
  <c r="E1517" i="1"/>
  <c r="D1517" i="1"/>
  <c r="T1516" i="1"/>
  <c r="S1516" i="1"/>
  <c r="U1516" i="1" s="1"/>
  <c r="V1516" i="1" s="1"/>
  <c r="F1516" i="1"/>
  <c r="E1516" i="1"/>
  <c r="D1516" i="1"/>
  <c r="T1515" i="1"/>
  <c r="S1515" i="1"/>
  <c r="U1515" i="1" s="1"/>
  <c r="V1515" i="1" s="1"/>
  <c r="F1515" i="1"/>
  <c r="E1515" i="1"/>
  <c r="D1515" i="1"/>
  <c r="T1514" i="1"/>
  <c r="S1514" i="1"/>
  <c r="U1514" i="1" s="1"/>
  <c r="V1514" i="1" s="1"/>
  <c r="F1514" i="1"/>
  <c r="E1514" i="1"/>
  <c r="D1514" i="1"/>
  <c r="T1513" i="1"/>
  <c r="S1513" i="1"/>
  <c r="U1513" i="1" s="1"/>
  <c r="V1513" i="1" s="1"/>
  <c r="F1513" i="1"/>
  <c r="E1513" i="1"/>
  <c r="D1513" i="1"/>
  <c r="T1512" i="1"/>
  <c r="S1512" i="1"/>
  <c r="U1512" i="1" s="1"/>
  <c r="V1512" i="1" s="1"/>
  <c r="F1512" i="1"/>
  <c r="E1512" i="1"/>
  <c r="D1512" i="1"/>
  <c r="T1511" i="1"/>
  <c r="S1511" i="1"/>
  <c r="U1511" i="1" s="1"/>
  <c r="V1511" i="1" s="1"/>
  <c r="F1511" i="1"/>
  <c r="E1511" i="1"/>
  <c r="D1511" i="1"/>
  <c r="T1510" i="1"/>
  <c r="S1510" i="1"/>
  <c r="U1510" i="1" s="1"/>
  <c r="V1510" i="1" s="1"/>
  <c r="F1510" i="1"/>
  <c r="E1510" i="1"/>
  <c r="D1510" i="1"/>
  <c r="T1509" i="1"/>
  <c r="S1509" i="1"/>
  <c r="U1509" i="1" s="1"/>
  <c r="V1509" i="1" s="1"/>
  <c r="F1509" i="1"/>
  <c r="E1509" i="1"/>
  <c r="D1509" i="1"/>
  <c r="T1508" i="1"/>
  <c r="S1508" i="1"/>
  <c r="U1508" i="1" s="1"/>
  <c r="V1508" i="1" s="1"/>
  <c r="F1508" i="1"/>
  <c r="E1508" i="1"/>
  <c r="D1508" i="1"/>
  <c r="T1507" i="1"/>
  <c r="S1507" i="1"/>
  <c r="U1507" i="1" s="1"/>
  <c r="V1507" i="1" s="1"/>
  <c r="F1507" i="1"/>
  <c r="E1507" i="1"/>
  <c r="D1507" i="1"/>
  <c r="T1506" i="1"/>
  <c r="S1506" i="1"/>
  <c r="U1506" i="1" s="1"/>
  <c r="V1506" i="1" s="1"/>
  <c r="F1506" i="1"/>
  <c r="E1506" i="1"/>
  <c r="D1506" i="1"/>
  <c r="T1505" i="1"/>
  <c r="S1505" i="1"/>
  <c r="U1505" i="1" s="1"/>
  <c r="V1505" i="1" s="1"/>
  <c r="F1505" i="1"/>
  <c r="E1505" i="1"/>
  <c r="D1505" i="1"/>
  <c r="T1504" i="1"/>
  <c r="S1504" i="1"/>
  <c r="U1504" i="1" s="1"/>
  <c r="V1504" i="1" s="1"/>
  <c r="F1504" i="1"/>
  <c r="E1504" i="1"/>
  <c r="D1504" i="1"/>
  <c r="T1503" i="1"/>
  <c r="S1503" i="1"/>
  <c r="U1503" i="1" s="1"/>
  <c r="V1503" i="1" s="1"/>
  <c r="F1503" i="1"/>
  <c r="E1503" i="1"/>
  <c r="D1503" i="1"/>
  <c r="T1502" i="1"/>
  <c r="S1502" i="1"/>
  <c r="U1502" i="1" s="1"/>
  <c r="V1502" i="1" s="1"/>
  <c r="F1502" i="1"/>
  <c r="E1502" i="1"/>
  <c r="D1502" i="1"/>
  <c r="T1501" i="1"/>
  <c r="S1501" i="1"/>
  <c r="U1501" i="1" s="1"/>
  <c r="V1501" i="1" s="1"/>
  <c r="F1501" i="1"/>
  <c r="E1501" i="1"/>
  <c r="D1501" i="1"/>
  <c r="T1500" i="1"/>
  <c r="S1500" i="1"/>
  <c r="U1500" i="1" s="1"/>
  <c r="V1500" i="1" s="1"/>
  <c r="F1500" i="1"/>
  <c r="E1500" i="1"/>
  <c r="D1500" i="1"/>
  <c r="T1499" i="1"/>
  <c r="S1499" i="1"/>
  <c r="U1499" i="1" s="1"/>
  <c r="V1499" i="1" s="1"/>
  <c r="F1499" i="1"/>
  <c r="E1499" i="1"/>
  <c r="D1499" i="1"/>
  <c r="T1498" i="1"/>
  <c r="S1498" i="1"/>
  <c r="U1498" i="1" s="1"/>
  <c r="V1498" i="1" s="1"/>
  <c r="F1498" i="1"/>
  <c r="E1498" i="1"/>
  <c r="D1498" i="1"/>
  <c r="T1497" i="1"/>
  <c r="S1497" i="1"/>
  <c r="U1497" i="1" s="1"/>
  <c r="V1497" i="1" s="1"/>
  <c r="F1497" i="1"/>
  <c r="E1497" i="1"/>
  <c r="D1497" i="1"/>
  <c r="T1496" i="1"/>
  <c r="S1496" i="1"/>
  <c r="U1496" i="1" s="1"/>
  <c r="V1496" i="1" s="1"/>
  <c r="F1496" i="1"/>
  <c r="E1496" i="1"/>
  <c r="D1496" i="1"/>
  <c r="T1495" i="1"/>
  <c r="S1495" i="1"/>
  <c r="U1495" i="1" s="1"/>
  <c r="V1495" i="1" s="1"/>
  <c r="F1495" i="1"/>
  <c r="E1495" i="1"/>
  <c r="D1495" i="1"/>
  <c r="T1494" i="1"/>
  <c r="S1494" i="1"/>
  <c r="U1494" i="1" s="1"/>
  <c r="V1494" i="1" s="1"/>
  <c r="F1494" i="1"/>
  <c r="E1494" i="1"/>
  <c r="D1494" i="1"/>
  <c r="T1493" i="1"/>
  <c r="S1493" i="1"/>
  <c r="U1493" i="1" s="1"/>
  <c r="V1493" i="1" s="1"/>
  <c r="F1493" i="1"/>
  <c r="E1493" i="1"/>
  <c r="D1493" i="1"/>
  <c r="T1492" i="1"/>
  <c r="S1492" i="1"/>
  <c r="U1492" i="1" s="1"/>
  <c r="V1492" i="1" s="1"/>
  <c r="F1492" i="1"/>
  <c r="E1492" i="1"/>
  <c r="D1492" i="1"/>
  <c r="T1491" i="1"/>
  <c r="S1491" i="1"/>
  <c r="U1491" i="1" s="1"/>
  <c r="V1491" i="1" s="1"/>
  <c r="F1491" i="1"/>
  <c r="E1491" i="1"/>
  <c r="D1491" i="1"/>
  <c r="T1490" i="1"/>
  <c r="S1490" i="1"/>
  <c r="U1490" i="1" s="1"/>
  <c r="V1490" i="1" s="1"/>
  <c r="F1490" i="1"/>
  <c r="E1490" i="1"/>
  <c r="D1490" i="1"/>
  <c r="T1489" i="1"/>
  <c r="S1489" i="1"/>
  <c r="U1489" i="1" s="1"/>
  <c r="V1489" i="1" s="1"/>
  <c r="F1489" i="1"/>
  <c r="E1489" i="1"/>
  <c r="D1489" i="1"/>
  <c r="T1488" i="1"/>
  <c r="S1488" i="1"/>
  <c r="U1488" i="1" s="1"/>
  <c r="V1488" i="1" s="1"/>
  <c r="F1488" i="1"/>
  <c r="E1488" i="1"/>
  <c r="D1488" i="1"/>
  <c r="T1487" i="1"/>
  <c r="S1487" i="1"/>
  <c r="U1487" i="1" s="1"/>
  <c r="V1487" i="1" s="1"/>
  <c r="F1487" i="1"/>
  <c r="E1487" i="1"/>
  <c r="D1487" i="1"/>
  <c r="T1486" i="1"/>
  <c r="S1486" i="1"/>
  <c r="U1486" i="1" s="1"/>
  <c r="V1486" i="1" s="1"/>
  <c r="F1486" i="1"/>
  <c r="E1486" i="1"/>
  <c r="D1486" i="1"/>
  <c r="T1485" i="1"/>
  <c r="S1485" i="1"/>
  <c r="U1485" i="1" s="1"/>
  <c r="V1485" i="1" s="1"/>
  <c r="F1485" i="1"/>
  <c r="E1485" i="1"/>
  <c r="D1485" i="1"/>
  <c r="T1484" i="1"/>
  <c r="S1484" i="1"/>
  <c r="U1484" i="1" s="1"/>
  <c r="V1484" i="1" s="1"/>
  <c r="F1484" i="1"/>
  <c r="E1484" i="1"/>
  <c r="D1484" i="1"/>
  <c r="T1483" i="1"/>
  <c r="S1483" i="1"/>
  <c r="U1483" i="1" s="1"/>
  <c r="V1483" i="1" s="1"/>
  <c r="F1483" i="1"/>
  <c r="E1483" i="1"/>
  <c r="D1483" i="1"/>
  <c r="T1482" i="1"/>
  <c r="S1482" i="1"/>
  <c r="U1482" i="1" s="1"/>
  <c r="V1482" i="1" s="1"/>
  <c r="F1482" i="1"/>
  <c r="E1482" i="1"/>
  <c r="D1482" i="1"/>
  <c r="T1481" i="1"/>
  <c r="S1481" i="1"/>
  <c r="U1481" i="1" s="1"/>
  <c r="V1481" i="1" s="1"/>
  <c r="F1481" i="1"/>
  <c r="E1481" i="1"/>
  <c r="D1481" i="1"/>
  <c r="T1480" i="1"/>
  <c r="S1480" i="1"/>
  <c r="U1480" i="1" s="1"/>
  <c r="V1480" i="1" s="1"/>
  <c r="F1480" i="1"/>
  <c r="E1480" i="1"/>
  <c r="D1480" i="1"/>
  <c r="T1479" i="1"/>
  <c r="S1479" i="1"/>
  <c r="U1479" i="1" s="1"/>
  <c r="V1479" i="1" s="1"/>
  <c r="F1479" i="1"/>
  <c r="E1479" i="1"/>
  <c r="D1479" i="1"/>
  <c r="T1478" i="1"/>
  <c r="S1478" i="1"/>
  <c r="U1478" i="1" s="1"/>
  <c r="V1478" i="1" s="1"/>
  <c r="F1478" i="1"/>
  <c r="E1478" i="1"/>
  <c r="D1478" i="1"/>
  <c r="T1477" i="1"/>
  <c r="S1477" i="1"/>
  <c r="U1477" i="1" s="1"/>
  <c r="V1477" i="1" s="1"/>
  <c r="F1477" i="1"/>
  <c r="E1477" i="1"/>
  <c r="D1477" i="1"/>
  <c r="T1476" i="1"/>
  <c r="S1476" i="1"/>
  <c r="U1476" i="1" s="1"/>
  <c r="V1476" i="1" s="1"/>
  <c r="F1476" i="1"/>
  <c r="E1476" i="1"/>
  <c r="D1476" i="1"/>
  <c r="T1475" i="1"/>
  <c r="S1475" i="1"/>
  <c r="U1475" i="1" s="1"/>
  <c r="V1475" i="1" s="1"/>
  <c r="F1475" i="1"/>
  <c r="E1475" i="1"/>
  <c r="D1475" i="1"/>
  <c r="T1474" i="1"/>
  <c r="S1474" i="1"/>
  <c r="U1474" i="1" s="1"/>
  <c r="V1474" i="1" s="1"/>
  <c r="F1474" i="1"/>
  <c r="E1474" i="1"/>
  <c r="D1474" i="1"/>
  <c r="T1473" i="1"/>
  <c r="S1473" i="1"/>
  <c r="U1473" i="1" s="1"/>
  <c r="V1473" i="1" s="1"/>
  <c r="F1473" i="1"/>
  <c r="E1473" i="1"/>
  <c r="D1473" i="1"/>
  <c r="T1472" i="1"/>
  <c r="S1472" i="1"/>
  <c r="U1472" i="1" s="1"/>
  <c r="V1472" i="1" s="1"/>
  <c r="F1472" i="1"/>
  <c r="E1472" i="1"/>
  <c r="D1472" i="1"/>
  <c r="T1471" i="1"/>
  <c r="S1471" i="1"/>
  <c r="U1471" i="1" s="1"/>
  <c r="V1471" i="1" s="1"/>
  <c r="F1471" i="1"/>
  <c r="E1471" i="1"/>
  <c r="D1471" i="1"/>
  <c r="T1470" i="1"/>
  <c r="S1470" i="1"/>
  <c r="U1470" i="1" s="1"/>
  <c r="V1470" i="1" s="1"/>
  <c r="F1470" i="1"/>
  <c r="E1470" i="1"/>
  <c r="D1470" i="1"/>
  <c r="T1469" i="1"/>
  <c r="S1469" i="1"/>
  <c r="U1469" i="1" s="1"/>
  <c r="V1469" i="1" s="1"/>
  <c r="F1469" i="1"/>
  <c r="E1469" i="1"/>
  <c r="D1469" i="1"/>
  <c r="T1468" i="1"/>
  <c r="S1468" i="1"/>
  <c r="U1468" i="1" s="1"/>
  <c r="V1468" i="1" s="1"/>
  <c r="F1468" i="1"/>
  <c r="E1468" i="1"/>
  <c r="D1468" i="1"/>
  <c r="T1467" i="1"/>
  <c r="S1467" i="1"/>
  <c r="U1467" i="1" s="1"/>
  <c r="V1467" i="1" s="1"/>
  <c r="F1467" i="1"/>
  <c r="E1467" i="1"/>
  <c r="D1467" i="1"/>
  <c r="T1466" i="1"/>
  <c r="S1466" i="1"/>
  <c r="U1466" i="1" s="1"/>
  <c r="V1466" i="1" s="1"/>
  <c r="F1466" i="1"/>
  <c r="E1466" i="1"/>
  <c r="D1466" i="1"/>
  <c r="T1465" i="1"/>
  <c r="S1465" i="1"/>
  <c r="U1465" i="1" s="1"/>
  <c r="V1465" i="1" s="1"/>
  <c r="F1465" i="1"/>
  <c r="E1465" i="1"/>
  <c r="D1465" i="1"/>
  <c r="T1464" i="1"/>
  <c r="S1464" i="1"/>
  <c r="U1464" i="1" s="1"/>
  <c r="V1464" i="1" s="1"/>
  <c r="F1464" i="1"/>
  <c r="E1464" i="1"/>
  <c r="D1464" i="1"/>
  <c r="T1463" i="1"/>
  <c r="S1463" i="1"/>
  <c r="U1463" i="1" s="1"/>
  <c r="V1463" i="1" s="1"/>
  <c r="F1463" i="1"/>
  <c r="E1463" i="1"/>
  <c r="D1463" i="1"/>
  <c r="T1462" i="1"/>
  <c r="S1462" i="1"/>
  <c r="U1462" i="1" s="1"/>
  <c r="V1462" i="1" s="1"/>
  <c r="F1462" i="1"/>
  <c r="E1462" i="1"/>
  <c r="D1462" i="1"/>
  <c r="T1461" i="1"/>
  <c r="S1461" i="1"/>
  <c r="U1461" i="1" s="1"/>
  <c r="V1461" i="1" s="1"/>
  <c r="F1461" i="1"/>
  <c r="E1461" i="1"/>
  <c r="D1461" i="1"/>
  <c r="T1460" i="1"/>
  <c r="S1460" i="1"/>
  <c r="U1460" i="1" s="1"/>
  <c r="V1460" i="1" s="1"/>
  <c r="F1460" i="1"/>
  <c r="E1460" i="1"/>
  <c r="D1460" i="1"/>
  <c r="T1459" i="1"/>
  <c r="S1459" i="1"/>
  <c r="U1459" i="1" s="1"/>
  <c r="V1459" i="1" s="1"/>
  <c r="F1459" i="1"/>
  <c r="E1459" i="1"/>
  <c r="D1459" i="1"/>
  <c r="T1458" i="1"/>
  <c r="S1458" i="1"/>
  <c r="U1458" i="1" s="1"/>
  <c r="V1458" i="1" s="1"/>
  <c r="F1458" i="1"/>
  <c r="E1458" i="1"/>
  <c r="D1458" i="1"/>
  <c r="T1457" i="1"/>
  <c r="S1457" i="1"/>
  <c r="U1457" i="1" s="1"/>
  <c r="V1457" i="1" s="1"/>
  <c r="F1457" i="1"/>
  <c r="E1457" i="1"/>
  <c r="D1457" i="1"/>
  <c r="T1456" i="1"/>
  <c r="S1456" i="1"/>
  <c r="U1456" i="1" s="1"/>
  <c r="V1456" i="1" s="1"/>
  <c r="F1456" i="1"/>
  <c r="E1456" i="1"/>
  <c r="D1456" i="1"/>
  <c r="T1455" i="1"/>
  <c r="S1455" i="1"/>
  <c r="U1455" i="1" s="1"/>
  <c r="V1455" i="1" s="1"/>
  <c r="F1455" i="1"/>
  <c r="E1455" i="1"/>
  <c r="D1455" i="1"/>
  <c r="T1454" i="1"/>
  <c r="S1454" i="1"/>
  <c r="U1454" i="1" s="1"/>
  <c r="V1454" i="1" s="1"/>
  <c r="F1454" i="1"/>
  <c r="E1454" i="1"/>
  <c r="D1454" i="1"/>
  <c r="T1453" i="1"/>
  <c r="S1453" i="1"/>
  <c r="U1453" i="1" s="1"/>
  <c r="V1453" i="1" s="1"/>
  <c r="F1453" i="1"/>
  <c r="E1453" i="1"/>
  <c r="D1453" i="1"/>
  <c r="T1452" i="1"/>
  <c r="S1452" i="1"/>
  <c r="U1452" i="1" s="1"/>
  <c r="V1452" i="1" s="1"/>
  <c r="F1452" i="1"/>
  <c r="E1452" i="1"/>
  <c r="D1452" i="1"/>
  <c r="T1451" i="1"/>
  <c r="S1451" i="1"/>
  <c r="U1451" i="1" s="1"/>
  <c r="V1451" i="1" s="1"/>
  <c r="F1451" i="1"/>
  <c r="E1451" i="1"/>
  <c r="D1451" i="1"/>
  <c r="T1450" i="1"/>
  <c r="S1450" i="1"/>
  <c r="U1450" i="1" s="1"/>
  <c r="V1450" i="1" s="1"/>
  <c r="F1450" i="1"/>
  <c r="E1450" i="1"/>
  <c r="D1450" i="1"/>
  <c r="T1449" i="1"/>
  <c r="S1449" i="1"/>
  <c r="U1449" i="1" s="1"/>
  <c r="V1449" i="1" s="1"/>
  <c r="F1449" i="1"/>
  <c r="E1449" i="1"/>
  <c r="D1449" i="1"/>
  <c r="T1448" i="1"/>
  <c r="S1448" i="1"/>
  <c r="U1448" i="1" s="1"/>
  <c r="V1448" i="1" s="1"/>
  <c r="F1448" i="1"/>
  <c r="E1448" i="1"/>
  <c r="D1448" i="1"/>
  <c r="T1447" i="1"/>
  <c r="S1447" i="1"/>
  <c r="U1447" i="1" s="1"/>
  <c r="V1447" i="1" s="1"/>
  <c r="F1447" i="1"/>
  <c r="E1447" i="1"/>
  <c r="D1447" i="1"/>
  <c r="T1446" i="1"/>
  <c r="S1446" i="1"/>
  <c r="U1446" i="1" s="1"/>
  <c r="V1446" i="1" s="1"/>
  <c r="F1446" i="1"/>
  <c r="E1446" i="1"/>
  <c r="D1446" i="1"/>
  <c r="T1445" i="1"/>
  <c r="S1445" i="1"/>
  <c r="U1445" i="1" s="1"/>
  <c r="V1445" i="1" s="1"/>
  <c r="F1445" i="1"/>
  <c r="E1445" i="1"/>
  <c r="D1445" i="1"/>
  <c r="T1444" i="1"/>
  <c r="S1444" i="1"/>
  <c r="U1444" i="1" s="1"/>
  <c r="V1444" i="1" s="1"/>
  <c r="F1444" i="1"/>
  <c r="E1444" i="1"/>
  <c r="D1444" i="1"/>
  <c r="T1443" i="1"/>
  <c r="S1443" i="1"/>
  <c r="U1443" i="1" s="1"/>
  <c r="V1443" i="1" s="1"/>
  <c r="F1443" i="1"/>
  <c r="E1443" i="1"/>
  <c r="D1443" i="1"/>
  <c r="T1442" i="1"/>
  <c r="S1442" i="1"/>
  <c r="U1442" i="1" s="1"/>
  <c r="V1442" i="1" s="1"/>
  <c r="F1442" i="1"/>
  <c r="E1442" i="1"/>
  <c r="D1442" i="1"/>
  <c r="T1441" i="1"/>
  <c r="S1441" i="1"/>
  <c r="U1441" i="1" s="1"/>
  <c r="V1441" i="1" s="1"/>
  <c r="F1441" i="1"/>
  <c r="E1441" i="1"/>
  <c r="D1441" i="1"/>
  <c r="T1440" i="1"/>
  <c r="S1440" i="1"/>
  <c r="U1440" i="1" s="1"/>
  <c r="V1440" i="1" s="1"/>
  <c r="F1440" i="1"/>
  <c r="E1440" i="1"/>
  <c r="D1440" i="1"/>
  <c r="T1439" i="1"/>
  <c r="S1439" i="1"/>
  <c r="U1439" i="1" s="1"/>
  <c r="V1439" i="1" s="1"/>
  <c r="F1439" i="1"/>
  <c r="E1439" i="1"/>
  <c r="D1439" i="1"/>
  <c r="T1438" i="1"/>
  <c r="S1438" i="1"/>
  <c r="U1438" i="1" s="1"/>
  <c r="V1438" i="1" s="1"/>
  <c r="F1438" i="1"/>
  <c r="E1438" i="1"/>
  <c r="D1438" i="1"/>
  <c r="T1437" i="1"/>
  <c r="S1437" i="1"/>
  <c r="U1437" i="1" s="1"/>
  <c r="V1437" i="1" s="1"/>
  <c r="F1437" i="1"/>
  <c r="E1437" i="1"/>
  <c r="D1437" i="1"/>
  <c r="T1436" i="1"/>
  <c r="S1436" i="1"/>
  <c r="U1436" i="1" s="1"/>
  <c r="V1436" i="1" s="1"/>
  <c r="F1436" i="1"/>
  <c r="E1436" i="1"/>
  <c r="D1436" i="1"/>
  <c r="T1435" i="1"/>
  <c r="S1435" i="1"/>
  <c r="U1435" i="1" s="1"/>
  <c r="V1435" i="1" s="1"/>
  <c r="F1435" i="1"/>
  <c r="E1435" i="1"/>
  <c r="D1435" i="1"/>
  <c r="T1434" i="1"/>
  <c r="S1434" i="1"/>
  <c r="U1434" i="1" s="1"/>
  <c r="V1434" i="1" s="1"/>
  <c r="F1434" i="1"/>
  <c r="E1434" i="1"/>
  <c r="D1434" i="1"/>
  <c r="T1433" i="1"/>
  <c r="S1433" i="1"/>
  <c r="U1433" i="1" s="1"/>
  <c r="V1433" i="1" s="1"/>
  <c r="F1433" i="1"/>
  <c r="E1433" i="1"/>
  <c r="D1433" i="1"/>
  <c r="T1432" i="1"/>
  <c r="S1432" i="1"/>
  <c r="U1432" i="1" s="1"/>
  <c r="V1432" i="1" s="1"/>
  <c r="F1432" i="1"/>
  <c r="E1432" i="1"/>
  <c r="D1432" i="1"/>
  <c r="T1431" i="1"/>
  <c r="S1431" i="1"/>
  <c r="U1431" i="1" s="1"/>
  <c r="V1431" i="1" s="1"/>
  <c r="F1431" i="1"/>
  <c r="E1431" i="1"/>
  <c r="D1431" i="1"/>
  <c r="T1430" i="1"/>
  <c r="S1430" i="1"/>
  <c r="U1430" i="1" s="1"/>
  <c r="V1430" i="1" s="1"/>
  <c r="F1430" i="1"/>
  <c r="E1430" i="1"/>
  <c r="D1430" i="1"/>
  <c r="T1429" i="1"/>
  <c r="S1429" i="1"/>
  <c r="U1429" i="1" s="1"/>
  <c r="V1429" i="1" s="1"/>
  <c r="F1429" i="1"/>
  <c r="E1429" i="1"/>
  <c r="D1429" i="1"/>
  <c r="T1428" i="1"/>
  <c r="S1428" i="1"/>
  <c r="U1428" i="1" s="1"/>
  <c r="V1428" i="1" s="1"/>
  <c r="F1428" i="1"/>
  <c r="E1428" i="1"/>
  <c r="D1428" i="1"/>
  <c r="T1427" i="1"/>
  <c r="S1427" i="1"/>
  <c r="U1427" i="1" s="1"/>
  <c r="V1427" i="1" s="1"/>
  <c r="F1427" i="1"/>
  <c r="E1427" i="1"/>
  <c r="D1427" i="1"/>
  <c r="T1426" i="1"/>
  <c r="S1426" i="1"/>
  <c r="U1426" i="1" s="1"/>
  <c r="V1426" i="1" s="1"/>
  <c r="F1426" i="1"/>
  <c r="E1426" i="1"/>
  <c r="D1426" i="1"/>
  <c r="T1425" i="1"/>
  <c r="S1425" i="1"/>
  <c r="U1425" i="1" s="1"/>
  <c r="V1425" i="1" s="1"/>
  <c r="F1425" i="1"/>
  <c r="E1425" i="1"/>
  <c r="D1425" i="1"/>
  <c r="T1424" i="1"/>
  <c r="S1424" i="1"/>
  <c r="U1424" i="1" s="1"/>
  <c r="V1424" i="1" s="1"/>
  <c r="F1424" i="1"/>
  <c r="E1424" i="1"/>
  <c r="D1424" i="1"/>
  <c r="T1423" i="1"/>
  <c r="S1423" i="1"/>
  <c r="U1423" i="1" s="1"/>
  <c r="V1423" i="1" s="1"/>
  <c r="F1423" i="1"/>
  <c r="E1423" i="1"/>
  <c r="D1423" i="1"/>
  <c r="T1422" i="1"/>
  <c r="S1422" i="1"/>
  <c r="U1422" i="1" s="1"/>
  <c r="V1422" i="1" s="1"/>
  <c r="F1422" i="1"/>
  <c r="E1422" i="1"/>
  <c r="D1422" i="1"/>
  <c r="T1421" i="1"/>
  <c r="S1421" i="1"/>
  <c r="U1421" i="1" s="1"/>
  <c r="V1421" i="1" s="1"/>
  <c r="F1421" i="1"/>
  <c r="E1421" i="1"/>
  <c r="D1421" i="1"/>
  <c r="T1420" i="1"/>
  <c r="S1420" i="1"/>
  <c r="U1420" i="1" s="1"/>
  <c r="V1420" i="1" s="1"/>
  <c r="F1420" i="1"/>
  <c r="E1420" i="1"/>
  <c r="D1420" i="1"/>
  <c r="T1419" i="1"/>
  <c r="S1419" i="1"/>
  <c r="U1419" i="1" s="1"/>
  <c r="V1419" i="1" s="1"/>
  <c r="F1419" i="1"/>
  <c r="E1419" i="1"/>
  <c r="D1419" i="1"/>
  <c r="T1418" i="1"/>
  <c r="S1418" i="1"/>
  <c r="U1418" i="1" s="1"/>
  <c r="V1418" i="1" s="1"/>
  <c r="F1418" i="1"/>
  <c r="E1418" i="1"/>
  <c r="D1418" i="1"/>
  <c r="T1417" i="1"/>
  <c r="S1417" i="1"/>
  <c r="U1417" i="1" s="1"/>
  <c r="V1417" i="1" s="1"/>
  <c r="F1417" i="1"/>
  <c r="E1417" i="1"/>
  <c r="D1417" i="1"/>
  <c r="T1416" i="1"/>
  <c r="S1416" i="1"/>
  <c r="U1416" i="1" s="1"/>
  <c r="V1416" i="1" s="1"/>
  <c r="F1416" i="1"/>
  <c r="E1416" i="1"/>
  <c r="D1416" i="1"/>
  <c r="T1415" i="1"/>
  <c r="S1415" i="1"/>
  <c r="U1415" i="1" s="1"/>
  <c r="V1415" i="1" s="1"/>
  <c r="F1415" i="1"/>
  <c r="E1415" i="1"/>
  <c r="D1415" i="1"/>
  <c r="T1414" i="1"/>
  <c r="S1414" i="1"/>
  <c r="U1414" i="1" s="1"/>
  <c r="V1414" i="1" s="1"/>
  <c r="F1414" i="1"/>
  <c r="E1414" i="1"/>
  <c r="D1414" i="1"/>
  <c r="T1413" i="1"/>
  <c r="S1413" i="1"/>
  <c r="U1413" i="1" s="1"/>
  <c r="V1413" i="1" s="1"/>
  <c r="F1413" i="1"/>
  <c r="E1413" i="1"/>
  <c r="D1413" i="1"/>
  <c r="T1412" i="1"/>
  <c r="S1412" i="1"/>
  <c r="U1412" i="1" s="1"/>
  <c r="V1412" i="1" s="1"/>
  <c r="F1412" i="1"/>
  <c r="E1412" i="1"/>
  <c r="D1412" i="1"/>
  <c r="T1411" i="1"/>
  <c r="S1411" i="1"/>
  <c r="U1411" i="1" s="1"/>
  <c r="V1411" i="1" s="1"/>
  <c r="F1411" i="1"/>
  <c r="E1411" i="1"/>
  <c r="D1411" i="1"/>
  <c r="T1410" i="1"/>
  <c r="S1410" i="1"/>
  <c r="U1410" i="1" s="1"/>
  <c r="V1410" i="1" s="1"/>
  <c r="F1410" i="1"/>
  <c r="E1410" i="1"/>
  <c r="D1410" i="1"/>
  <c r="T1409" i="1"/>
  <c r="S1409" i="1"/>
  <c r="U1409" i="1" s="1"/>
  <c r="V1409" i="1" s="1"/>
  <c r="F1409" i="1"/>
  <c r="E1409" i="1"/>
  <c r="D1409" i="1"/>
  <c r="T1408" i="1"/>
  <c r="S1408" i="1"/>
  <c r="U1408" i="1" s="1"/>
  <c r="V1408" i="1" s="1"/>
  <c r="F1408" i="1"/>
  <c r="E1408" i="1"/>
  <c r="D1408" i="1"/>
  <c r="T1407" i="1"/>
  <c r="S1407" i="1"/>
  <c r="F1407" i="1"/>
  <c r="E1407" i="1"/>
  <c r="D1407" i="1"/>
  <c r="T1406" i="1"/>
  <c r="S1406" i="1"/>
  <c r="U1406" i="1" s="1"/>
  <c r="V1406" i="1" s="1"/>
  <c r="F1406" i="1"/>
  <c r="E1406" i="1"/>
  <c r="D1406" i="1"/>
  <c r="T1405" i="1"/>
  <c r="S1405" i="1"/>
  <c r="U1405" i="1" s="1"/>
  <c r="V1405" i="1" s="1"/>
  <c r="F1405" i="1"/>
  <c r="E1405" i="1"/>
  <c r="D1405" i="1"/>
  <c r="T1404" i="1"/>
  <c r="S1404" i="1"/>
  <c r="U1404" i="1" s="1"/>
  <c r="V1404" i="1" s="1"/>
  <c r="F1404" i="1"/>
  <c r="E1404" i="1"/>
  <c r="D1404" i="1"/>
  <c r="T1403" i="1"/>
  <c r="S1403" i="1"/>
  <c r="F1403" i="1"/>
  <c r="E1403" i="1"/>
  <c r="D1403" i="1"/>
  <c r="T1402" i="1"/>
  <c r="S1402" i="1"/>
  <c r="U1402" i="1" s="1"/>
  <c r="V1402" i="1" s="1"/>
  <c r="F1402" i="1"/>
  <c r="E1402" i="1"/>
  <c r="D1402" i="1"/>
  <c r="T1401" i="1"/>
  <c r="S1401" i="1"/>
  <c r="U1401" i="1" s="1"/>
  <c r="V1401" i="1" s="1"/>
  <c r="F1401" i="1"/>
  <c r="E1401" i="1"/>
  <c r="D1401" i="1"/>
  <c r="T1400" i="1"/>
  <c r="S1400" i="1"/>
  <c r="U1400" i="1" s="1"/>
  <c r="V1400" i="1" s="1"/>
  <c r="F1400" i="1"/>
  <c r="E1400" i="1"/>
  <c r="D1400" i="1"/>
  <c r="T1399" i="1"/>
  <c r="S1399" i="1"/>
  <c r="U1399" i="1" s="1"/>
  <c r="V1399" i="1" s="1"/>
  <c r="F1399" i="1"/>
  <c r="E1399" i="1"/>
  <c r="D1399" i="1"/>
  <c r="T1398" i="1"/>
  <c r="S1398" i="1"/>
  <c r="U1398" i="1" s="1"/>
  <c r="V1398" i="1" s="1"/>
  <c r="F1398" i="1"/>
  <c r="E1398" i="1"/>
  <c r="D1398" i="1"/>
  <c r="T1397" i="1"/>
  <c r="S1397" i="1"/>
  <c r="U1397" i="1" s="1"/>
  <c r="V1397" i="1" s="1"/>
  <c r="F1397" i="1"/>
  <c r="E1397" i="1"/>
  <c r="D1397" i="1"/>
  <c r="T1396" i="1"/>
  <c r="S1396" i="1"/>
  <c r="U1396" i="1" s="1"/>
  <c r="V1396" i="1" s="1"/>
  <c r="F1396" i="1"/>
  <c r="E1396" i="1"/>
  <c r="D1396" i="1"/>
  <c r="T1395" i="1"/>
  <c r="S1395" i="1"/>
  <c r="U1395" i="1" s="1"/>
  <c r="V1395" i="1" s="1"/>
  <c r="F1395" i="1"/>
  <c r="E1395" i="1"/>
  <c r="D1395" i="1"/>
  <c r="T1394" i="1"/>
  <c r="S1394" i="1"/>
  <c r="U1394" i="1" s="1"/>
  <c r="V1394" i="1" s="1"/>
  <c r="F1394" i="1"/>
  <c r="E1394" i="1"/>
  <c r="D1394" i="1"/>
  <c r="T1393" i="1"/>
  <c r="S1393" i="1"/>
  <c r="U1393" i="1" s="1"/>
  <c r="V1393" i="1" s="1"/>
  <c r="F1393" i="1"/>
  <c r="E1393" i="1"/>
  <c r="D1393" i="1"/>
  <c r="T1392" i="1"/>
  <c r="S1392" i="1"/>
  <c r="U1392" i="1" s="1"/>
  <c r="V1392" i="1" s="1"/>
  <c r="F1392" i="1"/>
  <c r="E1392" i="1"/>
  <c r="D1392" i="1"/>
  <c r="T1391" i="1"/>
  <c r="S1391" i="1"/>
  <c r="U1391" i="1" s="1"/>
  <c r="V1391" i="1" s="1"/>
  <c r="F1391" i="1"/>
  <c r="E1391" i="1"/>
  <c r="D1391" i="1"/>
  <c r="T1390" i="1"/>
  <c r="S1390" i="1"/>
  <c r="U1390" i="1" s="1"/>
  <c r="V1390" i="1" s="1"/>
  <c r="F1390" i="1"/>
  <c r="E1390" i="1"/>
  <c r="D1390" i="1"/>
  <c r="T1389" i="1"/>
  <c r="S1389" i="1"/>
  <c r="U1389" i="1" s="1"/>
  <c r="V1389" i="1" s="1"/>
  <c r="F1389" i="1"/>
  <c r="E1389" i="1"/>
  <c r="D1389" i="1"/>
  <c r="T1388" i="1"/>
  <c r="S1388" i="1"/>
  <c r="U1388" i="1" s="1"/>
  <c r="V1388" i="1" s="1"/>
  <c r="F1388" i="1"/>
  <c r="E1388" i="1"/>
  <c r="D1388" i="1"/>
  <c r="T1387" i="1"/>
  <c r="S1387" i="1"/>
  <c r="U1387" i="1" s="1"/>
  <c r="V1387" i="1" s="1"/>
  <c r="F1387" i="1"/>
  <c r="E1387" i="1"/>
  <c r="D1387" i="1"/>
  <c r="T1386" i="1"/>
  <c r="S1386" i="1"/>
  <c r="U1386" i="1" s="1"/>
  <c r="V1386" i="1" s="1"/>
  <c r="F1386" i="1"/>
  <c r="E1386" i="1"/>
  <c r="D1386" i="1"/>
  <c r="T1385" i="1"/>
  <c r="S1385" i="1"/>
  <c r="U1385" i="1" s="1"/>
  <c r="V1385" i="1" s="1"/>
  <c r="F1385" i="1"/>
  <c r="E1385" i="1"/>
  <c r="D1385" i="1"/>
  <c r="T1384" i="1"/>
  <c r="S1384" i="1"/>
  <c r="U1384" i="1" s="1"/>
  <c r="V1384" i="1" s="1"/>
  <c r="F1384" i="1"/>
  <c r="E1384" i="1"/>
  <c r="D1384" i="1"/>
  <c r="T1383" i="1"/>
  <c r="S1383" i="1"/>
  <c r="U1383" i="1" s="1"/>
  <c r="V1383" i="1" s="1"/>
  <c r="F1383" i="1"/>
  <c r="E1383" i="1"/>
  <c r="D1383" i="1"/>
  <c r="T1382" i="1"/>
  <c r="S1382" i="1"/>
  <c r="U1382" i="1" s="1"/>
  <c r="V1382" i="1" s="1"/>
  <c r="F1382" i="1"/>
  <c r="E1382" i="1"/>
  <c r="D1382" i="1"/>
  <c r="T1381" i="1"/>
  <c r="S1381" i="1"/>
  <c r="U1381" i="1" s="1"/>
  <c r="V1381" i="1" s="1"/>
  <c r="F1381" i="1"/>
  <c r="E1381" i="1"/>
  <c r="D1381" i="1"/>
  <c r="T1380" i="1"/>
  <c r="S1380" i="1"/>
  <c r="U1380" i="1" s="1"/>
  <c r="V1380" i="1" s="1"/>
  <c r="F1380" i="1"/>
  <c r="E1380" i="1"/>
  <c r="D1380" i="1"/>
  <c r="T1379" i="1"/>
  <c r="S1379" i="1"/>
  <c r="U1379" i="1" s="1"/>
  <c r="V1379" i="1" s="1"/>
  <c r="F1379" i="1"/>
  <c r="E1379" i="1"/>
  <c r="D1379" i="1"/>
  <c r="T1378" i="1"/>
  <c r="S1378" i="1"/>
  <c r="U1378" i="1" s="1"/>
  <c r="V1378" i="1" s="1"/>
  <c r="F1378" i="1"/>
  <c r="E1378" i="1"/>
  <c r="D1378" i="1"/>
  <c r="T1377" i="1"/>
  <c r="S1377" i="1"/>
  <c r="F1377" i="1"/>
  <c r="E1377" i="1"/>
  <c r="D1377" i="1"/>
  <c r="T1376" i="1"/>
  <c r="S1376" i="1"/>
  <c r="U1376" i="1" s="1"/>
  <c r="V1376" i="1" s="1"/>
  <c r="F1376" i="1"/>
  <c r="E1376" i="1"/>
  <c r="D1376" i="1"/>
  <c r="T1375" i="1"/>
  <c r="S1375" i="1"/>
  <c r="U1375" i="1" s="1"/>
  <c r="V1375" i="1" s="1"/>
  <c r="F1375" i="1"/>
  <c r="E1375" i="1"/>
  <c r="D1375" i="1"/>
  <c r="T1374" i="1"/>
  <c r="S1374" i="1"/>
  <c r="U1374" i="1" s="1"/>
  <c r="V1374" i="1" s="1"/>
  <c r="F1374" i="1"/>
  <c r="E1374" i="1"/>
  <c r="D1374" i="1"/>
  <c r="T1373" i="1"/>
  <c r="S1373" i="1"/>
  <c r="U1373" i="1" s="1"/>
  <c r="V1373" i="1" s="1"/>
  <c r="F1373" i="1"/>
  <c r="E1373" i="1"/>
  <c r="D1373" i="1"/>
  <c r="T1372" i="1"/>
  <c r="S1372" i="1"/>
  <c r="U1372" i="1" s="1"/>
  <c r="V1372" i="1" s="1"/>
  <c r="F1372" i="1"/>
  <c r="E1372" i="1"/>
  <c r="D1372" i="1"/>
  <c r="T1371" i="1"/>
  <c r="S1371" i="1"/>
  <c r="U1371" i="1" s="1"/>
  <c r="V1371" i="1" s="1"/>
  <c r="F1371" i="1"/>
  <c r="E1371" i="1"/>
  <c r="D1371" i="1"/>
  <c r="T1370" i="1"/>
  <c r="S1370" i="1"/>
  <c r="U1370" i="1" s="1"/>
  <c r="V1370" i="1" s="1"/>
  <c r="F1370" i="1"/>
  <c r="E1370" i="1"/>
  <c r="D1370" i="1"/>
  <c r="T1369" i="1"/>
  <c r="S1369" i="1"/>
  <c r="U1369" i="1" s="1"/>
  <c r="V1369" i="1" s="1"/>
  <c r="F1369" i="1"/>
  <c r="E1369" i="1"/>
  <c r="D1369" i="1"/>
  <c r="T1368" i="1"/>
  <c r="S1368" i="1"/>
  <c r="U1368" i="1" s="1"/>
  <c r="V1368" i="1" s="1"/>
  <c r="F1368" i="1"/>
  <c r="E1368" i="1"/>
  <c r="D1368" i="1"/>
  <c r="T1367" i="1"/>
  <c r="S1367" i="1"/>
  <c r="U1367" i="1" s="1"/>
  <c r="V1367" i="1" s="1"/>
  <c r="F1367" i="1"/>
  <c r="E1367" i="1"/>
  <c r="D1367" i="1"/>
  <c r="T1366" i="1"/>
  <c r="S1366" i="1"/>
  <c r="U1366" i="1" s="1"/>
  <c r="V1366" i="1" s="1"/>
  <c r="F1366" i="1"/>
  <c r="E1366" i="1"/>
  <c r="D1366" i="1"/>
  <c r="T1365" i="1"/>
  <c r="S1365" i="1"/>
  <c r="U1365" i="1" s="1"/>
  <c r="V1365" i="1" s="1"/>
  <c r="F1365" i="1"/>
  <c r="E1365" i="1"/>
  <c r="D1365" i="1"/>
  <c r="T1364" i="1"/>
  <c r="S1364" i="1"/>
  <c r="U1364" i="1" s="1"/>
  <c r="V1364" i="1" s="1"/>
  <c r="F1364" i="1"/>
  <c r="E1364" i="1"/>
  <c r="D1364" i="1"/>
  <c r="T1363" i="1"/>
  <c r="S1363" i="1"/>
  <c r="U1363" i="1" s="1"/>
  <c r="V1363" i="1" s="1"/>
  <c r="F1363" i="1"/>
  <c r="E1363" i="1"/>
  <c r="D1363" i="1"/>
  <c r="T1362" i="1"/>
  <c r="S1362" i="1"/>
  <c r="U1362" i="1" s="1"/>
  <c r="V1362" i="1" s="1"/>
  <c r="F1362" i="1"/>
  <c r="E1362" i="1"/>
  <c r="D1362" i="1"/>
  <c r="T1361" i="1"/>
  <c r="S1361" i="1"/>
  <c r="U1361" i="1" s="1"/>
  <c r="V1361" i="1" s="1"/>
  <c r="F1361" i="1"/>
  <c r="E1361" i="1"/>
  <c r="D1361" i="1"/>
  <c r="T1360" i="1"/>
  <c r="S1360" i="1"/>
  <c r="U1360" i="1" s="1"/>
  <c r="V1360" i="1" s="1"/>
  <c r="F1360" i="1"/>
  <c r="E1360" i="1"/>
  <c r="D1360" i="1"/>
  <c r="T1359" i="1"/>
  <c r="S1359" i="1"/>
  <c r="U1359" i="1" s="1"/>
  <c r="V1359" i="1" s="1"/>
  <c r="F1359" i="1"/>
  <c r="E1359" i="1"/>
  <c r="D1359" i="1"/>
  <c r="T1358" i="1"/>
  <c r="S1358" i="1"/>
  <c r="U1358" i="1" s="1"/>
  <c r="V1358" i="1" s="1"/>
  <c r="F1358" i="1"/>
  <c r="E1358" i="1"/>
  <c r="D1358" i="1"/>
  <c r="T1357" i="1"/>
  <c r="S1357" i="1"/>
  <c r="U1357" i="1" s="1"/>
  <c r="V1357" i="1" s="1"/>
  <c r="F1357" i="1"/>
  <c r="E1357" i="1"/>
  <c r="D1357" i="1"/>
  <c r="T1356" i="1"/>
  <c r="S1356" i="1"/>
  <c r="U1356" i="1" s="1"/>
  <c r="V1356" i="1" s="1"/>
  <c r="F1356" i="1"/>
  <c r="E1356" i="1"/>
  <c r="D1356" i="1"/>
  <c r="T1355" i="1"/>
  <c r="S1355" i="1"/>
  <c r="U1355" i="1" s="1"/>
  <c r="V1355" i="1" s="1"/>
  <c r="F1355" i="1"/>
  <c r="E1355" i="1"/>
  <c r="D1355" i="1"/>
  <c r="T1354" i="1"/>
  <c r="S1354" i="1"/>
  <c r="U1354" i="1" s="1"/>
  <c r="V1354" i="1" s="1"/>
  <c r="F1354" i="1"/>
  <c r="E1354" i="1"/>
  <c r="D1354" i="1"/>
  <c r="T1353" i="1"/>
  <c r="S1353" i="1"/>
  <c r="U1353" i="1" s="1"/>
  <c r="V1353" i="1" s="1"/>
  <c r="F1353" i="1"/>
  <c r="E1353" i="1"/>
  <c r="D1353" i="1"/>
  <c r="T1352" i="1"/>
  <c r="S1352" i="1"/>
  <c r="U1352" i="1" s="1"/>
  <c r="V1352" i="1" s="1"/>
  <c r="F1352" i="1"/>
  <c r="E1352" i="1"/>
  <c r="D1352" i="1"/>
  <c r="T1351" i="1"/>
  <c r="S1351" i="1"/>
  <c r="U1351" i="1" s="1"/>
  <c r="V1351" i="1" s="1"/>
  <c r="F1351" i="1"/>
  <c r="E1351" i="1"/>
  <c r="D1351" i="1"/>
  <c r="T1350" i="1"/>
  <c r="S1350" i="1"/>
  <c r="U1350" i="1" s="1"/>
  <c r="V1350" i="1" s="1"/>
  <c r="F1350" i="1"/>
  <c r="E1350" i="1"/>
  <c r="D1350" i="1"/>
  <c r="T1349" i="1"/>
  <c r="S1349" i="1"/>
  <c r="U1349" i="1" s="1"/>
  <c r="V1349" i="1" s="1"/>
  <c r="F1349" i="1"/>
  <c r="E1349" i="1"/>
  <c r="D1349" i="1"/>
  <c r="T1348" i="1"/>
  <c r="S1348" i="1"/>
  <c r="U1348" i="1" s="1"/>
  <c r="V1348" i="1" s="1"/>
  <c r="F1348" i="1"/>
  <c r="E1348" i="1"/>
  <c r="D1348" i="1"/>
  <c r="T1347" i="1"/>
  <c r="S1347" i="1"/>
  <c r="U1347" i="1" s="1"/>
  <c r="V1347" i="1" s="1"/>
  <c r="F1347" i="1"/>
  <c r="E1347" i="1"/>
  <c r="D1347" i="1"/>
  <c r="T1346" i="1"/>
  <c r="S1346" i="1"/>
  <c r="U1346" i="1" s="1"/>
  <c r="V1346" i="1" s="1"/>
  <c r="F1346" i="1"/>
  <c r="E1346" i="1"/>
  <c r="D1346" i="1"/>
  <c r="T1345" i="1"/>
  <c r="S1345" i="1"/>
  <c r="U1345" i="1" s="1"/>
  <c r="V1345" i="1" s="1"/>
  <c r="F1345" i="1"/>
  <c r="E1345" i="1"/>
  <c r="D1345" i="1"/>
  <c r="T1344" i="1"/>
  <c r="S1344" i="1"/>
  <c r="U1344" i="1" s="1"/>
  <c r="V1344" i="1" s="1"/>
  <c r="F1344" i="1"/>
  <c r="E1344" i="1"/>
  <c r="D1344" i="1"/>
  <c r="T1343" i="1"/>
  <c r="S1343" i="1"/>
  <c r="U1343" i="1" s="1"/>
  <c r="V1343" i="1" s="1"/>
  <c r="F1343" i="1"/>
  <c r="E1343" i="1"/>
  <c r="D1343" i="1"/>
  <c r="T1342" i="1"/>
  <c r="S1342" i="1"/>
  <c r="U1342" i="1" s="1"/>
  <c r="V1342" i="1" s="1"/>
  <c r="F1342" i="1"/>
  <c r="E1342" i="1"/>
  <c r="D1342" i="1"/>
  <c r="T1341" i="1"/>
  <c r="S1341" i="1"/>
  <c r="U1341" i="1" s="1"/>
  <c r="V1341" i="1" s="1"/>
  <c r="F1341" i="1"/>
  <c r="E1341" i="1"/>
  <c r="D1341" i="1"/>
  <c r="T1340" i="1"/>
  <c r="S1340" i="1"/>
  <c r="U1340" i="1" s="1"/>
  <c r="V1340" i="1" s="1"/>
  <c r="F1340" i="1"/>
  <c r="E1340" i="1"/>
  <c r="D1340" i="1"/>
  <c r="T1339" i="1"/>
  <c r="S1339" i="1"/>
  <c r="U1339" i="1" s="1"/>
  <c r="V1339" i="1" s="1"/>
  <c r="F1339" i="1"/>
  <c r="E1339" i="1"/>
  <c r="D1339" i="1"/>
  <c r="T1338" i="1"/>
  <c r="S1338" i="1"/>
  <c r="U1338" i="1" s="1"/>
  <c r="V1338" i="1" s="1"/>
  <c r="F1338" i="1"/>
  <c r="E1338" i="1"/>
  <c r="D1338" i="1"/>
  <c r="T1337" i="1"/>
  <c r="S1337" i="1"/>
  <c r="U1337" i="1" s="1"/>
  <c r="V1337" i="1" s="1"/>
  <c r="F1337" i="1"/>
  <c r="E1337" i="1"/>
  <c r="D1337" i="1"/>
  <c r="T1336" i="1"/>
  <c r="S1336" i="1"/>
  <c r="U1336" i="1" s="1"/>
  <c r="V1336" i="1" s="1"/>
  <c r="F1336" i="1"/>
  <c r="E1336" i="1"/>
  <c r="D1336" i="1"/>
  <c r="T1335" i="1"/>
  <c r="S1335" i="1"/>
  <c r="U1335" i="1" s="1"/>
  <c r="V1335" i="1" s="1"/>
  <c r="F1335" i="1"/>
  <c r="E1335" i="1"/>
  <c r="D1335" i="1"/>
  <c r="T1334" i="1"/>
  <c r="S1334" i="1"/>
  <c r="U1334" i="1" s="1"/>
  <c r="V1334" i="1" s="1"/>
  <c r="F1334" i="1"/>
  <c r="E1334" i="1"/>
  <c r="D1334" i="1"/>
  <c r="T1333" i="1"/>
  <c r="S1333" i="1"/>
  <c r="U1333" i="1" s="1"/>
  <c r="V1333" i="1" s="1"/>
  <c r="F1333" i="1"/>
  <c r="E1333" i="1"/>
  <c r="D1333" i="1"/>
  <c r="T1332" i="1"/>
  <c r="S1332" i="1"/>
  <c r="U1332" i="1" s="1"/>
  <c r="V1332" i="1" s="1"/>
  <c r="F1332" i="1"/>
  <c r="E1332" i="1"/>
  <c r="D1332" i="1"/>
  <c r="T1331" i="1"/>
  <c r="S1331" i="1"/>
  <c r="U1331" i="1" s="1"/>
  <c r="V1331" i="1" s="1"/>
  <c r="F1331" i="1"/>
  <c r="E1331" i="1"/>
  <c r="D1331" i="1"/>
  <c r="T1330" i="1"/>
  <c r="S1330" i="1"/>
  <c r="U1330" i="1" s="1"/>
  <c r="V1330" i="1" s="1"/>
  <c r="F1330" i="1"/>
  <c r="E1330" i="1"/>
  <c r="D1330" i="1"/>
  <c r="T1329" i="1"/>
  <c r="S1329" i="1"/>
  <c r="U1329" i="1" s="1"/>
  <c r="V1329" i="1" s="1"/>
  <c r="F1329" i="1"/>
  <c r="E1329" i="1"/>
  <c r="D1329" i="1"/>
  <c r="T1328" i="1"/>
  <c r="S1328" i="1"/>
  <c r="U1328" i="1" s="1"/>
  <c r="V1328" i="1" s="1"/>
  <c r="F1328" i="1"/>
  <c r="E1328" i="1"/>
  <c r="D1328" i="1"/>
  <c r="T1327" i="1"/>
  <c r="S1327" i="1"/>
  <c r="U1327" i="1" s="1"/>
  <c r="V1327" i="1" s="1"/>
  <c r="F1327" i="1"/>
  <c r="E1327" i="1"/>
  <c r="D1327" i="1"/>
  <c r="T1326" i="1"/>
  <c r="S1326" i="1"/>
  <c r="U1326" i="1" s="1"/>
  <c r="V1326" i="1" s="1"/>
  <c r="F1326" i="1"/>
  <c r="E1326" i="1"/>
  <c r="D1326" i="1"/>
  <c r="T1325" i="1"/>
  <c r="S1325" i="1"/>
  <c r="U1325" i="1" s="1"/>
  <c r="V1325" i="1" s="1"/>
  <c r="F1325" i="1"/>
  <c r="E1325" i="1"/>
  <c r="D1325" i="1"/>
  <c r="T1324" i="1"/>
  <c r="S1324" i="1"/>
  <c r="U1324" i="1" s="1"/>
  <c r="V1324" i="1" s="1"/>
  <c r="F1324" i="1"/>
  <c r="E1324" i="1"/>
  <c r="D1324" i="1"/>
  <c r="T1323" i="1"/>
  <c r="S1323" i="1"/>
  <c r="U1323" i="1" s="1"/>
  <c r="V1323" i="1" s="1"/>
  <c r="F1323" i="1"/>
  <c r="E1323" i="1"/>
  <c r="D1323" i="1"/>
  <c r="T1322" i="1"/>
  <c r="S1322" i="1"/>
  <c r="U1322" i="1" s="1"/>
  <c r="V1322" i="1" s="1"/>
  <c r="F1322" i="1"/>
  <c r="E1322" i="1"/>
  <c r="D1322" i="1"/>
  <c r="T1321" i="1"/>
  <c r="S1321" i="1"/>
  <c r="U1321" i="1" s="1"/>
  <c r="V1321" i="1" s="1"/>
  <c r="F1321" i="1"/>
  <c r="E1321" i="1"/>
  <c r="D1321" i="1"/>
  <c r="T1320" i="1"/>
  <c r="S1320" i="1"/>
  <c r="U1320" i="1" s="1"/>
  <c r="V1320" i="1" s="1"/>
  <c r="F1320" i="1"/>
  <c r="E1320" i="1"/>
  <c r="D1320" i="1"/>
  <c r="T1319" i="1"/>
  <c r="S1319" i="1"/>
  <c r="U1319" i="1" s="1"/>
  <c r="V1319" i="1" s="1"/>
  <c r="F1319" i="1"/>
  <c r="E1319" i="1"/>
  <c r="D1319" i="1"/>
  <c r="T1318" i="1"/>
  <c r="S1318" i="1"/>
  <c r="U1318" i="1" s="1"/>
  <c r="V1318" i="1" s="1"/>
  <c r="F1318" i="1"/>
  <c r="E1318" i="1"/>
  <c r="D1318" i="1"/>
  <c r="T1317" i="1"/>
  <c r="S1317" i="1"/>
  <c r="U1317" i="1" s="1"/>
  <c r="V1317" i="1" s="1"/>
  <c r="F1317" i="1"/>
  <c r="E1317" i="1"/>
  <c r="D1317" i="1"/>
  <c r="T1316" i="1"/>
  <c r="S1316" i="1"/>
  <c r="U1316" i="1" s="1"/>
  <c r="V1316" i="1" s="1"/>
  <c r="F1316" i="1"/>
  <c r="E1316" i="1"/>
  <c r="D1316" i="1"/>
  <c r="T1315" i="1"/>
  <c r="S1315" i="1"/>
  <c r="U1315" i="1" s="1"/>
  <c r="V1315" i="1" s="1"/>
  <c r="F1315" i="1"/>
  <c r="E1315" i="1"/>
  <c r="D1315" i="1"/>
  <c r="T1314" i="1"/>
  <c r="S1314" i="1"/>
  <c r="U1314" i="1" s="1"/>
  <c r="V1314" i="1" s="1"/>
  <c r="F1314" i="1"/>
  <c r="E1314" i="1"/>
  <c r="D1314" i="1"/>
  <c r="T1313" i="1"/>
  <c r="S1313" i="1"/>
  <c r="U1313" i="1" s="1"/>
  <c r="V1313" i="1" s="1"/>
  <c r="F1313" i="1"/>
  <c r="E1313" i="1"/>
  <c r="D1313" i="1"/>
  <c r="T1312" i="1"/>
  <c r="S1312" i="1"/>
  <c r="U1312" i="1" s="1"/>
  <c r="V1312" i="1" s="1"/>
  <c r="F1312" i="1"/>
  <c r="E1312" i="1"/>
  <c r="D1312" i="1"/>
  <c r="T1311" i="1"/>
  <c r="S1311" i="1"/>
  <c r="U1311" i="1" s="1"/>
  <c r="V1311" i="1" s="1"/>
  <c r="F1311" i="1"/>
  <c r="E1311" i="1"/>
  <c r="D1311" i="1"/>
  <c r="T1310" i="1"/>
  <c r="S1310" i="1"/>
  <c r="U1310" i="1" s="1"/>
  <c r="V1310" i="1" s="1"/>
  <c r="F1310" i="1"/>
  <c r="E1310" i="1"/>
  <c r="D1310" i="1"/>
  <c r="T1309" i="1"/>
  <c r="S1309" i="1"/>
  <c r="U1309" i="1" s="1"/>
  <c r="V1309" i="1" s="1"/>
  <c r="F1309" i="1"/>
  <c r="E1309" i="1"/>
  <c r="D1309" i="1"/>
  <c r="T1308" i="1"/>
  <c r="S1308" i="1"/>
  <c r="U1308" i="1" s="1"/>
  <c r="V1308" i="1" s="1"/>
  <c r="F1308" i="1"/>
  <c r="E1308" i="1"/>
  <c r="D1308" i="1"/>
  <c r="T1307" i="1"/>
  <c r="S1307" i="1"/>
  <c r="U1307" i="1" s="1"/>
  <c r="V1307" i="1" s="1"/>
  <c r="F1307" i="1"/>
  <c r="E1307" i="1"/>
  <c r="D1307" i="1"/>
  <c r="T1306" i="1"/>
  <c r="S1306" i="1"/>
  <c r="U1306" i="1" s="1"/>
  <c r="V1306" i="1" s="1"/>
  <c r="F1306" i="1"/>
  <c r="E1306" i="1"/>
  <c r="D1306" i="1"/>
  <c r="T1305" i="1"/>
  <c r="S1305" i="1"/>
  <c r="U1305" i="1" s="1"/>
  <c r="V1305" i="1" s="1"/>
  <c r="F1305" i="1"/>
  <c r="E1305" i="1"/>
  <c r="D1305" i="1"/>
  <c r="T1304" i="1"/>
  <c r="S1304" i="1"/>
  <c r="U1304" i="1" s="1"/>
  <c r="V1304" i="1" s="1"/>
  <c r="F1304" i="1"/>
  <c r="E1304" i="1"/>
  <c r="D1304" i="1"/>
  <c r="T1303" i="1"/>
  <c r="S1303" i="1"/>
  <c r="U1303" i="1" s="1"/>
  <c r="V1303" i="1" s="1"/>
  <c r="F1303" i="1"/>
  <c r="E1303" i="1"/>
  <c r="D1303" i="1"/>
  <c r="T1302" i="1"/>
  <c r="S1302" i="1"/>
  <c r="U1302" i="1" s="1"/>
  <c r="V1302" i="1" s="1"/>
  <c r="F1302" i="1"/>
  <c r="E1302" i="1"/>
  <c r="D1302" i="1"/>
  <c r="T1301" i="1"/>
  <c r="S1301" i="1"/>
  <c r="U1301" i="1" s="1"/>
  <c r="V1301" i="1" s="1"/>
  <c r="F1301" i="1"/>
  <c r="E1301" i="1"/>
  <c r="D1301" i="1"/>
  <c r="T1300" i="1"/>
  <c r="S1300" i="1"/>
  <c r="U1300" i="1" s="1"/>
  <c r="V1300" i="1" s="1"/>
  <c r="F1300" i="1"/>
  <c r="E1300" i="1"/>
  <c r="D1300" i="1"/>
  <c r="T1299" i="1"/>
  <c r="S1299" i="1"/>
  <c r="U1299" i="1" s="1"/>
  <c r="V1299" i="1" s="1"/>
  <c r="F1299" i="1"/>
  <c r="E1299" i="1"/>
  <c r="D1299" i="1"/>
  <c r="T1298" i="1"/>
  <c r="S1298" i="1"/>
  <c r="U1298" i="1" s="1"/>
  <c r="V1298" i="1" s="1"/>
  <c r="F1298" i="1"/>
  <c r="E1298" i="1"/>
  <c r="D1298" i="1"/>
  <c r="T1297" i="1"/>
  <c r="S1297" i="1"/>
  <c r="U1297" i="1" s="1"/>
  <c r="V1297" i="1" s="1"/>
  <c r="F1297" i="1"/>
  <c r="E1297" i="1"/>
  <c r="D1297" i="1"/>
  <c r="T1296" i="1"/>
  <c r="S1296" i="1"/>
  <c r="U1296" i="1" s="1"/>
  <c r="V1296" i="1" s="1"/>
  <c r="F1296" i="1"/>
  <c r="E1296" i="1"/>
  <c r="D1296" i="1"/>
  <c r="T1295" i="1"/>
  <c r="S1295" i="1"/>
  <c r="U1295" i="1" s="1"/>
  <c r="V1295" i="1" s="1"/>
  <c r="F1295" i="1"/>
  <c r="E1295" i="1"/>
  <c r="D1295" i="1"/>
  <c r="T1294" i="1"/>
  <c r="S1294" i="1"/>
  <c r="U1294" i="1" s="1"/>
  <c r="V1294" i="1" s="1"/>
  <c r="F1294" i="1"/>
  <c r="E1294" i="1"/>
  <c r="D1294" i="1"/>
  <c r="T1293" i="1"/>
  <c r="S1293" i="1"/>
  <c r="U1293" i="1" s="1"/>
  <c r="V1293" i="1" s="1"/>
  <c r="F1293" i="1"/>
  <c r="E1293" i="1"/>
  <c r="D1293" i="1"/>
  <c r="T1292" i="1"/>
  <c r="S1292" i="1"/>
  <c r="U1292" i="1" s="1"/>
  <c r="V1292" i="1" s="1"/>
  <c r="F1292" i="1"/>
  <c r="E1292" i="1"/>
  <c r="D1292" i="1"/>
  <c r="T1291" i="1"/>
  <c r="S1291" i="1"/>
  <c r="U1291" i="1" s="1"/>
  <c r="V1291" i="1" s="1"/>
  <c r="F1291" i="1"/>
  <c r="E1291" i="1"/>
  <c r="D1291" i="1"/>
  <c r="T1290" i="1"/>
  <c r="S1290" i="1"/>
  <c r="U1290" i="1" s="1"/>
  <c r="V1290" i="1" s="1"/>
  <c r="F1290" i="1"/>
  <c r="E1290" i="1"/>
  <c r="D1290" i="1"/>
  <c r="T1289" i="1"/>
  <c r="S1289" i="1"/>
  <c r="U1289" i="1" s="1"/>
  <c r="V1289" i="1" s="1"/>
  <c r="F1289" i="1"/>
  <c r="E1289" i="1"/>
  <c r="D1289" i="1"/>
  <c r="T1288" i="1"/>
  <c r="S1288" i="1"/>
  <c r="U1288" i="1" s="1"/>
  <c r="V1288" i="1" s="1"/>
  <c r="F1288" i="1"/>
  <c r="E1288" i="1"/>
  <c r="D1288" i="1"/>
  <c r="T1287" i="1"/>
  <c r="S1287" i="1"/>
  <c r="U1287" i="1" s="1"/>
  <c r="V1287" i="1" s="1"/>
  <c r="F1287" i="1"/>
  <c r="E1287" i="1"/>
  <c r="D1287" i="1"/>
  <c r="T1286" i="1"/>
  <c r="S1286" i="1"/>
  <c r="U1286" i="1" s="1"/>
  <c r="V1286" i="1" s="1"/>
  <c r="F1286" i="1"/>
  <c r="E1286" i="1"/>
  <c r="D1286" i="1"/>
  <c r="T1285" i="1"/>
  <c r="S1285" i="1"/>
  <c r="U1285" i="1" s="1"/>
  <c r="V1285" i="1" s="1"/>
  <c r="F1285" i="1"/>
  <c r="E1285" i="1"/>
  <c r="D1285" i="1"/>
  <c r="T1284" i="1"/>
  <c r="S1284" i="1"/>
  <c r="U1284" i="1" s="1"/>
  <c r="V1284" i="1" s="1"/>
  <c r="F1284" i="1"/>
  <c r="E1284" i="1"/>
  <c r="D1284" i="1"/>
  <c r="T1283" i="1"/>
  <c r="S1283" i="1"/>
  <c r="U1283" i="1" s="1"/>
  <c r="V1283" i="1" s="1"/>
  <c r="F1283" i="1"/>
  <c r="E1283" i="1"/>
  <c r="D1283" i="1"/>
  <c r="T1282" i="1"/>
  <c r="S1282" i="1"/>
  <c r="U1282" i="1" s="1"/>
  <c r="V1282" i="1" s="1"/>
  <c r="F1282" i="1"/>
  <c r="E1282" i="1"/>
  <c r="D1282" i="1"/>
  <c r="T1281" i="1"/>
  <c r="S1281" i="1"/>
  <c r="U1281" i="1" s="1"/>
  <c r="V1281" i="1" s="1"/>
  <c r="F1281" i="1"/>
  <c r="E1281" i="1"/>
  <c r="D1281" i="1"/>
  <c r="T1280" i="1"/>
  <c r="S1280" i="1"/>
  <c r="U1280" i="1" s="1"/>
  <c r="V1280" i="1" s="1"/>
  <c r="F1280" i="1"/>
  <c r="E1280" i="1"/>
  <c r="D1280" i="1"/>
  <c r="T1279" i="1"/>
  <c r="S1279" i="1"/>
  <c r="U1279" i="1" s="1"/>
  <c r="V1279" i="1" s="1"/>
  <c r="F1279" i="1"/>
  <c r="E1279" i="1"/>
  <c r="D1279" i="1"/>
  <c r="T1278" i="1"/>
  <c r="S1278" i="1"/>
  <c r="U1278" i="1" s="1"/>
  <c r="V1278" i="1" s="1"/>
  <c r="F1278" i="1"/>
  <c r="E1278" i="1"/>
  <c r="D1278" i="1"/>
  <c r="T1277" i="1"/>
  <c r="S1277" i="1"/>
  <c r="U1277" i="1" s="1"/>
  <c r="V1277" i="1" s="1"/>
  <c r="F1277" i="1"/>
  <c r="E1277" i="1"/>
  <c r="D1277" i="1"/>
  <c r="T1276" i="1"/>
  <c r="S1276" i="1"/>
  <c r="U1276" i="1" s="1"/>
  <c r="V1276" i="1" s="1"/>
  <c r="F1276" i="1"/>
  <c r="E1276" i="1"/>
  <c r="D1276" i="1"/>
  <c r="T1275" i="1"/>
  <c r="S1275" i="1"/>
  <c r="U1275" i="1" s="1"/>
  <c r="V1275" i="1" s="1"/>
  <c r="F1275" i="1"/>
  <c r="E1275" i="1"/>
  <c r="D1275" i="1"/>
  <c r="T1274" i="1"/>
  <c r="S1274" i="1"/>
  <c r="U1274" i="1" s="1"/>
  <c r="V1274" i="1" s="1"/>
  <c r="F1274" i="1"/>
  <c r="E1274" i="1"/>
  <c r="D1274" i="1"/>
  <c r="T1273" i="1"/>
  <c r="S1273" i="1"/>
  <c r="U1273" i="1" s="1"/>
  <c r="V1273" i="1" s="1"/>
  <c r="F1273" i="1"/>
  <c r="E1273" i="1"/>
  <c r="D1273" i="1"/>
  <c r="T1272" i="1"/>
  <c r="S1272" i="1"/>
  <c r="U1272" i="1" s="1"/>
  <c r="V1272" i="1" s="1"/>
  <c r="F1272" i="1"/>
  <c r="E1272" i="1"/>
  <c r="D1272" i="1"/>
  <c r="T1271" i="1"/>
  <c r="S1271" i="1"/>
  <c r="U1271" i="1" s="1"/>
  <c r="V1271" i="1" s="1"/>
  <c r="F1271" i="1"/>
  <c r="E1271" i="1"/>
  <c r="D1271" i="1"/>
  <c r="T1270" i="1"/>
  <c r="S1270" i="1"/>
  <c r="U1270" i="1" s="1"/>
  <c r="V1270" i="1" s="1"/>
  <c r="F1270" i="1"/>
  <c r="E1270" i="1"/>
  <c r="D1270" i="1"/>
  <c r="T1269" i="1"/>
  <c r="S1269" i="1"/>
  <c r="U1269" i="1" s="1"/>
  <c r="V1269" i="1" s="1"/>
  <c r="F1269" i="1"/>
  <c r="E1269" i="1"/>
  <c r="D1269" i="1"/>
  <c r="T1268" i="1"/>
  <c r="S1268" i="1"/>
  <c r="U1268" i="1" s="1"/>
  <c r="V1268" i="1" s="1"/>
  <c r="F1268" i="1"/>
  <c r="E1268" i="1"/>
  <c r="D1268" i="1"/>
  <c r="T1267" i="1"/>
  <c r="S1267" i="1"/>
  <c r="U1267" i="1" s="1"/>
  <c r="V1267" i="1" s="1"/>
  <c r="F1267" i="1"/>
  <c r="E1267" i="1"/>
  <c r="D1267" i="1"/>
  <c r="T1266" i="1"/>
  <c r="S1266" i="1"/>
  <c r="U1266" i="1" s="1"/>
  <c r="V1266" i="1" s="1"/>
  <c r="F1266" i="1"/>
  <c r="E1266" i="1"/>
  <c r="D1266" i="1"/>
  <c r="T1265" i="1"/>
  <c r="S1265" i="1"/>
  <c r="U1265" i="1" s="1"/>
  <c r="V1265" i="1" s="1"/>
  <c r="F1265" i="1"/>
  <c r="E1265" i="1"/>
  <c r="D1265" i="1"/>
  <c r="T1264" i="1"/>
  <c r="S1264" i="1"/>
  <c r="U1264" i="1" s="1"/>
  <c r="V1264" i="1" s="1"/>
  <c r="F1264" i="1"/>
  <c r="E1264" i="1"/>
  <c r="D1264" i="1"/>
  <c r="T1263" i="1"/>
  <c r="S1263" i="1"/>
  <c r="U1263" i="1" s="1"/>
  <c r="V1263" i="1" s="1"/>
  <c r="F1263" i="1"/>
  <c r="E1263" i="1"/>
  <c r="D1263" i="1"/>
  <c r="T1262" i="1"/>
  <c r="S1262" i="1"/>
  <c r="U1262" i="1" s="1"/>
  <c r="V1262" i="1" s="1"/>
  <c r="F1262" i="1"/>
  <c r="E1262" i="1"/>
  <c r="D1262" i="1"/>
  <c r="T1261" i="1"/>
  <c r="S1261" i="1"/>
  <c r="U1261" i="1" s="1"/>
  <c r="V1261" i="1" s="1"/>
  <c r="F1261" i="1"/>
  <c r="E1261" i="1"/>
  <c r="D1261" i="1"/>
  <c r="T1260" i="1"/>
  <c r="S1260" i="1"/>
  <c r="U1260" i="1" s="1"/>
  <c r="V1260" i="1" s="1"/>
  <c r="F1260" i="1"/>
  <c r="E1260" i="1"/>
  <c r="D1260" i="1"/>
  <c r="T1259" i="1"/>
  <c r="S1259" i="1"/>
  <c r="U1259" i="1" s="1"/>
  <c r="V1259" i="1" s="1"/>
  <c r="F1259" i="1"/>
  <c r="E1259" i="1"/>
  <c r="D1259" i="1"/>
  <c r="T1258" i="1"/>
  <c r="S1258" i="1"/>
  <c r="U1258" i="1" s="1"/>
  <c r="V1258" i="1" s="1"/>
  <c r="F1258" i="1"/>
  <c r="E1258" i="1"/>
  <c r="D1258" i="1"/>
  <c r="T1257" i="1"/>
  <c r="S1257" i="1"/>
  <c r="U1257" i="1" s="1"/>
  <c r="V1257" i="1" s="1"/>
  <c r="F1257" i="1"/>
  <c r="E1257" i="1"/>
  <c r="D1257" i="1"/>
  <c r="T1256" i="1"/>
  <c r="S1256" i="1"/>
  <c r="U1256" i="1" s="1"/>
  <c r="V1256" i="1" s="1"/>
  <c r="F1256" i="1"/>
  <c r="E1256" i="1"/>
  <c r="D1256" i="1"/>
  <c r="T1255" i="1"/>
  <c r="S1255" i="1"/>
  <c r="U1255" i="1" s="1"/>
  <c r="V1255" i="1" s="1"/>
  <c r="F1255" i="1"/>
  <c r="E1255" i="1"/>
  <c r="D1255" i="1"/>
  <c r="T1254" i="1"/>
  <c r="S1254" i="1"/>
  <c r="U1254" i="1" s="1"/>
  <c r="V1254" i="1" s="1"/>
  <c r="F1254" i="1"/>
  <c r="E1254" i="1"/>
  <c r="D1254" i="1"/>
  <c r="T1253" i="1"/>
  <c r="S1253" i="1"/>
  <c r="U1253" i="1" s="1"/>
  <c r="V1253" i="1" s="1"/>
  <c r="F1253" i="1"/>
  <c r="E1253" i="1"/>
  <c r="D1253" i="1"/>
  <c r="T1252" i="1"/>
  <c r="S1252" i="1"/>
  <c r="U1252" i="1" s="1"/>
  <c r="V1252" i="1" s="1"/>
  <c r="F1252" i="1"/>
  <c r="E1252" i="1"/>
  <c r="D1252" i="1"/>
  <c r="T1251" i="1"/>
  <c r="S1251" i="1"/>
  <c r="U1251" i="1" s="1"/>
  <c r="V1251" i="1" s="1"/>
  <c r="F1251" i="1"/>
  <c r="E1251" i="1"/>
  <c r="D1251" i="1"/>
  <c r="T1250" i="1"/>
  <c r="S1250" i="1"/>
  <c r="U1250" i="1" s="1"/>
  <c r="V1250" i="1" s="1"/>
  <c r="F1250" i="1"/>
  <c r="E1250" i="1"/>
  <c r="D1250" i="1"/>
  <c r="T1249" i="1"/>
  <c r="S1249" i="1"/>
  <c r="U1249" i="1" s="1"/>
  <c r="V1249" i="1" s="1"/>
  <c r="F1249" i="1"/>
  <c r="E1249" i="1"/>
  <c r="D1249" i="1"/>
  <c r="T1248" i="1"/>
  <c r="S1248" i="1"/>
  <c r="U1248" i="1" s="1"/>
  <c r="V1248" i="1" s="1"/>
  <c r="F1248" i="1"/>
  <c r="E1248" i="1"/>
  <c r="D1248" i="1"/>
  <c r="T1247" i="1"/>
  <c r="S1247" i="1"/>
  <c r="U1247" i="1" s="1"/>
  <c r="V1247" i="1" s="1"/>
  <c r="F1247" i="1"/>
  <c r="E1247" i="1"/>
  <c r="D1247" i="1"/>
  <c r="T1246" i="1"/>
  <c r="S1246" i="1"/>
  <c r="U1246" i="1" s="1"/>
  <c r="V1246" i="1" s="1"/>
  <c r="F1246" i="1"/>
  <c r="E1246" i="1"/>
  <c r="D1246" i="1"/>
  <c r="T1245" i="1"/>
  <c r="S1245" i="1"/>
  <c r="U1245" i="1" s="1"/>
  <c r="V1245" i="1" s="1"/>
  <c r="F1245" i="1"/>
  <c r="E1245" i="1"/>
  <c r="D1245" i="1"/>
  <c r="T1244" i="1"/>
  <c r="S1244" i="1"/>
  <c r="U1244" i="1" s="1"/>
  <c r="V1244" i="1" s="1"/>
  <c r="F1244" i="1"/>
  <c r="E1244" i="1"/>
  <c r="D1244" i="1"/>
  <c r="T1243" i="1"/>
  <c r="S1243" i="1"/>
  <c r="U1243" i="1" s="1"/>
  <c r="V1243" i="1" s="1"/>
  <c r="F1243" i="1"/>
  <c r="E1243" i="1"/>
  <c r="D1243" i="1"/>
  <c r="T1242" i="1"/>
  <c r="S1242" i="1"/>
  <c r="U1242" i="1" s="1"/>
  <c r="V1242" i="1" s="1"/>
  <c r="F1242" i="1"/>
  <c r="E1242" i="1"/>
  <c r="D1242" i="1"/>
  <c r="T1241" i="1"/>
  <c r="S1241" i="1"/>
  <c r="U1241" i="1" s="1"/>
  <c r="V1241" i="1" s="1"/>
  <c r="F1241" i="1"/>
  <c r="E1241" i="1"/>
  <c r="D1241" i="1"/>
  <c r="T1240" i="1"/>
  <c r="S1240" i="1"/>
  <c r="U1240" i="1" s="1"/>
  <c r="V1240" i="1" s="1"/>
  <c r="F1240" i="1"/>
  <c r="E1240" i="1"/>
  <c r="D1240" i="1"/>
  <c r="T1239" i="1"/>
  <c r="S1239" i="1"/>
  <c r="U1239" i="1" s="1"/>
  <c r="V1239" i="1" s="1"/>
  <c r="F1239" i="1"/>
  <c r="E1239" i="1"/>
  <c r="D1239" i="1"/>
  <c r="T1238" i="1"/>
  <c r="S1238" i="1"/>
  <c r="U1238" i="1" s="1"/>
  <c r="V1238" i="1" s="1"/>
  <c r="F1238" i="1"/>
  <c r="E1238" i="1"/>
  <c r="D1238" i="1"/>
  <c r="T1237" i="1"/>
  <c r="S1237" i="1"/>
  <c r="U1237" i="1" s="1"/>
  <c r="V1237" i="1" s="1"/>
  <c r="F1237" i="1"/>
  <c r="E1237" i="1"/>
  <c r="D1237" i="1"/>
  <c r="T1236" i="1"/>
  <c r="S1236" i="1"/>
  <c r="U1236" i="1" s="1"/>
  <c r="V1236" i="1" s="1"/>
  <c r="F1236" i="1"/>
  <c r="E1236" i="1"/>
  <c r="D1236" i="1"/>
  <c r="T1235" i="1"/>
  <c r="S1235" i="1"/>
  <c r="U1235" i="1" s="1"/>
  <c r="V1235" i="1" s="1"/>
  <c r="F1235" i="1"/>
  <c r="E1235" i="1"/>
  <c r="D1235" i="1"/>
  <c r="T1234" i="1"/>
  <c r="S1234" i="1"/>
  <c r="U1234" i="1" s="1"/>
  <c r="V1234" i="1" s="1"/>
  <c r="F1234" i="1"/>
  <c r="E1234" i="1"/>
  <c r="D1234" i="1"/>
  <c r="T1233" i="1"/>
  <c r="S1233" i="1"/>
  <c r="U1233" i="1" s="1"/>
  <c r="V1233" i="1" s="1"/>
  <c r="F1233" i="1"/>
  <c r="E1233" i="1"/>
  <c r="D1233" i="1"/>
  <c r="T1232" i="1"/>
  <c r="S1232" i="1"/>
  <c r="U1232" i="1" s="1"/>
  <c r="V1232" i="1" s="1"/>
  <c r="F1232" i="1"/>
  <c r="E1232" i="1"/>
  <c r="D1232" i="1"/>
  <c r="T1231" i="1"/>
  <c r="S1231" i="1"/>
  <c r="U1231" i="1" s="1"/>
  <c r="V1231" i="1" s="1"/>
  <c r="F1231" i="1"/>
  <c r="E1231" i="1"/>
  <c r="D1231" i="1"/>
  <c r="T1230" i="1"/>
  <c r="S1230" i="1"/>
  <c r="U1230" i="1" s="1"/>
  <c r="V1230" i="1" s="1"/>
  <c r="F1230" i="1"/>
  <c r="E1230" i="1"/>
  <c r="D1230" i="1"/>
  <c r="T1229" i="1"/>
  <c r="S1229" i="1"/>
  <c r="U1229" i="1" s="1"/>
  <c r="V1229" i="1" s="1"/>
  <c r="F1229" i="1"/>
  <c r="E1229" i="1"/>
  <c r="D1229" i="1"/>
  <c r="T1228" i="1"/>
  <c r="S1228" i="1"/>
  <c r="U1228" i="1" s="1"/>
  <c r="V1228" i="1" s="1"/>
  <c r="F1228" i="1"/>
  <c r="E1228" i="1"/>
  <c r="D1228" i="1"/>
  <c r="T1227" i="1"/>
  <c r="S1227" i="1"/>
  <c r="U1227" i="1" s="1"/>
  <c r="V1227" i="1" s="1"/>
  <c r="F1227" i="1"/>
  <c r="E1227" i="1"/>
  <c r="D1227" i="1"/>
  <c r="T1226" i="1"/>
  <c r="S1226" i="1"/>
  <c r="U1226" i="1" s="1"/>
  <c r="V1226" i="1" s="1"/>
  <c r="F1226" i="1"/>
  <c r="E1226" i="1"/>
  <c r="D1226" i="1"/>
  <c r="T1225" i="1"/>
  <c r="S1225" i="1"/>
  <c r="U1225" i="1" s="1"/>
  <c r="V1225" i="1" s="1"/>
  <c r="F1225" i="1"/>
  <c r="E1225" i="1"/>
  <c r="D1225" i="1"/>
  <c r="T1224" i="1"/>
  <c r="S1224" i="1"/>
  <c r="U1224" i="1" s="1"/>
  <c r="V1224" i="1" s="1"/>
  <c r="F1224" i="1"/>
  <c r="E1224" i="1"/>
  <c r="D1224" i="1"/>
  <c r="T1223" i="1"/>
  <c r="S1223" i="1"/>
  <c r="U1223" i="1" s="1"/>
  <c r="V1223" i="1" s="1"/>
  <c r="F1223" i="1"/>
  <c r="E1223" i="1"/>
  <c r="D1223" i="1"/>
  <c r="T1222" i="1"/>
  <c r="S1222" i="1"/>
  <c r="U1222" i="1" s="1"/>
  <c r="V1222" i="1" s="1"/>
  <c r="F1222" i="1"/>
  <c r="E1222" i="1"/>
  <c r="D1222" i="1"/>
  <c r="T1221" i="1"/>
  <c r="S1221" i="1"/>
  <c r="U1221" i="1" s="1"/>
  <c r="V1221" i="1" s="1"/>
  <c r="F1221" i="1"/>
  <c r="E1221" i="1"/>
  <c r="D1221" i="1"/>
  <c r="T1220" i="1"/>
  <c r="S1220" i="1"/>
  <c r="U1220" i="1" s="1"/>
  <c r="V1220" i="1" s="1"/>
  <c r="F1220" i="1"/>
  <c r="E1220" i="1"/>
  <c r="D1220" i="1"/>
  <c r="T1219" i="1"/>
  <c r="S1219" i="1"/>
  <c r="U1219" i="1" s="1"/>
  <c r="V1219" i="1" s="1"/>
  <c r="F1219" i="1"/>
  <c r="E1219" i="1"/>
  <c r="D1219" i="1"/>
  <c r="T1218" i="1"/>
  <c r="S1218" i="1"/>
  <c r="U1218" i="1" s="1"/>
  <c r="V1218" i="1" s="1"/>
  <c r="F1218" i="1"/>
  <c r="E1218" i="1"/>
  <c r="D1218" i="1"/>
  <c r="T1217" i="1"/>
  <c r="S1217" i="1"/>
  <c r="U1217" i="1" s="1"/>
  <c r="V1217" i="1" s="1"/>
  <c r="F1217" i="1"/>
  <c r="E1217" i="1"/>
  <c r="D1217" i="1"/>
  <c r="T1216" i="1"/>
  <c r="S1216" i="1"/>
  <c r="U1216" i="1" s="1"/>
  <c r="V1216" i="1" s="1"/>
  <c r="F1216" i="1"/>
  <c r="E1216" i="1"/>
  <c r="D1216" i="1"/>
  <c r="T1215" i="1"/>
  <c r="S1215" i="1"/>
  <c r="U1215" i="1" s="1"/>
  <c r="V1215" i="1" s="1"/>
  <c r="F1215" i="1"/>
  <c r="E1215" i="1"/>
  <c r="D1215" i="1"/>
  <c r="T1214" i="1"/>
  <c r="S1214" i="1"/>
  <c r="U1214" i="1" s="1"/>
  <c r="V1214" i="1" s="1"/>
  <c r="F1214" i="1"/>
  <c r="E1214" i="1"/>
  <c r="D1214" i="1"/>
  <c r="T1213" i="1"/>
  <c r="S1213" i="1"/>
  <c r="U1213" i="1" s="1"/>
  <c r="V1213" i="1" s="1"/>
  <c r="F1213" i="1"/>
  <c r="E1213" i="1"/>
  <c r="D1213" i="1"/>
  <c r="T1212" i="1"/>
  <c r="S1212" i="1"/>
  <c r="U1212" i="1" s="1"/>
  <c r="V1212" i="1" s="1"/>
  <c r="F1212" i="1"/>
  <c r="E1212" i="1"/>
  <c r="D1212" i="1"/>
  <c r="T1211" i="1"/>
  <c r="S1211" i="1"/>
  <c r="U1211" i="1" s="1"/>
  <c r="V1211" i="1" s="1"/>
  <c r="F1211" i="1"/>
  <c r="E1211" i="1"/>
  <c r="D1211" i="1"/>
  <c r="T1210" i="1"/>
  <c r="S1210" i="1"/>
  <c r="U1210" i="1" s="1"/>
  <c r="V1210" i="1" s="1"/>
  <c r="F1210" i="1"/>
  <c r="E1210" i="1"/>
  <c r="D1210" i="1"/>
  <c r="T1209" i="1"/>
  <c r="S1209" i="1"/>
  <c r="U1209" i="1" s="1"/>
  <c r="V1209" i="1" s="1"/>
  <c r="F1209" i="1"/>
  <c r="E1209" i="1"/>
  <c r="D1209" i="1"/>
  <c r="T1208" i="1"/>
  <c r="S1208" i="1"/>
  <c r="U1208" i="1" s="1"/>
  <c r="V1208" i="1" s="1"/>
  <c r="F1208" i="1"/>
  <c r="E1208" i="1"/>
  <c r="D1208" i="1"/>
  <c r="T1207" i="1"/>
  <c r="S1207" i="1"/>
  <c r="U1207" i="1" s="1"/>
  <c r="V1207" i="1" s="1"/>
  <c r="F1207" i="1"/>
  <c r="E1207" i="1"/>
  <c r="D1207" i="1"/>
  <c r="T1206" i="1"/>
  <c r="S1206" i="1"/>
  <c r="U1206" i="1" s="1"/>
  <c r="V1206" i="1" s="1"/>
  <c r="F1206" i="1"/>
  <c r="E1206" i="1"/>
  <c r="D1206" i="1"/>
  <c r="T1205" i="1"/>
  <c r="S1205" i="1"/>
  <c r="U1205" i="1" s="1"/>
  <c r="V1205" i="1" s="1"/>
  <c r="F1205" i="1"/>
  <c r="E1205" i="1"/>
  <c r="D1205" i="1"/>
  <c r="T1204" i="1"/>
  <c r="S1204" i="1"/>
  <c r="U1204" i="1" s="1"/>
  <c r="V1204" i="1" s="1"/>
  <c r="F1204" i="1"/>
  <c r="E1204" i="1"/>
  <c r="D1204" i="1"/>
  <c r="T1203" i="1"/>
  <c r="S1203" i="1"/>
  <c r="U1203" i="1" s="1"/>
  <c r="V1203" i="1" s="1"/>
  <c r="F1203" i="1"/>
  <c r="E1203" i="1"/>
  <c r="D1203" i="1"/>
  <c r="T1202" i="1"/>
  <c r="S1202" i="1"/>
  <c r="U1202" i="1" s="1"/>
  <c r="V1202" i="1" s="1"/>
  <c r="F1202" i="1"/>
  <c r="E1202" i="1"/>
  <c r="D1202" i="1"/>
  <c r="T1201" i="1"/>
  <c r="S1201" i="1"/>
  <c r="U1201" i="1" s="1"/>
  <c r="V1201" i="1" s="1"/>
  <c r="F1201" i="1"/>
  <c r="E1201" i="1"/>
  <c r="D1201" i="1"/>
  <c r="T1200" i="1"/>
  <c r="S1200" i="1"/>
  <c r="U1200" i="1" s="1"/>
  <c r="V1200" i="1" s="1"/>
  <c r="F1200" i="1"/>
  <c r="E1200" i="1"/>
  <c r="D1200" i="1"/>
  <c r="T1199" i="1"/>
  <c r="S1199" i="1"/>
  <c r="F1199" i="1"/>
  <c r="E1199" i="1"/>
  <c r="D1199" i="1"/>
  <c r="T1198" i="1"/>
  <c r="S1198" i="1"/>
  <c r="U1198" i="1" s="1"/>
  <c r="V1198" i="1" s="1"/>
  <c r="F1198" i="1"/>
  <c r="E1198" i="1"/>
  <c r="D1198" i="1"/>
  <c r="T1197" i="1"/>
  <c r="S1197" i="1"/>
  <c r="U1197" i="1" s="1"/>
  <c r="V1197" i="1" s="1"/>
  <c r="F1197" i="1"/>
  <c r="E1197" i="1"/>
  <c r="D1197" i="1"/>
  <c r="T1196" i="1"/>
  <c r="S1196" i="1"/>
  <c r="U1196" i="1" s="1"/>
  <c r="V1196" i="1" s="1"/>
  <c r="F1196" i="1"/>
  <c r="E1196" i="1"/>
  <c r="D1196" i="1"/>
  <c r="T1195" i="1"/>
  <c r="S1195" i="1"/>
  <c r="U1195" i="1" s="1"/>
  <c r="V1195" i="1" s="1"/>
  <c r="F1195" i="1"/>
  <c r="E1195" i="1"/>
  <c r="D1195" i="1"/>
  <c r="T1194" i="1"/>
  <c r="S1194" i="1"/>
  <c r="U1194" i="1" s="1"/>
  <c r="V1194" i="1" s="1"/>
  <c r="F1194" i="1"/>
  <c r="E1194" i="1"/>
  <c r="D1194" i="1"/>
  <c r="T1193" i="1"/>
  <c r="S1193" i="1"/>
  <c r="U1193" i="1" s="1"/>
  <c r="V1193" i="1" s="1"/>
  <c r="F1193" i="1"/>
  <c r="E1193" i="1"/>
  <c r="D1193" i="1"/>
  <c r="T1192" i="1"/>
  <c r="S1192" i="1"/>
  <c r="U1192" i="1" s="1"/>
  <c r="V1192" i="1" s="1"/>
  <c r="F1192" i="1"/>
  <c r="E1192" i="1"/>
  <c r="D1192" i="1"/>
  <c r="T1191" i="1"/>
  <c r="S1191" i="1"/>
  <c r="U1191" i="1" s="1"/>
  <c r="V1191" i="1" s="1"/>
  <c r="F1191" i="1"/>
  <c r="E1191" i="1"/>
  <c r="D1191" i="1"/>
  <c r="T1190" i="1"/>
  <c r="S1190" i="1"/>
  <c r="U1190" i="1" s="1"/>
  <c r="V1190" i="1" s="1"/>
  <c r="F1190" i="1"/>
  <c r="E1190" i="1"/>
  <c r="D1190" i="1"/>
  <c r="T1189" i="1"/>
  <c r="S1189" i="1"/>
  <c r="U1189" i="1" s="1"/>
  <c r="V1189" i="1" s="1"/>
  <c r="F1189" i="1"/>
  <c r="E1189" i="1"/>
  <c r="D1189" i="1"/>
  <c r="T1188" i="1"/>
  <c r="S1188" i="1"/>
  <c r="U1188" i="1" s="1"/>
  <c r="V1188" i="1" s="1"/>
  <c r="F1188" i="1"/>
  <c r="E1188" i="1"/>
  <c r="D1188" i="1"/>
  <c r="T1187" i="1"/>
  <c r="S1187" i="1"/>
  <c r="U1187" i="1" s="1"/>
  <c r="V1187" i="1" s="1"/>
  <c r="F1187" i="1"/>
  <c r="E1187" i="1"/>
  <c r="D1187" i="1"/>
  <c r="T1186" i="1"/>
  <c r="S1186" i="1"/>
  <c r="U1186" i="1" s="1"/>
  <c r="V1186" i="1" s="1"/>
  <c r="F1186" i="1"/>
  <c r="E1186" i="1"/>
  <c r="D1186" i="1"/>
  <c r="T1185" i="1"/>
  <c r="S1185" i="1"/>
  <c r="U1185" i="1" s="1"/>
  <c r="V1185" i="1" s="1"/>
  <c r="F1185" i="1"/>
  <c r="E1185" i="1"/>
  <c r="D1185" i="1"/>
  <c r="T1184" i="1"/>
  <c r="S1184" i="1"/>
  <c r="U1184" i="1" s="1"/>
  <c r="V1184" i="1" s="1"/>
  <c r="F1184" i="1"/>
  <c r="E1184" i="1"/>
  <c r="D1184" i="1"/>
  <c r="T1183" i="1"/>
  <c r="S1183" i="1"/>
  <c r="U1183" i="1" s="1"/>
  <c r="V1183" i="1" s="1"/>
  <c r="F1183" i="1"/>
  <c r="E1183" i="1"/>
  <c r="D1183" i="1"/>
  <c r="T1182" i="1"/>
  <c r="S1182" i="1"/>
  <c r="U1182" i="1" s="1"/>
  <c r="V1182" i="1" s="1"/>
  <c r="F1182" i="1"/>
  <c r="E1182" i="1"/>
  <c r="D1182" i="1"/>
  <c r="T1181" i="1"/>
  <c r="S1181" i="1"/>
  <c r="U1181" i="1" s="1"/>
  <c r="V1181" i="1" s="1"/>
  <c r="F1181" i="1"/>
  <c r="E1181" i="1"/>
  <c r="D1181" i="1"/>
  <c r="T1180" i="1"/>
  <c r="S1180" i="1"/>
  <c r="U1180" i="1" s="1"/>
  <c r="V1180" i="1" s="1"/>
  <c r="F1180" i="1"/>
  <c r="E1180" i="1"/>
  <c r="D1180" i="1"/>
  <c r="T1179" i="1"/>
  <c r="S1179" i="1"/>
  <c r="U1179" i="1" s="1"/>
  <c r="V1179" i="1" s="1"/>
  <c r="F1179" i="1"/>
  <c r="E1179" i="1"/>
  <c r="D1179" i="1"/>
  <c r="T1178" i="1"/>
  <c r="S1178" i="1"/>
  <c r="U1178" i="1" s="1"/>
  <c r="V1178" i="1" s="1"/>
  <c r="F1178" i="1"/>
  <c r="E1178" i="1"/>
  <c r="D1178" i="1"/>
  <c r="T1177" i="1"/>
  <c r="S1177" i="1"/>
  <c r="U1177" i="1" s="1"/>
  <c r="V1177" i="1" s="1"/>
  <c r="F1177" i="1"/>
  <c r="E1177" i="1"/>
  <c r="D1177" i="1"/>
  <c r="T1176" i="1"/>
  <c r="S1176" i="1"/>
  <c r="U1176" i="1" s="1"/>
  <c r="V1176" i="1" s="1"/>
  <c r="F1176" i="1"/>
  <c r="E1176" i="1"/>
  <c r="D1176" i="1"/>
  <c r="T1175" i="1"/>
  <c r="S1175" i="1"/>
  <c r="U1175" i="1" s="1"/>
  <c r="V1175" i="1" s="1"/>
  <c r="F1175" i="1"/>
  <c r="E1175" i="1"/>
  <c r="D1175" i="1"/>
  <c r="T1174" i="1"/>
  <c r="S1174" i="1"/>
  <c r="U1174" i="1" s="1"/>
  <c r="V1174" i="1" s="1"/>
  <c r="F1174" i="1"/>
  <c r="E1174" i="1"/>
  <c r="D1174" i="1"/>
  <c r="T1173" i="1"/>
  <c r="S1173" i="1"/>
  <c r="U1173" i="1" s="1"/>
  <c r="V1173" i="1" s="1"/>
  <c r="F1173" i="1"/>
  <c r="E1173" i="1"/>
  <c r="D1173" i="1"/>
  <c r="T1172" i="1"/>
  <c r="S1172" i="1"/>
  <c r="U1172" i="1" s="1"/>
  <c r="V1172" i="1" s="1"/>
  <c r="F1172" i="1"/>
  <c r="E1172" i="1"/>
  <c r="D1172" i="1"/>
  <c r="T1171" i="1"/>
  <c r="S1171" i="1"/>
  <c r="U1171" i="1" s="1"/>
  <c r="V1171" i="1" s="1"/>
  <c r="F1171" i="1"/>
  <c r="E1171" i="1"/>
  <c r="D1171" i="1"/>
  <c r="T1170" i="1"/>
  <c r="S1170" i="1"/>
  <c r="U1170" i="1" s="1"/>
  <c r="V1170" i="1" s="1"/>
  <c r="F1170" i="1"/>
  <c r="E1170" i="1"/>
  <c r="D1170" i="1"/>
  <c r="T1169" i="1"/>
  <c r="S1169" i="1"/>
  <c r="U1169" i="1" s="1"/>
  <c r="V1169" i="1" s="1"/>
  <c r="F1169" i="1"/>
  <c r="E1169" i="1"/>
  <c r="D1169" i="1"/>
  <c r="T1168" i="1"/>
  <c r="S1168" i="1"/>
  <c r="U1168" i="1" s="1"/>
  <c r="V1168" i="1" s="1"/>
  <c r="F1168" i="1"/>
  <c r="E1168" i="1"/>
  <c r="D1168" i="1"/>
  <c r="T1167" i="1"/>
  <c r="S1167" i="1"/>
  <c r="U1167" i="1" s="1"/>
  <c r="V1167" i="1" s="1"/>
  <c r="F1167" i="1"/>
  <c r="E1167" i="1"/>
  <c r="D1167" i="1"/>
  <c r="T1166" i="1"/>
  <c r="S1166" i="1"/>
  <c r="U1166" i="1" s="1"/>
  <c r="V1166" i="1" s="1"/>
  <c r="F1166" i="1"/>
  <c r="E1166" i="1"/>
  <c r="D1166" i="1"/>
  <c r="T1165" i="1"/>
  <c r="S1165" i="1"/>
  <c r="U1165" i="1" s="1"/>
  <c r="V1165" i="1" s="1"/>
  <c r="F1165" i="1"/>
  <c r="E1165" i="1"/>
  <c r="D1165" i="1"/>
  <c r="T1164" i="1"/>
  <c r="S1164" i="1"/>
  <c r="U1164" i="1" s="1"/>
  <c r="V1164" i="1" s="1"/>
  <c r="F1164" i="1"/>
  <c r="E1164" i="1"/>
  <c r="D1164" i="1"/>
  <c r="T1163" i="1"/>
  <c r="S1163" i="1"/>
  <c r="U1163" i="1" s="1"/>
  <c r="V1163" i="1" s="1"/>
  <c r="F1163" i="1"/>
  <c r="E1163" i="1"/>
  <c r="D1163" i="1"/>
  <c r="T1162" i="1"/>
  <c r="S1162" i="1"/>
  <c r="U1162" i="1" s="1"/>
  <c r="V1162" i="1" s="1"/>
  <c r="F1162" i="1"/>
  <c r="E1162" i="1"/>
  <c r="D1162" i="1"/>
  <c r="T1161" i="1"/>
  <c r="S1161" i="1"/>
  <c r="U1161" i="1" s="1"/>
  <c r="V1161" i="1" s="1"/>
  <c r="F1161" i="1"/>
  <c r="E1161" i="1"/>
  <c r="D1161" i="1"/>
  <c r="T1160" i="1"/>
  <c r="S1160" i="1"/>
  <c r="U1160" i="1" s="1"/>
  <c r="V1160" i="1" s="1"/>
  <c r="F1160" i="1"/>
  <c r="E1160" i="1"/>
  <c r="D1160" i="1"/>
  <c r="T1159" i="1"/>
  <c r="S1159" i="1"/>
  <c r="U1159" i="1" s="1"/>
  <c r="V1159" i="1" s="1"/>
  <c r="F1159" i="1"/>
  <c r="E1159" i="1"/>
  <c r="D1159" i="1"/>
  <c r="T1158" i="1"/>
  <c r="S1158" i="1"/>
  <c r="U1158" i="1" s="1"/>
  <c r="V1158" i="1" s="1"/>
  <c r="F1158" i="1"/>
  <c r="E1158" i="1"/>
  <c r="D1158" i="1"/>
  <c r="T1157" i="1"/>
  <c r="S1157" i="1"/>
  <c r="U1157" i="1" s="1"/>
  <c r="V1157" i="1" s="1"/>
  <c r="F1157" i="1"/>
  <c r="E1157" i="1"/>
  <c r="D1157" i="1"/>
  <c r="T1156" i="1"/>
  <c r="S1156" i="1"/>
  <c r="U1156" i="1" s="1"/>
  <c r="V1156" i="1" s="1"/>
  <c r="F1156" i="1"/>
  <c r="E1156" i="1"/>
  <c r="D1156" i="1"/>
  <c r="T1155" i="1"/>
  <c r="S1155" i="1"/>
  <c r="U1155" i="1" s="1"/>
  <c r="V1155" i="1" s="1"/>
  <c r="F1155" i="1"/>
  <c r="E1155" i="1"/>
  <c r="D1155" i="1"/>
  <c r="T1154" i="1"/>
  <c r="S1154" i="1"/>
  <c r="U1154" i="1" s="1"/>
  <c r="V1154" i="1" s="1"/>
  <c r="F1154" i="1"/>
  <c r="E1154" i="1"/>
  <c r="D1154" i="1"/>
  <c r="T1153" i="1"/>
  <c r="S1153" i="1"/>
  <c r="U1153" i="1" s="1"/>
  <c r="V1153" i="1" s="1"/>
  <c r="F1153" i="1"/>
  <c r="E1153" i="1"/>
  <c r="D1153" i="1"/>
  <c r="T1152" i="1"/>
  <c r="S1152" i="1"/>
  <c r="U1152" i="1" s="1"/>
  <c r="V1152" i="1" s="1"/>
  <c r="F1152" i="1"/>
  <c r="E1152" i="1"/>
  <c r="D1152" i="1"/>
  <c r="T1151" i="1"/>
  <c r="S1151" i="1"/>
  <c r="U1151" i="1" s="1"/>
  <c r="V1151" i="1" s="1"/>
  <c r="F1151" i="1"/>
  <c r="E1151" i="1"/>
  <c r="D1151" i="1"/>
  <c r="T1150" i="1"/>
  <c r="S1150" i="1"/>
  <c r="U1150" i="1" s="1"/>
  <c r="V1150" i="1" s="1"/>
  <c r="F1150" i="1"/>
  <c r="E1150" i="1"/>
  <c r="D1150" i="1"/>
  <c r="T1149" i="1"/>
  <c r="S1149" i="1"/>
  <c r="U1149" i="1" s="1"/>
  <c r="V1149" i="1" s="1"/>
  <c r="F1149" i="1"/>
  <c r="E1149" i="1"/>
  <c r="D1149" i="1"/>
  <c r="T1148" i="1"/>
  <c r="S1148" i="1"/>
  <c r="U1148" i="1" s="1"/>
  <c r="V1148" i="1" s="1"/>
  <c r="F1148" i="1"/>
  <c r="E1148" i="1"/>
  <c r="D1148" i="1"/>
  <c r="T1147" i="1"/>
  <c r="S1147" i="1"/>
  <c r="U1147" i="1" s="1"/>
  <c r="V1147" i="1" s="1"/>
  <c r="F1147" i="1"/>
  <c r="E1147" i="1"/>
  <c r="D1147" i="1"/>
  <c r="T1146" i="1"/>
  <c r="S1146" i="1"/>
  <c r="U1146" i="1" s="1"/>
  <c r="V1146" i="1" s="1"/>
  <c r="F1146" i="1"/>
  <c r="E1146" i="1"/>
  <c r="D1146" i="1"/>
  <c r="T1145" i="1"/>
  <c r="S1145" i="1"/>
  <c r="U1145" i="1" s="1"/>
  <c r="V1145" i="1" s="1"/>
  <c r="F1145" i="1"/>
  <c r="E1145" i="1"/>
  <c r="D1145" i="1"/>
  <c r="T1144" i="1"/>
  <c r="S1144" i="1"/>
  <c r="U1144" i="1" s="1"/>
  <c r="V1144" i="1" s="1"/>
  <c r="F1144" i="1"/>
  <c r="E1144" i="1"/>
  <c r="D1144" i="1"/>
  <c r="T1143" i="1"/>
  <c r="S1143" i="1"/>
  <c r="U1143" i="1" s="1"/>
  <c r="V1143" i="1" s="1"/>
  <c r="F1143" i="1"/>
  <c r="E1143" i="1"/>
  <c r="D1143" i="1"/>
  <c r="T1142" i="1"/>
  <c r="S1142" i="1"/>
  <c r="U1142" i="1" s="1"/>
  <c r="V1142" i="1" s="1"/>
  <c r="F1142" i="1"/>
  <c r="E1142" i="1"/>
  <c r="D1142" i="1"/>
  <c r="T1141" i="1"/>
  <c r="S1141" i="1"/>
  <c r="U1141" i="1" s="1"/>
  <c r="V1141" i="1" s="1"/>
  <c r="F1141" i="1"/>
  <c r="E1141" i="1"/>
  <c r="D1141" i="1"/>
  <c r="T1140" i="1"/>
  <c r="S1140" i="1"/>
  <c r="U1140" i="1" s="1"/>
  <c r="V1140" i="1" s="1"/>
  <c r="F1140" i="1"/>
  <c r="E1140" i="1"/>
  <c r="D1140" i="1"/>
  <c r="T1139" i="1"/>
  <c r="S1139" i="1"/>
  <c r="U1139" i="1" s="1"/>
  <c r="V1139" i="1" s="1"/>
  <c r="F1139" i="1"/>
  <c r="E1139" i="1"/>
  <c r="D1139" i="1"/>
  <c r="T1138" i="1"/>
  <c r="S1138" i="1"/>
  <c r="U1138" i="1" s="1"/>
  <c r="V1138" i="1" s="1"/>
  <c r="F1138" i="1"/>
  <c r="E1138" i="1"/>
  <c r="D1138" i="1"/>
  <c r="T1137" i="1"/>
  <c r="S1137" i="1"/>
  <c r="U1137" i="1" s="1"/>
  <c r="V1137" i="1" s="1"/>
  <c r="F1137" i="1"/>
  <c r="E1137" i="1"/>
  <c r="D1137" i="1"/>
  <c r="T1136" i="1"/>
  <c r="S1136" i="1"/>
  <c r="U1136" i="1" s="1"/>
  <c r="V1136" i="1" s="1"/>
  <c r="F1136" i="1"/>
  <c r="E1136" i="1"/>
  <c r="D1136" i="1"/>
  <c r="T1135" i="1"/>
  <c r="S1135" i="1"/>
  <c r="U1135" i="1" s="1"/>
  <c r="V1135" i="1" s="1"/>
  <c r="F1135" i="1"/>
  <c r="E1135" i="1"/>
  <c r="D1135" i="1"/>
  <c r="T1134" i="1"/>
  <c r="S1134" i="1"/>
  <c r="U1134" i="1" s="1"/>
  <c r="V1134" i="1" s="1"/>
  <c r="F1134" i="1"/>
  <c r="E1134" i="1"/>
  <c r="D1134" i="1"/>
  <c r="T1133" i="1"/>
  <c r="S1133" i="1"/>
  <c r="U1133" i="1" s="1"/>
  <c r="V1133" i="1" s="1"/>
  <c r="F1133" i="1"/>
  <c r="E1133" i="1"/>
  <c r="D1133" i="1"/>
  <c r="T1132" i="1"/>
  <c r="S1132" i="1"/>
  <c r="U1132" i="1" s="1"/>
  <c r="V1132" i="1" s="1"/>
  <c r="F1132" i="1"/>
  <c r="E1132" i="1"/>
  <c r="D1132" i="1"/>
  <c r="T1131" i="1"/>
  <c r="S1131" i="1"/>
  <c r="U1131" i="1" s="1"/>
  <c r="V1131" i="1" s="1"/>
  <c r="F1131" i="1"/>
  <c r="E1131" i="1"/>
  <c r="D1131" i="1"/>
  <c r="T1130" i="1"/>
  <c r="S1130" i="1"/>
  <c r="U1130" i="1" s="1"/>
  <c r="V1130" i="1" s="1"/>
  <c r="F1130" i="1"/>
  <c r="E1130" i="1"/>
  <c r="D1130" i="1"/>
  <c r="T1129" i="1"/>
  <c r="S1129" i="1"/>
  <c r="U1129" i="1" s="1"/>
  <c r="V1129" i="1" s="1"/>
  <c r="F1129" i="1"/>
  <c r="E1129" i="1"/>
  <c r="D1129" i="1"/>
  <c r="T1128" i="1"/>
  <c r="S1128" i="1"/>
  <c r="U1128" i="1" s="1"/>
  <c r="V1128" i="1" s="1"/>
  <c r="F1128" i="1"/>
  <c r="E1128" i="1"/>
  <c r="D1128" i="1"/>
  <c r="T1127" i="1"/>
  <c r="S1127" i="1"/>
  <c r="U1127" i="1" s="1"/>
  <c r="V1127" i="1" s="1"/>
  <c r="F1127" i="1"/>
  <c r="E1127" i="1"/>
  <c r="D1127" i="1"/>
  <c r="T1126" i="1"/>
  <c r="S1126" i="1"/>
  <c r="U1126" i="1" s="1"/>
  <c r="V1126" i="1" s="1"/>
  <c r="F1126" i="1"/>
  <c r="E1126" i="1"/>
  <c r="D1126" i="1"/>
  <c r="T1125" i="1"/>
  <c r="S1125" i="1"/>
  <c r="U1125" i="1" s="1"/>
  <c r="V1125" i="1" s="1"/>
  <c r="F1125" i="1"/>
  <c r="E1125" i="1"/>
  <c r="D1125" i="1"/>
  <c r="T1124" i="1"/>
  <c r="S1124" i="1"/>
  <c r="U1124" i="1" s="1"/>
  <c r="V1124" i="1" s="1"/>
  <c r="F1124" i="1"/>
  <c r="E1124" i="1"/>
  <c r="D1124" i="1"/>
  <c r="T1123" i="1"/>
  <c r="S1123" i="1"/>
  <c r="U1123" i="1" s="1"/>
  <c r="V1123" i="1" s="1"/>
  <c r="F1123" i="1"/>
  <c r="E1123" i="1"/>
  <c r="D1123" i="1"/>
  <c r="T1122" i="1"/>
  <c r="S1122" i="1"/>
  <c r="U1122" i="1" s="1"/>
  <c r="V1122" i="1" s="1"/>
  <c r="F1122" i="1"/>
  <c r="E1122" i="1"/>
  <c r="D1122" i="1"/>
  <c r="T1121" i="1"/>
  <c r="S1121" i="1"/>
  <c r="U1121" i="1" s="1"/>
  <c r="V1121" i="1" s="1"/>
  <c r="F1121" i="1"/>
  <c r="E1121" i="1"/>
  <c r="D1121" i="1"/>
  <c r="T1120" i="1"/>
  <c r="S1120" i="1"/>
  <c r="U1120" i="1" s="1"/>
  <c r="V1120" i="1" s="1"/>
  <c r="F1120" i="1"/>
  <c r="E1120" i="1"/>
  <c r="D1120" i="1"/>
  <c r="T1119" i="1"/>
  <c r="S1119" i="1"/>
  <c r="U1119" i="1" s="1"/>
  <c r="V1119" i="1" s="1"/>
  <c r="F1119" i="1"/>
  <c r="E1119" i="1"/>
  <c r="D1119" i="1"/>
  <c r="T1118" i="1"/>
  <c r="S1118" i="1"/>
  <c r="U1118" i="1" s="1"/>
  <c r="V1118" i="1" s="1"/>
  <c r="F1118" i="1"/>
  <c r="E1118" i="1"/>
  <c r="D1118" i="1"/>
  <c r="T1117" i="1"/>
  <c r="S1117" i="1"/>
  <c r="U1117" i="1" s="1"/>
  <c r="V1117" i="1" s="1"/>
  <c r="F1117" i="1"/>
  <c r="E1117" i="1"/>
  <c r="D1117" i="1"/>
  <c r="T1116" i="1"/>
  <c r="S1116" i="1"/>
  <c r="U1116" i="1" s="1"/>
  <c r="V1116" i="1" s="1"/>
  <c r="F1116" i="1"/>
  <c r="E1116" i="1"/>
  <c r="D1116" i="1"/>
  <c r="T1115" i="1"/>
  <c r="S1115" i="1"/>
  <c r="U1115" i="1" s="1"/>
  <c r="V1115" i="1" s="1"/>
  <c r="F1115" i="1"/>
  <c r="E1115" i="1"/>
  <c r="D1115" i="1"/>
  <c r="T1114" i="1"/>
  <c r="S1114" i="1"/>
  <c r="U1114" i="1" s="1"/>
  <c r="V1114" i="1" s="1"/>
  <c r="F1114" i="1"/>
  <c r="E1114" i="1"/>
  <c r="D1114" i="1"/>
  <c r="T1113" i="1"/>
  <c r="S1113" i="1"/>
  <c r="U1113" i="1" s="1"/>
  <c r="V1113" i="1" s="1"/>
  <c r="F1113" i="1"/>
  <c r="E1113" i="1"/>
  <c r="D1113" i="1"/>
  <c r="T1112" i="1"/>
  <c r="S1112" i="1"/>
  <c r="U1112" i="1" s="1"/>
  <c r="V1112" i="1" s="1"/>
  <c r="F1112" i="1"/>
  <c r="E1112" i="1"/>
  <c r="D1112" i="1"/>
  <c r="T1111" i="1"/>
  <c r="S1111" i="1"/>
  <c r="U1111" i="1" s="1"/>
  <c r="V1111" i="1" s="1"/>
  <c r="F1111" i="1"/>
  <c r="E1111" i="1"/>
  <c r="D1111" i="1"/>
  <c r="T1110" i="1"/>
  <c r="S1110" i="1"/>
  <c r="U1110" i="1" s="1"/>
  <c r="V1110" i="1" s="1"/>
  <c r="F1110" i="1"/>
  <c r="E1110" i="1"/>
  <c r="D1110" i="1"/>
  <c r="T1109" i="1"/>
  <c r="S1109" i="1"/>
  <c r="U1109" i="1" s="1"/>
  <c r="V1109" i="1" s="1"/>
  <c r="F1109" i="1"/>
  <c r="E1109" i="1"/>
  <c r="D1109" i="1"/>
  <c r="T1108" i="1"/>
  <c r="S1108" i="1"/>
  <c r="U1108" i="1" s="1"/>
  <c r="V1108" i="1" s="1"/>
  <c r="F1108" i="1"/>
  <c r="E1108" i="1"/>
  <c r="D1108" i="1"/>
  <c r="T1107" i="1"/>
  <c r="S1107" i="1"/>
  <c r="U1107" i="1" s="1"/>
  <c r="V1107" i="1" s="1"/>
  <c r="F1107" i="1"/>
  <c r="E1107" i="1"/>
  <c r="D1107" i="1"/>
  <c r="T1106" i="1"/>
  <c r="S1106" i="1"/>
  <c r="U1106" i="1" s="1"/>
  <c r="V1106" i="1" s="1"/>
  <c r="F1106" i="1"/>
  <c r="E1106" i="1"/>
  <c r="D1106" i="1"/>
  <c r="T1105" i="1"/>
  <c r="S1105" i="1"/>
  <c r="U1105" i="1" s="1"/>
  <c r="V1105" i="1" s="1"/>
  <c r="F1105" i="1"/>
  <c r="E1105" i="1"/>
  <c r="D1105" i="1"/>
  <c r="T1104" i="1"/>
  <c r="S1104" i="1"/>
  <c r="U1104" i="1" s="1"/>
  <c r="V1104" i="1" s="1"/>
  <c r="F1104" i="1"/>
  <c r="E1104" i="1"/>
  <c r="D1104" i="1"/>
  <c r="T1103" i="1"/>
  <c r="S1103" i="1"/>
  <c r="U1103" i="1" s="1"/>
  <c r="V1103" i="1" s="1"/>
  <c r="F1103" i="1"/>
  <c r="E1103" i="1"/>
  <c r="D1103" i="1"/>
  <c r="T1102" i="1"/>
  <c r="S1102" i="1"/>
  <c r="U1102" i="1" s="1"/>
  <c r="V1102" i="1" s="1"/>
  <c r="F1102" i="1"/>
  <c r="E1102" i="1"/>
  <c r="D1102" i="1"/>
  <c r="T1101" i="1"/>
  <c r="S1101" i="1"/>
  <c r="U1101" i="1" s="1"/>
  <c r="V1101" i="1" s="1"/>
  <c r="F1101" i="1"/>
  <c r="E1101" i="1"/>
  <c r="D1101" i="1"/>
  <c r="T1100" i="1"/>
  <c r="S1100" i="1"/>
  <c r="U1100" i="1" s="1"/>
  <c r="V1100" i="1" s="1"/>
  <c r="F1100" i="1"/>
  <c r="E1100" i="1"/>
  <c r="D1100" i="1"/>
  <c r="T1099" i="1"/>
  <c r="S1099" i="1"/>
  <c r="U1099" i="1" s="1"/>
  <c r="V1099" i="1" s="1"/>
  <c r="F1099" i="1"/>
  <c r="E1099" i="1"/>
  <c r="D1099" i="1"/>
  <c r="T1098" i="1"/>
  <c r="S1098" i="1"/>
  <c r="U1098" i="1" s="1"/>
  <c r="V1098" i="1" s="1"/>
  <c r="F1098" i="1"/>
  <c r="E1098" i="1"/>
  <c r="D1098" i="1"/>
  <c r="T1097" i="1"/>
  <c r="S1097" i="1"/>
  <c r="U1097" i="1" s="1"/>
  <c r="V1097" i="1" s="1"/>
  <c r="F1097" i="1"/>
  <c r="E1097" i="1"/>
  <c r="D1097" i="1"/>
  <c r="T1096" i="1"/>
  <c r="S1096" i="1"/>
  <c r="U1096" i="1" s="1"/>
  <c r="V1096" i="1" s="1"/>
  <c r="F1096" i="1"/>
  <c r="E1096" i="1"/>
  <c r="D1096" i="1"/>
  <c r="T1095" i="1"/>
  <c r="S1095" i="1"/>
  <c r="U1095" i="1" s="1"/>
  <c r="V1095" i="1" s="1"/>
  <c r="F1095" i="1"/>
  <c r="E1095" i="1"/>
  <c r="D1095" i="1"/>
  <c r="T1094" i="1"/>
  <c r="S1094" i="1"/>
  <c r="U1094" i="1" s="1"/>
  <c r="V1094" i="1" s="1"/>
  <c r="F1094" i="1"/>
  <c r="E1094" i="1"/>
  <c r="D1094" i="1"/>
  <c r="T1093" i="1"/>
  <c r="S1093" i="1"/>
  <c r="U1093" i="1" s="1"/>
  <c r="V1093" i="1" s="1"/>
  <c r="F1093" i="1"/>
  <c r="E1093" i="1"/>
  <c r="D1093" i="1"/>
  <c r="T1092" i="1"/>
  <c r="S1092" i="1"/>
  <c r="U1092" i="1" s="1"/>
  <c r="V1092" i="1" s="1"/>
  <c r="F1092" i="1"/>
  <c r="E1092" i="1"/>
  <c r="D1092" i="1"/>
  <c r="T1091" i="1"/>
  <c r="S1091" i="1"/>
  <c r="U1091" i="1" s="1"/>
  <c r="V1091" i="1" s="1"/>
  <c r="F1091" i="1"/>
  <c r="E1091" i="1"/>
  <c r="D1091" i="1"/>
  <c r="T1090" i="1"/>
  <c r="S1090" i="1"/>
  <c r="U1090" i="1" s="1"/>
  <c r="V1090" i="1" s="1"/>
  <c r="F1090" i="1"/>
  <c r="E1090" i="1"/>
  <c r="D1090" i="1"/>
  <c r="T1089" i="1"/>
  <c r="S1089" i="1"/>
  <c r="U1089" i="1" s="1"/>
  <c r="V1089" i="1" s="1"/>
  <c r="F1089" i="1"/>
  <c r="E1089" i="1"/>
  <c r="D1089" i="1"/>
  <c r="T1088" i="1"/>
  <c r="S1088" i="1"/>
  <c r="U1088" i="1" s="1"/>
  <c r="V1088" i="1" s="1"/>
  <c r="F1088" i="1"/>
  <c r="E1088" i="1"/>
  <c r="D1088" i="1"/>
  <c r="T1087" i="1"/>
  <c r="S1087" i="1"/>
  <c r="U1087" i="1" s="1"/>
  <c r="V1087" i="1" s="1"/>
  <c r="F1087" i="1"/>
  <c r="E1087" i="1"/>
  <c r="D1087" i="1"/>
  <c r="T1086" i="1"/>
  <c r="S1086" i="1"/>
  <c r="U1086" i="1" s="1"/>
  <c r="V1086" i="1" s="1"/>
  <c r="F1086" i="1"/>
  <c r="E1086" i="1"/>
  <c r="D1086" i="1"/>
  <c r="T1085" i="1"/>
  <c r="S1085" i="1"/>
  <c r="U1085" i="1" s="1"/>
  <c r="V1085" i="1" s="1"/>
  <c r="F1085" i="1"/>
  <c r="E1085" i="1"/>
  <c r="D1085" i="1"/>
  <c r="T1084" i="1"/>
  <c r="S1084" i="1"/>
  <c r="U1084" i="1" s="1"/>
  <c r="V1084" i="1" s="1"/>
  <c r="F1084" i="1"/>
  <c r="E1084" i="1"/>
  <c r="D1084" i="1"/>
  <c r="T1083" i="1"/>
  <c r="S1083" i="1"/>
  <c r="U1083" i="1" s="1"/>
  <c r="V1083" i="1" s="1"/>
  <c r="F1083" i="1"/>
  <c r="E1083" i="1"/>
  <c r="D1083" i="1"/>
  <c r="T1082" i="1"/>
  <c r="S1082" i="1"/>
  <c r="U1082" i="1" s="1"/>
  <c r="V1082" i="1" s="1"/>
  <c r="F1082" i="1"/>
  <c r="E1082" i="1"/>
  <c r="D1082" i="1"/>
  <c r="T1081" i="1"/>
  <c r="S1081" i="1"/>
  <c r="U1081" i="1" s="1"/>
  <c r="V1081" i="1" s="1"/>
  <c r="F1081" i="1"/>
  <c r="E1081" i="1"/>
  <c r="D1081" i="1"/>
  <c r="T1080" i="1"/>
  <c r="S1080" i="1"/>
  <c r="U1080" i="1" s="1"/>
  <c r="V1080" i="1" s="1"/>
  <c r="F1080" i="1"/>
  <c r="E1080" i="1"/>
  <c r="D1080" i="1"/>
  <c r="T1079" i="1"/>
  <c r="S1079" i="1"/>
  <c r="U1079" i="1" s="1"/>
  <c r="V1079" i="1" s="1"/>
  <c r="F1079" i="1"/>
  <c r="E1079" i="1"/>
  <c r="D1079" i="1"/>
  <c r="T1078" i="1"/>
  <c r="S1078" i="1"/>
  <c r="U1078" i="1" s="1"/>
  <c r="V1078" i="1" s="1"/>
  <c r="F1078" i="1"/>
  <c r="E1078" i="1"/>
  <c r="D1078" i="1"/>
  <c r="T1077" i="1"/>
  <c r="S1077" i="1"/>
  <c r="U1077" i="1" s="1"/>
  <c r="V1077" i="1" s="1"/>
  <c r="F1077" i="1"/>
  <c r="E1077" i="1"/>
  <c r="D1077" i="1"/>
  <c r="T1076" i="1"/>
  <c r="S1076" i="1"/>
  <c r="U1076" i="1" s="1"/>
  <c r="V1076" i="1" s="1"/>
  <c r="F1076" i="1"/>
  <c r="E1076" i="1"/>
  <c r="D1076" i="1"/>
  <c r="T1075" i="1"/>
  <c r="S1075" i="1"/>
  <c r="U1075" i="1" s="1"/>
  <c r="V1075" i="1" s="1"/>
  <c r="F1075" i="1"/>
  <c r="E1075" i="1"/>
  <c r="D1075" i="1"/>
  <c r="T1074" i="1"/>
  <c r="S1074" i="1"/>
  <c r="U1074" i="1" s="1"/>
  <c r="V1074" i="1" s="1"/>
  <c r="F1074" i="1"/>
  <c r="E1074" i="1"/>
  <c r="D1074" i="1"/>
  <c r="T1073" i="1"/>
  <c r="S1073" i="1"/>
  <c r="U1073" i="1" s="1"/>
  <c r="V1073" i="1" s="1"/>
  <c r="F1073" i="1"/>
  <c r="E1073" i="1"/>
  <c r="D1073" i="1"/>
  <c r="T1072" i="1"/>
  <c r="S1072" i="1"/>
  <c r="U1072" i="1" s="1"/>
  <c r="V1072" i="1" s="1"/>
  <c r="F1072" i="1"/>
  <c r="E1072" i="1"/>
  <c r="D1072" i="1"/>
  <c r="T1071" i="1"/>
  <c r="S1071" i="1"/>
  <c r="U1071" i="1" s="1"/>
  <c r="V1071" i="1" s="1"/>
  <c r="F1071" i="1"/>
  <c r="E1071" i="1"/>
  <c r="D1071" i="1"/>
  <c r="T1070" i="1"/>
  <c r="S1070" i="1"/>
  <c r="U1070" i="1" s="1"/>
  <c r="V1070" i="1" s="1"/>
  <c r="F1070" i="1"/>
  <c r="E1070" i="1"/>
  <c r="D1070" i="1"/>
  <c r="T1069" i="1"/>
  <c r="S1069" i="1"/>
  <c r="U1069" i="1" s="1"/>
  <c r="V1069" i="1" s="1"/>
  <c r="F1069" i="1"/>
  <c r="E1069" i="1"/>
  <c r="D1069" i="1"/>
  <c r="T1068" i="1"/>
  <c r="S1068" i="1"/>
  <c r="U1068" i="1" s="1"/>
  <c r="V1068" i="1" s="1"/>
  <c r="F1068" i="1"/>
  <c r="E1068" i="1"/>
  <c r="D1068" i="1"/>
  <c r="T1067" i="1"/>
  <c r="S1067" i="1"/>
  <c r="U1067" i="1" s="1"/>
  <c r="V1067" i="1" s="1"/>
  <c r="F1067" i="1"/>
  <c r="E1067" i="1"/>
  <c r="D1067" i="1"/>
  <c r="T1066" i="1"/>
  <c r="S1066" i="1"/>
  <c r="U1066" i="1" s="1"/>
  <c r="V1066" i="1" s="1"/>
  <c r="F1066" i="1"/>
  <c r="E1066" i="1"/>
  <c r="D1066" i="1"/>
  <c r="T1065" i="1"/>
  <c r="S1065" i="1"/>
  <c r="U1065" i="1" s="1"/>
  <c r="V1065" i="1" s="1"/>
  <c r="F1065" i="1"/>
  <c r="E1065" i="1"/>
  <c r="D1065" i="1"/>
  <c r="T1064" i="1"/>
  <c r="S1064" i="1"/>
  <c r="U1064" i="1" s="1"/>
  <c r="V1064" i="1" s="1"/>
  <c r="F1064" i="1"/>
  <c r="E1064" i="1"/>
  <c r="D1064" i="1"/>
  <c r="T1063" i="1"/>
  <c r="S1063" i="1"/>
  <c r="U1063" i="1" s="1"/>
  <c r="V1063" i="1" s="1"/>
  <c r="F1063" i="1"/>
  <c r="E1063" i="1"/>
  <c r="D1063" i="1"/>
  <c r="T1062" i="1"/>
  <c r="S1062" i="1"/>
  <c r="U1062" i="1" s="1"/>
  <c r="V1062" i="1" s="1"/>
  <c r="F1062" i="1"/>
  <c r="E1062" i="1"/>
  <c r="D1062" i="1"/>
  <c r="T1061" i="1"/>
  <c r="S1061" i="1"/>
  <c r="U1061" i="1" s="1"/>
  <c r="V1061" i="1" s="1"/>
  <c r="F1061" i="1"/>
  <c r="E1061" i="1"/>
  <c r="D1061" i="1"/>
  <c r="T1060" i="1"/>
  <c r="S1060" i="1"/>
  <c r="U1060" i="1" s="1"/>
  <c r="V1060" i="1" s="1"/>
  <c r="F1060" i="1"/>
  <c r="E1060" i="1"/>
  <c r="D1060" i="1"/>
  <c r="T1059" i="1"/>
  <c r="S1059" i="1"/>
  <c r="U1059" i="1" s="1"/>
  <c r="V1059" i="1" s="1"/>
  <c r="F1059" i="1"/>
  <c r="E1059" i="1"/>
  <c r="D1059" i="1"/>
  <c r="T1058" i="1"/>
  <c r="S1058" i="1"/>
  <c r="U1058" i="1" s="1"/>
  <c r="V1058" i="1" s="1"/>
  <c r="F1058" i="1"/>
  <c r="E1058" i="1"/>
  <c r="D1058" i="1"/>
  <c r="T1057" i="1"/>
  <c r="S1057" i="1"/>
  <c r="U1057" i="1" s="1"/>
  <c r="V1057" i="1" s="1"/>
  <c r="F1057" i="1"/>
  <c r="E1057" i="1"/>
  <c r="D1057" i="1"/>
  <c r="T1056" i="1"/>
  <c r="S1056" i="1"/>
  <c r="U1056" i="1" s="1"/>
  <c r="V1056" i="1" s="1"/>
  <c r="F1056" i="1"/>
  <c r="E1056" i="1"/>
  <c r="D1056" i="1"/>
  <c r="T1055" i="1"/>
  <c r="S1055" i="1"/>
  <c r="U1055" i="1" s="1"/>
  <c r="V1055" i="1" s="1"/>
  <c r="F1055" i="1"/>
  <c r="E1055" i="1"/>
  <c r="D1055" i="1"/>
  <c r="T1054" i="1"/>
  <c r="S1054" i="1"/>
  <c r="U1054" i="1" s="1"/>
  <c r="V1054" i="1" s="1"/>
  <c r="F1054" i="1"/>
  <c r="E1054" i="1"/>
  <c r="D1054" i="1"/>
  <c r="T1053" i="1"/>
  <c r="S1053" i="1"/>
  <c r="U1053" i="1" s="1"/>
  <c r="V1053" i="1" s="1"/>
  <c r="F1053" i="1"/>
  <c r="E1053" i="1"/>
  <c r="D1053" i="1"/>
  <c r="T1052" i="1"/>
  <c r="S1052" i="1"/>
  <c r="U1052" i="1" s="1"/>
  <c r="V1052" i="1" s="1"/>
  <c r="F1052" i="1"/>
  <c r="E1052" i="1"/>
  <c r="D1052" i="1"/>
  <c r="T1051" i="1"/>
  <c r="S1051" i="1"/>
  <c r="F1051" i="1"/>
  <c r="E1051" i="1"/>
  <c r="D1051" i="1"/>
  <c r="T1050" i="1"/>
  <c r="S1050" i="1"/>
  <c r="U1050" i="1" s="1"/>
  <c r="V1050" i="1" s="1"/>
  <c r="F1050" i="1"/>
  <c r="E1050" i="1"/>
  <c r="D1050" i="1"/>
  <c r="T1049" i="1"/>
  <c r="S1049" i="1"/>
  <c r="U1049" i="1" s="1"/>
  <c r="V1049" i="1" s="1"/>
  <c r="F1049" i="1"/>
  <c r="E1049" i="1"/>
  <c r="D1049" i="1"/>
  <c r="T1048" i="1"/>
  <c r="S1048" i="1"/>
  <c r="U1048" i="1" s="1"/>
  <c r="V1048" i="1" s="1"/>
  <c r="F1048" i="1"/>
  <c r="E1048" i="1"/>
  <c r="D1048" i="1"/>
  <c r="T1047" i="1"/>
  <c r="S1047" i="1"/>
  <c r="U1047" i="1" s="1"/>
  <c r="V1047" i="1" s="1"/>
  <c r="F1047" i="1"/>
  <c r="E1047" i="1"/>
  <c r="D1047" i="1"/>
  <c r="T1046" i="1"/>
  <c r="S1046" i="1"/>
  <c r="U1046" i="1" s="1"/>
  <c r="V1046" i="1" s="1"/>
  <c r="F1046" i="1"/>
  <c r="E1046" i="1"/>
  <c r="D1046" i="1"/>
  <c r="T1045" i="1"/>
  <c r="S1045" i="1"/>
  <c r="U1045" i="1" s="1"/>
  <c r="V1045" i="1" s="1"/>
  <c r="F1045" i="1"/>
  <c r="E1045" i="1"/>
  <c r="D1045" i="1"/>
  <c r="T1044" i="1"/>
  <c r="S1044" i="1"/>
  <c r="U1044" i="1" s="1"/>
  <c r="V1044" i="1" s="1"/>
  <c r="F1044" i="1"/>
  <c r="E1044" i="1"/>
  <c r="D1044" i="1"/>
  <c r="T1043" i="1"/>
  <c r="S1043" i="1"/>
  <c r="U1043" i="1" s="1"/>
  <c r="V1043" i="1" s="1"/>
  <c r="F1043" i="1"/>
  <c r="E1043" i="1"/>
  <c r="D1043" i="1"/>
  <c r="T1042" i="1"/>
  <c r="S1042" i="1"/>
  <c r="U1042" i="1" s="1"/>
  <c r="V1042" i="1" s="1"/>
  <c r="F1042" i="1"/>
  <c r="E1042" i="1"/>
  <c r="D1042" i="1"/>
  <c r="T1041" i="1"/>
  <c r="S1041" i="1"/>
  <c r="U1041" i="1" s="1"/>
  <c r="V1041" i="1" s="1"/>
  <c r="F1041" i="1"/>
  <c r="E1041" i="1"/>
  <c r="D1041" i="1"/>
  <c r="T1040" i="1"/>
  <c r="S1040" i="1"/>
  <c r="U1040" i="1" s="1"/>
  <c r="V1040" i="1" s="1"/>
  <c r="F1040" i="1"/>
  <c r="E1040" i="1"/>
  <c r="D1040" i="1"/>
  <c r="T1039" i="1"/>
  <c r="S1039" i="1"/>
  <c r="U1039" i="1" s="1"/>
  <c r="V1039" i="1" s="1"/>
  <c r="F1039" i="1"/>
  <c r="E1039" i="1"/>
  <c r="D1039" i="1"/>
  <c r="T1038" i="1"/>
  <c r="S1038" i="1"/>
  <c r="U1038" i="1" s="1"/>
  <c r="V1038" i="1" s="1"/>
  <c r="F1038" i="1"/>
  <c r="E1038" i="1"/>
  <c r="D1038" i="1"/>
  <c r="T1037" i="1"/>
  <c r="S1037" i="1"/>
  <c r="U1037" i="1" s="1"/>
  <c r="V1037" i="1" s="1"/>
  <c r="F1037" i="1"/>
  <c r="E1037" i="1"/>
  <c r="D1037" i="1"/>
  <c r="T1036" i="1"/>
  <c r="S1036" i="1"/>
  <c r="U1036" i="1" s="1"/>
  <c r="V1036" i="1" s="1"/>
  <c r="F1036" i="1"/>
  <c r="E1036" i="1"/>
  <c r="D1036" i="1"/>
  <c r="T1035" i="1"/>
  <c r="S1035" i="1"/>
  <c r="U1035" i="1" s="1"/>
  <c r="V1035" i="1" s="1"/>
  <c r="F1035" i="1"/>
  <c r="E1035" i="1"/>
  <c r="D1035" i="1"/>
  <c r="T1034" i="1"/>
  <c r="S1034" i="1"/>
  <c r="U1034" i="1" s="1"/>
  <c r="V1034" i="1" s="1"/>
  <c r="F1034" i="1"/>
  <c r="E1034" i="1"/>
  <c r="D1034" i="1"/>
  <c r="T1033" i="1"/>
  <c r="S1033" i="1"/>
  <c r="F1033" i="1"/>
  <c r="E1033" i="1"/>
  <c r="D1033" i="1"/>
  <c r="T1032" i="1"/>
  <c r="S1032" i="1"/>
  <c r="U1032" i="1" s="1"/>
  <c r="V1032" i="1" s="1"/>
  <c r="F1032" i="1"/>
  <c r="E1032" i="1"/>
  <c r="D1032" i="1"/>
  <c r="T1031" i="1"/>
  <c r="S1031" i="1"/>
  <c r="U1031" i="1" s="1"/>
  <c r="V1031" i="1" s="1"/>
  <c r="F1031" i="1"/>
  <c r="E1031" i="1"/>
  <c r="D1031" i="1"/>
  <c r="T1030" i="1"/>
  <c r="S1030" i="1"/>
  <c r="U1030" i="1" s="1"/>
  <c r="V1030" i="1" s="1"/>
  <c r="F1030" i="1"/>
  <c r="E1030" i="1"/>
  <c r="D1030" i="1"/>
  <c r="T1029" i="1"/>
  <c r="S1029" i="1"/>
  <c r="U1029" i="1" s="1"/>
  <c r="V1029" i="1" s="1"/>
  <c r="F1029" i="1"/>
  <c r="E1029" i="1"/>
  <c r="D1029" i="1"/>
  <c r="T1028" i="1"/>
  <c r="S1028" i="1"/>
  <c r="U1028" i="1" s="1"/>
  <c r="V1028" i="1" s="1"/>
  <c r="F1028" i="1"/>
  <c r="E1028" i="1"/>
  <c r="D1028" i="1"/>
  <c r="T1027" i="1"/>
  <c r="S1027" i="1"/>
  <c r="U1027" i="1" s="1"/>
  <c r="V1027" i="1" s="1"/>
  <c r="F1027" i="1"/>
  <c r="E1027" i="1"/>
  <c r="D1027" i="1"/>
  <c r="T1026" i="1"/>
  <c r="S1026" i="1"/>
  <c r="U1026" i="1" s="1"/>
  <c r="V1026" i="1" s="1"/>
  <c r="F1026" i="1"/>
  <c r="E1026" i="1"/>
  <c r="D1026" i="1"/>
  <c r="T1025" i="1"/>
  <c r="S1025" i="1"/>
  <c r="U1025" i="1" s="1"/>
  <c r="V1025" i="1" s="1"/>
  <c r="F1025" i="1"/>
  <c r="E1025" i="1"/>
  <c r="D1025" i="1"/>
  <c r="T1024" i="1"/>
  <c r="S1024" i="1"/>
  <c r="U1024" i="1" s="1"/>
  <c r="V1024" i="1" s="1"/>
  <c r="F1024" i="1"/>
  <c r="E1024" i="1"/>
  <c r="D1024" i="1"/>
  <c r="T1023" i="1"/>
  <c r="S1023" i="1"/>
  <c r="U1023" i="1" s="1"/>
  <c r="V1023" i="1" s="1"/>
  <c r="F1023" i="1"/>
  <c r="E1023" i="1"/>
  <c r="D1023" i="1"/>
  <c r="T1022" i="1"/>
  <c r="S1022" i="1"/>
  <c r="U1022" i="1" s="1"/>
  <c r="V1022" i="1" s="1"/>
  <c r="F1022" i="1"/>
  <c r="E1022" i="1"/>
  <c r="D1022" i="1"/>
  <c r="T1021" i="1"/>
  <c r="S1021" i="1"/>
  <c r="U1021" i="1" s="1"/>
  <c r="V1021" i="1" s="1"/>
  <c r="F1021" i="1"/>
  <c r="E1021" i="1"/>
  <c r="D1021" i="1"/>
  <c r="T1020" i="1"/>
  <c r="S1020" i="1"/>
  <c r="U1020" i="1" s="1"/>
  <c r="V1020" i="1" s="1"/>
  <c r="F1020" i="1"/>
  <c r="E1020" i="1"/>
  <c r="D1020" i="1"/>
  <c r="T1019" i="1"/>
  <c r="S1019" i="1"/>
  <c r="U1019" i="1" s="1"/>
  <c r="V1019" i="1" s="1"/>
  <c r="F1019" i="1"/>
  <c r="E1019" i="1"/>
  <c r="D1019" i="1"/>
  <c r="T1018" i="1"/>
  <c r="S1018" i="1"/>
  <c r="U1018" i="1" s="1"/>
  <c r="V1018" i="1" s="1"/>
  <c r="F1018" i="1"/>
  <c r="E1018" i="1"/>
  <c r="D1018" i="1"/>
  <c r="T1017" i="1"/>
  <c r="S1017" i="1"/>
  <c r="U1017" i="1" s="1"/>
  <c r="V1017" i="1" s="1"/>
  <c r="F1017" i="1"/>
  <c r="E1017" i="1"/>
  <c r="D1017" i="1"/>
  <c r="T1016" i="1"/>
  <c r="S1016" i="1"/>
  <c r="U1016" i="1" s="1"/>
  <c r="V1016" i="1" s="1"/>
  <c r="F1016" i="1"/>
  <c r="E1016" i="1"/>
  <c r="D1016" i="1"/>
  <c r="T1015" i="1"/>
  <c r="S1015" i="1"/>
  <c r="U1015" i="1" s="1"/>
  <c r="V1015" i="1" s="1"/>
  <c r="F1015" i="1"/>
  <c r="E1015" i="1"/>
  <c r="D1015" i="1"/>
  <c r="T1014" i="1"/>
  <c r="S1014" i="1"/>
  <c r="U1014" i="1" s="1"/>
  <c r="V1014" i="1" s="1"/>
  <c r="F1014" i="1"/>
  <c r="E1014" i="1"/>
  <c r="D1014" i="1"/>
  <c r="T1013" i="1"/>
  <c r="S1013" i="1"/>
  <c r="U1013" i="1" s="1"/>
  <c r="V1013" i="1" s="1"/>
  <c r="F1013" i="1"/>
  <c r="E1013" i="1"/>
  <c r="D1013" i="1"/>
  <c r="T1012" i="1"/>
  <c r="S1012" i="1"/>
  <c r="U1012" i="1" s="1"/>
  <c r="V1012" i="1" s="1"/>
  <c r="F1012" i="1"/>
  <c r="E1012" i="1"/>
  <c r="D1012" i="1"/>
  <c r="T1011" i="1"/>
  <c r="S1011" i="1"/>
  <c r="U1011" i="1" s="1"/>
  <c r="V1011" i="1" s="1"/>
  <c r="F1011" i="1"/>
  <c r="E1011" i="1"/>
  <c r="D1011" i="1"/>
  <c r="T1010" i="1"/>
  <c r="S1010" i="1"/>
  <c r="U1010" i="1" s="1"/>
  <c r="V1010" i="1" s="1"/>
  <c r="F1010" i="1"/>
  <c r="E1010" i="1"/>
  <c r="D1010" i="1"/>
  <c r="T1009" i="1"/>
  <c r="S1009" i="1"/>
  <c r="U1009" i="1" s="1"/>
  <c r="V1009" i="1" s="1"/>
  <c r="F1009" i="1"/>
  <c r="E1009" i="1"/>
  <c r="D1009" i="1"/>
  <c r="T1008" i="1"/>
  <c r="S1008" i="1"/>
  <c r="U1008" i="1" s="1"/>
  <c r="V1008" i="1" s="1"/>
  <c r="F1008" i="1"/>
  <c r="E1008" i="1"/>
  <c r="D1008" i="1"/>
  <c r="T1007" i="1"/>
  <c r="S1007" i="1"/>
  <c r="U1007" i="1" s="1"/>
  <c r="V1007" i="1" s="1"/>
  <c r="F1007" i="1"/>
  <c r="E1007" i="1"/>
  <c r="D1007" i="1"/>
  <c r="T1006" i="1"/>
  <c r="S1006" i="1"/>
  <c r="U1006" i="1" s="1"/>
  <c r="V1006" i="1" s="1"/>
  <c r="F1006" i="1"/>
  <c r="E1006" i="1"/>
  <c r="D1006" i="1"/>
  <c r="T1005" i="1"/>
  <c r="S1005" i="1"/>
  <c r="U1005" i="1" s="1"/>
  <c r="V1005" i="1" s="1"/>
  <c r="F1005" i="1"/>
  <c r="E1005" i="1"/>
  <c r="D1005" i="1"/>
  <c r="T1004" i="1"/>
  <c r="S1004" i="1"/>
  <c r="U1004" i="1" s="1"/>
  <c r="V1004" i="1" s="1"/>
  <c r="F1004" i="1"/>
  <c r="E1004" i="1"/>
  <c r="D1004" i="1"/>
  <c r="T1003" i="1"/>
  <c r="S1003" i="1"/>
  <c r="U1003" i="1" s="1"/>
  <c r="V1003" i="1" s="1"/>
  <c r="F1003" i="1"/>
  <c r="E1003" i="1"/>
  <c r="D1003" i="1"/>
  <c r="T1002" i="1"/>
  <c r="S1002" i="1"/>
  <c r="U1002" i="1" s="1"/>
  <c r="V1002" i="1" s="1"/>
  <c r="F1002" i="1"/>
  <c r="E1002" i="1"/>
  <c r="D1002" i="1"/>
  <c r="T1001" i="1"/>
  <c r="S1001" i="1"/>
  <c r="U1001" i="1" s="1"/>
  <c r="V1001" i="1" s="1"/>
  <c r="F1001" i="1"/>
  <c r="E1001" i="1"/>
  <c r="D1001" i="1"/>
  <c r="T1000" i="1"/>
  <c r="S1000" i="1"/>
  <c r="U1000" i="1" s="1"/>
  <c r="V1000" i="1" s="1"/>
  <c r="F1000" i="1"/>
  <c r="E1000" i="1"/>
  <c r="D1000" i="1"/>
  <c r="T999" i="1"/>
  <c r="S999" i="1"/>
  <c r="U999" i="1" s="1"/>
  <c r="V999" i="1" s="1"/>
  <c r="F999" i="1"/>
  <c r="E999" i="1"/>
  <c r="D999" i="1"/>
  <c r="T998" i="1"/>
  <c r="S998" i="1"/>
  <c r="U998" i="1" s="1"/>
  <c r="V998" i="1" s="1"/>
  <c r="F998" i="1"/>
  <c r="E998" i="1"/>
  <c r="D998" i="1"/>
  <c r="T997" i="1"/>
  <c r="S997" i="1"/>
  <c r="U997" i="1" s="1"/>
  <c r="V997" i="1" s="1"/>
  <c r="F997" i="1"/>
  <c r="E997" i="1"/>
  <c r="D997" i="1"/>
  <c r="T996" i="1"/>
  <c r="S996" i="1"/>
  <c r="U996" i="1" s="1"/>
  <c r="V996" i="1" s="1"/>
  <c r="F996" i="1"/>
  <c r="E996" i="1"/>
  <c r="D996" i="1"/>
  <c r="T995" i="1"/>
  <c r="S995" i="1"/>
  <c r="U995" i="1" s="1"/>
  <c r="V995" i="1" s="1"/>
  <c r="F995" i="1"/>
  <c r="E995" i="1"/>
  <c r="D995" i="1"/>
  <c r="T994" i="1"/>
  <c r="S994" i="1"/>
  <c r="U994" i="1" s="1"/>
  <c r="V994" i="1" s="1"/>
  <c r="F994" i="1"/>
  <c r="E994" i="1"/>
  <c r="D994" i="1"/>
  <c r="T993" i="1"/>
  <c r="S993" i="1"/>
  <c r="U993" i="1" s="1"/>
  <c r="V993" i="1" s="1"/>
  <c r="F993" i="1"/>
  <c r="E993" i="1"/>
  <c r="D993" i="1"/>
  <c r="T992" i="1"/>
  <c r="S992" i="1"/>
  <c r="U992" i="1" s="1"/>
  <c r="V992" i="1" s="1"/>
  <c r="F992" i="1"/>
  <c r="E992" i="1"/>
  <c r="D992" i="1"/>
  <c r="T991" i="1"/>
  <c r="S991" i="1"/>
  <c r="U991" i="1" s="1"/>
  <c r="V991" i="1" s="1"/>
  <c r="F991" i="1"/>
  <c r="E991" i="1"/>
  <c r="D991" i="1"/>
  <c r="T990" i="1"/>
  <c r="S990" i="1"/>
  <c r="U990" i="1" s="1"/>
  <c r="V990" i="1" s="1"/>
  <c r="F990" i="1"/>
  <c r="E990" i="1"/>
  <c r="D990" i="1"/>
  <c r="T989" i="1"/>
  <c r="S989" i="1"/>
  <c r="U989" i="1" s="1"/>
  <c r="V989" i="1" s="1"/>
  <c r="F989" i="1"/>
  <c r="E989" i="1"/>
  <c r="D989" i="1"/>
  <c r="T988" i="1"/>
  <c r="S988" i="1"/>
  <c r="U988" i="1" s="1"/>
  <c r="V988" i="1" s="1"/>
  <c r="F988" i="1"/>
  <c r="E988" i="1"/>
  <c r="D988" i="1"/>
  <c r="T987" i="1"/>
  <c r="S987" i="1"/>
  <c r="U987" i="1" s="1"/>
  <c r="V987" i="1" s="1"/>
  <c r="F987" i="1"/>
  <c r="E987" i="1"/>
  <c r="D987" i="1"/>
  <c r="T986" i="1"/>
  <c r="S986" i="1"/>
  <c r="U986" i="1" s="1"/>
  <c r="V986" i="1" s="1"/>
  <c r="F986" i="1"/>
  <c r="E986" i="1"/>
  <c r="D986" i="1"/>
  <c r="T985" i="1"/>
  <c r="S985" i="1"/>
  <c r="U985" i="1" s="1"/>
  <c r="V985" i="1" s="1"/>
  <c r="F985" i="1"/>
  <c r="E985" i="1"/>
  <c r="D985" i="1"/>
  <c r="T984" i="1"/>
  <c r="S984" i="1"/>
  <c r="U984" i="1" s="1"/>
  <c r="V984" i="1" s="1"/>
  <c r="F984" i="1"/>
  <c r="E984" i="1"/>
  <c r="D984" i="1"/>
  <c r="T983" i="1"/>
  <c r="S983" i="1"/>
  <c r="U983" i="1" s="1"/>
  <c r="V983" i="1" s="1"/>
  <c r="F983" i="1"/>
  <c r="E983" i="1"/>
  <c r="D983" i="1"/>
  <c r="T982" i="1"/>
  <c r="S982" i="1"/>
  <c r="U982" i="1" s="1"/>
  <c r="V982" i="1" s="1"/>
  <c r="F982" i="1"/>
  <c r="E982" i="1"/>
  <c r="D982" i="1"/>
  <c r="T981" i="1"/>
  <c r="S981" i="1"/>
  <c r="U981" i="1" s="1"/>
  <c r="V981" i="1" s="1"/>
  <c r="F981" i="1"/>
  <c r="E981" i="1"/>
  <c r="D981" i="1"/>
  <c r="T980" i="1"/>
  <c r="S980" i="1"/>
  <c r="U980" i="1" s="1"/>
  <c r="V980" i="1" s="1"/>
  <c r="F980" i="1"/>
  <c r="E980" i="1"/>
  <c r="D980" i="1"/>
  <c r="T979" i="1"/>
  <c r="S979" i="1"/>
  <c r="U979" i="1" s="1"/>
  <c r="V979" i="1" s="1"/>
  <c r="F979" i="1"/>
  <c r="E979" i="1"/>
  <c r="D979" i="1"/>
  <c r="T978" i="1"/>
  <c r="S978" i="1"/>
  <c r="U978" i="1" s="1"/>
  <c r="V978" i="1" s="1"/>
  <c r="F978" i="1"/>
  <c r="E978" i="1"/>
  <c r="D978" i="1"/>
  <c r="T977" i="1"/>
  <c r="S977" i="1"/>
  <c r="U977" i="1" s="1"/>
  <c r="V977" i="1" s="1"/>
  <c r="F977" i="1"/>
  <c r="E977" i="1"/>
  <c r="D977" i="1"/>
  <c r="T976" i="1"/>
  <c r="S976" i="1"/>
  <c r="U976" i="1" s="1"/>
  <c r="V976" i="1" s="1"/>
  <c r="F976" i="1"/>
  <c r="E976" i="1"/>
  <c r="D976" i="1"/>
  <c r="T975" i="1"/>
  <c r="S975" i="1"/>
  <c r="U975" i="1" s="1"/>
  <c r="V975" i="1" s="1"/>
  <c r="F975" i="1"/>
  <c r="E975" i="1"/>
  <c r="D975" i="1"/>
  <c r="T974" i="1"/>
  <c r="S974" i="1"/>
  <c r="U974" i="1" s="1"/>
  <c r="V974" i="1" s="1"/>
  <c r="F974" i="1"/>
  <c r="E974" i="1"/>
  <c r="D974" i="1"/>
  <c r="T973" i="1"/>
  <c r="S973" i="1"/>
  <c r="U973" i="1" s="1"/>
  <c r="V973" i="1" s="1"/>
  <c r="F973" i="1"/>
  <c r="E973" i="1"/>
  <c r="D973" i="1"/>
  <c r="T972" i="1"/>
  <c r="S972" i="1"/>
  <c r="U972" i="1" s="1"/>
  <c r="V972" i="1" s="1"/>
  <c r="F972" i="1"/>
  <c r="E972" i="1"/>
  <c r="D972" i="1"/>
  <c r="T971" i="1"/>
  <c r="S971" i="1"/>
  <c r="U971" i="1" s="1"/>
  <c r="V971" i="1" s="1"/>
  <c r="F971" i="1"/>
  <c r="E971" i="1"/>
  <c r="D971" i="1"/>
  <c r="T970" i="1"/>
  <c r="S970" i="1"/>
  <c r="U970" i="1" s="1"/>
  <c r="V970" i="1" s="1"/>
  <c r="F970" i="1"/>
  <c r="E970" i="1"/>
  <c r="D970" i="1"/>
  <c r="T969" i="1"/>
  <c r="S969" i="1"/>
  <c r="U969" i="1" s="1"/>
  <c r="V969" i="1" s="1"/>
  <c r="F969" i="1"/>
  <c r="E969" i="1"/>
  <c r="D969" i="1"/>
  <c r="T968" i="1"/>
  <c r="S968" i="1"/>
  <c r="U968" i="1" s="1"/>
  <c r="V968" i="1" s="1"/>
  <c r="F968" i="1"/>
  <c r="E968" i="1"/>
  <c r="D968" i="1"/>
  <c r="T967" i="1"/>
  <c r="S967" i="1"/>
  <c r="U967" i="1" s="1"/>
  <c r="V967" i="1" s="1"/>
  <c r="F967" i="1"/>
  <c r="E967" i="1"/>
  <c r="D967" i="1"/>
  <c r="T966" i="1"/>
  <c r="S966" i="1"/>
  <c r="U966" i="1" s="1"/>
  <c r="V966" i="1" s="1"/>
  <c r="F966" i="1"/>
  <c r="E966" i="1"/>
  <c r="D966" i="1"/>
  <c r="T965" i="1"/>
  <c r="S965" i="1"/>
  <c r="U965" i="1" s="1"/>
  <c r="V965" i="1" s="1"/>
  <c r="F965" i="1"/>
  <c r="E965" i="1"/>
  <c r="D965" i="1"/>
  <c r="T964" i="1"/>
  <c r="S964" i="1"/>
  <c r="U964" i="1" s="1"/>
  <c r="V964" i="1" s="1"/>
  <c r="F964" i="1"/>
  <c r="E964" i="1"/>
  <c r="D964" i="1"/>
  <c r="T963" i="1"/>
  <c r="S963" i="1"/>
  <c r="U963" i="1" s="1"/>
  <c r="V963" i="1" s="1"/>
  <c r="F963" i="1"/>
  <c r="E963" i="1"/>
  <c r="D963" i="1"/>
  <c r="T962" i="1"/>
  <c r="S962" i="1"/>
  <c r="U962" i="1" s="1"/>
  <c r="V962" i="1" s="1"/>
  <c r="F962" i="1"/>
  <c r="E962" i="1"/>
  <c r="D962" i="1"/>
  <c r="T961" i="1"/>
  <c r="S961" i="1"/>
  <c r="U961" i="1" s="1"/>
  <c r="V961" i="1" s="1"/>
  <c r="F961" i="1"/>
  <c r="E961" i="1"/>
  <c r="D961" i="1"/>
  <c r="T960" i="1"/>
  <c r="S960" i="1"/>
  <c r="U960" i="1" s="1"/>
  <c r="V960" i="1" s="1"/>
  <c r="F960" i="1"/>
  <c r="E960" i="1"/>
  <c r="D960" i="1"/>
  <c r="T959" i="1"/>
  <c r="S959" i="1"/>
  <c r="U959" i="1" s="1"/>
  <c r="V959" i="1" s="1"/>
  <c r="F959" i="1"/>
  <c r="E959" i="1"/>
  <c r="D959" i="1"/>
  <c r="T958" i="1"/>
  <c r="S958" i="1"/>
  <c r="U958" i="1" s="1"/>
  <c r="V958" i="1" s="1"/>
  <c r="F958" i="1"/>
  <c r="E958" i="1"/>
  <c r="D958" i="1"/>
  <c r="T957" i="1"/>
  <c r="S957" i="1"/>
  <c r="U957" i="1" s="1"/>
  <c r="V957" i="1" s="1"/>
  <c r="F957" i="1"/>
  <c r="E957" i="1"/>
  <c r="D957" i="1"/>
  <c r="T956" i="1"/>
  <c r="S956" i="1"/>
  <c r="U956" i="1" s="1"/>
  <c r="V956" i="1" s="1"/>
  <c r="F956" i="1"/>
  <c r="E956" i="1"/>
  <c r="D956" i="1"/>
  <c r="T955" i="1"/>
  <c r="S955" i="1"/>
  <c r="U955" i="1" s="1"/>
  <c r="V955" i="1" s="1"/>
  <c r="F955" i="1"/>
  <c r="E955" i="1"/>
  <c r="D955" i="1"/>
  <c r="T954" i="1"/>
  <c r="S954" i="1"/>
  <c r="U954" i="1" s="1"/>
  <c r="V954" i="1" s="1"/>
  <c r="F954" i="1"/>
  <c r="E954" i="1"/>
  <c r="D954" i="1"/>
  <c r="T953" i="1"/>
  <c r="S953" i="1"/>
  <c r="U953" i="1" s="1"/>
  <c r="V953" i="1" s="1"/>
  <c r="F953" i="1"/>
  <c r="E953" i="1"/>
  <c r="D953" i="1"/>
  <c r="T952" i="1"/>
  <c r="S952" i="1"/>
  <c r="U952" i="1" s="1"/>
  <c r="V952" i="1" s="1"/>
  <c r="F952" i="1"/>
  <c r="E952" i="1"/>
  <c r="D952" i="1"/>
  <c r="T951" i="1"/>
  <c r="S951" i="1"/>
  <c r="U951" i="1" s="1"/>
  <c r="V951" i="1" s="1"/>
  <c r="F951" i="1"/>
  <c r="E951" i="1"/>
  <c r="D951" i="1"/>
  <c r="T950" i="1"/>
  <c r="S950" i="1"/>
  <c r="U950" i="1" s="1"/>
  <c r="V950" i="1" s="1"/>
  <c r="F950" i="1"/>
  <c r="E950" i="1"/>
  <c r="D950" i="1"/>
  <c r="T949" i="1"/>
  <c r="S949" i="1"/>
  <c r="U949" i="1" s="1"/>
  <c r="V949" i="1" s="1"/>
  <c r="F949" i="1"/>
  <c r="E949" i="1"/>
  <c r="D949" i="1"/>
  <c r="T948" i="1"/>
  <c r="S948" i="1"/>
  <c r="U948" i="1" s="1"/>
  <c r="V948" i="1" s="1"/>
  <c r="F948" i="1"/>
  <c r="E948" i="1"/>
  <c r="D948" i="1"/>
  <c r="T947" i="1"/>
  <c r="S947" i="1"/>
  <c r="U947" i="1" s="1"/>
  <c r="V947" i="1" s="1"/>
  <c r="F947" i="1"/>
  <c r="E947" i="1"/>
  <c r="D947" i="1"/>
  <c r="T946" i="1"/>
  <c r="S946" i="1"/>
  <c r="U946" i="1" s="1"/>
  <c r="V946" i="1" s="1"/>
  <c r="F946" i="1"/>
  <c r="E946" i="1"/>
  <c r="D946" i="1"/>
  <c r="T945" i="1"/>
  <c r="S945" i="1"/>
  <c r="U945" i="1" s="1"/>
  <c r="V945" i="1" s="1"/>
  <c r="F945" i="1"/>
  <c r="E945" i="1"/>
  <c r="D945" i="1"/>
  <c r="T944" i="1"/>
  <c r="S944" i="1"/>
  <c r="U944" i="1" s="1"/>
  <c r="V944" i="1" s="1"/>
  <c r="F944" i="1"/>
  <c r="E944" i="1"/>
  <c r="D944" i="1"/>
  <c r="T943" i="1"/>
  <c r="S943" i="1"/>
  <c r="U943" i="1" s="1"/>
  <c r="V943" i="1" s="1"/>
  <c r="F943" i="1"/>
  <c r="E943" i="1"/>
  <c r="D943" i="1"/>
  <c r="T942" i="1"/>
  <c r="S942" i="1"/>
  <c r="U942" i="1" s="1"/>
  <c r="V942" i="1" s="1"/>
  <c r="F942" i="1"/>
  <c r="E942" i="1"/>
  <c r="D942" i="1"/>
  <c r="T941" i="1"/>
  <c r="S941" i="1"/>
  <c r="U941" i="1" s="1"/>
  <c r="V941" i="1" s="1"/>
  <c r="F941" i="1"/>
  <c r="E941" i="1"/>
  <c r="D941" i="1"/>
  <c r="T940" i="1"/>
  <c r="S940" i="1"/>
  <c r="U940" i="1" s="1"/>
  <c r="V940" i="1" s="1"/>
  <c r="F940" i="1"/>
  <c r="E940" i="1"/>
  <c r="D940" i="1"/>
  <c r="T939" i="1"/>
  <c r="S939" i="1"/>
  <c r="U939" i="1" s="1"/>
  <c r="V939" i="1" s="1"/>
  <c r="F939" i="1"/>
  <c r="E939" i="1"/>
  <c r="D939" i="1"/>
  <c r="T938" i="1"/>
  <c r="S938" i="1"/>
  <c r="U938" i="1" s="1"/>
  <c r="V938" i="1" s="1"/>
  <c r="F938" i="1"/>
  <c r="E938" i="1"/>
  <c r="D938" i="1"/>
  <c r="T937" i="1"/>
  <c r="S937" i="1"/>
  <c r="U937" i="1" s="1"/>
  <c r="V937" i="1" s="1"/>
  <c r="F937" i="1"/>
  <c r="E937" i="1"/>
  <c r="D937" i="1"/>
  <c r="T936" i="1"/>
  <c r="S936" i="1"/>
  <c r="U936" i="1" s="1"/>
  <c r="V936" i="1" s="1"/>
  <c r="F936" i="1"/>
  <c r="E936" i="1"/>
  <c r="D936" i="1"/>
  <c r="T935" i="1"/>
  <c r="S935" i="1"/>
  <c r="U935" i="1" s="1"/>
  <c r="V935" i="1" s="1"/>
  <c r="F935" i="1"/>
  <c r="E935" i="1"/>
  <c r="D935" i="1"/>
  <c r="T934" i="1"/>
  <c r="S934" i="1"/>
  <c r="U934" i="1" s="1"/>
  <c r="V934" i="1" s="1"/>
  <c r="F934" i="1"/>
  <c r="E934" i="1"/>
  <c r="D934" i="1"/>
  <c r="T933" i="1"/>
  <c r="S933" i="1"/>
  <c r="U933" i="1" s="1"/>
  <c r="V933" i="1" s="1"/>
  <c r="F933" i="1"/>
  <c r="E933" i="1"/>
  <c r="D933" i="1"/>
  <c r="T932" i="1"/>
  <c r="S932" i="1"/>
  <c r="U932" i="1" s="1"/>
  <c r="V932" i="1" s="1"/>
  <c r="F932" i="1"/>
  <c r="E932" i="1"/>
  <c r="D932" i="1"/>
  <c r="T931" i="1"/>
  <c r="S931" i="1"/>
  <c r="U931" i="1" s="1"/>
  <c r="V931" i="1" s="1"/>
  <c r="F931" i="1"/>
  <c r="E931" i="1"/>
  <c r="D931" i="1"/>
  <c r="T930" i="1"/>
  <c r="S930" i="1"/>
  <c r="U930" i="1" s="1"/>
  <c r="V930" i="1" s="1"/>
  <c r="F930" i="1"/>
  <c r="E930" i="1"/>
  <c r="D930" i="1"/>
  <c r="T929" i="1"/>
  <c r="S929" i="1"/>
  <c r="U929" i="1" s="1"/>
  <c r="V929" i="1" s="1"/>
  <c r="F929" i="1"/>
  <c r="E929" i="1"/>
  <c r="D929" i="1"/>
  <c r="T928" i="1"/>
  <c r="S928" i="1"/>
  <c r="U928" i="1" s="1"/>
  <c r="V928" i="1" s="1"/>
  <c r="F928" i="1"/>
  <c r="E928" i="1"/>
  <c r="D928" i="1"/>
  <c r="T927" i="1"/>
  <c r="S927" i="1"/>
  <c r="U927" i="1" s="1"/>
  <c r="V927" i="1" s="1"/>
  <c r="F927" i="1"/>
  <c r="E927" i="1"/>
  <c r="D927" i="1"/>
  <c r="T926" i="1"/>
  <c r="S926" i="1"/>
  <c r="U926" i="1" s="1"/>
  <c r="V926" i="1" s="1"/>
  <c r="F926" i="1"/>
  <c r="E926" i="1"/>
  <c r="D926" i="1"/>
  <c r="T925" i="1"/>
  <c r="S925" i="1"/>
  <c r="U925" i="1" s="1"/>
  <c r="V925" i="1" s="1"/>
  <c r="F925" i="1"/>
  <c r="E925" i="1"/>
  <c r="D925" i="1"/>
  <c r="T924" i="1"/>
  <c r="S924" i="1"/>
  <c r="U924" i="1" s="1"/>
  <c r="V924" i="1" s="1"/>
  <c r="F924" i="1"/>
  <c r="E924" i="1"/>
  <c r="D924" i="1"/>
  <c r="T923" i="1"/>
  <c r="S923" i="1"/>
  <c r="U923" i="1" s="1"/>
  <c r="V923" i="1" s="1"/>
  <c r="F923" i="1"/>
  <c r="E923" i="1"/>
  <c r="D923" i="1"/>
  <c r="T922" i="1"/>
  <c r="S922" i="1"/>
  <c r="U922" i="1" s="1"/>
  <c r="V922" i="1" s="1"/>
  <c r="F922" i="1"/>
  <c r="E922" i="1"/>
  <c r="D922" i="1"/>
  <c r="T921" i="1"/>
  <c r="S921" i="1"/>
  <c r="U921" i="1" s="1"/>
  <c r="V921" i="1" s="1"/>
  <c r="F921" i="1"/>
  <c r="E921" i="1"/>
  <c r="D921" i="1"/>
  <c r="T920" i="1"/>
  <c r="S920" i="1"/>
  <c r="U920" i="1" s="1"/>
  <c r="V920" i="1" s="1"/>
  <c r="F920" i="1"/>
  <c r="E920" i="1"/>
  <c r="D920" i="1"/>
  <c r="T919" i="1"/>
  <c r="S919" i="1"/>
  <c r="U919" i="1" s="1"/>
  <c r="V919" i="1" s="1"/>
  <c r="F919" i="1"/>
  <c r="E919" i="1"/>
  <c r="D919" i="1"/>
  <c r="T918" i="1"/>
  <c r="S918" i="1"/>
  <c r="U918" i="1" s="1"/>
  <c r="V918" i="1" s="1"/>
  <c r="F918" i="1"/>
  <c r="E918" i="1"/>
  <c r="D918" i="1"/>
  <c r="T917" i="1"/>
  <c r="S917" i="1"/>
  <c r="U917" i="1" s="1"/>
  <c r="V917" i="1" s="1"/>
  <c r="F917" i="1"/>
  <c r="E917" i="1"/>
  <c r="D917" i="1"/>
  <c r="T916" i="1"/>
  <c r="S916" i="1"/>
  <c r="U916" i="1" s="1"/>
  <c r="V916" i="1" s="1"/>
  <c r="F916" i="1"/>
  <c r="E916" i="1"/>
  <c r="D916" i="1"/>
  <c r="T915" i="1"/>
  <c r="S915" i="1"/>
  <c r="U915" i="1" s="1"/>
  <c r="V915" i="1" s="1"/>
  <c r="F915" i="1"/>
  <c r="E915" i="1"/>
  <c r="D915" i="1"/>
  <c r="T914" i="1"/>
  <c r="S914" i="1"/>
  <c r="U914" i="1" s="1"/>
  <c r="V914" i="1" s="1"/>
  <c r="F914" i="1"/>
  <c r="E914" i="1"/>
  <c r="D914" i="1"/>
  <c r="T913" i="1"/>
  <c r="S913" i="1"/>
  <c r="U913" i="1" s="1"/>
  <c r="V913" i="1" s="1"/>
  <c r="F913" i="1"/>
  <c r="E913" i="1"/>
  <c r="D913" i="1"/>
  <c r="T912" i="1"/>
  <c r="S912" i="1"/>
  <c r="U912" i="1" s="1"/>
  <c r="V912" i="1" s="1"/>
  <c r="F912" i="1"/>
  <c r="E912" i="1"/>
  <c r="D912" i="1"/>
  <c r="T911" i="1"/>
  <c r="S911" i="1"/>
  <c r="U911" i="1" s="1"/>
  <c r="V911" i="1" s="1"/>
  <c r="F911" i="1"/>
  <c r="E911" i="1"/>
  <c r="D911" i="1"/>
  <c r="T910" i="1"/>
  <c r="S910" i="1"/>
  <c r="U910" i="1" s="1"/>
  <c r="V910" i="1" s="1"/>
  <c r="F910" i="1"/>
  <c r="E910" i="1"/>
  <c r="D910" i="1"/>
  <c r="T909" i="1"/>
  <c r="S909" i="1"/>
  <c r="U909" i="1" s="1"/>
  <c r="V909" i="1" s="1"/>
  <c r="F909" i="1"/>
  <c r="E909" i="1"/>
  <c r="D909" i="1"/>
  <c r="T908" i="1"/>
  <c r="S908" i="1"/>
  <c r="U908" i="1" s="1"/>
  <c r="V908" i="1" s="1"/>
  <c r="F908" i="1"/>
  <c r="E908" i="1"/>
  <c r="D908" i="1"/>
  <c r="T907" i="1"/>
  <c r="S907" i="1"/>
  <c r="U907" i="1" s="1"/>
  <c r="V907" i="1" s="1"/>
  <c r="F907" i="1"/>
  <c r="E907" i="1"/>
  <c r="D907" i="1"/>
  <c r="T906" i="1"/>
  <c r="S906" i="1"/>
  <c r="U906" i="1" s="1"/>
  <c r="V906" i="1" s="1"/>
  <c r="F906" i="1"/>
  <c r="E906" i="1"/>
  <c r="D906" i="1"/>
  <c r="T905" i="1"/>
  <c r="S905" i="1"/>
  <c r="U905" i="1" s="1"/>
  <c r="V905" i="1" s="1"/>
  <c r="F905" i="1"/>
  <c r="E905" i="1"/>
  <c r="D905" i="1"/>
  <c r="T904" i="1"/>
  <c r="S904" i="1"/>
  <c r="U904" i="1" s="1"/>
  <c r="V904" i="1" s="1"/>
  <c r="F904" i="1"/>
  <c r="E904" i="1"/>
  <c r="D904" i="1"/>
  <c r="T903" i="1"/>
  <c r="S903" i="1"/>
  <c r="U903" i="1" s="1"/>
  <c r="V903" i="1" s="1"/>
  <c r="F903" i="1"/>
  <c r="E903" i="1"/>
  <c r="D903" i="1"/>
  <c r="T902" i="1"/>
  <c r="S902" i="1"/>
  <c r="U902" i="1" s="1"/>
  <c r="V902" i="1" s="1"/>
  <c r="F902" i="1"/>
  <c r="E902" i="1"/>
  <c r="D902" i="1"/>
  <c r="T901" i="1"/>
  <c r="S901" i="1"/>
  <c r="U901" i="1" s="1"/>
  <c r="V901" i="1" s="1"/>
  <c r="F901" i="1"/>
  <c r="E901" i="1"/>
  <c r="D901" i="1"/>
  <c r="T900" i="1"/>
  <c r="S900" i="1"/>
  <c r="U900" i="1" s="1"/>
  <c r="V900" i="1" s="1"/>
  <c r="F900" i="1"/>
  <c r="E900" i="1"/>
  <c r="D900" i="1"/>
  <c r="T899" i="1"/>
  <c r="S899" i="1"/>
  <c r="U899" i="1" s="1"/>
  <c r="V899" i="1" s="1"/>
  <c r="F899" i="1"/>
  <c r="E899" i="1"/>
  <c r="D899" i="1"/>
  <c r="T898" i="1"/>
  <c r="S898" i="1"/>
  <c r="U898" i="1" s="1"/>
  <c r="V898" i="1" s="1"/>
  <c r="F898" i="1"/>
  <c r="E898" i="1"/>
  <c r="D898" i="1"/>
  <c r="T897" i="1"/>
  <c r="S897" i="1"/>
  <c r="U897" i="1" s="1"/>
  <c r="V897" i="1" s="1"/>
  <c r="F897" i="1"/>
  <c r="E897" i="1"/>
  <c r="D897" i="1"/>
  <c r="T896" i="1"/>
  <c r="S896" i="1"/>
  <c r="U896" i="1" s="1"/>
  <c r="V896" i="1" s="1"/>
  <c r="F896" i="1"/>
  <c r="E896" i="1"/>
  <c r="D896" i="1"/>
  <c r="T895" i="1"/>
  <c r="S895" i="1"/>
  <c r="U895" i="1" s="1"/>
  <c r="V895" i="1" s="1"/>
  <c r="F895" i="1"/>
  <c r="E895" i="1"/>
  <c r="D895" i="1"/>
  <c r="T894" i="1"/>
  <c r="S894" i="1"/>
  <c r="U894" i="1" s="1"/>
  <c r="V894" i="1" s="1"/>
  <c r="F894" i="1"/>
  <c r="E894" i="1"/>
  <c r="D894" i="1"/>
  <c r="T893" i="1"/>
  <c r="S893" i="1"/>
  <c r="U893" i="1" s="1"/>
  <c r="V893" i="1" s="1"/>
  <c r="F893" i="1"/>
  <c r="E893" i="1"/>
  <c r="D893" i="1"/>
  <c r="T892" i="1"/>
  <c r="S892" i="1"/>
  <c r="U892" i="1" s="1"/>
  <c r="V892" i="1" s="1"/>
  <c r="F892" i="1"/>
  <c r="E892" i="1"/>
  <c r="D892" i="1"/>
  <c r="T891" i="1"/>
  <c r="S891" i="1"/>
  <c r="U891" i="1" s="1"/>
  <c r="V891" i="1" s="1"/>
  <c r="F891" i="1"/>
  <c r="E891" i="1"/>
  <c r="D891" i="1"/>
  <c r="T890" i="1"/>
  <c r="S890" i="1"/>
  <c r="U890" i="1" s="1"/>
  <c r="V890" i="1" s="1"/>
  <c r="F890" i="1"/>
  <c r="E890" i="1"/>
  <c r="D890" i="1"/>
  <c r="T889" i="1"/>
  <c r="S889" i="1"/>
  <c r="U889" i="1" s="1"/>
  <c r="V889" i="1" s="1"/>
  <c r="F889" i="1"/>
  <c r="E889" i="1"/>
  <c r="D889" i="1"/>
  <c r="T888" i="1"/>
  <c r="S888" i="1"/>
  <c r="U888" i="1" s="1"/>
  <c r="V888" i="1" s="1"/>
  <c r="F888" i="1"/>
  <c r="E888" i="1"/>
  <c r="D888" i="1"/>
  <c r="T887" i="1"/>
  <c r="S887" i="1"/>
  <c r="U887" i="1" s="1"/>
  <c r="V887" i="1" s="1"/>
  <c r="F887" i="1"/>
  <c r="E887" i="1"/>
  <c r="D887" i="1"/>
  <c r="T886" i="1"/>
  <c r="S886" i="1"/>
  <c r="U886" i="1" s="1"/>
  <c r="V886" i="1" s="1"/>
  <c r="F886" i="1"/>
  <c r="E886" i="1"/>
  <c r="D886" i="1"/>
  <c r="T885" i="1"/>
  <c r="S885" i="1"/>
  <c r="U885" i="1" s="1"/>
  <c r="V885" i="1" s="1"/>
  <c r="F885" i="1"/>
  <c r="E885" i="1"/>
  <c r="D885" i="1"/>
  <c r="T884" i="1"/>
  <c r="S884" i="1"/>
  <c r="U884" i="1" s="1"/>
  <c r="V884" i="1" s="1"/>
  <c r="F884" i="1"/>
  <c r="E884" i="1"/>
  <c r="D884" i="1"/>
  <c r="T883" i="1"/>
  <c r="S883" i="1"/>
  <c r="U883" i="1" s="1"/>
  <c r="V883" i="1" s="1"/>
  <c r="F883" i="1"/>
  <c r="E883" i="1"/>
  <c r="D883" i="1"/>
  <c r="T882" i="1"/>
  <c r="S882" i="1"/>
  <c r="U882" i="1" s="1"/>
  <c r="V882" i="1" s="1"/>
  <c r="F882" i="1"/>
  <c r="E882" i="1"/>
  <c r="D882" i="1"/>
  <c r="T881" i="1"/>
  <c r="S881" i="1"/>
  <c r="U881" i="1" s="1"/>
  <c r="V881" i="1" s="1"/>
  <c r="F881" i="1"/>
  <c r="E881" i="1"/>
  <c r="D881" i="1"/>
  <c r="T880" i="1"/>
  <c r="S880" i="1"/>
  <c r="U880" i="1" s="1"/>
  <c r="V880" i="1" s="1"/>
  <c r="F880" i="1"/>
  <c r="E880" i="1"/>
  <c r="D880" i="1"/>
  <c r="T879" i="1"/>
  <c r="S879" i="1"/>
  <c r="U879" i="1" s="1"/>
  <c r="V879" i="1" s="1"/>
  <c r="F879" i="1"/>
  <c r="E879" i="1"/>
  <c r="D879" i="1"/>
  <c r="T878" i="1"/>
  <c r="S878" i="1"/>
  <c r="U878" i="1" s="1"/>
  <c r="V878" i="1" s="1"/>
  <c r="F878" i="1"/>
  <c r="E878" i="1"/>
  <c r="D878" i="1"/>
  <c r="T877" i="1"/>
  <c r="S877" i="1"/>
  <c r="U877" i="1" s="1"/>
  <c r="V877" i="1" s="1"/>
  <c r="F877" i="1"/>
  <c r="E877" i="1"/>
  <c r="D877" i="1"/>
  <c r="T876" i="1"/>
  <c r="S876" i="1"/>
  <c r="U876" i="1" s="1"/>
  <c r="V876" i="1" s="1"/>
  <c r="F876" i="1"/>
  <c r="E876" i="1"/>
  <c r="D876" i="1"/>
  <c r="T875" i="1"/>
  <c r="S875" i="1"/>
  <c r="U875" i="1" s="1"/>
  <c r="V875" i="1" s="1"/>
  <c r="F875" i="1"/>
  <c r="E875" i="1"/>
  <c r="D875" i="1"/>
  <c r="T874" i="1"/>
  <c r="S874" i="1"/>
  <c r="U874" i="1" s="1"/>
  <c r="V874" i="1" s="1"/>
  <c r="F874" i="1"/>
  <c r="E874" i="1"/>
  <c r="D874" i="1"/>
  <c r="T873" i="1"/>
  <c r="S873" i="1"/>
  <c r="U873" i="1" s="1"/>
  <c r="V873" i="1" s="1"/>
  <c r="F873" i="1"/>
  <c r="E873" i="1"/>
  <c r="D873" i="1"/>
  <c r="T872" i="1"/>
  <c r="S872" i="1"/>
  <c r="U872" i="1" s="1"/>
  <c r="V872" i="1" s="1"/>
  <c r="F872" i="1"/>
  <c r="E872" i="1"/>
  <c r="D872" i="1"/>
  <c r="T871" i="1"/>
  <c r="S871" i="1"/>
  <c r="U871" i="1" s="1"/>
  <c r="V871" i="1" s="1"/>
  <c r="F871" i="1"/>
  <c r="E871" i="1"/>
  <c r="D871" i="1"/>
  <c r="T870" i="1"/>
  <c r="S870" i="1"/>
  <c r="U870" i="1" s="1"/>
  <c r="V870" i="1" s="1"/>
  <c r="F870" i="1"/>
  <c r="E870" i="1"/>
  <c r="D870" i="1"/>
  <c r="T869" i="1"/>
  <c r="S869" i="1"/>
  <c r="U869" i="1" s="1"/>
  <c r="V869" i="1" s="1"/>
  <c r="F869" i="1"/>
  <c r="E869" i="1"/>
  <c r="D869" i="1"/>
  <c r="T868" i="1"/>
  <c r="S868" i="1"/>
  <c r="U868" i="1" s="1"/>
  <c r="V868" i="1" s="1"/>
  <c r="F868" i="1"/>
  <c r="E868" i="1"/>
  <c r="D868" i="1"/>
  <c r="T867" i="1"/>
  <c r="S867" i="1"/>
  <c r="U867" i="1" s="1"/>
  <c r="V867" i="1" s="1"/>
  <c r="F867" i="1"/>
  <c r="E867" i="1"/>
  <c r="D867" i="1"/>
  <c r="T866" i="1"/>
  <c r="S866" i="1"/>
  <c r="U866" i="1" s="1"/>
  <c r="V866" i="1" s="1"/>
  <c r="F866" i="1"/>
  <c r="E866" i="1"/>
  <c r="D866" i="1"/>
  <c r="T865" i="1"/>
  <c r="S865" i="1"/>
  <c r="U865" i="1" s="1"/>
  <c r="V865" i="1" s="1"/>
  <c r="F865" i="1"/>
  <c r="E865" i="1"/>
  <c r="D865" i="1"/>
  <c r="T864" i="1"/>
  <c r="S864" i="1"/>
  <c r="U864" i="1" s="1"/>
  <c r="V864" i="1" s="1"/>
  <c r="F864" i="1"/>
  <c r="E864" i="1"/>
  <c r="D864" i="1"/>
  <c r="T863" i="1"/>
  <c r="S863" i="1"/>
  <c r="U863" i="1" s="1"/>
  <c r="V863" i="1" s="1"/>
  <c r="F863" i="1"/>
  <c r="E863" i="1"/>
  <c r="D863" i="1"/>
  <c r="T862" i="1"/>
  <c r="S862" i="1"/>
  <c r="U862" i="1" s="1"/>
  <c r="V862" i="1" s="1"/>
  <c r="F862" i="1"/>
  <c r="E862" i="1"/>
  <c r="D862" i="1"/>
  <c r="T861" i="1"/>
  <c r="S861" i="1"/>
  <c r="U861" i="1" s="1"/>
  <c r="V861" i="1" s="1"/>
  <c r="F861" i="1"/>
  <c r="E861" i="1"/>
  <c r="D861" i="1"/>
  <c r="T860" i="1"/>
  <c r="S860" i="1"/>
  <c r="U860" i="1" s="1"/>
  <c r="V860" i="1" s="1"/>
  <c r="F860" i="1"/>
  <c r="E860" i="1"/>
  <c r="D860" i="1"/>
  <c r="T859" i="1"/>
  <c r="S859" i="1"/>
  <c r="U859" i="1" s="1"/>
  <c r="V859" i="1" s="1"/>
  <c r="F859" i="1"/>
  <c r="E859" i="1"/>
  <c r="D859" i="1"/>
  <c r="T858" i="1"/>
  <c r="S858" i="1"/>
  <c r="U858" i="1" s="1"/>
  <c r="V858" i="1" s="1"/>
  <c r="F858" i="1"/>
  <c r="E858" i="1"/>
  <c r="D858" i="1"/>
  <c r="T857" i="1"/>
  <c r="S857" i="1"/>
  <c r="U857" i="1" s="1"/>
  <c r="V857" i="1" s="1"/>
  <c r="F857" i="1"/>
  <c r="E857" i="1"/>
  <c r="D857" i="1"/>
  <c r="T856" i="1"/>
  <c r="S856" i="1"/>
  <c r="U856" i="1" s="1"/>
  <c r="V856" i="1" s="1"/>
  <c r="F856" i="1"/>
  <c r="E856" i="1"/>
  <c r="D856" i="1"/>
  <c r="T855" i="1"/>
  <c r="S855" i="1"/>
  <c r="U855" i="1" s="1"/>
  <c r="V855" i="1" s="1"/>
  <c r="F855" i="1"/>
  <c r="E855" i="1"/>
  <c r="D855" i="1"/>
  <c r="T854" i="1"/>
  <c r="S854" i="1"/>
  <c r="U854" i="1" s="1"/>
  <c r="V854" i="1" s="1"/>
  <c r="F854" i="1"/>
  <c r="E854" i="1"/>
  <c r="D854" i="1"/>
  <c r="T853" i="1"/>
  <c r="S853" i="1"/>
  <c r="U853" i="1" s="1"/>
  <c r="V853" i="1" s="1"/>
  <c r="F853" i="1"/>
  <c r="E853" i="1"/>
  <c r="D853" i="1"/>
  <c r="T852" i="1"/>
  <c r="S852" i="1"/>
  <c r="U852" i="1" s="1"/>
  <c r="V852" i="1" s="1"/>
  <c r="F852" i="1"/>
  <c r="E852" i="1"/>
  <c r="D852" i="1"/>
  <c r="T851" i="1"/>
  <c r="S851" i="1"/>
  <c r="U851" i="1" s="1"/>
  <c r="V851" i="1" s="1"/>
  <c r="F851" i="1"/>
  <c r="E851" i="1"/>
  <c r="D851" i="1"/>
  <c r="T850" i="1"/>
  <c r="S850" i="1"/>
  <c r="U850" i="1" s="1"/>
  <c r="V850" i="1" s="1"/>
  <c r="F850" i="1"/>
  <c r="E850" i="1"/>
  <c r="D850" i="1"/>
  <c r="T849" i="1"/>
  <c r="S849" i="1"/>
  <c r="U849" i="1" s="1"/>
  <c r="V849" i="1" s="1"/>
  <c r="F849" i="1"/>
  <c r="E849" i="1"/>
  <c r="D849" i="1"/>
  <c r="T848" i="1"/>
  <c r="S848" i="1"/>
  <c r="U848" i="1" s="1"/>
  <c r="V848" i="1" s="1"/>
  <c r="F848" i="1"/>
  <c r="E848" i="1"/>
  <c r="D848" i="1"/>
  <c r="T847" i="1"/>
  <c r="S847" i="1"/>
  <c r="U847" i="1" s="1"/>
  <c r="V847" i="1" s="1"/>
  <c r="F847" i="1"/>
  <c r="E847" i="1"/>
  <c r="D847" i="1"/>
  <c r="T846" i="1"/>
  <c r="S846" i="1"/>
  <c r="U846" i="1" s="1"/>
  <c r="V846" i="1" s="1"/>
  <c r="F846" i="1"/>
  <c r="E846" i="1"/>
  <c r="D846" i="1"/>
  <c r="T845" i="1"/>
  <c r="S845" i="1"/>
  <c r="U845" i="1" s="1"/>
  <c r="V845" i="1" s="1"/>
  <c r="F845" i="1"/>
  <c r="E845" i="1"/>
  <c r="D845" i="1"/>
  <c r="T844" i="1"/>
  <c r="S844" i="1"/>
  <c r="U844" i="1" s="1"/>
  <c r="V844" i="1" s="1"/>
  <c r="F844" i="1"/>
  <c r="E844" i="1"/>
  <c r="D844" i="1"/>
  <c r="T843" i="1"/>
  <c r="S843" i="1"/>
  <c r="U843" i="1" s="1"/>
  <c r="V843" i="1" s="1"/>
  <c r="F843" i="1"/>
  <c r="E843" i="1"/>
  <c r="D843" i="1"/>
  <c r="T842" i="1"/>
  <c r="S842" i="1"/>
  <c r="U842" i="1" s="1"/>
  <c r="V842" i="1" s="1"/>
  <c r="F842" i="1"/>
  <c r="E842" i="1"/>
  <c r="D842" i="1"/>
  <c r="T841" i="1"/>
  <c r="S841" i="1"/>
  <c r="U841" i="1" s="1"/>
  <c r="V841" i="1" s="1"/>
  <c r="F841" i="1"/>
  <c r="E841" i="1"/>
  <c r="D841" i="1"/>
  <c r="T840" i="1"/>
  <c r="S840" i="1"/>
  <c r="U840" i="1" s="1"/>
  <c r="V840" i="1" s="1"/>
  <c r="F840" i="1"/>
  <c r="E840" i="1"/>
  <c r="D840" i="1"/>
  <c r="T839" i="1"/>
  <c r="S839" i="1"/>
  <c r="U839" i="1" s="1"/>
  <c r="V839" i="1" s="1"/>
  <c r="F839" i="1"/>
  <c r="E839" i="1"/>
  <c r="D839" i="1"/>
  <c r="T838" i="1"/>
  <c r="S838" i="1"/>
  <c r="U838" i="1" s="1"/>
  <c r="V838" i="1" s="1"/>
  <c r="F838" i="1"/>
  <c r="E838" i="1"/>
  <c r="D838" i="1"/>
  <c r="T837" i="1"/>
  <c r="S837" i="1"/>
  <c r="U837" i="1" s="1"/>
  <c r="V837" i="1" s="1"/>
  <c r="F837" i="1"/>
  <c r="E837" i="1"/>
  <c r="D837" i="1"/>
  <c r="T836" i="1"/>
  <c r="S836" i="1"/>
  <c r="U836" i="1" s="1"/>
  <c r="V836" i="1" s="1"/>
  <c r="F836" i="1"/>
  <c r="E836" i="1"/>
  <c r="D836" i="1"/>
  <c r="T835" i="1"/>
  <c r="S835" i="1"/>
  <c r="U835" i="1" s="1"/>
  <c r="V835" i="1" s="1"/>
  <c r="F835" i="1"/>
  <c r="E835" i="1"/>
  <c r="D835" i="1"/>
  <c r="T834" i="1"/>
  <c r="S834" i="1"/>
  <c r="U834" i="1" s="1"/>
  <c r="V834" i="1" s="1"/>
  <c r="F834" i="1"/>
  <c r="E834" i="1"/>
  <c r="D834" i="1"/>
  <c r="T833" i="1"/>
  <c r="S833" i="1"/>
  <c r="U833" i="1" s="1"/>
  <c r="V833" i="1" s="1"/>
  <c r="F833" i="1"/>
  <c r="E833" i="1"/>
  <c r="D833" i="1"/>
  <c r="T832" i="1"/>
  <c r="S832" i="1"/>
  <c r="U832" i="1" s="1"/>
  <c r="V832" i="1" s="1"/>
  <c r="F832" i="1"/>
  <c r="E832" i="1"/>
  <c r="D832" i="1"/>
  <c r="T831" i="1"/>
  <c r="S831" i="1"/>
  <c r="U831" i="1" s="1"/>
  <c r="V831" i="1" s="1"/>
  <c r="F831" i="1"/>
  <c r="E831" i="1"/>
  <c r="D831" i="1"/>
  <c r="T830" i="1"/>
  <c r="S830" i="1"/>
  <c r="U830" i="1" s="1"/>
  <c r="V830" i="1" s="1"/>
  <c r="F830" i="1"/>
  <c r="E830" i="1"/>
  <c r="D830" i="1"/>
  <c r="T829" i="1"/>
  <c r="S829" i="1"/>
  <c r="U829" i="1" s="1"/>
  <c r="V829" i="1" s="1"/>
  <c r="F829" i="1"/>
  <c r="E829" i="1"/>
  <c r="D829" i="1"/>
  <c r="T828" i="1"/>
  <c r="S828" i="1"/>
  <c r="U828" i="1" s="1"/>
  <c r="V828" i="1" s="1"/>
  <c r="F828" i="1"/>
  <c r="E828" i="1"/>
  <c r="D828" i="1"/>
  <c r="T827" i="1"/>
  <c r="S827" i="1"/>
  <c r="U827" i="1" s="1"/>
  <c r="V827" i="1" s="1"/>
  <c r="F827" i="1"/>
  <c r="E827" i="1"/>
  <c r="D827" i="1"/>
  <c r="T826" i="1"/>
  <c r="S826" i="1"/>
  <c r="U826" i="1" s="1"/>
  <c r="V826" i="1" s="1"/>
  <c r="F826" i="1"/>
  <c r="E826" i="1"/>
  <c r="D826" i="1"/>
  <c r="T825" i="1"/>
  <c r="S825" i="1"/>
  <c r="U825" i="1" s="1"/>
  <c r="V825" i="1" s="1"/>
  <c r="F825" i="1"/>
  <c r="E825" i="1"/>
  <c r="D825" i="1"/>
  <c r="T824" i="1"/>
  <c r="S824" i="1"/>
  <c r="U824" i="1" s="1"/>
  <c r="V824" i="1" s="1"/>
  <c r="F824" i="1"/>
  <c r="E824" i="1"/>
  <c r="D824" i="1"/>
  <c r="T823" i="1"/>
  <c r="S823" i="1"/>
  <c r="U823" i="1" s="1"/>
  <c r="V823" i="1" s="1"/>
  <c r="F823" i="1"/>
  <c r="E823" i="1"/>
  <c r="D823" i="1"/>
  <c r="T822" i="1"/>
  <c r="S822" i="1"/>
  <c r="U822" i="1" s="1"/>
  <c r="V822" i="1" s="1"/>
  <c r="F822" i="1"/>
  <c r="E822" i="1"/>
  <c r="D822" i="1"/>
  <c r="T821" i="1"/>
  <c r="S821" i="1"/>
  <c r="U821" i="1" s="1"/>
  <c r="V821" i="1" s="1"/>
  <c r="F821" i="1"/>
  <c r="E821" i="1"/>
  <c r="D821" i="1"/>
  <c r="T820" i="1"/>
  <c r="S820" i="1"/>
  <c r="U820" i="1" s="1"/>
  <c r="V820" i="1" s="1"/>
  <c r="F820" i="1"/>
  <c r="E820" i="1"/>
  <c r="D820" i="1"/>
  <c r="T819" i="1"/>
  <c r="S819" i="1"/>
  <c r="U819" i="1" s="1"/>
  <c r="V819" i="1" s="1"/>
  <c r="F819" i="1"/>
  <c r="E819" i="1"/>
  <c r="D819" i="1"/>
  <c r="T818" i="1"/>
  <c r="S818" i="1"/>
  <c r="U818" i="1" s="1"/>
  <c r="V818" i="1" s="1"/>
  <c r="F818" i="1"/>
  <c r="E818" i="1"/>
  <c r="D818" i="1"/>
  <c r="T817" i="1"/>
  <c r="S817" i="1"/>
  <c r="U817" i="1" s="1"/>
  <c r="V817" i="1" s="1"/>
  <c r="F817" i="1"/>
  <c r="E817" i="1"/>
  <c r="D817" i="1"/>
  <c r="T816" i="1"/>
  <c r="S816" i="1"/>
  <c r="U816" i="1" s="1"/>
  <c r="V816" i="1" s="1"/>
  <c r="F816" i="1"/>
  <c r="E816" i="1"/>
  <c r="D816" i="1"/>
  <c r="T815" i="1"/>
  <c r="S815" i="1"/>
  <c r="U815" i="1" s="1"/>
  <c r="V815" i="1" s="1"/>
  <c r="F815" i="1"/>
  <c r="E815" i="1"/>
  <c r="D815" i="1"/>
  <c r="T814" i="1"/>
  <c r="S814" i="1"/>
  <c r="U814" i="1" s="1"/>
  <c r="V814" i="1" s="1"/>
  <c r="F814" i="1"/>
  <c r="E814" i="1"/>
  <c r="D814" i="1"/>
  <c r="T813" i="1"/>
  <c r="S813" i="1"/>
  <c r="U813" i="1" s="1"/>
  <c r="V813" i="1" s="1"/>
  <c r="F813" i="1"/>
  <c r="E813" i="1"/>
  <c r="D813" i="1"/>
  <c r="T812" i="1"/>
  <c r="S812" i="1"/>
  <c r="U812" i="1" s="1"/>
  <c r="V812" i="1" s="1"/>
  <c r="F812" i="1"/>
  <c r="E812" i="1"/>
  <c r="D812" i="1"/>
  <c r="T811" i="1"/>
  <c r="S811" i="1"/>
  <c r="U811" i="1" s="1"/>
  <c r="V811" i="1" s="1"/>
  <c r="F811" i="1"/>
  <c r="E811" i="1"/>
  <c r="D811" i="1"/>
  <c r="T810" i="1"/>
  <c r="S810" i="1"/>
  <c r="U810" i="1" s="1"/>
  <c r="V810" i="1" s="1"/>
  <c r="F810" i="1"/>
  <c r="E810" i="1"/>
  <c r="D810" i="1"/>
  <c r="T809" i="1"/>
  <c r="S809" i="1"/>
  <c r="U809" i="1" s="1"/>
  <c r="V809" i="1" s="1"/>
  <c r="F809" i="1"/>
  <c r="E809" i="1"/>
  <c r="D809" i="1"/>
  <c r="T808" i="1"/>
  <c r="S808" i="1"/>
  <c r="U808" i="1" s="1"/>
  <c r="V808" i="1" s="1"/>
  <c r="F808" i="1"/>
  <c r="E808" i="1"/>
  <c r="D808" i="1"/>
  <c r="T807" i="1"/>
  <c r="S807" i="1"/>
  <c r="U807" i="1" s="1"/>
  <c r="V807" i="1" s="1"/>
  <c r="F807" i="1"/>
  <c r="E807" i="1"/>
  <c r="D807" i="1"/>
  <c r="T806" i="1"/>
  <c r="S806" i="1"/>
  <c r="U806" i="1" s="1"/>
  <c r="V806" i="1" s="1"/>
  <c r="F806" i="1"/>
  <c r="E806" i="1"/>
  <c r="D806" i="1"/>
  <c r="T805" i="1"/>
  <c r="S805" i="1"/>
  <c r="U805" i="1" s="1"/>
  <c r="V805" i="1" s="1"/>
  <c r="F805" i="1"/>
  <c r="E805" i="1"/>
  <c r="D805" i="1"/>
  <c r="T804" i="1"/>
  <c r="S804" i="1"/>
  <c r="U804" i="1" s="1"/>
  <c r="V804" i="1" s="1"/>
  <c r="F804" i="1"/>
  <c r="E804" i="1"/>
  <c r="D804" i="1"/>
  <c r="T803" i="1"/>
  <c r="S803" i="1"/>
  <c r="U803" i="1" s="1"/>
  <c r="V803" i="1" s="1"/>
  <c r="F803" i="1"/>
  <c r="E803" i="1"/>
  <c r="D803" i="1"/>
  <c r="T802" i="1"/>
  <c r="S802" i="1"/>
  <c r="U802" i="1" s="1"/>
  <c r="V802" i="1" s="1"/>
  <c r="F802" i="1"/>
  <c r="E802" i="1"/>
  <c r="D802" i="1"/>
  <c r="T801" i="1"/>
  <c r="S801" i="1"/>
  <c r="U801" i="1" s="1"/>
  <c r="V801" i="1" s="1"/>
  <c r="F801" i="1"/>
  <c r="E801" i="1"/>
  <c r="D801" i="1"/>
  <c r="T800" i="1"/>
  <c r="S800" i="1"/>
  <c r="U800" i="1" s="1"/>
  <c r="V800" i="1" s="1"/>
  <c r="F800" i="1"/>
  <c r="E800" i="1"/>
  <c r="D800" i="1"/>
  <c r="T799" i="1"/>
  <c r="S799" i="1"/>
  <c r="U799" i="1" s="1"/>
  <c r="V799" i="1" s="1"/>
  <c r="F799" i="1"/>
  <c r="E799" i="1"/>
  <c r="D799" i="1"/>
  <c r="T798" i="1"/>
  <c r="S798" i="1"/>
  <c r="U798" i="1" s="1"/>
  <c r="V798" i="1" s="1"/>
  <c r="F798" i="1"/>
  <c r="E798" i="1"/>
  <c r="D798" i="1"/>
  <c r="T797" i="1"/>
  <c r="S797" i="1"/>
  <c r="U797" i="1" s="1"/>
  <c r="V797" i="1" s="1"/>
  <c r="F797" i="1"/>
  <c r="E797" i="1"/>
  <c r="D797" i="1"/>
  <c r="T796" i="1"/>
  <c r="S796" i="1"/>
  <c r="U796" i="1" s="1"/>
  <c r="V796" i="1" s="1"/>
  <c r="F796" i="1"/>
  <c r="E796" i="1"/>
  <c r="D796" i="1"/>
  <c r="T795" i="1"/>
  <c r="S795" i="1"/>
  <c r="U795" i="1" s="1"/>
  <c r="V795" i="1" s="1"/>
  <c r="F795" i="1"/>
  <c r="E795" i="1"/>
  <c r="D795" i="1"/>
  <c r="T794" i="1"/>
  <c r="S794" i="1"/>
  <c r="U794" i="1" s="1"/>
  <c r="V794" i="1" s="1"/>
  <c r="F794" i="1"/>
  <c r="E794" i="1"/>
  <c r="D794" i="1"/>
  <c r="T793" i="1"/>
  <c r="S793" i="1"/>
  <c r="U793" i="1" s="1"/>
  <c r="V793" i="1" s="1"/>
  <c r="F793" i="1"/>
  <c r="E793" i="1"/>
  <c r="D793" i="1"/>
  <c r="T792" i="1"/>
  <c r="S792" i="1"/>
  <c r="U792" i="1" s="1"/>
  <c r="V792" i="1" s="1"/>
  <c r="F792" i="1"/>
  <c r="E792" i="1"/>
  <c r="D792" i="1"/>
  <c r="T791" i="1"/>
  <c r="S791" i="1"/>
  <c r="U791" i="1" s="1"/>
  <c r="V791" i="1" s="1"/>
  <c r="F791" i="1"/>
  <c r="E791" i="1"/>
  <c r="D791" i="1"/>
  <c r="T790" i="1"/>
  <c r="S790" i="1"/>
  <c r="U790" i="1" s="1"/>
  <c r="V790" i="1" s="1"/>
  <c r="F790" i="1"/>
  <c r="E790" i="1"/>
  <c r="D790" i="1"/>
  <c r="T789" i="1"/>
  <c r="S789" i="1"/>
  <c r="U789" i="1" s="1"/>
  <c r="V789" i="1" s="1"/>
  <c r="F789" i="1"/>
  <c r="E789" i="1"/>
  <c r="D789" i="1"/>
  <c r="T788" i="1"/>
  <c r="S788" i="1"/>
  <c r="U788" i="1" s="1"/>
  <c r="V788" i="1" s="1"/>
  <c r="F788" i="1"/>
  <c r="E788" i="1"/>
  <c r="D788" i="1"/>
  <c r="T787" i="1"/>
  <c r="S787" i="1"/>
  <c r="U787" i="1" s="1"/>
  <c r="V787" i="1" s="1"/>
  <c r="F787" i="1"/>
  <c r="E787" i="1"/>
  <c r="D787" i="1"/>
  <c r="T786" i="1"/>
  <c r="S786" i="1"/>
  <c r="U786" i="1" s="1"/>
  <c r="V786" i="1" s="1"/>
  <c r="F786" i="1"/>
  <c r="E786" i="1"/>
  <c r="D786" i="1"/>
  <c r="T785" i="1"/>
  <c r="S785" i="1"/>
  <c r="U785" i="1" s="1"/>
  <c r="V785" i="1" s="1"/>
  <c r="F785" i="1"/>
  <c r="E785" i="1"/>
  <c r="D785" i="1"/>
  <c r="T784" i="1"/>
  <c r="S784" i="1"/>
  <c r="U784" i="1" s="1"/>
  <c r="V784" i="1" s="1"/>
  <c r="F784" i="1"/>
  <c r="E784" i="1"/>
  <c r="D784" i="1"/>
  <c r="T783" i="1"/>
  <c r="S783" i="1"/>
  <c r="U783" i="1" s="1"/>
  <c r="V783" i="1" s="1"/>
  <c r="F783" i="1"/>
  <c r="E783" i="1"/>
  <c r="D783" i="1"/>
  <c r="T782" i="1"/>
  <c r="S782" i="1"/>
  <c r="U782" i="1" s="1"/>
  <c r="V782" i="1" s="1"/>
  <c r="F782" i="1"/>
  <c r="E782" i="1"/>
  <c r="D782" i="1"/>
  <c r="T781" i="1"/>
  <c r="S781" i="1"/>
  <c r="U781" i="1" s="1"/>
  <c r="V781" i="1" s="1"/>
  <c r="F781" i="1"/>
  <c r="E781" i="1"/>
  <c r="D781" i="1"/>
  <c r="T780" i="1"/>
  <c r="S780" i="1"/>
  <c r="U780" i="1" s="1"/>
  <c r="V780" i="1" s="1"/>
  <c r="F780" i="1"/>
  <c r="E780" i="1"/>
  <c r="D780" i="1"/>
  <c r="T779" i="1"/>
  <c r="S779" i="1"/>
  <c r="U779" i="1" s="1"/>
  <c r="V779" i="1" s="1"/>
  <c r="F779" i="1"/>
  <c r="E779" i="1"/>
  <c r="D779" i="1"/>
  <c r="T778" i="1"/>
  <c r="S778" i="1"/>
  <c r="U778" i="1" s="1"/>
  <c r="V778" i="1" s="1"/>
  <c r="F778" i="1"/>
  <c r="E778" i="1"/>
  <c r="D778" i="1"/>
  <c r="T777" i="1"/>
  <c r="S777" i="1"/>
  <c r="U777" i="1" s="1"/>
  <c r="V777" i="1" s="1"/>
  <c r="F777" i="1"/>
  <c r="E777" i="1"/>
  <c r="D777" i="1"/>
  <c r="T776" i="1"/>
  <c r="S776" i="1"/>
  <c r="U776" i="1" s="1"/>
  <c r="V776" i="1" s="1"/>
  <c r="F776" i="1"/>
  <c r="E776" i="1"/>
  <c r="D776" i="1"/>
  <c r="T775" i="1"/>
  <c r="S775" i="1"/>
  <c r="U775" i="1" s="1"/>
  <c r="V775" i="1" s="1"/>
  <c r="F775" i="1"/>
  <c r="E775" i="1"/>
  <c r="D775" i="1"/>
  <c r="T774" i="1"/>
  <c r="S774" i="1"/>
  <c r="U774" i="1" s="1"/>
  <c r="V774" i="1" s="1"/>
  <c r="F774" i="1"/>
  <c r="E774" i="1"/>
  <c r="D774" i="1"/>
  <c r="T773" i="1"/>
  <c r="S773" i="1"/>
  <c r="U773" i="1" s="1"/>
  <c r="V773" i="1" s="1"/>
  <c r="F773" i="1"/>
  <c r="E773" i="1"/>
  <c r="D773" i="1"/>
  <c r="T772" i="1"/>
  <c r="S772" i="1"/>
  <c r="U772" i="1" s="1"/>
  <c r="V772" i="1" s="1"/>
  <c r="F772" i="1"/>
  <c r="E772" i="1"/>
  <c r="D772" i="1"/>
  <c r="T771" i="1"/>
  <c r="S771" i="1"/>
  <c r="U771" i="1" s="1"/>
  <c r="V771" i="1" s="1"/>
  <c r="F771" i="1"/>
  <c r="E771" i="1"/>
  <c r="D771" i="1"/>
  <c r="T770" i="1"/>
  <c r="S770" i="1"/>
  <c r="U770" i="1" s="1"/>
  <c r="V770" i="1" s="1"/>
  <c r="F770" i="1"/>
  <c r="E770" i="1"/>
  <c r="D770" i="1"/>
  <c r="T769" i="1"/>
  <c r="S769" i="1"/>
  <c r="U769" i="1" s="1"/>
  <c r="V769" i="1" s="1"/>
  <c r="F769" i="1"/>
  <c r="E769" i="1"/>
  <c r="D769" i="1"/>
  <c r="T768" i="1"/>
  <c r="S768" i="1"/>
  <c r="U768" i="1" s="1"/>
  <c r="V768" i="1" s="1"/>
  <c r="F768" i="1"/>
  <c r="E768" i="1"/>
  <c r="D768" i="1"/>
  <c r="T767" i="1"/>
  <c r="S767" i="1"/>
  <c r="U767" i="1" s="1"/>
  <c r="V767" i="1" s="1"/>
  <c r="F767" i="1"/>
  <c r="E767" i="1"/>
  <c r="D767" i="1"/>
  <c r="T766" i="1"/>
  <c r="S766" i="1"/>
  <c r="U766" i="1" s="1"/>
  <c r="V766" i="1" s="1"/>
  <c r="F766" i="1"/>
  <c r="E766" i="1"/>
  <c r="D766" i="1"/>
  <c r="T765" i="1"/>
  <c r="S765" i="1"/>
  <c r="U765" i="1" s="1"/>
  <c r="V765" i="1" s="1"/>
  <c r="F765" i="1"/>
  <c r="E765" i="1"/>
  <c r="D765" i="1"/>
  <c r="T764" i="1"/>
  <c r="S764" i="1"/>
  <c r="U764" i="1" s="1"/>
  <c r="V764" i="1" s="1"/>
  <c r="F764" i="1"/>
  <c r="E764" i="1"/>
  <c r="D764" i="1"/>
  <c r="T763" i="1"/>
  <c r="S763" i="1"/>
  <c r="U763" i="1" s="1"/>
  <c r="V763" i="1" s="1"/>
  <c r="F763" i="1"/>
  <c r="E763" i="1"/>
  <c r="D763" i="1"/>
  <c r="T762" i="1"/>
  <c r="S762" i="1"/>
  <c r="U762" i="1" s="1"/>
  <c r="V762" i="1" s="1"/>
  <c r="F762" i="1"/>
  <c r="E762" i="1"/>
  <c r="D762" i="1"/>
  <c r="T761" i="1"/>
  <c r="S761" i="1"/>
  <c r="U761" i="1" s="1"/>
  <c r="V761" i="1" s="1"/>
  <c r="F761" i="1"/>
  <c r="E761" i="1"/>
  <c r="D761" i="1"/>
  <c r="T760" i="1"/>
  <c r="S760" i="1"/>
  <c r="U760" i="1" s="1"/>
  <c r="V760" i="1" s="1"/>
  <c r="F760" i="1"/>
  <c r="E760" i="1"/>
  <c r="D760" i="1"/>
  <c r="T759" i="1"/>
  <c r="S759" i="1"/>
  <c r="U759" i="1" s="1"/>
  <c r="V759" i="1" s="1"/>
  <c r="F759" i="1"/>
  <c r="E759" i="1"/>
  <c r="D759" i="1"/>
  <c r="T758" i="1"/>
  <c r="S758" i="1"/>
  <c r="U758" i="1" s="1"/>
  <c r="V758" i="1" s="1"/>
  <c r="F758" i="1"/>
  <c r="E758" i="1"/>
  <c r="D758" i="1"/>
  <c r="T757" i="1"/>
  <c r="S757" i="1"/>
  <c r="U757" i="1" s="1"/>
  <c r="V757" i="1" s="1"/>
  <c r="F757" i="1"/>
  <c r="E757" i="1"/>
  <c r="D757" i="1"/>
  <c r="T756" i="1"/>
  <c r="S756" i="1"/>
  <c r="U756" i="1" s="1"/>
  <c r="V756" i="1" s="1"/>
  <c r="F756" i="1"/>
  <c r="E756" i="1"/>
  <c r="D756" i="1"/>
  <c r="T755" i="1"/>
  <c r="S755" i="1"/>
  <c r="U755" i="1" s="1"/>
  <c r="V755" i="1" s="1"/>
  <c r="F755" i="1"/>
  <c r="E755" i="1"/>
  <c r="D755" i="1"/>
  <c r="T754" i="1"/>
  <c r="S754" i="1"/>
  <c r="U754" i="1" s="1"/>
  <c r="V754" i="1" s="1"/>
  <c r="F754" i="1"/>
  <c r="E754" i="1"/>
  <c r="D754" i="1"/>
  <c r="T753" i="1"/>
  <c r="S753" i="1"/>
  <c r="U753" i="1" s="1"/>
  <c r="V753" i="1" s="1"/>
  <c r="F753" i="1"/>
  <c r="E753" i="1"/>
  <c r="D753" i="1"/>
  <c r="T752" i="1"/>
  <c r="S752" i="1"/>
  <c r="U752" i="1" s="1"/>
  <c r="V752" i="1" s="1"/>
  <c r="F752" i="1"/>
  <c r="E752" i="1"/>
  <c r="D752" i="1"/>
  <c r="T751" i="1"/>
  <c r="S751" i="1"/>
  <c r="U751" i="1" s="1"/>
  <c r="V751" i="1" s="1"/>
  <c r="F751" i="1"/>
  <c r="E751" i="1"/>
  <c r="D751" i="1"/>
  <c r="T750" i="1"/>
  <c r="S750" i="1"/>
  <c r="U750" i="1" s="1"/>
  <c r="V750" i="1" s="1"/>
  <c r="F750" i="1"/>
  <c r="E750" i="1"/>
  <c r="D750" i="1"/>
  <c r="T749" i="1"/>
  <c r="S749" i="1"/>
  <c r="U749" i="1" s="1"/>
  <c r="V749" i="1" s="1"/>
  <c r="F749" i="1"/>
  <c r="E749" i="1"/>
  <c r="D749" i="1"/>
  <c r="T748" i="1"/>
  <c r="S748" i="1"/>
  <c r="U748" i="1" s="1"/>
  <c r="V748" i="1" s="1"/>
  <c r="F748" i="1"/>
  <c r="E748" i="1"/>
  <c r="D748" i="1"/>
  <c r="T747" i="1"/>
  <c r="S747" i="1"/>
  <c r="U747" i="1" s="1"/>
  <c r="V747" i="1" s="1"/>
  <c r="F747" i="1"/>
  <c r="E747" i="1"/>
  <c r="D747" i="1"/>
  <c r="T746" i="1"/>
  <c r="S746" i="1"/>
  <c r="U746" i="1" s="1"/>
  <c r="V746" i="1" s="1"/>
  <c r="F746" i="1"/>
  <c r="E746" i="1"/>
  <c r="D746" i="1"/>
  <c r="T745" i="1"/>
  <c r="S745" i="1"/>
  <c r="U745" i="1" s="1"/>
  <c r="V745" i="1" s="1"/>
  <c r="F745" i="1"/>
  <c r="E745" i="1"/>
  <c r="D745" i="1"/>
  <c r="T744" i="1"/>
  <c r="S744" i="1"/>
  <c r="U744" i="1" s="1"/>
  <c r="V744" i="1" s="1"/>
  <c r="F744" i="1"/>
  <c r="E744" i="1"/>
  <c r="D744" i="1"/>
  <c r="T743" i="1"/>
  <c r="S743" i="1"/>
  <c r="U743" i="1" s="1"/>
  <c r="V743" i="1" s="1"/>
  <c r="F743" i="1"/>
  <c r="E743" i="1"/>
  <c r="D743" i="1"/>
  <c r="T742" i="1"/>
  <c r="S742" i="1"/>
  <c r="U742" i="1" s="1"/>
  <c r="V742" i="1" s="1"/>
  <c r="F742" i="1"/>
  <c r="E742" i="1"/>
  <c r="D742" i="1"/>
  <c r="T741" i="1"/>
  <c r="S741" i="1"/>
  <c r="U741" i="1" s="1"/>
  <c r="V741" i="1" s="1"/>
  <c r="F741" i="1"/>
  <c r="E741" i="1"/>
  <c r="D741" i="1"/>
  <c r="T740" i="1"/>
  <c r="S740" i="1"/>
  <c r="U740" i="1" s="1"/>
  <c r="V740" i="1" s="1"/>
  <c r="F740" i="1"/>
  <c r="E740" i="1"/>
  <c r="D740" i="1"/>
  <c r="T739" i="1"/>
  <c r="S739" i="1"/>
  <c r="U739" i="1" s="1"/>
  <c r="V739" i="1" s="1"/>
  <c r="F739" i="1"/>
  <c r="E739" i="1"/>
  <c r="D739" i="1"/>
  <c r="T738" i="1"/>
  <c r="S738" i="1"/>
  <c r="U738" i="1" s="1"/>
  <c r="V738" i="1" s="1"/>
  <c r="F738" i="1"/>
  <c r="E738" i="1"/>
  <c r="D738" i="1"/>
  <c r="T737" i="1"/>
  <c r="S737" i="1"/>
  <c r="U737" i="1" s="1"/>
  <c r="V737" i="1" s="1"/>
  <c r="F737" i="1"/>
  <c r="E737" i="1"/>
  <c r="D737" i="1"/>
  <c r="T736" i="1"/>
  <c r="S736" i="1"/>
  <c r="U736" i="1" s="1"/>
  <c r="V736" i="1" s="1"/>
  <c r="F736" i="1"/>
  <c r="E736" i="1"/>
  <c r="D736" i="1"/>
  <c r="T735" i="1"/>
  <c r="S735" i="1"/>
  <c r="U735" i="1" s="1"/>
  <c r="V735" i="1" s="1"/>
  <c r="F735" i="1"/>
  <c r="E735" i="1"/>
  <c r="D735" i="1"/>
  <c r="T734" i="1"/>
  <c r="S734" i="1"/>
  <c r="F734" i="1"/>
  <c r="E734" i="1"/>
  <c r="D734" i="1"/>
  <c r="T733" i="1"/>
  <c r="S733" i="1"/>
  <c r="U733" i="1" s="1"/>
  <c r="V733" i="1" s="1"/>
  <c r="F733" i="1"/>
  <c r="E733" i="1"/>
  <c r="D733" i="1"/>
  <c r="T732" i="1"/>
  <c r="S732" i="1"/>
  <c r="U732" i="1" s="1"/>
  <c r="V732" i="1" s="1"/>
  <c r="F732" i="1"/>
  <c r="E732" i="1"/>
  <c r="D732" i="1"/>
  <c r="T731" i="1"/>
  <c r="S731" i="1"/>
  <c r="U731" i="1" s="1"/>
  <c r="V731" i="1" s="1"/>
  <c r="F731" i="1"/>
  <c r="E731" i="1"/>
  <c r="D731" i="1"/>
  <c r="T730" i="1"/>
  <c r="S730" i="1"/>
  <c r="F730" i="1"/>
  <c r="E730" i="1"/>
  <c r="D730" i="1"/>
  <c r="T729" i="1"/>
  <c r="S729" i="1"/>
  <c r="U729" i="1" s="1"/>
  <c r="V729" i="1" s="1"/>
  <c r="F729" i="1"/>
  <c r="E729" i="1"/>
  <c r="D729" i="1"/>
  <c r="T728" i="1"/>
  <c r="S728" i="1"/>
  <c r="U728" i="1" s="1"/>
  <c r="V728" i="1" s="1"/>
  <c r="F728" i="1"/>
  <c r="E728" i="1"/>
  <c r="D728" i="1"/>
  <c r="T727" i="1"/>
  <c r="S727" i="1"/>
  <c r="U727" i="1" s="1"/>
  <c r="V727" i="1" s="1"/>
  <c r="F727" i="1"/>
  <c r="E727" i="1"/>
  <c r="D727" i="1"/>
  <c r="T726" i="1"/>
  <c r="S726" i="1"/>
  <c r="U726" i="1" s="1"/>
  <c r="V726" i="1" s="1"/>
  <c r="F726" i="1"/>
  <c r="E726" i="1"/>
  <c r="D726" i="1"/>
  <c r="T725" i="1"/>
  <c r="S725" i="1"/>
  <c r="U725" i="1" s="1"/>
  <c r="V725" i="1" s="1"/>
  <c r="F725" i="1"/>
  <c r="E725" i="1"/>
  <c r="D725" i="1"/>
  <c r="T724" i="1"/>
  <c r="S724" i="1"/>
  <c r="U724" i="1" s="1"/>
  <c r="V724" i="1" s="1"/>
  <c r="F724" i="1"/>
  <c r="E724" i="1"/>
  <c r="D724" i="1"/>
  <c r="T723" i="1"/>
  <c r="S723" i="1"/>
  <c r="U723" i="1" s="1"/>
  <c r="V723" i="1" s="1"/>
  <c r="F723" i="1"/>
  <c r="E723" i="1"/>
  <c r="D723" i="1"/>
  <c r="T722" i="1"/>
  <c r="S722" i="1"/>
  <c r="U722" i="1" s="1"/>
  <c r="V722" i="1" s="1"/>
  <c r="F722" i="1"/>
  <c r="E722" i="1"/>
  <c r="D722" i="1"/>
  <c r="T721" i="1"/>
  <c r="S721" i="1"/>
  <c r="U721" i="1" s="1"/>
  <c r="V721" i="1" s="1"/>
  <c r="F721" i="1"/>
  <c r="E721" i="1"/>
  <c r="D721" i="1"/>
  <c r="T720" i="1"/>
  <c r="S720" i="1"/>
  <c r="U720" i="1" s="1"/>
  <c r="V720" i="1" s="1"/>
  <c r="F720" i="1"/>
  <c r="E720" i="1"/>
  <c r="D720" i="1"/>
  <c r="T719" i="1"/>
  <c r="S719" i="1"/>
  <c r="U719" i="1" s="1"/>
  <c r="V719" i="1" s="1"/>
  <c r="F719" i="1"/>
  <c r="E719" i="1"/>
  <c r="D719" i="1"/>
  <c r="T718" i="1"/>
  <c r="S718" i="1"/>
  <c r="U718" i="1" s="1"/>
  <c r="V718" i="1" s="1"/>
  <c r="F718" i="1"/>
  <c r="E718" i="1"/>
  <c r="D718" i="1"/>
  <c r="T717" i="1"/>
  <c r="S717" i="1"/>
  <c r="U717" i="1" s="1"/>
  <c r="V717" i="1" s="1"/>
  <c r="F717" i="1"/>
  <c r="E717" i="1"/>
  <c r="D717" i="1"/>
  <c r="T716" i="1"/>
  <c r="S716" i="1"/>
  <c r="U716" i="1" s="1"/>
  <c r="V716" i="1" s="1"/>
  <c r="F716" i="1"/>
  <c r="E716" i="1"/>
  <c r="D716" i="1"/>
  <c r="T715" i="1"/>
  <c r="S715" i="1"/>
  <c r="U715" i="1" s="1"/>
  <c r="V715" i="1" s="1"/>
  <c r="F715" i="1"/>
  <c r="E715" i="1"/>
  <c r="D715" i="1"/>
  <c r="T714" i="1"/>
  <c r="S714" i="1"/>
  <c r="U714" i="1" s="1"/>
  <c r="V714" i="1" s="1"/>
  <c r="F714" i="1"/>
  <c r="E714" i="1"/>
  <c r="D714" i="1"/>
  <c r="T713" i="1"/>
  <c r="S713" i="1"/>
  <c r="U713" i="1" s="1"/>
  <c r="V713" i="1" s="1"/>
  <c r="F713" i="1"/>
  <c r="E713" i="1"/>
  <c r="D713" i="1"/>
  <c r="T712" i="1"/>
  <c r="S712" i="1"/>
  <c r="U712" i="1" s="1"/>
  <c r="V712" i="1" s="1"/>
  <c r="F712" i="1"/>
  <c r="E712" i="1"/>
  <c r="D712" i="1"/>
  <c r="T711" i="1"/>
  <c r="S711" i="1"/>
  <c r="U711" i="1" s="1"/>
  <c r="V711" i="1" s="1"/>
  <c r="F711" i="1"/>
  <c r="E711" i="1"/>
  <c r="D711" i="1"/>
  <c r="T710" i="1"/>
  <c r="S710" i="1"/>
  <c r="U710" i="1" s="1"/>
  <c r="V710" i="1" s="1"/>
  <c r="F710" i="1"/>
  <c r="E710" i="1"/>
  <c r="D710" i="1"/>
  <c r="T709" i="1"/>
  <c r="S709" i="1"/>
  <c r="U709" i="1" s="1"/>
  <c r="V709" i="1" s="1"/>
  <c r="F709" i="1"/>
  <c r="E709" i="1"/>
  <c r="D709" i="1"/>
  <c r="T708" i="1"/>
  <c r="S708" i="1"/>
  <c r="U708" i="1" s="1"/>
  <c r="V708" i="1" s="1"/>
  <c r="F708" i="1"/>
  <c r="E708" i="1"/>
  <c r="D708" i="1"/>
  <c r="T707" i="1"/>
  <c r="S707" i="1"/>
  <c r="U707" i="1" s="1"/>
  <c r="V707" i="1" s="1"/>
  <c r="F707" i="1"/>
  <c r="E707" i="1"/>
  <c r="D707" i="1"/>
  <c r="T706" i="1"/>
  <c r="S706" i="1"/>
  <c r="U706" i="1" s="1"/>
  <c r="V706" i="1" s="1"/>
  <c r="F706" i="1"/>
  <c r="E706" i="1"/>
  <c r="D706" i="1"/>
  <c r="T705" i="1"/>
  <c r="S705" i="1"/>
  <c r="U705" i="1" s="1"/>
  <c r="V705" i="1" s="1"/>
  <c r="F705" i="1"/>
  <c r="E705" i="1"/>
  <c r="D705" i="1"/>
  <c r="T704" i="1"/>
  <c r="S704" i="1"/>
  <c r="U704" i="1" s="1"/>
  <c r="V704" i="1" s="1"/>
  <c r="F704" i="1"/>
  <c r="E704" i="1"/>
  <c r="D704" i="1"/>
  <c r="T703" i="1"/>
  <c r="S703" i="1"/>
  <c r="U703" i="1" s="1"/>
  <c r="V703" i="1" s="1"/>
  <c r="F703" i="1"/>
  <c r="E703" i="1"/>
  <c r="D703" i="1"/>
  <c r="T702" i="1"/>
  <c r="S702" i="1"/>
  <c r="U702" i="1" s="1"/>
  <c r="V702" i="1" s="1"/>
  <c r="F702" i="1"/>
  <c r="E702" i="1"/>
  <c r="D702" i="1"/>
  <c r="T701" i="1"/>
  <c r="S701" i="1"/>
  <c r="U701" i="1" s="1"/>
  <c r="V701" i="1" s="1"/>
  <c r="F701" i="1"/>
  <c r="E701" i="1"/>
  <c r="D701" i="1"/>
  <c r="T700" i="1"/>
  <c r="S700" i="1"/>
  <c r="U700" i="1" s="1"/>
  <c r="V700" i="1" s="1"/>
  <c r="F700" i="1"/>
  <c r="E700" i="1"/>
  <c r="D700" i="1"/>
  <c r="T699" i="1"/>
  <c r="S699" i="1"/>
  <c r="U699" i="1" s="1"/>
  <c r="V699" i="1" s="1"/>
  <c r="F699" i="1"/>
  <c r="E699" i="1"/>
  <c r="D699" i="1"/>
  <c r="T698" i="1"/>
  <c r="S698" i="1"/>
  <c r="U698" i="1" s="1"/>
  <c r="V698" i="1" s="1"/>
  <c r="F698" i="1"/>
  <c r="E698" i="1"/>
  <c r="D698" i="1"/>
  <c r="T697" i="1"/>
  <c r="S697" i="1"/>
  <c r="U697" i="1" s="1"/>
  <c r="V697" i="1" s="1"/>
  <c r="F697" i="1"/>
  <c r="E697" i="1"/>
  <c r="D697" i="1"/>
  <c r="T696" i="1"/>
  <c r="S696" i="1"/>
  <c r="U696" i="1" s="1"/>
  <c r="V696" i="1" s="1"/>
  <c r="F696" i="1"/>
  <c r="E696" i="1"/>
  <c r="D696" i="1"/>
  <c r="T695" i="1"/>
  <c r="S695" i="1"/>
  <c r="U695" i="1" s="1"/>
  <c r="V695" i="1" s="1"/>
  <c r="F695" i="1"/>
  <c r="E695" i="1"/>
  <c r="D695" i="1"/>
  <c r="T694" i="1"/>
  <c r="S694" i="1"/>
  <c r="U694" i="1" s="1"/>
  <c r="V694" i="1" s="1"/>
  <c r="F694" i="1"/>
  <c r="E694" i="1"/>
  <c r="D694" i="1"/>
  <c r="T693" i="1"/>
  <c r="S693" i="1"/>
  <c r="U693" i="1" s="1"/>
  <c r="V693" i="1" s="1"/>
  <c r="F693" i="1"/>
  <c r="E693" i="1"/>
  <c r="D693" i="1"/>
  <c r="T692" i="1"/>
  <c r="S692" i="1"/>
  <c r="U692" i="1" s="1"/>
  <c r="V692" i="1" s="1"/>
  <c r="F692" i="1"/>
  <c r="E692" i="1"/>
  <c r="D692" i="1"/>
  <c r="T691" i="1"/>
  <c r="S691" i="1"/>
  <c r="U691" i="1" s="1"/>
  <c r="V691" i="1" s="1"/>
  <c r="F691" i="1"/>
  <c r="E691" i="1"/>
  <c r="D691" i="1"/>
  <c r="T690" i="1"/>
  <c r="S690" i="1"/>
  <c r="U690" i="1" s="1"/>
  <c r="V690" i="1" s="1"/>
  <c r="F690" i="1"/>
  <c r="E690" i="1"/>
  <c r="D690" i="1"/>
  <c r="T689" i="1"/>
  <c r="S689" i="1"/>
  <c r="U689" i="1" s="1"/>
  <c r="V689" i="1" s="1"/>
  <c r="F689" i="1"/>
  <c r="E689" i="1"/>
  <c r="D689" i="1"/>
  <c r="T688" i="1"/>
  <c r="S688" i="1"/>
  <c r="U688" i="1" s="1"/>
  <c r="V688" i="1" s="1"/>
  <c r="F688" i="1"/>
  <c r="E688" i="1"/>
  <c r="D688" i="1"/>
  <c r="T687" i="1"/>
  <c r="S687" i="1"/>
  <c r="U687" i="1" s="1"/>
  <c r="V687" i="1" s="1"/>
  <c r="F687" i="1"/>
  <c r="E687" i="1"/>
  <c r="D687" i="1"/>
  <c r="T686" i="1"/>
  <c r="S686" i="1"/>
  <c r="U686" i="1" s="1"/>
  <c r="V686" i="1" s="1"/>
  <c r="F686" i="1"/>
  <c r="E686" i="1"/>
  <c r="D686" i="1"/>
  <c r="T685" i="1"/>
  <c r="S685" i="1"/>
  <c r="U685" i="1" s="1"/>
  <c r="V685" i="1" s="1"/>
  <c r="F685" i="1"/>
  <c r="E685" i="1"/>
  <c r="D685" i="1"/>
  <c r="T684" i="1"/>
  <c r="S684" i="1"/>
  <c r="U684" i="1" s="1"/>
  <c r="V684" i="1" s="1"/>
  <c r="F684" i="1"/>
  <c r="E684" i="1"/>
  <c r="D684" i="1"/>
  <c r="T683" i="1"/>
  <c r="S683" i="1"/>
  <c r="U683" i="1" s="1"/>
  <c r="V683" i="1" s="1"/>
  <c r="F683" i="1"/>
  <c r="E683" i="1"/>
  <c r="D683" i="1"/>
  <c r="T682" i="1"/>
  <c r="S682" i="1"/>
  <c r="U682" i="1" s="1"/>
  <c r="V682" i="1" s="1"/>
  <c r="F682" i="1"/>
  <c r="E682" i="1"/>
  <c r="D682" i="1"/>
  <c r="T681" i="1"/>
  <c r="S681" i="1"/>
  <c r="U681" i="1" s="1"/>
  <c r="V681" i="1" s="1"/>
  <c r="F681" i="1"/>
  <c r="E681" i="1"/>
  <c r="D681" i="1"/>
  <c r="T680" i="1"/>
  <c r="S680" i="1"/>
  <c r="U680" i="1" s="1"/>
  <c r="V680" i="1" s="1"/>
  <c r="F680" i="1"/>
  <c r="E680" i="1"/>
  <c r="D680" i="1"/>
  <c r="T679" i="1"/>
  <c r="S679" i="1"/>
  <c r="U679" i="1" s="1"/>
  <c r="V679" i="1" s="1"/>
  <c r="F679" i="1"/>
  <c r="E679" i="1"/>
  <c r="D679" i="1"/>
  <c r="T678" i="1"/>
  <c r="S678" i="1"/>
  <c r="U678" i="1" s="1"/>
  <c r="V678" i="1" s="1"/>
  <c r="F678" i="1"/>
  <c r="E678" i="1"/>
  <c r="D678" i="1"/>
  <c r="T677" i="1"/>
  <c r="S677" i="1"/>
  <c r="U677" i="1" s="1"/>
  <c r="V677" i="1" s="1"/>
  <c r="F677" i="1"/>
  <c r="E677" i="1"/>
  <c r="D677" i="1"/>
  <c r="T676" i="1"/>
  <c r="S676" i="1"/>
  <c r="U676" i="1" s="1"/>
  <c r="V676" i="1" s="1"/>
  <c r="F676" i="1"/>
  <c r="E676" i="1"/>
  <c r="D676" i="1"/>
  <c r="T675" i="1"/>
  <c r="S675" i="1"/>
  <c r="U675" i="1" s="1"/>
  <c r="V675" i="1" s="1"/>
  <c r="F675" i="1"/>
  <c r="E675" i="1"/>
  <c r="D675" i="1"/>
  <c r="T674" i="1"/>
  <c r="S674" i="1"/>
  <c r="U674" i="1" s="1"/>
  <c r="V674" i="1" s="1"/>
  <c r="F674" i="1"/>
  <c r="E674" i="1"/>
  <c r="D674" i="1"/>
  <c r="T673" i="1"/>
  <c r="S673" i="1"/>
  <c r="U673" i="1" s="1"/>
  <c r="V673" i="1" s="1"/>
  <c r="F673" i="1"/>
  <c r="E673" i="1"/>
  <c r="D673" i="1"/>
  <c r="T672" i="1"/>
  <c r="S672" i="1"/>
  <c r="U672" i="1" s="1"/>
  <c r="V672" i="1" s="1"/>
  <c r="F672" i="1"/>
  <c r="E672" i="1"/>
  <c r="D672" i="1"/>
  <c r="T671" i="1"/>
  <c r="S671" i="1"/>
  <c r="U671" i="1" s="1"/>
  <c r="V671" i="1" s="1"/>
  <c r="F671" i="1"/>
  <c r="E671" i="1"/>
  <c r="D671" i="1"/>
  <c r="T670" i="1"/>
  <c r="S670" i="1"/>
  <c r="U670" i="1" s="1"/>
  <c r="V670" i="1" s="1"/>
  <c r="F670" i="1"/>
  <c r="E670" i="1"/>
  <c r="D670" i="1"/>
  <c r="T669" i="1"/>
  <c r="S669" i="1"/>
  <c r="U669" i="1" s="1"/>
  <c r="V669" i="1" s="1"/>
  <c r="F669" i="1"/>
  <c r="E669" i="1"/>
  <c r="D669" i="1"/>
  <c r="T668" i="1"/>
  <c r="S668" i="1"/>
  <c r="U668" i="1" s="1"/>
  <c r="V668" i="1" s="1"/>
  <c r="F668" i="1"/>
  <c r="E668" i="1"/>
  <c r="D668" i="1"/>
  <c r="T667" i="1"/>
  <c r="S667" i="1"/>
  <c r="U667" i="1" s="1"/>
  <c r="V667" i="1" s="1"/>
  <c r="F667" i="1"/>
  <c r="E667" i="1"/>
  <c r="D667" i="1"/>
  <c r="T666" i="1"/>
  <c r="S666" i="1"/>
  <c r="U666" i="1" s="1"/>
  <c r="V666" i="1" s="1"/>
  <c r="F666" i="1"/>
  <c r="E666" i="1"/>
  <c r="D666" i="1"/>
  <c r="T665" i="1"/>
  <c r="S665" i="1"/>
  <c r="U665" i="1" s="1"/>
  <c r="V665" i="1" s="1"/>
  <c r="F665" i="1"/>
  <c r="E665" i="1"/>
  <c r="D665" i="1"/>
  <c r="T664" i="1"/>
  <c r="S664" i="1"/>
  <c r="U664" i="1" s="1"/>
  <c r="V664" i="1" s="1"/>
  <c r="F664" i="1"/>
  <c r="E664" i="1"/>
  <c r="D664" i="1"/>
  <c r="T663" i="1"/>
  <c r="S663" i="1"/>
  <c r="U663" i="1" s="1"/>
  <c r="V663" i="1" s="1"/>
  <c r="F663" i="1"/>
  <c r="E663" i="1"/>
  <c r="D663" i="1"/>
  <c r="T662" i="1"/>
  <c r="S662" i="1"/>
  <c r="U662" i="1" s="1"/>
  <c r="V662" i="1" s="1"/>
  <c r="F662" i="1"/>
  <c r="E662" i="1"/>
  <c r="D662" i="1"/>
  <c r="T661" i="1"/>
  <c r="S661" i="1"/>
  <c r="U661" i="1" s="1"/>
  <c r="V661" i="1" s="1"/>
  <c r="F661" i="1"/>
  <c r="E661" i="1"/>
  <c r="D661" i="1"/>
  <c r="T660" i="1"/>
  <c r="S660" i="1"/>
  <c r="U660" i="1" s="1"/>
  <c r="V660" i="1" s="1"/>
  <c r="F660" i="1"/>
  <c r="E660" i="1"/>
  <c r="D660" i="1"/>
  <c r="T659" i="1"/>
  <c r="S659" i="1"/>
  <c r="U659" i="1" s="1"/>
  <c r="V659" i="1" s="1"/>
  <c r="F659" i="1"/>
  <c r="E659" i="1"/>
  <c r="D659" i="1"/>
  <c r="T658" i="1"/>
  <c r="S658" i="1"/>
  <c r="U658" i="1" s="1"/>
  <c r="V658" i="1" s="1"/>
  <c r="F658" i="1"/>
  <c r="E658" i="1"/>
  <c r="D658" i="1"/>
  <c r="T657" i="1"/>
  <c r="S657" i="1"/>
  <c r="U657" i="1" s="1"/>
  <c r="V657" i="1" s="1"/>
  <c r="F657" i="1"/>
  <c r="E657" i="1"/>
  <c r="D657" i="1"/>
  <c r="T656" i="1"/>
  <c r="S656" i="1"/>
  <c r="U656" i="1" s="1"/>
  <c r="V656" i="1" s="1"/>
  <c r="F656" i="1"/>
  <c r="E656" i="1"/>
  <c r="D656" i="1"/>
  <c r="T655" i="1"/>
  <c r="S655" i="1"/>
  <c r="U655" i="1" s="1"/>
  <c r="V655" i="1" s="1"/>
  <c r="F655" i="1"/>
  <c r="E655" i="1"/>
  <c r="D655" i="1"/>
  <c r="T654" i="1"/>
  <c r="S654" i="1"/>
  <c r="U654" i="1" s="1"/>
  <c r="V654" i="1" s="1"/>
  <c r="F654" i="1"/>
  <c r="E654" i="1"/>
  <c r="D654" i="1"/>
  <c r="T653" i="1"/>
  <c r="S653" i="1"/>
  <c r="U653" i="1" s="1"/>
  <c r="V653" i="1" s="1"/>
  <c r="F653" i="1"/>
  <c r="E653" i="1"/>
  <c r="D653" i="1"/>
  <c r="T652" i="1"/>
  <c r="S652" i="1"/>
  <c r="U652" i="1" s="1"/>
  <c r="V652" i="1" s="1"/>
  <c r="F652" i="1"/>
  <c r="E652" i="1"/>
  <c r="D652" i="1"/>
  <c r="T651" i="1"/>
  <c r="S651" i="1"/>
  <c r="U651" i="1" s="1"/>
  <c r="V651" i="1" s="1"/>
  <c r="F651" i="1"/>
  <c r="E651" i="1"/>
  <c r="D651" i="1"/>
  <c r="T650" i="1"/>
  <c r="S650" i="1"/>
  <c r="U650" i="1" s="1"/>
  <c r="V650" i="1" s="1"/>
  <c r="F650" i="1"/>
  <c r="E650" i="1"/>
  <c r="D650" i="1"/>
  <c r="T649" i="1"/>
  <c r="S649" i="1"/>
  <c r="U649" i="1" s="1"/>
  <c r="V649" i="1" s="1"/>
  <c r="F649" i="1"/>
  <c r="E649" i="1"/>
  <c r="D649" i="1"/>
  <c r="T648" i="1"/>
  <c r="S648" i="1"/>
  <c r="U648" i="1" s="1"/>
  <c r="V648" i="1" s="1"/>
  <c r="F648" i="1"/>
  <c r="E648" i="1"/>
  <c r="D648" i="1"/>
  <c r="T647" i="1"/>
  <c r="S647" i="1"/>
  <c r="U647" i="1" s="1"/>
  <c r="V647" i="1" s="1"/>
  <c r="F647" i="1"/>
  <c r="E647" i="1"/>
  <c r="D647" i="1"/>
  <c r="T646" i="1"/>
  <c r="S646" i="1"/>
  <c r="U646" i="1" s="1"/>
  <c r="V646" i="1" s="1"/>
  <c r="F646" i="1"/>
  <c r="E646" i="1"/>
  <c r="D646" i="1"/>
  <c r="T645" i="1"/>
  <c r="S645" i="1"/>
  <c r="U645" i="1" s="1"/>
  <c r="V645" i="1" s="1"/>
  <c r="F645" i="1"/>
  <c r="E645" i="1"/>
  <c r="D645" i="1"/>
  <c r="T644" i="1"/>
  <c r="S644" i="1"/>
  <c r="U644" i="1" s="1"/>
  <c r="V644" i="1" s="1"/>
  <c r="F644" i="1"/>
  <c r="E644" i="1"/>
  <c r="D644" i="1"/>
  <c r="T643" i="1"/>
  <c r="S643" i="1"/>
  <c r="U643" i="1" s="1"/>
  <c r="V643" i="1" s="1"/>
  <c r="F643" i="1"/>
  <c r="E643" i="1"/>
  <c r="D643" i="1"/>
  <c r="T642" i="1"/>
  <c r="S642" i="1"/>
  <c r="U642" i="1" s="1"/>
  <c r="V642" i="1" s="1"/>
  <c r="F642" i="1"/>
  <c r="E642" i="1"/>
  <c r="D642" i="1"/>
  <c r="T641" i="1"/>
  <c r="S641" i="1"/>
  <c r="U641" i="1" s="1"/>
  <c r="V641" i="1" s="1"/>
  <c r="F641" i="1"/>
  <c r="E641" i="1"/>
  <c r="D641" i="1"/>
  <c r="T640" i="1"/>
  <c r="S640" i="1"/>
  <c r="U640" i="1" s="1"/>
  <c r="V640" i="1" s="1"/>
  <c r="F640" i="1"/>
  <c r="E640" i="1"/>
  <c r="D640" i="1"/>
  <c r="T639" i="1"/>
  <c r="S639" i="1"/>
  <c r="U639" i="1" s="1"/>
  <c r="V639" i="1" s="1"/>
  <c r="F639" i="1"/>
  <c r="E639" i="1"/>
  <c r="D639" i="1"/>
  <c r="T638" i="1"/>
  <c r="S638" i="1"/>
  <c r="U638" i="1" s="1"/>
  <c r="V638" i="1" s="1"/>
  <c r="F638" i="1"/>
  <c r="E638" i="1"/>
  <c r="D638" i="1"/>
  <c r="T637" i="1"/>
  <c r="S637" i="1"/>
  <c r="U637" i="1" s="1"/>
  <c r="V637" i="1" s="1"/>
  <c r="F637" i="1"/>
  <c r="E637" i="1"/>
  <c r="D637" i="1"/>
  <c r="T636" i="1"/>
  <c r="S636" i="1"/>
  <c r="U636" i="1" s="1"/>
  <c r="V636" i="1" s="1"/>
  <c r="F636" i="1"/>
  <c r="E636" i="1"/>
  <c r="D636" i="1"/>
  <c r="T635" i="1"/>
  <c r="S635" i="1"/>
  <c r="U635" i="1" s="1"/>
  <c r="V635" i="1" s="1"/>
  <c r="F635" i="1"/>
  <c r="E635" i="1"/>
  <c r="D635" i="1"/>
  <c r="T634" i="1"/>
  <c r="S634" i="1"/>
  <c r="U634" i="1" s="1"/>
  <c r="V634" i="1" s="1"/>
  <c r="F634" i="1"/>
  <c r="E634" i="1"/>
  <c r="D634" i="1"/>
  <c r="T633" i="1"/>
  <c r="S633" i="1"/>
  <c r="U633" i="1" s="1"/>
  <c r="V633" i="1" s="1"/>
  <c r="F633" i="1"/>
  <c r="E633" i="1"/>
  <c r="D633" i="1"/>
  <c r="T632" i="1"/>
  <c r="S632" i="1"/>
  <c r="U632" i="1" s="1"/>
  <c r="V632" i="1" s="1"/>
  <c r="F632" i="1"/>
  <c r="E632" i="1"/>
  <c r="D632" i="1"/>
  <c r="T631" i="1"/>
  <c r="S631" i="1"/>
  <c r="F631" i="1"/>
  <c r="E631" i="1"/>
  <c r="D631" i="1"/>
  <c r="T630" i="1"/>
  <c r="S630" i="1"/>
  <c r="U630" i="1" s="1"/>
  <c r="V630" i="1" s="1"/>
  <c r="F630" i="1"/>
  <c r="E630" i="1"/>
  <c r="D630" i="1"/>
  <c r="T629" i="1"/>
  <c r="S629" i="1"/>
  <c r="U629" i="1" s="1"/>
  <c r="V629" i="1" s="1"/>
  <c r="F629" i="1"/>
  <c r="E629" i="1"/>
  <c r="D629" i="1"/>
  <c r="T628" i="1"/>
  <c r="S628" i="1"/>
  <c r="U628" i="1" s="1"/>
  <c r="V628" i="1" s="1"/>
  <c r="F628" i="1"/>
  <c r="E628" i="1"/>
  <c r="D628" i="1"/>
  <c r="T627" i="1"/>
  <c r="S627" i="1"/>
  <c r="U627" i="1" s="1"/>
  <c r="V627" i="1" s="1"/>
  <c r="F627" i="1"/>
  <c r="E627" i="1"/>
  <c r="D627" i="1"/>
  <c r="T626" i="1"/>
  <c r="S626" i="1"/>
  <c r="U626" i="1" s="1"/>
  <c r="V626" i="1" s="1"/>
  <c r="F626" i="1"/>
  <c r="E626" i="1"/>
  <c r="D626" i="1"/>
  <c r="T625" i="1"/>
  <c r="S625" i="1"/>
  <c r="U625" i="1" s="1"/>
  <c r="V625" i="1" s="1"/>
  <c r="F625" i="1"/>
  <c r="E625" i="1"/>
  <c r="D625" i="1"/>
  <c r="T624" i="1"/>
  <c r="S624" i="1"/>
  <c r="U624" i="1" s="1"/>
  <c r="V624" i="1" s="1"/>
  <c r="F624" i="1"/>
  <c r="E624" i="1"/>
  <c r="D624" i="1"/>
  <c r="T623" i="1"/>
  <c r="S623" i="1"/>
  <c r="U623" i="1" s="1"/>
  <c r="V623" i="1" s="1"/>
  <c r="F623" i="1"/>
  <c r="E623" i="1"/>
  <c r="D623" i="1"/>
  <c r="T622" i="1"/>
  <c r="S622" i="1"/>
  <c r="U622" i="1" s="1"/>
  <c r="V622" i="1" s="1"/>
  <c r="F622" i="1"/>
  <c r="E622" i="1"/>
  <c r="D622" i="1"/>
  <c r="T621" i="1"/>
  <c r="S621" i="1"/>
  <c r="U621" i="1" s="1"/>
  <c r="V621" i="1" s="1"/>
  <c r="F621" i="1"/>
  <c r="E621" i="1"/>
  <c r="D621" i="1"/>
  <c r="T620" i="1"/>
  <c r="S620" i="1"/>
  <c r="U620" i="1" s="1"/>
  <c r="V620" i="1" s="1"/>
  <c r="F620" i="1"/>
  <c r="E620" i="1"/>
  <c r="D620" i="1"/>
  <c r="T619" i="1"/>
  <c r="S619" i="1"/>
  <c r="U619" i="1" s="1"/>
  <c r="V619" i="1" s="1"/>
  <c r="F619" i="1"/>
  <c r="E619" i="1"/>
  <c r="D619" i="1"/>
  <c r="T618" i="1"/>
  <c r="S618" i="1"/>
  <c r="U618" i="1" s="1"/>
  <c r="V618" i="1" s="1"/>
  <c r="F618" i="1"/>
  <c r="E618" i="1"/>
  <c r="D618" i="1"/>
  <c r="T617" i="1"/>
  <c r="S617" i="1"/>
  <c r="U617" i="1" s="1"/>
  <c r="V617" i="1" s="1"/>
  <c r="F617" i="1"/>
  <c r="E617" i="1"/>
  <c r="D617" i="1"/>
  <c r="T616" i="1"/>
  <c r="S616" i="1"/>
  <c r="U616" i="1" s="1"/>
  <c r="V616" i="1" s="1"/>
  <c r="F616" i="1"/>
  <c r="E616" i="1"/>
  <c r="D616" i="1"/>
  <c r="T615" i="1"/>
  <c r="S615" i="1"/>
  <c r="U615" i="1" s="1"/>
  <c r="V615" i="1" s="1"/>
  <c r="F615" i="1"/>
  <c r="E615" i="1"/>
  <c r="D615" i="1"/>
  <c r="T614" i="1"/>
  <c r="S614" i="1"/>
  <c r="U614" i="1" s="1"/>
  <c r="V614" i="1" s="1"/>
  <c r="F614" i="1"/>
  <c r="E614" i="1"/>
  <c r="D614" i="1"/>
  <c r="T613" i="1"/>
  <c r="S613" i="1"/>
  <c r="U613" i="1" s="1"/>
  <c r="V613" i="1" s="1"/>
  <c r="F613" i="1"/>
  <c r="E613" i="1"/>
  <c r="D613" i="1"/>
  <c r="T612" i="1"/>
  <c r="S612" i="1"/>
  <c r="U612" i="1" s="1"/>
  <c r="V612" i="1" s="1"/>
  <c r="F612" i="1"/>
  <c r="E612" i="1"/>
  <c r="D612" i="1"/>
  <c r="T611" i="1"/>
  <c r="S611" i="1"/>
  <c r="U611" i="1" s="1"/>
  <c r="V611" i="1" s="1"/>
  <c r="F611" i="1"/>
  <c r="E611" i="1"/>
  <c r="D611" i="1"/>
  <c r="T610" i="1"/>
  <c r="S610" i="1"/>
  <c r="U610" i="1" s="1"/>
  <c r="V610" i="1" s="1"/>
  <c r="F610" i="1"/>
  <c r="E610" i="1"/>
  <c r="D610" i="1"/>
  <c r="T609" i="1"/>
  <c r="S609" i="1"/>
  <c r="U609" i="1" s="1"/>
  <c r="V609" i="1" s="1"/>
  <c r="F609" i="1"/>
  <c r="E609" i="1"/>
  <c r="D609" i="1"/>
  <c r="T608" i="1"/>
  <c r="S608" i="1"/>
  <c r="U608" i="1" s="1"/>
  <c r="V608" i="1" s="1"/>
  <c r="F608" i="1"/>
  <c r="E608" i="1"/>
  <c r="D608" i="1"/>
  <c r="T607" i="1"/>
  <c r="S607" i="1"/>
  <c r="U607" i="1" s="1"/>
  <c r="V607" i="1" s="1"/>
  <c r="F607" i="1"/>
  <c r="E607" i="1"/>
  <c r="D607" i="1"/>
  <c r="T606" i="1"/>
  <c r="S606" i="1"/>
  <c r="U606" i="1" s="1"/>
  <c r="V606" i="1" s="1"/>
  <c r="F606" i="1"/>
  <c r="E606" i="1"/>
  <c r="D606" i="1"/>
  <c r="T605" i="1"/>
  <c r="S605" i="1"/>
  <c r="U605" i="1" s="1"/>
  <c r="V605" i="1" s="1"/>
  <c r="F605" i="1"/>
  <c r="E605" i="1"/>
  <c r="D605" i="1"/>
  <c r="T604" i="1"/>
  <c r="S604" i="1"/>
  <c r="U604" i="1" s="1"/>
  <c r="V604" i="1" s="1"/>
  <c r="F604" i="1"/>
  <c r="E604" i="1"/>
  <c r="D604" i="1"/>
  <c r="T603" i="1"/>
  <c r="S603" i="1"/>
  <c r="U603" i="1" s="1"/>
  <c r="V603" i="1" s="1"/>
  <c r="F603" i="1"/>
  <c r="E603" i="1"/>
  <c r="D603" i="1"/>
  <c r="T602" i="1"/>
  <c r="S602" i="1"/>
  <c r="U602" i="1" s="1"/>
  <c r="V602" i="1" s="1"/>
  <c r="F602" i="1"/>
  <c r="E602" i="1"/>
  <c r="D602" i="1"/>
  <c r="T601" i="1"/>
  <c r="S601" i="1"/>
  <c r="U601" i="1" s="1"/>
  <c r="V601" i="1" s="1"/>
  <c r="F601" i="1"/>
  <c r="E601" i="1"/>
  <c r="D601" i="1"/>
  <c r="T600" i="1"/>
  <c r="S600" i="1"/>
  <c r="U600" i="1" s="1"/>
  <c r="V600" i="1" s="1"/>
  <c r="F600" i="1"/>
  <c r="E600" i="1"/>
  <c r="D600" i="1"/>
  <c r="T599" i="1"/>
  <c r="S599" i="1"/>
  <c r="U599" i="1" s="1"/>
  <c r="V599" i="1" s="1"/>
  <c r="F599" i="1"/>
  <c r="E599" i="1"/>
  <c r="D599" i="1"/>
  <c r="T598" i="1"/>
  <c r="S598" i="1"/>
  <c r="U598" i="1" s="1"/>
  <c r="V598" i="1" s="1"/>
  <c r="F598" i="1"/>
  <c r="E598" i="1"/>
  <c r="D598" i="1"/>
  <c r="T597" i="1"/>
  <c r="S597" i="1"/>
  <c r="U597" i="1" s="1"/>
  <c r="V597" i="1" s="1"/>
  <c r="F597" i="1"/>
  <c r="E597" i="1"/>
  <c r="D597" i="1"/>
  <c r="T596" i="1"/>
  <c r="S596" i="1"/>
  <c r="U596" i="1" s="1"/>
  <c r="V596" i="1" s="1"/>
  <c r="F596" i="1"/>
  <c r="E596" i="1"/>
  <c r="D596" i="1"/>
  <c r="T595" i="1"/>
  <c r="S595" i="1"/>
  <c r="U595" i="1" s="1"/>
  <c r="V595" i="1" s="1"/>
  <c r="F595" i="1"/>
  <c r="E595" i="1"/>
  <c r="D595" i="1"/>
  <c r="T594" i="1"/>
  <c r="S594" i="1"/>
  <c r="U594" i="1" s="1"/>
  <c r="V594" i="1" s="1"/>
  <c r="F594" i="1"/>
  <c r="E594" i="1"/>
  <c r="D594" i="1"/>
  <c r="T593" i="1"/>
  <c r="S593" i="1"/>
  <c r="U593" i="1" s="1"/>
  <c r="V593" i="1" s="1"/>
  <c r="F593" i="1"/>
  <c r="E593" i="1"/>
  <c r="D593" i="1"/>
  <c r="T592" i="1"/>
  <c r="S592" i="1"/>
  <c r="U592" i="1" s="1"/>
  <c r="V592" i="1" s="1"/>
  <c r="F592" i="1"/>
  <c r="E592" i="1"/>
  <c r="D592" i="1"/>
  <c r="T591" i="1"/>
  <c r="S591" i="1"/>
  <c r="U591" i="1" s="1"/>
  <c r="V591" i="1" s="1"/>
  <c r="F591" i="1"/>
  <c r="E591" i="1"/>
  <c r="D591" i="1"/>
  <c r="T590" i="1"/>
  <c r="S590" i="1"/>
  <c r="U590" i="1" s="1"/>
  <c r="V590" i="1" s="1"/>
  <c r="F590" i="1"/>
  <c r="E590" i="1"/>
  <c r="D590" i="1"/>
  <c r="T589" i="1"/>
  <c r="S589" i="1"/>
  <c r="U589" i="1" s="1"/>
  <c r="V589" i="1" s="1"/>
  <c r="F589" i="1"/>
  <c r="E589" i="1"/>
  <c r="D589" i="1"/>
  <c r="T588" i="1"/>
  <c r="S588" i="1"/>
  <c r="U588" i="1" s="1"/>
  <c r="V588" i="1" s="1"/>
  <c r="F588" i="1"/>
  <c r="E588" i="1"/>
  <c r="D588" i="1"/>
  <c r="T587" i="1"/>
  <c r="S587" i="1"/>
  <c r="U587" i="1" s="1"/>
  <c r="V587" i="1" s="1"/>
  <c r="F587" i="1"/>
  <c r="E587" i="1"/>
  <c r="D587" i="1"/>
  <c r="T586" i="1"/>
  <c r="S586" i="1"/>
  <c r="U586" i="1" s="1"/>
  <c r="V586" i="1" s="1"/>
  <c r="F586" i="1"/>
  <c r="E586" i="1"/>
  <c r="D586" i="1"/>
  <c r="T585" i="1"/>
  <c r="S585" i="1"/>
  <c r="U585" i="1" s="1"/>
  <c r="V585" i="1" s="1"/>
  <c r="F585" i="1"/>
  <c r="E585" i="1"/>
  <c r="D585" i="1"/>
  <c r="T584" i="1"/>
  <c r="S584" i="1"/>
  <c r="U584" i="1" s="1"/>
  <c r="V584" i="1" s="1"/>
  <c r="F584" i="1"/>
  <c r="E584" i="1"/>
  <c r="D584" i="1"/>
  <c r="T583" i="1"/>
  <c r="S583" i="1"/>
  <c r="U583" i="1" s="1"/>
  <c r="V583" i="1" s="1"/>
  <c r="F583" i="1"/>
  <c r="E583" i="1"/>
  <c r="D583" i="1"/>
  <c r="T582" i="1"/>
  <c r="S582" i="1"/>
  <c r="U582" i="1" s="1"/>
  <c r="V582" i="1" s="1"/>
  <c r="F582" i="1"/>
  <c r="E582" i="1"/>
  <c r="D582" i="1"/>
  <c r="T581" i="1"/>
  <c r="S581" i="1"/>
  <c r="U581" i="1" s="1"/>
  <c r="V581" i="1" s="1"/>
  <c r="F581" i="1"/>
  <c r="E581" i="1"/>
  <c r="D581" i="1"/>
  <c r="T580" i="1"/>
  <c r="S580" i="1"/>
  <c r="U580" i="1" s="1"/>
  <c r="V580" i="1" s="1"/>
  <c r="F580" i="1"/>
  <c r="E580" i="1"/>
  <c r="D580" i="1"/>
  <c r="T579" i="1"/>
  <c r="S579" i="1"/>
  <c r="U579" i="1" s="1"/>
  <c r="V579" i="1" s="1"/>
  <c r="F579" i="1"/>
  <c r="E579" i="1"/>
  <c r="D579" i="1"/>
  <c r="T578" i="1"/>
  <c r="S578" i="1"/>
  <c r="U578" i="1" s="1"/>
  <c r="V578" i="1" s="1"/>
  <c r="F578" i="1"/>
  <c r="E578" i="1"/>
  <c r="D578" i="1"/>
  <c r="T577" i="1"/>
  <c r="S577" i="1"/>
  <c r="U577" i="1" s="1"/>
  <c r="V577" i="1" s="1"/>
  <c r="F577" i="1"/>
  <c r="E577" i="1"/>
  <c r="D577" i="1"/>
  <c r="T576" i="1"/>
  <c r="S576" i="1"/>
  <c r="U576" i="1" s="1"/>
  <c r="V576" i="1" s="1"/>
  <c r="F576" i="1"/>
  <c r="E576" i="1"/>
  <c r="D576" i="1"/>
  <c r="T575" i="1"/>
  <c r="S575" i="1"/>
  <c r="U575" i="1" s="1"/>
  <c r="V575" i="1" s="1"/>
  <c r="F575" i="1"/>
  <c r="E575" i="1"/>
  <c r="D575" i="1"/>
  <c r="T574" i="1"/>
  <c r="S574" i="1"/>
  <c r="U574" i="1" s="1"/>
  <c r="V574" i="1" s="1"/>
  <c r="F574" i="1"/>
  <c r="E574" i="1"/>
  <c r="D574" i="1"/>
  <c r="T573" i="1"/>
  <c r="S573" i="1"/>
  <c r="U573" i="1" s="1"/>
  <c r="V573" i="1" s="1"/>
  <c r="F573" i="1"/>
  <c r="E573" i="1"/>
  <c r="D573" i="1"/>
  <c r="T572" i="1"/>
  <c r="S572" i="1"/>
  <c r="U572" i="1" s="1"/>
  <c r="V572" i="1" s="1"/>
  <c r="F572" i="1"/>
  <c r="E572" i="1"/>
  <c r="D572" i="1"/>
  <c r="T571" i="1"/>
  <c r="S571" i="1"/>
  <c r="U571" i="1" s="1"/>
  <c r="V571" i="1" s="1"/>
  <c r="F571" i="1"/>
  <c r="E571" i="1"/>
  <c r="D571" i="1"/>
  <c r="T570" i="1"/>
  <c r="S570" i="1"/>
  <c r="U570" i="1" s="1"/>
  <c r="V570" i="1" s="1"/>
  <c r="F570" i="1"/>
  <c r="E570" i="1"/>
  <c r="D570" i="1"/>
  <c r="T569" i="1"/>
  <c r="S569" i="1"/>
  <c r="U569" i="1" s="1"/>
  <c r="V569" i="1" s="1"/>
  <c r="F569" i="1"/>
  <c r="E569" i="1"/>
  <c r="D569" i="1"/>
  <c r="T568" i="1"/>
  <c r="S568" i="1"/>
  <c r="U568" i="1" s="1"/>
  <c r="V568" i="1" s="1"/>
  <c r="F568" i="1"/>
  <c r="E568" i="1"/>
  <c r="D568" i="1"/>
  <c r="T567" i="1"/>
  <c r="S567" i="1"/>
  <c r="U567" i="1" s="1"/>
  <c r="V567" i="1" s="1"/>
  <c r="F567" i="1"/>
  <c r="E567" i="1"/>
  <c r="D567" i="1"/>
  <c r="T566" i="1"/>
  <c r="S566" i="1"/>
  <c r="U566" i="1" s="1"/>
  <c r="V566" i="1" s="1"/>
  <c r="F566" i="1"/>
  <c r="E566" i="1"/>
  <c r="D566" i="1"/>
  <c r="T565" i="1"/>
  <c r="S565" i="1"/>
  <c r="U565" i="1" s="1"/>
  <c r="V565" i="1" s="1"/>
  <c r="F565" i="1"/>
  <c r="E565" i="1"/>
  <c r="D565" i="1"/>
  <c r="T564" i="1"/>
  <c r="S564" i="1"/>
  <c r="U564" i="1" s="1"/>
  <c r="V564" i="1" s="1"/>
  <c r="F564" i="1"/>
  <c r="E564" i="1"/>
  <c r="D564" i="1"/>
  <c r="T563" i="1"/>
  <c r="S563" i="1"/>
  <c r="U563" i="1" s="1"/>
  <c r="V563" i="1" s="1"/>
  <c r="F563" i="1"/>
  <c r="E563" i="1"/>
  <c r="D563" i="1"/>
  <c r="T562" i="1"/>
  <c r="S562" i="1"/>
  <c r="U562" i="1" s="1"/>
  <c r="V562" i="1" s="1"/>
  <c r="F562" i="1"/>
  <c r="E562" i="1"/>
  <c r="D562" i="1"/>
  <c r="T561" i="1"/>
  <c r="S561" i="1"/>
  <c r="U561" i="1" s="1"/>
  <c r="V561" i="1" s="1"/>
  <c r="F561" i="1"/>
  <c r="E561" i="1"/>
  <c r="D561" i="1"/>
  <c r="T560" i="1"/>
  <c r="S560" i="1"/>
  <c r="U560" i="1" s="1"/>
  <c r="V560" i="1" s="1"/>
  <c r="F560" i="1"/>
  <c r="E560" i="1"/>
  <c r="D560" i="1"/>
  <c r="T559" i="1"/>
  <c r="S559" i="1"/>
  <c r="U559" i="1" s="1"/>
  <c r="V559" i="1" s="1"/>
  <c r="F559" i="1"/>
  <c r="E559" i="1"/>
  <c r="D559" i="1"/>
  <c r="T558" i="1"/>
  <c r="S558" i="1"/>
  <c r="U558" i="1" s="1"/>
  <c r="V558" i="1" s="1"/>
  <c r="F558" i="1"/>
  <c r="E558" i="1"/>
  <c r="D558" i="1"/>
  <c r="T557" i="1"/>
  <c r="S557" i="1"/>
  <c r="U557" i="1" s="1"/>
  <c r="V557" i="1" s="1"/>
  <c r="F557" i="1"/>
  <c r="E557" i="1"/>
  <c r="D557" i="1"/>
  <c r="T556" i="1"/>
  <c r="S556" i="1"/>
  <c r="U556" i="1" s="1"/>
  <c r="V556" i="1" s="1"/>
  <c r="F556" i="1"/>
  <c r="E556" i="1"/>
  <c r="D556" i="1"/>
  <c r="T555" i="1"/>
  <c r="S555" i="1"/>
  <c r="U555" i="1" s="1"/>
  <c r="V555" i="1" s="1"/>
  <c r="F555" i="1"/>
  <c r="E555" i="1"/>
  <c r="D555" i="1"/>
  <c r="T554" i="1"/>
  <c r="S554" i="1"/>
  <c r="U554" i="1" s="1"/>
  <c r="V554" i="1" s="1"/>
  <c r="F554" i="1"/>
  <c r="E554" i="1"/>
  <c r="D554" i="1"/>
  <c r="T553" i="1"/>
  <c r="S553" i="1"/>
  <c r="U553" i="1" s="1"/>
  <c r="V553" i="1" s="1"/>
  <c r="F553" i="1"/>
  <c r="E553" i="1"/>
  <c r="D553" i="1"/>
  <c r="T552" i="1"/>
  <c r="S552" i="1"/>
  <c r="U552" i="1" s="1"/>
  <c r="V552" i="1" s="1"/>
  <c r="F552" i="1"/>
  <c r="E552" i="1"/>
  <c r="D552" i="1"/>
  <c r="T551" i="1"/>
  <c r="S551" i="1"/>
  <c r="U551" i="1" s="1"/>
  <c r="V551" i="1" s="1"/>
  <c r="F551" i="1"/>
  <c r="E551" i="1"/>
  <c r="D551" i="1"/>
  <c r="T550" i="1"/>
  <c r="S550" i="1"/>
  <c r="U550" i="1" s="1"/>
  <c r="V550" i="1" s="1"/>
  <c r="F550" i="1"/>
  <c r="E550" i="1"/>
  <c r="D550" i="1"/>
  <c r="T549" i="1"/>
  <c r="S549" i="1"/>
  <c r="U549" i="1" s="1"/>
  <c r="V549" i="1" s="1"/>
  <c r="F549" i="1"/>
  <c r="E549" i="1"/>
  <c r="D549" i="1"/>
  <c r="T548" i="1"/>
  <c r="S548" i="1"/>
  <c r="U548" i="1" s="1"/>
  <c r="V548" i="1" s="1"/>
  <c r="F548" i="1"/>
  <c r="E548" i="1"/>
  <c r="D548" i="1"/>
  <c r="T547" i="1"/>
  <c r="S547" i="1"/>
  <c r="U547" i="1" s="1"/>
  <c r="V547" i="1" s="1"/>
  <c r="F547" i="1"/>
  <c r="E547" i="1"/>
  <c r="D547" i="1"/>
  <c r="T546" i="1"/>
  <c r="S546" i="1"/>
  <c r="U546" i="1" s="1"/>
  <c r="V546" i="1" s="1"/>
  <c r="F546" i="1"/>
  <c r="E546" i="1"/>
  <c r="D546" i="1"/>
  <c r="T545" i="1"/>
  <c r="S545" i="1"/>
  <c r="U545" i="1" s="1"/>
  <c r="V545" i="1" s="1"/>
  <c r="F545" i="1"/>
  <c r="E545" i="1"/>
  <c r="D545" i="1"/>
  <c r="T544" i="1"/>
  <c r="S544" i="1"/>
  <c r="U544" i="1" s="1"/>
  <c r="V544" i="1" s="1"/>
  <c r="F544" i="1"/>
  <c r="E544" i="1"/>
  <c r="D544" i="1"/>
  <c r="T543" i="1"/>
  <c r="S543" i="1"/>
  <c r="U543" i="1" s="1"/>
  <c r="V543" i="1" s="1"/>
  <c r="F543" i="1"/>
  <c r="E543" i="1"/>
  <c r="D543" i="1"/>
  <c r="T542" i="1"/>
  <c r="S542" i="1"/>
  <c r="U542" i="1" s="1"/>
  <c r="V542" i="1" s="1"/>
  <c r="F542" i="1"/>
  <c r="E542" i="1"/>
  <c r="D542" i="1"/>
  <c r="T541" i="1"/>
  <c r="S541" i="1"/>
  <c r="U541" i="1" s="1"/>
  <c r="V541" i="1" s="1"/>
  <c r="F541" i="1"/>
  <c r="E541" i="1"/>
  <c r="D541" i="1"/>
  <c r="T540" i="1"/>
  <c r="S540" i="1"/>
  <c r="U540" i="1" s="1"/>
  <c r="V540" i="1" s="1"/>
  <c r="F540" i="1"/>
  <c r="E540" i="1"/>
  <c r="D540" i="1"/>
  <c r="T539" i="1"/>
  <c r="S539" i="1"/>
  <c r="U539" i="1" s="1"/>
  <c r="V539" i="1" s="1"/>
  <c r="F539" i="1"/>
  <c r="E539" i="1"/>
  <c r="D539" i="1"/>
  <c r="T538" i="1"/>
  <c r="S538" i="1"/>
  <c r="U538" i="1" s="1"/>
  <c r="V538" i="1" s="1"/>
  <c r="F538" i="1"/>
  <c r="E538" i="1"/>
  <c r="D538" i="1"/>
  <c r="T537" i="1"/>
  <c r="S537" i="1"/>
  <c r="U537" i="1" s="1"/>
  <c r="V537" i="1" s="1"/>
  <c r="F537" i="1"/>
  <c r="E537" i="1"/>
  <c r="D537" i="1"/>
  <c r="T536" i="1"/>
  <c r="S536" i="1"/>
  <c r="U536" i="1" s="1"/>
  <c r="V536" i="1" s="1"/>
  <c r="F536" i="1"/>
  <c r="E536" i="1"/>
  <c r="D536" i="1"/>
  <c r="T535" i="1"/>
  <c r="S535" i="1"/>
  <c r="U535" i="1" s="1"/>
  <c r="V535" i="1" s="1"/>
  <c r="F535" i="1"/>
  <c r="E535" i="1"/>
  <c r="D535" i="1"/>
  <c r="T534" i="1"/>
  <c r="S534" i="1"/>
  <c r="U534" i="1" s="1"/>
  <c r="V534" i="1" s="1"/>
  <c r="F534" i="1"/>
  <c r="E534" i="1"/>
  <c r="D534" i="1"/>
  <c r="T533" i="1"/>
  <c r="S533" i="1"/>
  <c r="U533" i="1" s="1"/>
  <c r="V533" i="1" s="1"/>
  <c r="F533" i="1"/>
  <c r="E533" i="1"/>
  <c r="D533" i="1"/>
  <c r="T532" i="1"/>
  <c r="S532" i="1"/>
  <c r="U532" i="1" s="1"/>
  <c r="V532" i="1" s="1"/>
  <c r="F532" i="1"/>
  <c r="E532" i="1"/>
  <c r="D532" i="1"/>
  <c r="T531" i="1"/>
  <c r="S531" i="1"/>
  <c r="U531" i="1" s="1"/>
  <c r="V531" i="1" s="1"/>
  <c r="F531" i="1"/>
  <c r="E531" i="1"/>
  <c r="D531" i="1"/>
  <c r="T530" i="1"/>
  <c r="S530" i="1"/>
  <c r="U530" i="1" s="1"/>
  <c r="V530" i="1" s="1"/>
  <c r="F530" i="1"/>
  <c r="E530" i="1"/>
  <c r="D530" i="1"/>
  <c r="T529" i="1"/>
  <c r="S529" i="1"/>
  <c r="U529" i="1" s="1"/>
  <c r="V529" i="1" s="1"/>
  <c r="F529" i="1"/>
  <c r="E529" i="1"/>
  <c r="D529" i="1"/>
  <c r="T528" i="1"/>
  <c r="S528" i="1"/>
  <c r="U528" i="1" s="1"/>
  <c r="V528" i="1" s="1"/>
  <c r="F528" i="1"/>
  <c r="E528" i="1"/>
  <c r="D528" i="1"/>
  <c r="T527" i="1"/>
  <c r="S527" i="1"/>
  <c r="U527" i="1" s="1"/>
  <c r="V527" i="1" s="1"/>
  <c r="F527" i="1"/>
  <c r="E527" i="1"/>
  <c r="D527" i="1"/>
  <c r="T526" i="1"/>
  <c r="S526" i="1"/>
  <c r="U526" i="1" s="1"/>
  <c r="V526" i="1" s="1"/>
  <c r="F526" i="1"/>
  <c r="E526" i="1"/>
  <c r="D526" i="1"/>
  <c r="T525" i="1"/>
  <c r="S525" i="1"/>
  <c r="U525" i="1" s="1"/>
  <c r="V525" i="1" s="1"/>
  <c r="F525" i="1"/>
  <c r="E525" i="1"/>
  <c r="D525" i="1"/>
  <c r="T524" i="1"/>
  <c r="S524" i="1"/>
  <c r="U524" i="1" s="1"/>
  <c r="V524" i="1" s="1"/>
  <c r="F524" i="1"/>
  <c r="E524" i="1"/>
  <c r="D524" i="1"/>
  <c r="T523" i="1"/>
  <c r="S523" i="1"/>
  <c r="U523" i="1" s="1"/>
  <c r="V523" i="1" s="1"/>
  <c r="F523" i="1"/>
  <c r="E523" i="1"/>
  <c r="D523" i="1"/>
  <c r="T522" i="1"/>
  <c r="S522" i="1"/>
  <c r="U522" i="1" s="1"/>
  <c r="V522" i="1" s="1"/>
  <c r="F522" i="1"/>
  <c r="E522" i="1"/>
  <c r="D522" i="1"/>
  <c r="T521" i="1"/>
  <c r="S521" i="1"/>
  <c r="U521" i="1" s="1"/>
  <c r="V521" i="1" s="1"/>
  <c r="F521" i="1"/>
  <c r="E521" i="1"/>
  <c r="D521" i="1"/>
  <c r="T520" i="1"/>
  <c r="S520" i="1"/>
  <c r="U520" i="1" s="1"/>
  <c r="V520" i="1" s="1"/>
  <c r="F520" i="1"/>
  <c r="E520" i="1"/>
  <c r="D520" i="1"/>
  <c r="T519" i="1"/>
  <c r="S519" i="1"/>
  <c r="U519" i="1" s="1"/>
  <c r="V519" i="1" s="1"/>
  <c r="F519" i="1"/>
  <c r="E519" i="1"/>
  <c r="D519" i="1"/>
  <c r="T518" i="1"/>
  <c r="S518" i="1"/>
  <c r="U518" i="1" s="1"/>
  <c r="V518" i="1" s="1"/>
  <c r="F518" i="1"/>
  <c r="E518" i="1"/>
  <c r="D518" i="1"/>
  <c r="T517" i="1"/>
  <c r="S517" i="1"/>
  <c r="U517" i="1" s="1"/>
  <c r="V517" i="1" s="1"/>
  <c r="F517" i="1"/>
  <c r="E517" i="1"/>
  <c r="D517" i="1"/>
  <c r="T516" i="1"/>
  <c r="S516" i="1"/>
  <c r="U516" i="1" s="1"/>
  <c r="V516" i="1" s="1"/>
  <c r="F516" i="1"/>
  <c r="E516" i="1"/>
  <c r="D516" i="1"/>
  <c r="T515" i="1"/>
  <c r="S515" i="1"/>
  <c r="U515" i="1" s="1"/>
  <c r="V515" i="1" s="1"/>
  <c r="F515" i="1"/>
  <c r="E515" i="1"/>
  <c r="D515" i="1"/>
  <c r="T514" i="1"/>
  <c r="S514" i="1"/>
  <c r="U514" i="1" s="1"/>
  <c r="V514" i="1" s="1"/>
  <c r="F514" i="1"/>
  <c r="E514" i="1"/>
  <c r="D514" i="1"/>
  <c r="T513" i="1"/>
  <c r="S513" i="1"/>
  <c r="U513" i="1" s="1"/>
  <c r="V513" i="1" s="1"/>
  <c r="F513" i="1"/>
  <c r="E513" i="1"/>
  <c r="D513" i="1"/>
  <c r="T512" i="1"/>
  <c r="S512" i="1"/>
  <c r="U512" i="1" s="1"/>
  <c r="V512" i="1" s="1"/>
  <c r="F512" i="1"/>
  <c r="E512" i="1"/>
  <c r="D512" i="1"/>
  <c r="T511" i="1"/>
  <c r="S511" i="1"/>
  <c r="U511" i="1" s="1"/>
  <c r="V511" i="1" s="1"/>
  <c r="F511" i="1"/>
  <c r="E511" i="1"/>
  <c r="D511" i="1"/>
  <c r="T510" i="1"/>
  <c r="S510" i="1"/>
  <c r="U510" i="1" s="1"/>
  <c r="V510" i="1" s="1"/>
  <c r="F510" i="1"/>
  <c r="E510" i="1"/>
  <c r="D510" i="1"/>
  <c r="T509" i="1"/>
  <c r="S509" i="1"/>
  <c r="U509" i="1" s="1"/>
  <c r="V509" i="1" s="1"/>
  <c r="F509" i="1"/>
  <c r="E509" i="1"/>
  <c r="D509" i="1"/>
  <c r="T508" i="1"/>
  <c r="S508" i="1"/>
  <c r="U508" i="1" s="1"/>
  <c r="V508" i="1" s="1"/>
  <c r="F508" i="1"/>
  <c r="E508" i="1"/>
  <c r="D508" i="1"/>
  <c r="T507" i="1"/>
  <c r="S507" i="1"/>
  <c r="U507" i="1" s="1"/>
  <c r="V507" i="1" s="1"/>
  <c r="F507" i="1"/>
  <c r="E507" i="1"/>
  <c r="D507" i="1"/>
  <c r="T506" i="1"/>
  <c r="S506" i="1"/>
  <c r="U506" i="1" s="1"/>
  <c r="V506" i="1" s="1"/>
  <c r="F506" i="1"/>
  <c r="E506" i="1"/>
  <c r="D506" i="1"/>
  <c r="T505" i="1"/>
  <c r="S505" i="1"/>
  <c r="U505" i="1" s="1"/>
  <c r="V505" i="1" s="1"/>
  <c r="F505" i="1"/>
  <c r="E505" i="1"/>
  <c r="D505" i="1"/>
  <c r="T504" i="1"/>
  <c r="S504" i="1"/>
  <c r="U504" i="1" s="1"/>
  <c r="V504" i="1" s="1"/>
  <c r="F504" i="1"/>
  <c r="E504" i="1"/>
  <c r="D504" i="1"/>
  <c r="T503" i="1"/>
  <c r="S503" i="1"/>
  <c r="U503" i="1" s="1"/>
  <c r="V503" i="1" s="1"/>
  <c r="F503" i="1"/>
  <c r="E503" i="1"/>
  <c r="D503" i="1"/>
  <c r="T502" i="1"/>
  <c r="S502" i="1"/>
  <c r="U502" i="1" s="1"/>
  <c r="V502" i="1" s="1"/>
  <c r="F502" i="1"/>
  <c r="E502" i="1"/>
  <c r="D502" i="1"/>
  <c r="T501" i="1"/>
  <c r="S501" i="1"/>
  <c r="U501" i="1" s="1"/>
  <c r="V501" i="1" s="1"/>
  <c r="F501" i="1"/>
  <c r="E501" i="1"/>
  <c r="D501" i="1"/>
  <c r="T500" i="1"/>
  <c r="S500" i="1"/>
  <c r="U500" i="1" s="1"/>
  <c r="V500" i="1" s="1"/>
  <c r="F500" i="1"/>
  <c r="E500" i="1"/>
  <c r="D500" i="1"/>
  <c r="T499" i="1"/>
  <c r="S499" i="1"/>
  <c r="U499" i="1" s="1"/>
  <c r="V499" i="1" s="1"/>
  <c r="F499" i="1"/>
  <c r="E499" i="1"/>
  <c r="D499" i="1"/>
  <c r="T498" i="1"/>
  <c r="S498" i="1"/>
  <c r="U498" i="1" s="1"/>
  <c r="V498" i="1" s="1"/>
  <c r="F498" i="1"/>
  <c r="E498" i="1"/>
  <c r="D498" i="1"/>
  <c r="T497" i="1"/>
  <c r="S497" i="1"/>
  <c r="U497" i="1" s="1"/>
  <c r="V497" i="1" s="1"/>
  <c r="F497" i="1"/>
  <c r="E497" i="1"/>
  <c r="D497" i="1"/>
  <c r="T496" i="1"/>
  <c r="S496" i="1"/>
  <c r="U496" i="1" s="1"/>
  <c r="V496" i="1" s="1"/>
  <c r="F496" i="1"/>
  <c r="E496" i="1"/>
  <c r="D496" i="1"/>
  <c r="T495" i="1"/>
  <c r="S495" i="1"/>
  <c r="U495" i="1" s="1"/>
  <c r="V495" i="1" s="1"/>
  <c r="F495" i="1"/>
  <c r="E495" i="1"/>
  <c r="D495" i="1"/>
  <c r="T494" i="1"/>
  <c r="S494" i="1"/>
  <c r="U494" i="1" s="1"/>
  <c r="V494" i="1" s="1"/>
  <c r="F494" i="1"/>
  <c r="E494" i="1"/>
  <c r="D494" i="1"/>
  <c r="T493" i="1"/>
  <c r="S493" i="1"/>
  <c r="U493" i="1" s="1"/>
  <c r="V493" i="1" s="1"/>
  <c r="F493" i="1"/>
  <c r="E493" i="1"/>
  <c r="D493" i="1"/>
  <c r="T492" i="1"/>
  <c r="S492" i="1"/>
  <c r="U492" i="1" s="1"/>
  <c r="V492" i="1" s="1"/>
  <c r="F492" i="1"/>
  <c r="E492" i="1"/>
  <c r="D492" i="1"/>
  <c r="T491" i="1"/>
  <c r="S491" i="1"/>
  <c r="U491" i="1" s="1"/>
  <c r="V491" i="1" s="1"/>
  <c r="F491" i="1"/>
  <c r="E491" i="1"/>
  <c r="D491" i="1"/>
  <c r="T490" i="1"/>
  <c r="S490" i="1"/>
  <c r="U490" i="1" s="1"/>
  <c r="V490" i="1" s="1"/>
  <c r="F490" i="1"/>
  <c r="E490" i="1"/>
  <c r="D490" i="1"/>
  <c r="T489" i="1"/>
  <c r="S489" i="1"/>
  <c r="U489" i="1" s="1"/>
  <c r="V489" i="1" s="1"/>
  <c r="F489" i="1"/>
  <c r="E489" i="1"/>
  <c r="D489" i="1"/>
  <c r="T488" i="1"/>
  <c r="S488" i="1"/>
  <c r="U488" i="1" s="1"/>
  <c r="V488" i="1" s="1"/>
  <c r="F488" i="1"/>
  <c r="E488" i="1"/>
  <c r="D488" i="1"/>
  <c r="T487" i="1"/>
  <c r="S487" i="1"/>
  <c r="U487" i="1" s="1"/>
  <c r="V487" i="1" s="1"/>
  <c r="F487" i="1"/>
  <c r="E487" i="1"/>
  <c r="D487" i="1"/>
  <c r="T486" i="1"/>
  <c r="S486" i="1"/>
  <c r="U486" i="1" s="1"/>
  <c r="V486" i="1" s="1"/>
  <c r="F486" i="1"/>
  <c r="E486" i="1"/>
  <c r="D486" i="1"/>
  <c r="T485" i="1"/>
  <c r="S485" i="1"/>
  <c r="U485" i="1" s="1"/>
  <c r="V485" i="1" s="1"/>
  <c r="F485" i="1"/>
  <c r="E485" i="1"/>
  <c r="D485" i="1"/>
  <c r="T484" i="1"/>
  <c r="S484" i="1"/>
  <c r="U484" i="1" s="1"/>
  <c r="V484" i="1" s="1"/>
  <c r="F484" i="1"/>
  <c r="E484" i="1"/>
  <c r="D484" i="1"/>
  <c r="T483" i="1"/>
  <c r="S483" i="1"/>
  <c r="F483" i="1"/>
  <c r="E483" i="1"/>
  <c r="D483" i="1"/>
  <c r="T482" i="1"/>
  <c r="S482" i="1"/>
  <c r="U482" i="1" s="1"/>
  <c r="V482" i="1" s="1"/>
  <c r="F482" i="1"/>
  <c r="E482" i="1"/>
  <c r="D482" i="1"/>
  <c r="T481" i="1"/>
  <c r="S481" i="1"/>
  <c r="U481" i="1" s="1"/>
  <c r="V481" i="1" s="1"/>
  <c r="F481" i="1"/>
  <c r="E481" i="1"/>
  <c r="D481" i="1"/>
  <c r="T480" i="1"/>
  <c r="S480" i="1"/>
  <c r="U480" i="1" s="1"/>
  <c r="V480" i="1" s="1"/>
  <c r="F480" i="1"/>
  <c r="E480" i="1"/>
  <c r="D480" i="1"/>
  <c r="T479" i="1"/>
  <c r="S479" i="1"/>
  <c r="U479" i="1" s="1"/>
  <c r="V479" i="1" s="1"/>
  <c r="F479" i="1"/>
  <c r="E479" i="1"/>
  <c r="D479" i="1"/>
  <c r="T478" i="1"/>
  <c r="S478" i="1"/>
  <c r="U478" i="1" s="1"/>
  <c r="V478" i="1" s="1"/>
  <c r="F478" i="1"/>
  <c r="E478" i="1"/>
  <c r="D478" i="1"/>
  <c r="T477" i="1"/>
  <c r="S477" i="1"/>
  <c r="U477" i="1" s="1"/>
  <c r="V477" i="1" s="1"/>
  <c r="F477" i="1"/>
  <c r="E477" i="1"/>
  <c r="D477" i="1"/>
  <c r="T476" i="1"/>
  <c r="S476" i="1"/>
  <c r="U476" i="1" s="1"/>
  <c r="V476" i="1" s="1"/>
  <c r="F476" i="1"/>
  <c r="E476" i="1"/>
  <c r="D476" i="1"/>
  <c r="T475" i="1"/>
  <c r="S475" i="1"/>
  <c r="U475" i="1" s="1"/>
  <c r="V475" i="1" s="1"/>
  <c r="F475" i="1"/>
  <c r="E475" i="1"/>
  <c r="D475" i="1"/>
  <c r="T474" i="1"/>
  <c r="S474" i="1"/>
  <c r="U474" i="1" s="1"/>
  <c r="V474" i="1" s="1"/>
  <c r="F474" i="1"/>
  <c r="E474" i="1"/>
  <c r="D474" i="1"/>
  <c r="T473" i="1"/>
  <c r="S473" i="1"/>
  <c r="U473" i="1" s="1"/>
  <c r="V473" i="1" s="1"/>
  <c r="F473" i="1"/>
  <c r="E473" i="1"/>
  <c r="D473" i="1"/>
  <c r="T472" i="1"/>
  <c r="S472" i="1"/>
  <c r="U472" i="1" s="1"/>
  <c r="V472" i="1" s="1"/>
  <c r="F472" i="1"/>
  <c r="E472" i="1"/>
  <c r="D472" i="1"/>
  <c r="T471" i="1"/>
  <c r="S471" i="1"/>
  <c r="U471" i="1" s="1"/>
  <c r="V471" i="1" s="1"/>
  <c r="F471" i="1"/>
  <c r="E471" i="1"/>
  <c r="D471" i="1"/>
  <c r="T470" i="1"/>
  <c r="S470" i="1"/>
  <c r="U470" i="1" s="1"/>
  <c r="V470" i="1" s="1"/>
  <c r="F470" i="1"/>
  <c r="E470" i="1"/>
  <c r="D470" i="1"/>
  <c r="T469" i="1"/>
  <c r="S469" i="1"/>
  <c r="U469" i="1" s="1"/>
  <c r="V469" i="1" s="1"/>
  <c r="F469" i="1"/>
  <c r="E469" i="1"/>
  <c r="D469" i="1"/>
  <c r="T468" i="1"/>
  <c r="S468" i="1"/>
  <c r="U468" i="1" s="1"/>
  <c r="V468" i="1" s="1"/>
  <c r="F468" i="1"/>
  <c r="E468" i="1"/>
  <c r="D468" i="1"/>
  <c r="T467" i="1"/>
  <c r="S467" i="1"/>
  <c r="U467" i="1" s="1"/>
  <c r="V467" i="1" s="1"/>
  <c r="F467" i="1"/>
  <c r="E467" i="1"/>
  <c r="D467" i="1"/>
  <c r="T466" i="1"/>
  <c r="S466" i="1"/>
  <c r="U466" i="1" s="1"/>
  <c r="V466" i="1" s="1"/>
  <c r="F466" i="1"/>
  <c r="E466" i="1"/>
  <c r="D466" i="1"/>
  <c r="T465" i="1"/>
  <c r="S465" i="1"/>
  <c r="U465" i="1" s="1"/>
  <c r="V465" i="1" s="1"/>
  <c r="F465" i="1"/>
  <c r="E465" i="1"/>
  <c r="D465" i="1"/>
  <c r="T464" i="1"/>
  <c r="S464" i="1"/>
  <c r="U464" i="1" s="1"/>
  <c r="V464" i="1" s="1"/>
  <c r="F464" i="1"/>
  <c r="E464" i="1"/>
  <c r="D464" i="1"/>
  <c r="T463" i="1"/>
  <c r="S463" i="1"/>
  <c r="U463" i="1" s="1"/>
  <c r="V463" i="1" s="1"/>
  <c r="F463" i="1"/>
  <c r="E463" i="1"/>
  <c r="D463" i="1"/>
  <c r="T462" i="1"/>
  <c r="S462" i="1"/>
  <c r="U462" i="1" s="1"/>
  <c r="V462" i="1" s="1"/>
  <c r="F462" i="1"/>
  <c r="E462" i="1"/>
  <c r="D462" i="1"/>
  <c r="T461" i="1"/>
  <c r="S461" i="1"/>
  <c r="U461" i="1" s="1"/>
  <c r="V461" i="1" s="1"/>
  <c r="F461" i="1"/>
  <c r="E461" i="1"/>
  <c r="D461" i="1"/>
  <c r="T460" i="1"/>
  <c r="S460" i="1"/>
  <c r="U460" i="1" s="1"/>
  <c r="V460" i="1" s="1"/>
  <c r="F460" i="1"/>
  <c r="E460" i="1"/>
  <c r="D460" i="1"/>
  <c r="T459" i="1"/>
  <c r="S459" i="1"/>
  <c r="U459" i="1" s="1"/>
  <c r="V459" i="1" s="1"/>
  <c r="F459" i="1"/>
  <c r="E459" i="1"/>
  <c r="D459" i="1"/>
  <c r="T458" i="1"/>
  <c r="S458" i="1"/>
  <c r="U458" i="1" s="1"/>
  <c r="V458" i="1" s="1"/>
  <c r="F458" i="1"/>
  <c r="E458" i="1"/>
  <c r="D458" i="1"/>
  <c r="T457" i="1"/>
  <c r="S457" i="1"/>
  <c r="U457" i="1" s="1"/>
  <c r="V457" i="1" s="1"/>
  <c r="F457" i="1"/>
  <c r="E457" i="1"/>
  <c r="D457" i="1"/>
  <c r="T456" i="1"/>
  <c r="S456" i="1"/>
  <c r="U456" i="1" s="1"/>
  <c r="V456" i="1" s="1"/>
  <c r="F456" i="1"/>
  <c r="E456" i="1"/>
  <c r="D456" i="1"/>
  <c r="T455" i="1"/>
  <c r="S455" i="1"/>
  <c r="U455" i="1" s="1"/>
  <c r="V455" i="1" s="1"/>
  <c r="F455" i="1"/>
  <c r="E455" i="1"/>
  <c r="D455" i="1"/>
  <c r="T454" i="1"/>
  <c r="S454" i="1"/>
  <c r="U454" i="1" s="1"/>
  <c r="V454" i="1" s="1"/>
  <c r="F454" i="1"/>
  <c r="E454" i="1"/>
  <c r="D454" i="1"/>
  <c r="T453" i="1"/>
  <c r="S453" i="1"/>
  <c r="F453" i="1"/>
  <c r="E453" i="1"/>
  <c r="D453" i="1"/>
  <c r="T452" i="1"/>
  <c r="S452" i="1"/>
  <c r="U452" i="1" s="1"/>
  <c r="V452" i="1" s="1"/>
  <c r="F452" i="1"/>
  <c r="E452" i="1"/>
  <c r="D452" i="1"/>
  <c r="T451" i="1"/>
  <c r="S451" i="1"/>
  <c r="U451" i="1" s="1"/>
  <c r="V451" i="1" s="1"/>
  <c r="F451" i="1"/>
  <c r="E451" i="1"/>
  <c r="D451" i="1"/>
  <c r="T450" i="1"/>
  <c r="S450" i="1"/>
  <c r="U450" i="1" s="1"/>
  <c r="V450" i="1" s="1"/>
  <c r="F450" i="1"/>
  <c r="E450" i="1"/>
  <c r="D450" i="1"/>
  <c r="T449" i="1"/>
  <c r="S449" i="1"/>
  <c r="U449" i="1" s="1"/>
  <c r="V449" i="1" s="1"/>
  <c r="F449" i="1"/>
  <c r="E449" i="1"/>
  <c r="D449" i="1"/>
  <c r="T448" i="1"/>
  <c r="S448" i="1"/>
  <c r="U448" i="1" s="1"/>
  <c r="V448" i="1" s="1"/>
  <c r="F448" i="1"/>
  <c r="E448" i="1"/>
  <c r="D448" i="1"/>
  <c r="T447" i="1"/>
  <c r="S447" i="1"/>
  <c r="U447" i="1" s="1"/>
  <c r="V447" i="1" s="1"/>
  <c r="F447" i="1"/>
  <c r="E447" i="1"/>
  <c r="D447" i="1"/>
  <c r="T446" i="1"/>
  <c r="S446" i="1"/>
  <c r="U446" i="1" s="1"/>
  <c r="V446" i="1" s="1"/>
  <c r="F446" i="1"/>
  <c r="E446" i="1"/>
  <c r="D446" i="1"/>
  <c r="T445" i="1"/>
  <c r="S445" i="1"/>
  <c r="U445" i="1" s="1"/>
  <c r="V445" i="1" s="1"/>
  <c r="F445" i="1"/>
  <c r="E445" i="1"/>
  <c r="D445" i="1"/>
  <c r="T444" i="1"/>
  <c r="S444" i="1"/>
  <c r="U444" i="1" s="1"/>
  <c r="V444" i="1" s="1"/>
  <c r="F444" i="1"/>
  <c r="E444" i="1"/>
  <c r="D444" i="1"/>
  <c r="T443" i="1"/>
  <c r="S443" i="1"/>
  <c r="U443" i="1" s="1"/>
  <c r="V443" i="1" s="1"/>
  <c r="F443" i="1"/>
  <c r="E443" i="1"/>
  <c r="D443" i="1"/>
  <c r="T442" i="1"/>
  <c r="S442" i="1"/>
  <c r="U442" i="1" s="1"/>
  <c r="V442" i="1" s="1"/>
  <c r="F442" i="1"/>
  <c r="E442" i="1"/>
  <c r="D442" i="1"/>
  <c r="T441" i="1"/>
  <c r="S441" i="1"/>
  <c r="U441" i="1" s="1"/>
  <c r="V441" i="1" s="1"/>
  <c r="F441" i="1"/>
  <c r="E441" i="1"/>
  <c r="D441" i="1"/>
  <c r="T440" i="1"/>
  <c r="S440" i="1"/>
  <c r="U440" i="1" s="1"/>
  <c r="V440" i="1" s="1"/>
  <c r="F440" i="1"/>
  <c r="E440" i="1"/>
  <c r="D440" i="1"/>
  <c r="T439" i="1"/>
  <c r="S439" i="1"/>
  <c r="U439" i="1" s="1"/>
  <c r="V439" i="1" s="1"/>
  <c r="F439" i="1"/>
  <c r="E439" i="1"/>
  <c r="D439" i="1"/>
  <c r="T438" i="1"/>
  <c r="S438" i="1"/>
  <c r="U438" i="1" s="1"/>
  <c r="V438" i="1" s="1"/>
  <c r="F438" i="1"/>
  <c r="E438" i="1"/>
  <c r="D438" i="1"/>
  <c r="T437" i="1"/>
  <c r="S437" i="1"/>
  <c r="U437" i="1" s="1"/>
  <c r="V437" i="1" s="1"/>
  <c r="F437" i="1"/>
  <c r="E437" i="1"/>
  <c r="D437" i="1"/>
  <c r="T436" i="1"/>
  <c r="S436" i="1"/>
  <c r="U436" i="1" s="1"/>
  <c r="V436" i="1" s="1"/>
  <c r="F436" i="1"/>
  <c r="E436" i="1"/>
  <c r="D436" i="1"/>
  <c r="T435" i="1"/>
  <c r="S435" i="1"/>
  <c r="U435" i="1" s="1"/>
  <c r="V435" i="1" s="1"/>
  <c r="F435" i="1"/>
  <c r="E435" i="1"/>
  <c r="D435" i="1"/>
  <c r="T434" i="1"/>
  <c r="S434" i="1"/>
  <c r="U434" i="1" s="1"/>
  <c r="V434" i="1" s="1"/>
  <c r="F434" i="1"/>
  <c r="E434" i="1"/>
  <c r="D434" i="1"/>
  <c r="T433" i="1"/>
  <c r="S433" i="1"/>
  <c r="U433" i="1" s="1"/>
  <c r="V433" i="1" s="1"/>
  <c r="F433" i="1"/>
  <c r="E433" i="1"/>
  <c r="D433" i="1"/>
  <c r="T432" i="1"/>
  <c r="S432" i="1"/>
  <c r="U432" i="1" s="1"/>
  <c r="V432" i="1" s="1"/>
  <c r="F432" i="1"/>
  <c r="E432" i="1"/>
  <c r="D432" i="1"/>
  <c r="T431" i="1"/>
  <c r="S431" i="1"/>
  <c r="U431" i="1" s="1"/>
  <c r="V431" i="1" s="1"/>
  <c r="F431" i="1"/>
  <c r="E431" i="1"/>
  <c r="D431" i="1"/>
  <c r="T430" i="1"/>
  <c r="S430" i="1"/>
  <c r="U430" i="1" s="1"/>
  <c r="V430" i="1" s="1"/>
  <c r="F430" i="1"/>
  <c r="E430" i="1"/>
  <c r="D430" i="1"/>
  <c r="T429" i="1"/>
  <c r="S429" i="1"/>
  <c r="U429" i="1" s="1"/>
  <c r="V429" i="1" s="1"/>
  <c r="F429" i="1"/>
  <c r="E429" i="1"/>
  <c r="D429" i="1"/>
  <c r="T428" i="1"/>
  <c r="S428" i="1"/>
  <c r="U428" i="1" s="1"/>
  <c r="V428" i="1" s="1"/>
  <c r="F428" i="1"/>
  <c r="E428" i="1"/>
  <c r="D428" i="1"/>
  <c r="T427" i="1"/>
  <c r="S427" i="1"/>
  <c r="U427" i="1" s="1"/>
  <c r="V427" i="1" s="1"/>
  <c r="F427" i="1"/>
  <c r="E427" i="1"/>
  <c r="D427" i="1"/>
  <c r="T426" i="1"/>
  <c r="S426" i="1"/>
  <c r="U426" i="1" s="1"/>
  <c r="V426" i="1" s="1"/>
  <c r="F426" i="1"/>
  <c r="E426" i="1"/>
  <c r="D426" i="1"/>
  <c r="T425" i="1"/>
  <c r="S425" i="1"/>
  <c r="U425" i="1" s="1"/>
  <c r="V425" i="1" s="1"/>
  <c r="F425" i="1"/>
  <c r="E425" i="1"/>
  <c r="D425" i="1"/>
  <c r="T424" i="1"/>
  <c r="S424" i="1"/>
  <c r="U424" i="1" s="1"/>
  <c r="V424" i="1" s="1"/>
  <c r="F424" i="1"/>
  <c r="E424" i="1"/>
  <c r="D424" i="1"/>
  <c r="T423" i="1"/>
  <c r="S423" i="1"/>
  <c r="U423" i="1" s="1"/>
  <c r="V423" i="1" s="1"/>
  <c r="F423" i="1"/>
  <c r="E423" i="1"/>
  <c r="D423" i="1"/>
  <c r="T422" i="1"/>
  <c r="S422" i="1"/>
  <c r="U422" i="1" s="1"/>
  <c r="V422" i="1" s="1"/>
  <c r="F422" i="1"/>
  <c r="E422" i="1"/>
  <c r="D422" i="1"/>
  <c r="T421" i="1"/>
  <c r="S421" i="1"/>
  <c r="U421" i="1" s="1"/>
  <c r="V421" i="1" s="1"/>
  <c r="F421" i="1"/>
  <c r="E421" i="1"/>
  <c r="D421" i="1"/>
  <c r="T420" i="1"/>
  <c r="S420" i="1"/>
  <c r="U420" i="1" s="1"/>
  <c r="V420" i="1" s="1"/>
  <c r="F420" i="1"/>
  <c r="E420" i="1"/>
  <c r="D420" i="1"/>
  <c r="T419" i="1"/>
  <c r="S419" i="1"/>
  <c r="U419" i="1" s="1"/>
  <c r="V419" i="1" s="1"/>
  <c r="F419" i="1"/>
  <c r="E419" i="1"/>
  <c r="D419" i="1"/>
  <c r="T418" i="1"/>
  <c r="S418" i="1"/>
  <c r="U418" i="1" s="1"/>
  <c r="V418" i="1" s="1"/>
  <c r="F418" i="1"/>
  <c r="E418" i="1"/>
  <c r="D418" i="1"/>
  <c r="T417" i="1"/>
  <c r="S417" i="1"/>
  <c r="U417" i="1" s="1"/>
  <c r="V417" i="1" s="1"/>
  <c r="F417" i="1"/>
  <c r="E417" i="1"/>
  <c r="D417" i="1"/>
  <c r="T416" i="1"/>
  <c r="S416" i="1"/>
  <c r="U416" i="1" s="1"/>
  <c r="V416" i="1" s="1"/>
  <c r="F416" i="1"/>
  <c r="E416" i="1"/>
  <c r="D416" i="1"/>
  <c r="T415" i="1"/>
  <c r="S415" i="1"/>
  <c r="U415" i="1" s="1"/>
  <c r="V415" i="1" s="1"/>
  <c r="F415" i="1"/>
  <c r="E415" i="1"/>
  <c r="D415" i="1"/>
  <c r="T414" i="1"/>
  <c r="S414" i="1"/>
  <c r="U414" i="1" s="1"/>
  <c r="V414" i="1" s="1"/>
  <c r="F414" i="1"/>
  <c r="E414" i="1"/>
  <c r="D414" i="1"/>
  <c r="T413" i="1"/>
  <c r="S413" i="1"/>
  <c r="U413" i="1" s="1"/>
  <c r="V413" i="1" s="1"/>
  <c r="F413" i="1"/>
  <c r="E413" i="1"/>
  <c r="D413" i="1"/>
  <c r="T412" i="1"/>
  <c r="S412" i="1"/>
  <c r="U412" i="1" s="1"/>
  <c r="V412" i="1" s="1"/>
  <c r="F412" i="1"/>
  <c r="E412" i="1"/>
  <c r="D412" i="1"/>
  <c r="T411" i="1"/>
  <c r="S411" i="1"/>
  <c r="U411" i="1" s="1"/>
  <c r="V411" i="1" s="1"/>
  <c r="F411" i="1"/>
  <c r="E411" i="1"/>
  <c r="D411" i="1"/>
  <c r="T410" i="1"/>
  <c r="S410" i="1"/>
  <c r="U410" i="1" s="1"/>
  <c r="V410" i="1" s="1"/>
  <c r="F410" i="1"/>
  <c r="E410" i="1"/>
  <c r="D410" i="1"/>
  <c r="T409" i="1"/>
  <c r="S409" i="1"/>
  <c r="U409" i="1" s="1"/>
  <c r="V409" i="1" s="1"/>
  <c r="F409" i="1"/>
  <c r="E409" i="1"/>
  <c r="D409" i="1"/>
  <c r="T408" i="1"/>
  <c r="S408" i="1"/>
  <c r="U408" i="1" s="1"/>
  <c r="V408" i="1" s="1"/>
  <c r="F408" i="1"/>
  <c r="E408" i="1"/>
  <c r="D408" i="1"/>
  <c r="T407" i="1"/>
  <c r="S407" i="1"/>
  <c r="U407" i="1" s="1"/>
  <c r="V407" i="1" s="1"/>
  <c r="F407" i="1"/>
  <c r="E407" i="1"/>
  <c r="D407" i="1"/>
  <c r="T406" i="1"/>
  <c r="S406" i="1"/>
  <c r="U406" i="1" s="1"/>
  <c r="V406" i="1" s="1"/>
  <c r="F406" i="1"/>
  <c r="E406" i="1"/>
  <c r="D406" i="1"/>
  <c r="T405" i="1"/>
  <c r="S405" i="1"/>
  <c r="U405" i="1" s="1"/>
  <c r="V405" i="1" s="1"/>
  <c r="F405" i="1"/>
  <c r="E405" i="1"/>
  <c r="D405" i="1"/>
  <c r="T404" i="1"/>
  <c r="S404" i="1"/>
  <c r="U404" i="1" s="1"/>
  <c r="V404" i="1" s="1"/>
  <c r="F404" i="1"/>
  <c r="E404" i="1"/>
  <c r="D404" i="1"/>
  <c r="T403" i="1"/>
  <c r="S403" i="1"/>
  <c r="U403" i="1" s="1"/>
  <c r="V403" i="1" s="1"/>
  <c r="F403" i="1"/>
  <c r="E403" i="1"/>
  <c r="D403" i="1"/>
  <c r="T402" i="1"/>
  <c r="S402" i="1"/>
  <c r="F402" i="1"/>
  <c r="E402" i="1"/>
  <c r="D402" i="1"/>
  <c r="T401" i="1"/>
  <c r="S401" i="1"/>
  <c r="U401" i="1" s="1"/>
  <c r="V401" i="1" s="1"/>
  <c r="F401" i="1"/>
  <c r="E401" i="1"/>
  <c r="D401" i="1"/>
  <c r="T400" i="1"/>
  <c r="S400" i="1"/>
  <c r="U400" i="1" s="1"/>
  <c r="V400" i="1" s="1"/>
  <c r="F400" i="1"/>
  <c r="E400" i="1"/>
  <c r="D400" i="1"/>
  <c r="T399" i="1"/>
  <c r="S399" i="1"/>
  <c r="U399" i="1" s="1"/>
  <c r="V399" i="1" s="1"/>
  <c r="F399" i="1"/>
  <c r="E399" i="1"/>
  <c r="D399" i="1"/>
  <c r="T398" i="1"/>
  <c r="S398" i="1"/>
  <c r="F398" i="1"/>
  <c r="E398" i="1"/>
  <c r="D398" i="1"/>
  <c r="T397" i="1"/>
  <c r="S397" i="1"/>
  <c r="U397" i="1" s="1"/>
  <c r="V397" i="1" s="1"/>
  <c r="F397" i="1"/>
  <c r="E397" i="1"/>
  <c r="D397" i="1"/>
  <c r="T396" i="1"/>
  <c r="S396" i="1"/>
  <c r="U396" i="1" s="1"/>
  <c r="V396" i="1" s="1"/>
  <c r="F396" i="1"/>
  <c r="E396" i="1"/>
  <c r="D396" i="1"/>
  <c r="T395" i="1"/>
  <c r="S395" i="1"/>
  <c r="U395" i="1" s="1"/>
  <c r="V395" i="1" s="1"/>
  <c r="F395" i="1"/>
  <c r="E395" i="1"/>
  <c r="D395" i="1"/>
  <c r="T394" i="1"/>
  <c r="S394" i="1"/>
  <c r="U394" i="1" s="1"/>
  <c r="V394" i="1" s="1"/>
  <c r="F394" i="1"/>
  <c r="E394" i="1"/>
  <c r="D394" i="1"/>
  <c r="T393" i="1"/>
  <c r="S393" i="1"/>
  <c r="U393" i="1" s="1"/>
  <c r="V393" i="1" s="1"/>
  <c r="F393" i="1"/>
  <c r="E393" i="1"/>
  <c r="D393" i="1"/>
  <c r="T392" i="1"/>
  <c r="S392" i="1"/>
  <c r="U392" i="1" s="1"/>
  <c r="V392" i="1" s="1"/>
  <c r="F392" i="1"/>
  <c r="E392" i="1"/>
  <c r="D392" i="1"/>
  <c r="T391" i="1"/>
  <c r="S391" i="1"/>
  <c r="U391" i="1" s="1"/>
  <c r="V391" i="1" s="1"/>
  <c r="F391" i="1"/>
  <c r="E391" i="1"/>
  <c r="D391" i="1"/>
  <c r="T390" i="1"/>
  <c r="S390" i="1"/>
  <c r="U390" i="1" s="1"/>
  <c r="V390" i="1" s="1"/>
  <c r="F390" i="1"/>
  <c r="E390" i="1"/>
  <c r="D390" i="1"/>
  <c r="T389" i="1"/>
  <c r="S389" i="1"/>
  <c r="U389" i="1" s="1"/>
  <c r="V389" i="1" s="1"/>
  <c r="F389" i="1"/>
  <c r="E389" i="1"/>
  <c r="D389" i="1"/>
  <c r="T388" i="1"/>
  <c r="S388" i="1"/>
  <c r="U388" i="1" s="1"/>
  <c r="V388" i="1" s="1"/>
  <c r="F388" i="1"/>
  <c r="E388" i="1"/>
  <c r="D388" i="1"/>
  <c r="T387" i="1"/>
  <c r="S387" i="1"/>
  <c r="U387" i="1" s="1"/>
  <c r="V387" i="1" s="1"/>
  <c r="F387" i="1"/>
  <c r="E387" i="1"/>
  <c r="D387" i="1"/>
  <c r="T386" i="1"/>
  <c r="S386" i="1"/>
  <c r="U386" i="1" s="1"/>
  <c r="V386" i="1" s="1"/>
  <c r="F386" i="1"/>
  <c r="E386" i="1"/>
  <c r="D386" i="1"/>
  <c r="T385" i="1"/>
  <c r="S385" i="1"/>
  <c r="U385" i="1" s="1"/>
  <c r="V385" i="1" s="1"/>
  <c r="F385" i="1"/>
  <c r="E385" i="1"/>
  <c r="D385" i="1"/>
  <c r="T384" i="1"/>
  <c r="S384" i="1"/>
  <c r="U384" i="1" s="1"/>
  <c r="V384" i="1" s="1"/>
  <c r="F384" i="1"/>
  <c r="E384" i="1"/>
  <c r="D384" i="1"/>
  <c r="T383" i="1"/>
  <c r="S383" i="1"/>
  <c r="U383" i="1" s="1"/>
  <c r="V383" i="1" s="1"/>
  <c r="F383" i="1"/>
  <c r="E383" i="1"/>
  <c r="D383" i="1"/>
  <c r="T382" i="1"/>
  <c r="S382" i="1"/>
  <c r="U382" i="1" s="1"/>
  <c r="V382" i="1" s="1"/>
  <c r="F382" i="1"/>
  <c r="E382" i="1"/>
  <c r="D382" i="1"/>
  <c r="T381" i="1"/>
  <c r="S381" i="1"/>
  <c r="U381" i="1" s="1"/>
  <c r="V381" i="1" s="1"/>
  <c r="F381" i="1"/>
  <c r="E381" i="1"/>
  <c r="D381" i="1"/>
  <c r="T380" i="1"/>
  <c r="S380" i="1"/>
  <c r="U380" i="1" s="1"/>
  <c r="V380" i="1" s="1"/>
  <c r="F380" i="1"/>
  <c r="E380" i="1"/>
  <c r="D380" i="1"/>
  <c r="T379" i="1"/>
  <c r="S379" i="1"/>
  <c r="U379" i="1" s="1"/>
  <c r="V379" i="1" s="1"/>
  <c r="F379" i="1"/>
  <c r="E379" i="1"/>
  <c r="D379" i="1"/>
  <c r="T378" i="1"/>
  <c r="S378" i="1"/>
  <c r="U378" i="1" s="1"/>
  <c r="V378" i="1" s="1"/>
  <c r="F378" i="1"/>
  <c r="E378" i="1"/>
  <c r="D378" i="1"/>
  <c r="T377" i="1"/>
  <c r="S377" i="1"/>
  <c r="U377" i="1" s="1"/>
  <c r="V377" i="1" s="1"/>
  <c r="F377" i="1"/>
  <c r="E377" i="1"/>
  <c r="D377" i="1"/>
  <c r="T376" i="1"/>
  <c r="S376" i="1"/>
  <c r="U376" i="1" s="1"/>
  <c r="V376" i="1" s="1"/>
  <c r="F376" i="1"/>
  <c r="E376" i="1"/>
  <c r="D376" i="1"/>
  <c r="T375" i="1"/>
  <c r="S375" i="1"/>
  <c r="U375" i="1" s="1"/>
  <c r="V375" i="1" s="1"/>
  <c r="F375" i="1"/>
  <c r="E375" i="1"/>
  <c r="D375" i="1"/>
  <c r="T374" i="1"/>
  <c r="S374" i="1"/>
  <c r="U374" i="1" s="1"/>
  <c r="V374" i="1" s="1"/>
  <c r="F374" i="1"/>
  <c r="E374" i="1"/>
  <c r="D374" i="1"/>
  <c r="T373" i="1"/>
  <c r="S373" i="1"/>
  <c r="U373" i="1" s="1"/>
  <c r="V373" i="1" s="1"/>
  <c r="F373" i="1"/>
  <c r="E373" i="1"/>
  <c r="D373" i="1"/>
  <c r="T372" i="1"/>
  <c r="S372" i="1"/>
  <c r="U372" i="1" s="1"/>
  <c r="V372" i="1" s="1"/>
  <c r="F372" i="1"/>
  <c r="E372" i="1"/>
  <c r="D372" i="1"/>
  <c r="T371" i="1"/>
  <c r="S371" i="1"/>
  <c r="U371" i="1" s="1"/>
  <c r="V371" i="1" s="1"/>
  <c r="F371" i="1"/>
  <c r="E371" i="1"/>
  <c r="D371" i="1"/>
  <c r="T370" i="1"/>
  <c r="S370" i="1"/>
  <c r="U370" i="1" s="1"/>
  <c r="V370" i="1" s="1"/>
  <c r="F370" i="1"/>
  <c r="E370" i="1"/>
  <c r="D370" i="1"/>
  <c r="T369" i="1"/>
  <c r="S369" i="1"/>
  <c r="U369" i="1" s="1"/>
  <c r="V369" i="1" s="1"/>
  <c r="F369" i="1"/>
  <c r="E369" i="1"/>
  <c r="D369" i="1"/>
  <c r="T368" i="1"/>
  <c r="S368" i="1"/>
  <c r="U368" i="1" s="1"/>
  <c r="V368" i="1" s="1"/>
  <c r="F368" i="1"/>
  <c r="E368" i="1"/>
  <c r="D368" i="1"/>
  <c r="T367" i="1"/>
  <c r="S367" i="1"/>
  <c r="U367" i="1" s="1"/>
  <c r="V367" i="1" s="1"/>
  <c r="F367" i="1"/>
  <c r="E367" i="1"/>
  <c r="D367" i="1"/>
  <c r="T366" i="1"/>
  <c r="S366" i="1"/>
  <c r="U366" i="1" s="1"/>
  <c r="V366" i="1" s="1"/>
  <c r="F366" i="1"/>
  <c r="E366" i="1"/>
  <c r="D366" i="1"/>
  <c r="T365" i="1"/>
  <c r="S365" i="1"/>
  <c r="U365" i="1" s="1"/>
  <c r="V365" i="1" s="1"/>
  <c r="F365" i="1"/>
  <c r="E365" i="1"/>
  <c r="D365" i="1"/>
  <c r="T364" i="1"/>
  <c r="S364" i="1"/>
  <c r="U364" i="1" s="1"/>
  <c r="V364" i="1" s="1"/>
  <c r="F364" i="1"/>
  <c r="E364" i="1"/>
  <c r="D364" i="1"/>
  <c r="T363" i="1"/>
  <c r="S363" i="1"/>
  <c r="U363" i="1" s="1"/>
  <c r="V363" i="1" s="1"/>
  <c r="F363" i="1"/>
  <c r="E363" i="1"/>
  <c r="D363" i="1"/>
  <c r="T362" i="1"/>
  <c r="S362" i="1"/>
  <c r="U362" i="1" s="1"/>
  <c r="V362" i="1" s="1"/>
  <c r="F362" i="1"/>
  <c r="E362" i="1"/>
  <c r="D362" i="1"/>
  <c r="T361" i="1"/>
  <c r="S361" i="1"/>
  <c r="U361" i="1" s="1"/>
  <c r="V361" i="1" s="1"/>
  <c r="F361" i="1"/>
  <c r="E361" i="1"/>
  <c r="D361" i="1"/>
  <c r="T360" i="1"/>
  <c r="S360" i="1"/>
  <c r="U360" i="1" s="1"/>
  <c r="V360" i="1" s="1"/>
  <c r="F360" i="1"/>
  <c r="E360" i="1"/>
  <c r="D360" i="1"/>
  <c r="T359" i="1"/>
  <c r="S359" i="1"/>
  <c r="U359" i="1" s="1"/>
  <c r="V359" i="1" s="1"/>
  <c r="F359" i="1"/>
  <c r="E359" i="1"/>
  <c r="D359" i="1"/>
  <c r="T358" i="1"/>
  <c r="S358" i="1"/>
  <c r="U358" i="1" s="1"/>
  <c r="V358" i="1" s="1"/>
  <c r="F358" i="1"/>
  <c r="E358" i="1"/>
  <c r="D358" i="1"/>
  <c r="T357" i="1"/>
  <c r="S357" i="1"/>
  <c r="U357" i="1" s="1"/>
  <c r="V357" i="1" s="1"/>
  <c r="F357" i="1"/>
  <c r="E357" i="1"/>
  <c r="D357" i="1"/>
  <c r="T356" i="1"/>
  <c r="S356" i="1"/>
  <c r="U356" i="1" s="1"/>
  <c r="V356" i="1" s="1"/>
  <c r="F356" i="1"/>
  <c r="E356" i="1"/>
  <c r="D356" i="1"/>
  <c r="T355" i="1"/>
  <c r="S355" i="1"/>
  <c r="U355" i="1" s="1"/>
  <c r="V355" i="1" s="1"/>
  <c r="F355" i="1"/>
  <c r="E355" i="1"/>
  <c r="D355" i="1"/>
  <c r="T354" i="1"/>
  <c r="S354" i="1"/>
  <c r="U354" i="1" s="1"/>
  <c r="V354" i="1" s="1"/>
  <c r="F354" i="1"/>
  <c r="E354" i="1"/>
  <c r="D354" i="1"/>
  <c r="T353" i="1"/>
  <c r="S353" i="1"/>
  <c r="U353" i="1" s="1"/>
  <c r="V353" i="1" s="1"/>
  <c r="F353" i="1"/>
  <c r="E353" i="1"/>
  <c r="D353" i="1"/>
  <c r="T352" i="1"/>
  <c r="S352" i="1"/>
  <c r="U352" i="1" s="1"/>
  <c r="V352" i="1" s="1"/>
  <c r="F352" i="1"/>
  <c r="E352" i="1"/>
  <c r="D352" i="1"/>
  <c r="T351" i="1"/>
  <c r="S351" i="1"/>
  <c r="U351" i="1" s="1"/>
  <c r="V351" i="1" s="1"/>
  <c r="F351" i="1"/>
  <c r="E351" i="1"/>
  <c r="D351" i="1"/>
  <c r="T350" i="1"/>
  <c r="S350" i="1"/>
  <c r="U350" i="1" s="1"/>
  <c r="V350" i="1" s="1"/>
  <c r="F350" i="1"/>
  <c r="E350" i="1"/>
  <c r="D350" i="1"/>
  <c r="T349" i="1"/>
  <c r="S349" i="1"/>
  <c r="U349" i="1" s="1"/>
  <c r="V349" i="1" s="1"/>
  <c r="F349" i="1"/>
  <c r="E349" i="1"/>
  <c r="D349" i="1"/>
  <c r="T348" i="1"/>
  <c r="S348" i="1"/>
  <c r="U348" i="1" s="1"/>
  <c r="V348" i="1" s="1"/>
  <c r="F348" i="1"/>
  <c r="E348" i="1"/>
  <c r="D348" i="1"/>
  <c r="T347" i="1"/>
  <c r="S347" i="1"/>
  <c r="U347" i="1" s="1"/>
  <c r="V347" i="1" s="1"/>
  <c r="F347" i="1"/>
  <c r="E347" i="1"/>
  <c r="D347" i="1"/>
  <c r="T346" i="1"/>
  <c r="S346" i="1"/>
  <c r="U346" i="1" s="1"/>
  <c r="V346" i="1" s="1"/>
  <c r="F346" i="1"/>
  <c r="E346" i="1"/>
  <c r="D346" i="1"/>
  <c r="T345" i="1"/>
  <c r="S345" i="1"/>
  <c r="U345" i="1" s="1"/>
  <c r="V345" i="1" s="1"/>
  <c r="F345" i="1"/>
  <c r="E345" i="1"/>
  <c r="D345" i="1"/>
  <c r="T344" i="1"/>
  <c r="S344" i="1"/>
  <c r="U344" i="1" s="1"/>
  <c r="V344" i="1" s="1"/>
  <c r="F344" i="1"/>
  <c r="E344" i="1"/>
  <c r="D344" i="1"/>
  <c r="T343" i="1"/>
  <c r="S343" i="1"/>
  <c r="U343" i="1" s="1"/>
  <c r="V343" i="1" s="1"/>
  <c r="F343" i="1"/>
  <c r="E343" i="1"/>
  <c r="D343" i="1"/>
  <c r="T342" i="1"/>
  <c r="S342" i="1"/>
  <c r="U342" i="1" s="1"/>
  <c r="V342" i="1" s="1"/>
  <c r="F342" i="1"/>
  <c r="E342" i="1"/>
  <c r="D342" i="1"/>
  <c r="T341" i="1"/>
  <c r="S341" i="1"/>
  <c r="U341" i="1" s="1"/>
  <c r="V341" i="1" s="1"/>
  <c r="F341" i="1"/>
  <c r="E341" i="1"/>
  <c r="D341" i="1"/>
  <c r="T340" i="1"/>
  <c r="S340" i="1"/>
  <c r="U340" i="1" s="1"/>
  <c r="V340" i="1" s="1"/>
  <c r="F340" i="1"/>
  <c r="E340" i="1"/>
  <c r="D340" i="1"/>
  <c r="T339" i="1"/>
  <c r="S339" i="1"/>
  <c r="U339" i="1" s="1"/>
  <c r="V339" i="1" s="1"/>
  <c r="F339" i="1"/>
  <c r="E339" i="1"/>
  <c r="D339" i="1"/>
  <c r="T338" i="1"/>
  <c r="S338" i="1"/>
  <c r="U338" i="1" s="1"/>
  <c r="V338" i="1" s="1"/>
  <c r="F338" i="1"/>
  <c r="E338" i="1"/>
  <c r="D338" i="1"/>
  <c r="T337" i="1"/>
  <c r="S337" i="1"/>
  <c r="U337" i="1" s="1"/>
  <c r="V337" i="1" s="1"/>
  <c r="F337" i="1"/>
  <c r="E337" i="1"/>
  <c r="D337" i="1"/>
  <c r="T336" i="1"/>
  <c r="S336" i="1"/>
  <c r="U336" i="1" s="1"/>
  <c r="V336" i="1" s="1"/>
  <c r="F336" i="1"/>
  <c r="E336" i="1"/>
  <c r="D336" i="1"/>
  <c r="T335" i="1"/>
  <c r="S335" i="1"/>
  <c r="U335" i="1" s="1"/>
  <c r="V335" i="1" s="1"/>
  <c r="F335" i="1"/>
  <c r="E335" i="1"/>
  <c r="D335" i="1"/>
  <c r="T334" i="1"/>
  <c r="S334" i="1"/>
  <c r="U334" i="1" s="1"/>
  <c r="V334" i="1" s="1"/>
  <c r="F334" i="1"/>
  <c r="E334" i="1"/>
  <c r="D334" i="1"/>
  <c r="T333" i="1"/>
  <c r="S333" i="1"/>
  <c r="U333" i="1" s="1"/>
  <c r="V333" i="1" s="1"/>
  <c r="F333" i="1"/>
  <c r="E333" i="1"/>
  <c r="D333" i="1"/>
  <c r="T332" i="1"/>
  <c r="S332" i="1"/>
  <c r="U332" i="1" s="1"/>
  <c r="V332" i="1" s="1"/>
  <c r="F332" i="1"/>
  <c r="E332" i="1"/>
  <c r="D332" i="1"/>
  <c r="T331" i="1"/>
  <c r="S331" i="1"/>
  <c r="U331" i="1" s="1"/>
  <c r="V331" i="1" s="1"/>
  <c r="F331" i="1"/>
  <c r="E331" i="1"/>
  <c r="D331" i="1"/>
  <c r="T330" i="1"/>
  <c r="S330" i="1"/>
  <c r="U330" i="1" s="1"/>
  <c r="V330" i="1" s="1"/>
  <c r="F330" i="1"/>
  <c r="E330" i="1"/>
  <c r="D330" i="1"/>
  <c r="T329" i="1"/>
  <c r="S329" i="1"/>
  <c r="U329" i="1" s="1"/>
  <c r="V329" i="1" s="1"/>
  <c r="F329" i="1"/>
  <c r="E329" i="1"/>
  <c r="D329" i="1"/>
  <c r="T328" i="1"/>
  <c r="S328" i="1"/>
  <c r="U328" i="1" s="1"/>
  <c r="V328" i="1" s="1"/>
  <c r="F328" i="1"/>
  <c r="E328" i="1"/>
  <c r="D328" i="1"/>
  <c r="T327" i="1"/>
  <c r="S327" i="1"/>
  <c r="U327" i="1" s="1"/>
  <c r="V327" i="1" s="1"/>
  <c r="F327" i="1"/>
  <c r="E327" i="1"/>
  <c r="D327" i="1"/>
  <c r="T326" i="1"/>
  <c r="S326" i="1"/>
  <c r="U326" i="1" s="1"/>
  <c r="V326" i="1" s="1"/>
  <c r="F326" i="1"/>
  <c r="E326" i="1"/>
  <c r="D326" i="1"/>
  <c r="T325" i="1"/>
  <c r="S325" i="1"/>
  <c r="U325" i="1" s="1"/>
  <c r="V325" i="1" s="1"/>
  <c r="F325" i="1"/>
  <c r="E325" i="1"/>
  <c r="D325" i="1"/>
  <c r="T324" i="1"/>
  <c r="S324" i="1"/>
  <c r="U324" i="1" s="1"/>
  <c r="V324" i="1" s="1"/>
  <c r="F324" i="1"/>
  <c r="E324" i="1"/>
  <c r="D324" i="1"/>
  <c r="T323" i="1"/>
  <c r="S323" i="1"/>
  <c r="U323" i="1" s="1"/>
  <c r="V323" i="1" s="1"/>
  <c r="F323" i="1"/>
  <c r="E323" i="1"/>
  <c r="D323" i="1"/>
  <c r="T322" i="1"/>
  <c r="S322" i="1"/>
  <c r="U322" i="1" s="1"/>
  <c r="V322" i="1" s="1"/>
  <c r="F322" i="1"/>
  <c r="E322" i="1"/>
  <c r="D322" i="1"/>
  <c r="T321" i="1"/>
  <c r="S321" i="1"/>
  <c r="U321" i="1" s="1"/>
  <c r="V321" i="1" s="1"/>
  <c r="F321" i="1"/>
  <c r="E321" i="1"/>
  <c r="D321" i="1"/>
  <c r="T320" i="1"/>
  <c r="S320" i="1"/>
  <c r="U320" i="1" s="1"/>
  <c r="V320" i="1" s="1"/>
  <c r="F320" i="1"/>
  <c r="E320" i="1"/>
  <c r="D320" i="1"/>
  <c r="T319" i="1"/>
  <c r="S319" i="1"/>
  <c r="U319" i="1" s="1"/>
  <c r="V319" i="1" s="1"/>
  <c r="F319" i="1"/>
  <c r="E319" i="1"/>
  <c r="D319" i="1"/>
  <c r="T318" i="1"/>
  <c r="S318" i="1"/>
  <c r="U318" i="1" s="1"/>
  <c r="V318" i="1" s="1"/>
  <c r="F318" i="1"/>
  <c r="E318" i="1"/>
  <c r="D318" i="1"/>
  <c r="T317" i="1"/>
  <c r="S317" i="1"/>
  <c r="U317" i="1" s="1"/>
  <c r="V317" i="1" s="1"/>
  <c r="F317" i="1"/>
  <c r="E317" i="1"/>
  <c r="D317" i="1"/>
  <c r="T316" i="1"/>
  <c r="S316" i="1"/>
  <c r="U316" i="1" s="1"/>
  <c r="V316" i="1" s="1"/>
  <c r="F316" i="1"/>
  <c r="E316" i="1"/>
  <c r="D316" i="1"/>
  <c r="T315" i="1"/>
  <c r="S315" i="1"/>
  <c r="U315" i="1" s="1"/>
  <c r="V315" i="1" s="1"/>
  <c r="F315" i="1"/>
  <c r="E315" i="1"/>
  <c r="D315" i="1"/>
  <c r="T314" i="1"/>
  <c r="S314" i="1"/>
  <c r="U314" i="1" s="1"/>
  <c r="V314" i="1" s="1"/>
  <c r="F314" i="1"/>
  <c r="E314" i="1"/>
  <c r="D314" i="1"/>
  <c r="T313" i="1"/>
  <c r="S313" i="1"/>
  <c r="U313" i="1" s="1"/>
  <c r="V313" i="1" s="1"/>
  <c r="F313" i="1"/>
  <c r="E313" i="1"/>
  <c r="D313" i="1"/>
  <c r="T312" i="1"/>
  <c r="S312" i="1"/>
  <c r="U312" i="1" s="1"/>
  <c r="V312" i="1" s="1"/>
  <c r="F312" i="1"/>
  <c r="E312" i="1"/>
  <c r="D312" i="1"/>
  <c r="T311" i="1"/>
  <c r="S311" i="1"/>
  <c r="U311" i="1" s="1"/>
  <c r="V311" i="1" s="1"/>
  <c r="F311" i="1"/>
  <c r="E311" i="1"/>
  <c r="D311" i="1"/>
  <c r="T310" i="1"/>
  <c r="S310" i="1"/>
  <c r="U310" i="1" s="1"/>
  <c r="V310" i="1" s="1"/>
  <c r="F310" i="1"/>
  <c r="E310" i="1"/>
  <c r="D310" i="1"/>
  <c r="T309" i="1"/>
  <c r="S309" i="1"/>
  <c r="U309" i="1" s="1"/>
  <c r="V309" i="1" s="1"/>
  <c r="F309" i="1"/>
  <c r="E309" i="1"/>
  <c r="D309" i="1"/>
  <c r="T308" i="1"/>
  <c r="S308" i="1"/>
  <c r="U308" i="1" s="1"/>
  <c r="V308" i="1" s="1"/>
  <c r="F308" i="1"/>
  <c r="E308" i="1"/>
  <c r="D308" i="1"/>
  <c r="T307" i="1"/>
  <c r="S307" i="1"/>
  <c r="U307" i="1" s="1"/>
  <c r="V307" i="1" s="1"/>
  <c r="F307" i="1"/>
  <c r="E307" i="1"/>
  <c r="D307" i="1"/>
  <c r="T306" i="1"/>
  <c r="S306" i="1"/>
  <c r="U306" i="1" s="1"/>
  <c r="V306" i="1" s="1"/>
  <c r="F306" i="1"/>
  <c r="E306" i="1"/>
  <c r="D306" i="1"/>
  <c r="T305" i="1"/>
  <c r="S305" i="1"/>
  <c r="U305" i="1" s="1"/>
  <c r="V305" i="1" s="1"/>
  <c r="F305" i="1"/>
  <c r="E305" i="1"/>
  <c r="D305" i="1"/>
  <c r="T304" i="1"/>
  <c r="S304" i="1"/>
  <c r="U304" i="1" s="1"/>
  <c r="V304" i="1" s="1"/>
  <c r="F304" i="1"/>
  <c r="E304" i="1"/>
  <c r="D304" i="1"/>
  <c r="T303" i="1"/>
  <c r="S303" i="1"/>
  <c r="U303" i="1" s="1"/>
  <c r="V303" i="1" s="1"/>
  <c r="F303" i="1"/>
  <c r="E303" i="1"/>
  <c r="D303" i="1"/>
  <c r="T302" i="1"/>
  <c r="S302" i="1"/>
  <c r="U302" i="1" s="1"/>
  <c r="V302" i="1" s="1"/>
  <c r="F302" i="1"/>
  <c r="E302" i="1"/>
  <c r="D302" i="1"/>
  <c r="T301" i="1"/>
  <c r="S301" i="1"/>
  <c r="U301" i="1" s="1"/>
  <c r="V301" i="1" s="1"/>
  <c r="F301" i="1"/>
  <c r="E301" i="1"/>
  <c r="D301" i="1"/>
  <c r="T300" i="1"/>
  <c r="S300" i="1"/>
  <c r="U300" i="1" s="1"/>
  <c r="V300" i="1" s="1"/>
  <c r="F300" i="1"/>
  <c r="E300" i="1"/>
  <c r="D300" i="1"/>
  <c r="T299" i="1"/>
  <c r="S299" i="1"/>
  <c r="U299" i="1" s="1"/>
  <c r="V299" i="1" s="1"/>
  <c r="F299" i="1"/>
  <c r="E299" i="1"/>
  <c r="D299" i="1"/>
  <c r="T298" i="1"/>
  <c r="S298" i="1"/>
  <c r="U298" i="1" s="1"/>
  <c r="V298" i="1" s="1"/>
  <c r="F298" i="1"/>
  <c r="E298" i="1"/>
  <c r="D298" i="1"/>
  <c r="T297" i="1"/>
  <c r="S297" i="1"/>
  <c r="U297" i="1" s="1"/>
  <c r="V297" i="1" s="1"/>
  <c r="F297" i="1"/>
  <c r="E297" i="1"/>
  <c r="D297" i="1"/>
  <c r="T296" i="1"/>
  <c r="S296" i="1"/>
  <c r="U296" i="1" s="1"/>
  <c r="V296" i="1" s="1"/>
  <c r="F296" i="1"/>
  <c r="E296" i="1"/>
  <c r="D296" i="1"/>
  <c r="T295" i="1"/>
  <c r="S295" i="1"/>
  <c r="U295" i="1" s="1"/>
  <c r="V295" i="1" s="1"/>
  <c r="F295" i="1"/>
  <c r="E295" i="1"/>
  <c r="D295" i="1"/>
  <c r="T294" i="1"/>
  <c r="S294" i="1"/>
  <c r="U294" i="1" s="1"/>
  <c r="V294" i="1" s="1"/>
  <c r="F294" i="1"/>
  <c r="E294" i="1"/>
  <c r="D294" i="1"/>
  <c r="T293" i="1"/>
  <c r="S293" i="1"/>
  <c r="U293" i="1" s="1"/>
  <c r="V293" i="1" s="1"/>
  <c r="F293" i="1"/>
  <c r="E293" i="1"/>
  <c r="D293" i="1"/>
  <c r="T292" i="1"/>
  <c r="S292" i="1"/>
  <c r="U292" i="1" s="1"/>
  <c r="V292" i="1" s="1"/>
  <c r="F292" i="1"/>
  <c r="E292" i="1"/>
  <c r="D292" i="1"/>
  <c r="T291" i="1"/>
  <c r="S291" i="1"/>
  <c r="U291" i="1" s="1"/>
  <c r="V291" i="1" s="1"/>
  <c r="F291" i="1"/>
  <c r="E291" i="1"/>
  <c r="D291" i="1"/>
  <c r="T290" i="1"/>
  <c r="S290" i="1"/>
  <c r="U290" i="1" s="1"/>
  <c r="V290" i="1" s="1"/>
  <c r="F290" i="1"/>
  <c r="E290" i="1"/>
  <c r="D290" i="1"/>
  <c r="T289" i="1"/>
  <c r="S289" i="1"/>
  <c r="U289" i="1" s="1"/>
  <c r="V289" i="1" s="1"/>
  <c r="F289" i="1"/>
  <c r="E289" i="1"/>
  <c r="D289" i="1"/>
  <c r="T288" i="1"/>
  <c r="S288" i="1"/>
  <c r="U288" i="1" s="1"/>
  <c r="V288" i="1" s="1"/>
  <c r="F288" i="1"/>
  <c r="E288" i="1"/>
  <c r="D288" i="1"/>
  <c r="T287" i="1"/>
  <c r="S287" i="1"/>
  <c r="U287" i="1" s="1"/>
  <c r="V287" i="1" s="1"/>
  <c r="F287" i="1"/>
  <c r="E287" i="1"/>
  <c r="D287" i="1"/>
  <c r="T286" i="1"/>
  <c r="S286" i="1"/>
  <c r="U286" i="1" s="1"/>
  <c r="V286" i="1" s="1"/>
  <c r="F286" i="1"/>
  <c r="E286" i="1"/>
  <c r="D286" i="1"/>
  <c r="T285" i="1"/>
  <c r="S285" i="1"/>
  <c r="U285" i="1" s="1"/>
  <c r="V285" i="1" s="1"/>
  <c r="F285" i="1"/>
  <c r="E285" i="1"/>
  <c r="D285" i="1"/>
  <c r="T284" i="1"/>
  <c r="S284" i="1"/>
  <c r="U284" i="1" s="1"/>
  <c r="V284" i="1" s="1"/>
  <c r="F284" i="1"/>
  <c r="E284" i="1"/>
  <c r="D284" i="1"/>
  <c r="T283" i="1"/>
  <c r="S283" i="1"/>
  <c r="U283" i="1" s="1"/>
  <c r="V283" i="1" s="1"/>
  <c r="F283" i="1"/>
  <c r="E283" i="1"/>
  <c r="D283" i="1"/>
  <c r="T282" i="1"/>
  <c r="S282" i="1"/>
  <c r="U282" i="1" s="1"/>
  <c r="V282" i="1" s="1"/>
  <c r="F282" i="1"/>
  <c r="E282" i="1"/>
  <c r="D282" i="1"/>
  <c r="T281" i="1"/>
  <c r="S281" i="1"/>
  <c r="U281" i="1" s="1"/>
  <c r="V281" i="1" s="1"/>
  <c r="F281" i="1"/>
  <c r="E281" i="1"/>
  <c r="D281" i="1"/>
  <c r="T280" i="1"/>
  <c r="S280" i="1"/>
  <c r="U280" i="1" s="1"/>
  <c r="V280" i="1" s="1"/>
  <c r="F280" i="1"/>
  <c r="E280" i="1"/>
  <c r="D280" i="1"/>
  <c r="T279" i="1"/>
  <c r="S279" i="1"/>
  <c r="U279" i="1" s="1"/>
  <c r="V279" i="1" s="1"/>
  <c r="F279" i="1"/>
  <c r="E279" i="1"/>
  <c r="D279" i="1"/>
  <c r="T278" i="1"/>
  <c r="S278" i="1"/>
  <c r="U278" i="1" s="1"/>
  <c r="V278" i="1" s="1"/>
  <c r="F278" i="1"/>
  <c r="E278" i="1"/>
  <c r="D278" i="1"/>
  <c r="T277" i="1"/>
  <c r="S277" i="1"/>
  <c r="U277" i="1" s="1"/>
  <c r="V277" i="1" s="1"/>
  <c r="F277" i="1"/>
  <c r="E277" i="1"/>
  <c r="D277" i="1"/>
  <c r="T276" i="1"/>
  <c r="S276" i="1"/>
  <c r="U276" i="1" s="1"/>
  <c r="V276" i="1" s="1"/>
  <c r="F276" i="1"/>
  <c r="E276" i="1"/>
  <c r="D276" i="1"/>
  <c r="T275" i="1"/>
  <c r="S275" i="1"/>
  <c r="U275" i="1" s="1"/>
  <c r="V275" i="1" s="1"/>
  <c r="F275" i="1"/>
  <c r="E275" i="1"/>
  <c r="D275" i="1"/>
  <c r="T274" i="1"/>
  <c r="S274" i="1"/>
  <c r="U274" i="1" s="1"/>
  <c r="V274" i="1" s="1"/>
  <c r="F274" i="1"/>
  <c r="E274" i="1"/>
  <c r="D274" i="1"/>
  <c r="T273" i="1"/>
  <c r="S273" i="1"/>
  <c r="U273" i="1" s="1"/>
  <c r="V273" i="1" s="1"/>
  <c r="F273" i="1"/>
  <c r="E273" i="1"/>
  <c r="D273" i="1"/>
  <c r="T272" i="1"/>
  <c r="S272" i="1"/>
  <c r="U272" i="1" s="1"/>
  <c r="V272" i="1" s="1"/>
  <c r="F272" i="1"/>
  <c r="E272" i="1"/>
  <c r="D272" i="1"/>
  <c r="T271" i="1"/>
  <c r="S271" i="1"/>
  <c r="U271" i="1" s="1"/>
  <c r="V271" i="1" s="1"/>
  <c r="F271" i="1"/>
  <c r="E271" i="1"/>
  <c r="D271" i="1"/>
  <c r="T270" i="1"/>
  <c r="S270" i="1"/>
  <c r="U270" i="1" s="1"/>
  <c r="V270" i="1" s="1"/>
  <c r="F270" i="1"/>
  <c r="E270" i="1"/>
  <c r="D270" i="1"/>
  <c r="T269" i="1"/>
  <c r="S269" i="1"/>
  <c r="U269" i="1" s="1"/>
  <c r="V269" i="1" s="1"/>
  <c r="F269" i="1"/>
  <c r="E269" i="1"/>
  <c r="D269" i="1"/>
  <c r="T268" i="1"/>
  <c r="S268" i="1"/>
  <c r="U268" i="1" s="1"/>
  <c r="V268" i="1" s="1"/>
  <c r="F268" i="1"/>
  <c r="E268" i="1"/>
  <c r="D268" i="1"/>
  <c r="T267" i="1"/>
  <c r="S267" i="1"/>
  <c r="U267" i="1" s="1"/>
  <c r="V267" i="1" s="1"/>
  <c r="F267" i="1"/>
  <c r="E267" i="1"/>
  <c r="D267" i="1"/>
  <c r="T266" i="1"/>
  <c r="S266" i="1"/>
  <c r="U266" i="1" s="1"/>
  <c r="V266" i="1" s="1"/>
  <c r="F266" i="1"/>
  <c r="E266" i="1"/>
  <c r="D266" i="1"/>
  <c r="T265" i="1"/>
  <c r="S265" i="1"/>
  <c r="U265" i="1" s="1"/>
  <c r="V265" i="1" s="1"/>
  <c r="F265" i="1"/>
  <c r="E265" i="1"/>
  <c r="D265" i="1"/>
  <c r="T264" i="1"/>
  <c r="S264" i="1"/>
  <c r="U264" i="1" s="1"/>
  <c r="V264" i="1" s="1"/>
  <c r="F264" i="1"/>
  <c r="E264" i="1"/>
  <c r="D264" i="1"/>
  <c r="T263" i="1"/>
  <c r="S263" i="1"/>
  <c r="U263" i="1" s="1"/>
  <c r="V263" i="1" s="1"/>
  <c r="F263" i="1"/>
  <c r="E263" i="1"/>
  <c r="D263" i="1"/>
  <c r="T262" i="1"/>
  <c r="S262" i="1"/>
  <c r="U262" i="1" s="1"/>
  <c r="V262" i="1" s="1"/>
  <c r="F262" i="1"/>
  <c r="E262" i="1"/>
  <c r="D262" i="1"/>
  <c r="T261" i="1"/>
  <c r="S261" i="1"/>
  <c r="U261" i="1" s="1"/>
  <c r="V261" i="1" s="1"/>
  <c r="F261" i="1"/>
  <c r="E261" i="1"/>
  <c r="D261" i="1"/>
  <c r="T260" i="1"/>
  <c r="S260" i="1"/>
  <c r="U260" i="1" s="1"/>
  <c r="V260" i="1" s="1"/>
  <c r="F260" i="1"/>
  <c r="E260" i="1"/>
  <c r="D260" i="1"/>
  <c r="T259" i="1"/>
  <c r="S259" i="1"/>
  <c r="F259" i="1"/>
  <c r="E259" i="1"/>
  <c r="D259" i="1"/>
  <c r="T258" i="1"/>
  <c r="S258" i="1"/>
  <c r="U258" i="1" s="1"/>
  <c r="V258" i="1" s="1"/>
  <c r="F258" i="1"/>
  <c r="E258" i="1"/>
  <c r="D258" i="1"/>
  <c r="T257" i="1"/>
  <c r="S257" i="1"/>
  <c r="U257" i="1" s="1"/>
  <c r="V257" i="1" s="1"/>
  <c r="F257" i="1"/>
  <c r="E257" i="1"/>
  <c r="D257" i="1"/>
  <c r="T256" i="1"/>
  <c r="S256" i="1"/>
  <c r="U256" i="1" s="1"/>
  <c r="V256" i="1" s="1"/>
  <c r="F256" i="1"/>
  <c r="E256" i="1"/>
  <c r="D256" i="1"/>
  <c r="T255" i="1"/>
  <c r="S255" i="1"/>
  <c r="U255" i="1" s="1"/>
  <c r="V255" i="1" s="1"/>
  <c r="F255" i="1"/>
  <c r="E255" i="1"/>
  <c r="D255" i="1"/>
  <c r="T254" i="1"/>
  <c r="S254" i="1"/>
  <c r="U254" i="1" s="1"/>
  <c r="V254" i="1" s="1"/>
  <c r="F254" i="1"/>
  <c r="E254" i="1"/>
  <c r="D254" i="1"/>
  <c r="T253" i="1"/>
  <c r="S253" i="1"/>
  <c r="U253" i="1" s="1"/>
  <c r="V253" i="1" s="1"/>
  <c r="F253" i="1"/>
  <c r="E253" i="1"/>
  <c r="D253" i="1"/>
  <c r="T252" i="1"/>
  <c r="S252" i="1"/>
  <c r="U252" i="1" s="1"/>
  <c r="V252" i="1" s="1"/>
  <c r="F252" i="1"/>
  <c r="E252" i="1"/>
  <c r="D252" i="1"/>
  <c r="T251" i="1"/>
  <c r="S251" i="1"/>
  <c r="U251" i="1" s="1"/>
  <c r="V251" i="1" s="1"/>
  <c r="F251" i="1"/>
  <c r="E251" i="1"/>
  <c r="D251" i="1"/>
  <c r="T250" i="1"/>
  <c r="S250" i="1"/>
  <c r="U250" i="1" s="1"/>
  <c r="V250" i="1" s="1"/>
  <c r="F250" i="1"/>
  <c r="E250" i="1"/>
  <c r="D250" i="1"/>
  <c r="T249" i="1"/>
  <c r="S249" i="1"/>
  <c r="U249" i="1" s="1"/>
  <c r="V249" i="1" s="1"/>
  <c r="F249" i="1"/>
  <c r="E249" i="1"/>
  <c r="D249" i="1"/>
  <c r="T248" i="1"/>
  <c r="S248" i="1"/>
  <c r="U248" i="1" s="1"/>
  <c r="V248" i="1" s="1"/>
  <c r="F248" i="1"/>
  <c r="E248" i="1"/>
  <c r="D248" i="1"/>
  <c r="T247" i="1"/>
  <c r="S247" i="1"/>
  <c r="U247" i="1" s="1"/>
  <c r="V247" i="1" s="1"/>
  <c r="F247" i="1"/>
  <c r="E247" i="1"/>
  <c r="D247" i="1"/>
  <c r="T246" i="1"/>
  <c r="S246" i="1"/>
  <c r="U246" i="1" s="1"/>
  <c r="V246" i="1" s="1"/>
  <c r="F246" i="1"/>
  <c r="E246" i="1"/>
  <c r="D246" i="1"/>
  <c r="T245" i="1"/>
  <c r="S245" i="1"/>
  <c r="U245" i="1" s="1"/>
  <c r="V245" i="1" s="1"/>
  <c r="F245" i="1"/>
  <c r="E245" i="1"/>
  <c r="D245" i="1"/>
  <c r="T244" i="1"/>
  <c r="S244" i="1"/>
  <c r="U244" i="1" s="1"/>
  <c r="V244" i="1" s="1"/>
  <c r="F244" i="1"/>
  <c r="E244" i="1"/>
  <c r="D244" i="1"/>
  <c r="T243" i="1"/>
  <c r="S243" i="1"/>
  <c r="U243" i="1" s="1"/>
  <c r="V243" i="1" s="1"/>
  <c r="F243" i="1"/>
  <c r="E243" i="1"/>
  <c r="D243" i="1"/>
  <c r="T242" i="1"/>
  <c r="S242" i="1"/>
  <c r="U242" i="1" s="1"/>
  <c r="V242" i="1" s="1"/>
  <c r="F242" i="1"/>
  <c r="E242" i="1"/>
  <c r="D242" i="1"/>
  <c r="T241" i="1"/>
  <c r="S241" i="1"/>
  <c r="U241" i="1" s="1"/>
  <c r="V241" i="1" s="1"/>
  <c r="F241" i="1"/>
  <c r="E241" i="1"/>
  <c r="D241" i="1"/>
  <c r="T240" i="1"/>
  <c r="S240" i="1"/>
  <c r="U240" i="1" s="1"/>
  <c r="V240" i="1" s="1"/>
  <c r="F240" i="1"/>
  <c r="E240" i="1"/>
  <c r="D240" i="1"/>
  <c r="T239" i="1"/>
  <c r="S239" i="1"/>
  <c r="U239" i="1" s="1"/>
  <c r="V239" i="1" s="1"/>
  <c r="F239" i="1"/>
  <c r="E239" i="1"/>
  <c r="D239" i="1"/>
  <c r="T238" i="1"/>
  <c r="S238" i="1"/>
  <c r="U238" i="1" s="1"/>
  <c r="V238" i="1" s="1"/>
  <c r="F238" i="1"/>
  <c r="E238" i="1"/>
  <c r="D238" i="1"/>
  <c r="T237" i="1"/>
  <c r="S237" i="1"/>
  <c r="U237" i="1" s="1"/>
  <c r="V237" i="1" s="1"/>
  <c r="F237" i="1"/>
  <c r="E237" i="1"/>
  <c r="D237" i="1"/>
  <c r="T236" i="1"/>
  <c r="S236" i="1"/>
  <c r="U236" i="1" s="1"/>
  <c r="V236" i="1" s="1"/>
  <c r="F236" i="1"/>
  <c r="E236" i="1"/>
  <c r="D236" i="1"/>
  <c r="T235" i="1"/>
  <c r="S235" i="1"/>
  <c r="U235" i="1" s="1"/>
  <c r="V235" i="1" s="1"/>
  <c r="F235" i="1"/>
  <c r="E235" i="1"/>
  <c r="D235" i="1"/>
  <c r="T234" i="1"/>
  <c r="S234" i="1"/>
  <c r="U234" i="1" s="1"/>
  <c r="V234" i="1" s="1"/>
  <c r="F234" i="1"/>
  <c r="E234" i="1"/>
  <c r="D234" i="1"/>
  <c r="T233" i="1"/>
  <c r="S233" i="1"/>
  <c r="U233" i="1" s="1"/>
  <c r="V233" i="1" s="1"/>
  <c r="F233" i="1"/>
  <c r="E233" i="1"/>
  <c r="D233" i="1"/>
  <c r="T232" i="1"/>
  <c r="S232" i="1"/>
  <c r="U232" i="1" s="1"/>
  <c r="V232" i="1" s="1"/>
  <c r="F232" i="1"/>
  <c r="E232" i="1"/>
  <c r="D232" i="1"/>
  <c r="T231" i="1"/>
  <c r="S231" i="1"/>
  <c r="U231" i="1" s="1"/>
  <c r="V231" i="1" s="1"/>
  <c r="F231" i="1"/>
  <c r="E231" i="1"/>
  <c r="D231" i="1"/>
  <c r="T230" i="1"/>
  <c r="S230" i="1"/>
  <c r="U230" i="1" s="1"/>
  <c r="V230" i="1" s="1"/>
  <c r="F230" i="1"/>
  <c r="E230" i="1"/>
  <c r="D230" i="1"/>
  <c r="T229" i="1"/>
  <c r="S229" i="1"/>
  <c r="U229" i="1" s="1"/>
  <c r="V229" i="1" s="1"/>
  <c r="F229" i="1"/>
  <c r="E229" i="1"/>
  <c r="D229" i="1"/>
  <c r="T228" i="1"/>
  <c r="S228" i="1"/>
  <c r="U228" i="1" s="1"/>
  <c r="V228" i="1" s="1"/>
  <c r="F228" i="1"/>
  <c r="E228" i="1"/>
  <c r="D228" i="1"/>
  <c r="T227" i="1"/>
  <c r="S227" i="1"/>
  <c r="U227" i="1" s="1"/>
  <c r="V227" i="1" s="1"/>
  <c r="F227" i="1"/>
  <c r="E227" i="1"/>
  <c r="D227" i="1"/>
  <c r="T226" i="1"/>
  <c r="S226" i="1"/>
  <c r="U226" i="1" s="1"/>
  <c r="V226" i="1" s="1"/>
  <c r="F226" i="1"/>
  <c r="E226" i="1"/>
  <c r="D226" i="1"/>
  <c r="T225" i="1"/>
  <c r="S225" i="1"/>
  <c r="U225" i="1" s="1"/>
  <c r="V225" i="1" s="1"/>
  <c r="F225" i="1"/>
  <c r="E225" i="1"/>
  <c r="D225" i="1"/>
  <c r="T224" i="1"/>
  <c r="S224" i="1"/>
  <c r="U224" i="1" s="1"/>
  <c r="V224" i="1" s="1"/>
  <c r="F224" i="1"/>
  <c r="E224" i="1"/>
  <c r="D224" i="1"/>
  <c r="T223" i="1"/>
  <c r="S223" i="1"/>
  <c r="U223" i="1" s="1"/>
  <c r="V223" i="1" s="1"/>
  <c r="F223" i="1"/>
  <c r="E223" i="1"/>
  <c r="D223" i="1"/>
  <c r="T222" i="1"/>
  <c r="S222" i="1"/>
  <c r="U222" i="1" s="1"/>
  <c r="V222" i="1" s="1"/>
  <c r="F222" i="1"/>
  <c r="E222" i="1"/>
  <c r="D222" i="1"/>
  <c r="T221" i="1"/>
  <c r="S221" i="1"/>
  <c r="U221" i="1" s="1"/>
  <c r="V221" i="1" s="1"/>
  <c r="F221" i="1"/>
  <c r="E221" i="1"/>
  <c r="D221" i="1"/>
  <c r="T220" i="1"/>
  <c r="S220" i="1"/>
  <c r="U220" i="1" s="1"/>
  <c r="V220" i="1" s="1"/>
  <c r="F220" i="1"/>
  <c r="E220" i="1"/>
  <c r="D220" i="1"/>
  <c r="T219" i="1"/>
  <c r="S219" i="1"/>
  <c r="U219" i="1" s="1"/>
  <c r="V219" i="1" s="1"/>
  <c r="F219" i="1"/>
  <c r="E219" i="1"/>
  <c r="D219" i="1"/>
  <c r="T218" i="1"/>
  <c r="S218" i="1"/>
  <c r="U218" i="1" s="1"/>
  <c r="V218" i="1" s="1"/>
  <c r="F218" i="1"/>
  <c r="E218" i="1"/>
  <c r="D218" i="1"/>
  <c r="T217" i="1"/>
  <c r="S217" i="1"/>
  <c r="U217" i="1" s="1"/>
  <c r="V217" i="1" s="1"/>
  <c r="F217" i="1"/>
  <c r="E217" i="1"/>
  <c r="D217" i="1"/>
  <c r="T216" i="1"/>
  <c r="S216" i="1"/>
  <c r="U216" i="1" s="1"/>
  <c r="V216" i="1" s="1"/>
  <c r="F216" i="1"/>
  <c r="E216" i="1"/>
  <c r="D216" i="1"/>
  <c r="T215" i="1"/>
  <c r="S215" i="1"/>
  <c r="U215" i="1" s="1"/>
  <c r="V215" i="1" s="1"/>
  <c r="F215" i="1"/>
  <c r="E215" i="1"/>
  <c r="D215" i="1"/>
  <c r="T214" i="1"/>
  <c r="S214" i="1"/>
  <c r="U214" i="1" s="1"/>
  <c r="V214" i="1" s="1"/>
  <c r="F214" i="1"/>
  <c r="E214" i="1"/>
  <c r="D214" i="1"/>
  <c r="T213" i="1"/>
  <c r="S213" i="1"/>
  <c r="U213" i="1" s="1"/>
  <c r="V213" i="1" s="1"/>
  <c r="F213" i="1"/>
  <c r="E213" i="1"/>
  <c r="D213" i="1"/>
  <c r="T212" i="1"/>
  <c r="S212" i="1"/>
  <c r="U212" i="1" s="1"/>
  <c r="V212" i="1" s="1"/>
  <c r="F212" i="1"/>
  <c r="E212" i="1"/>
  <c r="D212" i="1"/>
  <c r="T211" i="1"/>
  <c r="S211" i="1"/>
  <c r="F211" i="1"/>
  <c r="E211" i="1"/>
  <c r="D211" i="1"/>
  <c r="T210" i="1"/>
  <c r="S210" i="1"/>
  <c r="U210" i="1" s="1"/>
  <c r="V210" i="1" s="1"/>
  <c r="F210" i="1"/>
  <c r="E210" i="1"/>
  <c r="D210" i="1"/>
  <c r="T209" i="1"/>
  <c r="S209" i="1"/>
  <c r="U209" i="1" s="1"/>
  <c r="V209" i="1" s="1"/>
  <c r="F209" i="1"/>
  <c r="E209" i="1"/>
  <c r="D209" i="1"/>
  <c r="T208" i="1"/>
  <c r="S208" i="1"/>
  <c r="U208" i="1" s="1"/>
  <c r="V208" i="1" s="1"/>
  <c r="F208" i="1"/>
  <c r="E208" i="1"/>
  <c r="D208" i="1"/>
  <c r="T207" i="1"/>
  <c r="S207" i="1"/>
  <c r="U207" i="1" s="1"/>
  <c r="V207" i="1" s="1"/>
  <c r="F207" i="1"/>
  <c r="E207" i="1"/>
  <c r="D207" i="1"/>
  <c r="T206" i="1"/>
  <c r="S206" i="1"/>
  <c r="U206" i="1" s="1"/>
  <c r="V206" i="1" s="1"/>
  <c r="F206" i="1"/>
  <c r="E206" i="1"/>
  <c r="D206" i="1"/>
  <c r="T205" i="1"/>
  <c r="S205" i="1"/>
  <c r="U205" i="1" s="1"/>
  <c r="V205" i="1" s="1"/>
  <c r="F205" i="1"/>
  <c r="E205" i="1"/>
  <c r="D205" i="1"/>
  <c r="T204" i="1"/>
  <c r="S204" i="1"/>
  <c r="U204" i="1" s="1"/>
  <c r="V204" i="1" s="1"/>
  <c r="F204" i="1"/>
  <c r="E204" i="1"/>
  <c r="D204" i="1"/>
  <c r="T203" i="1"/>
  <c r="S203" i="1"/>
  <c r="U203" i="1" s="1"/>
  <c r="V203" i="1" s="1"/>
  <c r="F203" i="1"/>
  <c r="E203" i="1"/>
  <c r="D203" i="1"/>
  <c r="T202" i="1"/>
  <c r="S202" i="1"/>
  <c r="U202" i="1" s="1"/>
  <c r="V202" i="1" s="1"/>
  <c r="F202" i="1"/>
  <c r="E202" i="1"/>
  <c r="D202" i="1"/>
  <c r="T201" i="1"/>
  <c r="S201" i="1"/>
  <c r="U201" i="1" s="1"/>
  <c r="V201" i="1" s="1"/>
  <c r="F201" i="1"/>
  <c r="E201" i="1"/>
  <c r="D201" i="1"/>
  <c r="T200" i="1"/>
  <c r="S200" i="1"/>
  <c r="U200" i="1" s="1"/>
  <c r="V200" i="1" s="1"/>
  <c r="F200" i="1"/>
  <c r="E200" i="1"/>
  <c r="D200" i="1"/>
  <c r="T199" i="1"/>
  <c r="S199" i="1"/>
  <c r="U199" i="1" s="1"/>
  <c r="V199" i="1" s="1"/>
  <c r="F199" i="1"/>
  <c r="E199" i="1"/>
  <c r="D199" i="1"/>
  <c r="T198" i="1"/>
  <c r="S198" i="1"/>
  <c r="U198" i="1" s="1"/>
  <c r="V198" i="1" s="1"/>
  <c r="F198" i="1"/>
  <c r="E198" i="1"/>
  <c r="D198" i="1"/>
  <c r="T197" i="1"/>
  <c r="S197" i="1"/>
  <c r="U197" i="1" s="1"/>
  <c r="V197" i="1" s="1"/>
  <c r="F197" i="1"/>
  <c r="E197" i="1"/>
  <c r="D197" i="1"/>
  <c r="T196" i="1"/>
  <c r="S196" i="1"/>
  <c r="U196" i="1" s="1"/>
  <c r="V196" i="1" s="1"/>
  <c r="F196" i="1"/>
  <c r="E196" i="1"/>
  <c r="D196" i="1"/>
  <c r="T195" i="1"/>
  <c r="S195" i="1"/>
  <c r="U195" i="1" s="1"/>
  <c r="V195" i="1" s="1"/>
  <c r="F195" i="1"/>
  <c r="E195" i="1"/>
  <c r="D195" i="1"/>
  <c r="T194" i="1"/>
  <c r="S194" i="1"/>
  <c r="U194" i="1" s="1"/>
  <c r="V194" i="1" s="1"/>
  <c r="F194" i="1"/>
  <c r="E194" i="1"/>
  <c r="D194" i="1"/>
  <c r="T193" i="1"/>
  <c r="S193" i="1"/>
  <c r="U193" i="1" s="1"/>
  <c r="V193" i="1" s="1"/>
  <c r="F193" i="1"/>
  <c r="E193" i="1"/>
  <c r="D193" i="1"/>
  <c r="T192" i="1"/>
  <c r="S192" i="1"/>
  <c r="U192" i="1" s="1"/>
  <c r="V192" i="1" s="1"/>
  <c r="F192" i="1"/>
  <c r="E192" i="1"/>
  <c r="D192" i="1"/>
  <c r="T191" i="1"/>
  <c r="S191" i="1"/>
  <c r="U191" i="1" s="1"/>
  <c r="V191" i="1" s="1"/>
  <c r="F191" i="1"/>
  <c r="E191" i="1"/>
  <c r="D191" i="1"/>
  <c r="T190" i="1"/>
  <c r="S190" i="1"/>
  <c r="U190" i="1" s="1"/>
  <c r="V190" i="1" s="1"/>
  <c r="F190" i="1"/>
  <c r="E190" i="1"/>
  <c r="D190" i="1"/>
  <c r="T189" i="1"/>
  <c r="S189" i="1"/>
  <c r="F189" i="1"/>
  <c r="E189" i="1"/>
  <c r="D189" i="1"/>
  <c r="T188" i="1"/>
  <c r="S188" i="1"/>
  <c r="U188" i="1" s="1"/>
  <c r="V188" i="1" s="1"/>
  <c r="F188" i="1"/>
  <c r="E188" i="1"/>
  <c r="D188" i="1"/>
  <c r="T187" i="1"/>
  <c r="S187" i="1"/>
  <c r="U187" i="1" s="1"/>
  <c r="V187" i="1" s="1"/>
  <c r="F187" i="1"/>
  <c r="E187" i="1"/>
  <c r="D187" i="1"/>
  <c r="T186" i="1"/>
  <c r="S186" i="1"/>
  <c r="U186" i="1" s="1"/>
  <c r="V186" i="1" s="1"/>
  <c r="F186" i="1"/>
  <c r="E186" i="1"/>
  <c r="D186" i="1"/>
  <c r="T185" i="1"/>
  <c r="S185" i="1"/>
  <c r="U185" i="1" s="1"/>
  <c r="V185" i="1" s="1"/>
  <c r="F185" i="1"/>
  <c r="E185" i="1"/>
  <c r="D185" i="1"/>
  <c r="T184" i="1"/>
  <c r="S184" i="1"/>
  <c r="U184" i="1" s="1"/>
  <c r="V184" i="1" s="1"/>
  <c r="F184" i="1"/>
  <c r="E184" i="1"/>
  <c r="D184" i="1"/>
  <c r="T183" i="1"/>
  <c r="S183" i="1"/>
  <c r="U183" i="1" s="1"/>
  <c r="V183" i="1" s="1"/>
  <c r="F183" i="1"/>
  <c r="E183" i="1"/>
  <c r="D183" i="1"/>
  <c r="T182" i="1"/>
  <c r="S182" i="1"/>
  <c r="U182" i="1" s="1"/>
  <c r="V182" i="1" s="1"/>
  <c r="F182" i="1"/>
  <c r="E182" i="1"/>
  <c r="D182" i="1"/>
  <c r="T181" i="1"/>
  <c r="S181" i="1"/>
  <c r="U181" i="1" s="1"/>
  <c r="V181" i="1" s="1"/>
  <c r="F181" i="1"/>
  <c r="E181" i="1"/>
  <c r="D181" i="1"/>
  <c r="T180" i="1"/>
  <c r="S180" i="1"/>
  <c r="U180" i="1" s="1"/>
  <c r="V180" i="1" s="1"/>
  <c r="F180" i="1"/>
  <c r="E180" i="1"/>
  <c r="D180" i="1"/>
  <c r="T179" i="1"/>
  <c r="S179" i="1"/>
  <c r="U179" i="1" s="1"/>
  <c r="V179" i="1" s="1"/>
  <c r="F179" i="1"/>
  <c r="E179" i="1"/>
  <c r="D179" i="1"/>
  <c r="T178" i="1"/>
  <c r="S178" i="1"/>
  <c r="U178" i="1" s="1"/>
  <c r="V178" i="1" s="1"/>
  <c r="F178" i="1"/>
  <c r="E178" i="1"/>
  <c r="D178" i="1"/>
  <c r="T177" i="1"/>
  <c r="S177" i="1"/>
  <c r="U177" i="1" s="1"/>
  <c r="V177" i="1" s="1"/>
  <c r="F177" i="1"/>
  <c r="E177" i="1"/>
  <c r="D177" i="1"/>
  <c r="T176" i="1"/>
  <c r="S176" i="1"/>
  <c r="U176" i="1" s="1"/>
  <c r="V176" i="1" s="1"/>
  <c r="F176" i="1"/>
  <c r="E176" i="1"/>
  <c r="D176" i="1"/>
  <c r="T175" i="1"/>
  <c r="S175" i="1"/>
  <c r="U175" i="1" s="1"/>
  <c r="V175" i="1" s="1"/>
  <c r="F175" i="1"/>
  <c r="E175" i="1"/>
  <c r="D175" i="1"/>
  <c r="T174" i="1"/>
  <c r="S174" i="1"/>
  <c r="U174" i="1" s="1"/>
  <c r="V174" i="1" s="1"/>
  <c r="F174" i="1"/>
  <c r="E174" i="1"/>
  <c r="D174" i="1"/>
  <c r="T173" i="1"/>
  <c r="S173" i="1"/>
  <c r="U173" i="1" s="1"/>
  <c r="V173" i="1" s="1"/>
  <c r="F173" i="1"/>
  <c r="E173" i="1"/>
  <c r="D173" i="1"/>
  <c r="T172" i="1"/>
  <c r="S172" i="1"/>
  <c r="U172" i="1" s="1"/>
  <c r="V172" i="1" s="1"/>
  <c r="F172" i="1"/>
  <c r="E172" i="1"/>
  <c r="D172" i="1"/>
  <c r="T171" i="1"/>
  <c r="S171" i="1"/>
  <c r="U171" i="1" s="1"/>
  <c r="V171" i="1" s="1"/>
  <c r="F171" i="1"/>
  <c r="E171" i="1"/>
  <c r="D171" i="1"/>
  <c r="T170" i="1"/>
  <c r="S170" i="1"/>
  <c r="U170" i="1" s="1"/>
  <c r="V170" i="1" s="1"/>
  <c r="F170" i="1"/>
  <c r="E170" i="1"/>
  <c r="D170" i="1"/>
  <c r="T169" i="1"/>
  <c r="S169" i="1"/>
  <c r="U169" i="1" s="1"/>
  <c r="V169" i="1" s="1"/>
  <c r="F169" i="1"/>
  <c r="E169" i="1"/>
  <c r="D169" i="1"/>
  <c r="T168" i="1"/>
  <c r="S168" i="1"/>
  <c r="U168" i="1" s="1"/>
  <c r="V168" i="1" s="1"/>
  <c r="F168" i="1"/>
  <c r="E168" i="1"/>
  <c r="D168" i="1"/>
  <c r="T167" i="1"/>
  <c r="S167" i="1"/>
  <c r="U167" i="1" s="1"/>
  <c r="V167" i="1" s="1"/>
  <c r="F167" i="1"/>
  <c r="E167" i="1"/>
  <c r="D167" i="1"/>
  <c r="T166" i="1"/>
  <c r="S166" i="1"/>
  <c r="U166" i="1" s="1"/>
  <c r="V166" i="1" s="1"/>
  <c r="F166" i="1"/>
  <c r="E166" i="1"/>
  <c r="D166" i="1"/>
  <c r="T165" i="1"/>
  <c r="S165" i="1"/>
  <c r="U165" i="1" s="1"/>
  <c r="V165" i="1" s="1"/>
  <c r="F165" i="1"/>
  <c r="E165" i="1"/>
  <c r="D165" i="1"/>
  <c r="T164" i="1"/>
  <c r="S164" i="1"/>
  <c r="U164" i="1" s="1"/>
  <c r="V164" i="1" s="1"/>
  <c r="F164" i="1"/>
  <c r="E164" i="1"/>
  <c r="D164" i="1"/>
  <c r="T163" i="1"/>
  <c r="S163" i="1"/>
  <c r="U163" i="1" s="1"/>
  <c r="V163" i="1" s="1"/>
  <c r="F163" i="1"/>
  <c r="E163" i="1"/>
  <c r="D163" i="1"/>
  <c r="T162" i="1"/>
  <c r="S162" i="1"/>
  <c r="U162" i="1" s="1"/>
  <c r="V162" i="1" s="1"/>
  <c r="F162" i="1"/>
  <c r="E162" i="1"/>
  <c r="D162" i="1"/>
  <c r="T161" i="1"/>
  <c r="S161" i="1"/>
  <c r="U161" i="1" s="1"/>
  <c r="V161" i="1" s="1"/>
  <c r="F161" i="1"/>
  <c r="E161" i="1"/>
  <c r="D161" i="1"/>
  <c r="T160" i="1"/>
  <c r="S160" i="1"/>
  <c r="U160" i="1" s="1"/>
  <c r="V160" i="1" s="1"/>
  <c r="F160" i="1"/>
  <c r="E160" i="1"/>
  <c r="D160" i="1"/>
  <c r="T159" i="1"/>
  <c r="S159" i="1"/>
  <c r="U159" i="1" s="1"/>
  <c r="V159" i="1" s="1"/>
  <c r="F159" i="1"/>
  <c r="E159" i="1"/>
  <c r="D159" i="1"/>
  <c r="T158" i="1"/>
  <c r="S158" i="1"/>
  <c r="U158" i="1" s="1"/>
  <c r="V158" i="1" s="1"/>
  <c r="F158" i="1"/>
  <c r="E158" i="1"/>
  <c r="D158" i="1"/>
  <c r="T157" i="1"/>
  <c r="S157" i="1"/>
  <c r="U157" i="1" s="1"/>
  <c r="V157" i="1" s="1"/>
  <c r="F157" i="1"/>
  <c r="E157" i="1"/>
  <c r="D157" i="1"/>
  <c r="T156" i="1"/>
  <c r="S156" i="1"/>
  <c r="U156" i="1" s="1"/>
  <c r="V156" i="1" s="1"/>
  <c r="F156" i="1"/>
  <c r="E156" i="1"/>
  <c r="D156" i="1"/>
  <c r="T155" i="1"/>
  <c r="S155" i="1"/>
  <c r="U155" i="1" s="1"/>
  <c r="V155" i="1" s="1"/>
  <c r="F155" i="1"/>
  <c r="E155" i="1"/>
  <c r="D155" i="1"/>
  <c r="T154" i="1"/>
  <c r="S154" i="1"/>
  <c r="U154" i="1" s="1"/>
  <c r="V154" i="1" s="1"/>
  <c r="F154" i="1"/>
  <c r="E154" i="1"/>
  <c r="D154" i="1"/>
  <c r="T153" i="1"/>
  <c r="S153" i="1"/>
  <c r="U153" i="1" s="1"/>
  <c r="V153" i="1" s="1"/>
  <c r="F153" i="1"/>
  <c r="E153" i="1"/>
  <c r="D153" i="1"/>
  <c r="T152" i="1"/>
  <c r="S152" i="1"/>
  <c r="U152" i="1" s="1"/>
  <c r="V152" i="1" s="1"/>
  <c r="F152" i="1"/>
  <c r="E152" i="1"/>
  <c r="D152" i="1"/>
  <c r="T151" i="1"/>
  <c r="S151" i="1"/>
  <c r="U151" i="1" s="1"/>
  <c r="V151" i="1" s="1"/>
  <c r="F151" i="1"/>
  <c r="E151" i="1"/>
  <c r="D151" i="1"/>
  <c r="T150" i="1"/>
  <c r="S150" i="1"/>
  <c r="U150" i="1" s="1"/>
  <c r="V150" i="1" s="1"/>
  <c r="F150" i="1"/>
  <c r="E150" i="1"/>
  <c r="D150" i="1"/>
  <c r="T149" i="1"/>
  <c r="S149" i="1"/>
  <c r="U149" i="1" s="1"/>
  <c r="V149" i="1" s="1"/>
  <c r="F149" i="1"/>
  <c r="E149" i="1"/>
  <c r="D149" i="1"/>
  <c r="T148" i="1"/>
  <c r="S148" i="1"/>
  <c r="U148" i="1" s="1"/>
  <c r="V148" i="1" s="1"/>
  <c r="F148" i="1"/>
  <c r="E148" i="1"/>
  <c r="D148" i="1"/>
  <c r="T147" i="1"/>
  <c r="S147" i="1"/>
  <c r="U147" i="1" s="1"/>
  <c r="V147" i="1" s="1"/>
  <c r="F147" i="1"/>
  <c r="E147" i="1"/>
  <c r="D147" i="1"/>
  <c r="T146" i="1"/>
  <c r="S146" i="1"/>
  <c r="U146" i="1" s="1"/>
  <c r="V146" i="1" s="1"/>
  <c r="F146" i="1"/>
  <c r="E146" i="1"/>
  <c r="D146" i="1"/>
  <c r="T145" i="1"/>
  <c r="S145" i="1"/>
  <c r="U145" i="1" s="1"/>
  <c r="V145" i="1" s="1"/>
  <c r="F145" i="1"/>
  <c r="E145" i="1"/>
  <c r="D145" i="1"/>
  <c r="T144" i="1"/>
  <c r="S144" i="1"/>
  <c r="U144" i="1" s="1"/>
  <c r="V144" i="1" s="1"/>
  <c r="F144" i="1"/>
  <c r="E144" i="1"/>
  <c r="D144" i="1"/>
  <c r="T143" i="1"/>
  <c r="S143" i="1"/>
  <c r="U143" i="1" s="1"/>
  <c r="V143" i="1" s="1"/>
  <c r="F143" i="1"/>
  <c r="E143" i="1"/>
  <c r="D143" i="1"/>
  <c r="T142" i="1"/>
  <c r="S142" i="1"/>
  <c r="U142" i="1" s="1"/>
  <c r="V142" i="1" s="1"/>
  <c r="F142" i="1"/>
  <c r="E142" i="1"/>
  <c r="D142" i="1"/>
  <c r="T141" i="1"/>
  <c r="S141" i="1"/>
  <c r="U141" i="1" s="1"/>
  <c r="V141" i="1" s="1"/>
  <c r="F141" i="1"/>
  <c r="E141" i="1"/>
  <c r="D141" i="1"/>
  <c r="T140" i="1"/>
  <c r="S140" i="1"/>
  <c r="U140" i="1" s="1"/>
  <c r="V140" i="1" s="1"/>
  <c r="F140" i="1"/>
  <c r="E140" i="1"/>
  <c r="D140" i="1"/>
  <c r="T139" i="1"/>
  <c r="S139" i="1"/>
  <c r="U139" i="1" s="1"/>
  <c r="V139" i="1" s="1"/>
  <c r="F139" i="1"/>
  <c r="E139" i="1"/>
  <c r="D139" i="1"/>
  <c r="T138" i="1"/>
  <c r="S138" i="1"/>
  <c r="U138" i="1" s="1"/>
  <c r="V138" i="1" s="1"/>
  <c r="F138" i="1"/>
  <c r="E138" i="1"/>
  <c r="D138" i="1"/>
  <c r="T137" i="1"/>
  <c r="S137" i="1"/>
  <c r="U137" i="1" s="1"/>
  <c r="V137" i="1" s="1"/>
  <c r="F137" i="1"/>
  <c r="E137" i="1"/>
  <c r="D137" i="1"/>
  <c r="T136" i="1"/>
  <c r="S136" i="1"/>
  <c r="U136" i="1" s="1"/>
  <c r="V136" i="1" s="1"/>
  <c r="F136" i="1"/>
  <c r="E136" i="1"/>
  <c r="D136" i="1"/>
  <c r="T135" i="1"/>
  <c r="S135" i="1"/>
  <c r="U135" i="1" s="1"/>
  <c r="V135" i="1" s="1"/>
  <c r="F135" i="1"/>
  <c r="E135" i="1"/>
  <c r="D135" i="1"/>
  <c r="T134" i="1"/>
  <c r="S134" i="1"/>
  <c r="U134" i="1" s="1"/>
  <c r="V134" i="1" s="1"/>
  <c r="F134" i="1"/>
  <c r="E134" i="1"/>
  <c r="D134" i="1"/>
  <c r="T133" i="1"/>
  <c r="S133" i="1"/>
  <c r="U133" i="1" s="1"/>
  <c r="V133" i="1" s="1"/>
  <c r="F133" i="1"/>
  <c r="E133" i="1"/>
  <c r="D133" i="1"/>
  <c r="T132" i="1"/>
  <c r="S132" i="1"/>
  <c r="U132" i="1" s="1"/>
  <c r="V132" i="1" s="1"/>
  <c r="F132" i="1"/>
  <c r="E132" i="1"/>
  <c r="D132" i="1"/>
  <c r="T131" i="1"/>
  <c r="S131" i="1"/>
  <c r="U131" i="1" s="1"/>
  <c r="V131" i="1" s="1"/>
  <c r="F131" i="1"/>
  <c r="E131" i="1"/>
  <c r="D131" i="1"/>
  <c r="T130" i="1"/>
  <c r="S130" i="1"/>
  <c r="U130" i="1" s="1"/>
  <c r="V130" i="1" s="1"/>
  <c r="F130" i="1"/>
  <c r="E130" i="1"/>
  <c r="D130" i="1"/>
  <c r="T129" i="1"/>
  <c r="S129" i="1"/>
  <c r="U129" i="1" s="1"/>
  <c r="V129" i="1" s="1"/>
  <c r="F129" i="1"/>
  <c r="E129" i="1"/>
  <c r="D129" i="1"/>
  <c r="T128" i="1"/>
  <c r="S128" i="1"/>
  <c r="U128" i="1" s="1"/>
  <c r="V128" i="1" s="1"/>
  <c r="F128" i="1"/>
  <c r="E128" i="1"/>
  <c r="D128" i="1"/>
  <c r="T127" i="1"/>
  <c r="S127" i="1"/>
  <c r="U127" i="1" s="1"/>
  <c r="V127" i="1" s="1"/>
  <c r="F127" i="1"/>
  <c r="E127" i="1"/>
  <c r="D127" i="1"/>
  <c r="T126" i="1"/>
  <c r="S126" i="1"/>
  <c r="U126" i="1" s="1"/>
  <c r="V126" i="1" s="1"/>
  <c r="F126" i="1"/>
  <c r="E126" i="1"/>
  <c r="D126" i="1"/>
  <c r="T125" i="1"/>
  <c r="S125" i="1"/>
  <c r="U125" i="1" s="1"/>
  <c r="V125" i="1" s="1"/>
  <c r="F125" i="1"/>
  <c r="E125" i="1"/>
  <c r="D125" i="1"/>
  <c r="T124" i="1"/>
  <c r="S124" i="1"/>
  <c r="U124" i="1" s="1"/>
  <c r="V124" i="1" s="1"/>
  <c r="F124" i="1"/>
  <c r="E124" i="1"/>
  <c r="D124" i="1"/>
  <c r="T123" i="1"/>
  <c r="S123" i="1"/>
  <c r="U123" i="1" s="1"/>
  <c r="V123" i="1" s="1"/>
  <c r="F123" i="1"/>
  <c r="E123" i="1"/>
  <c r="D123" i="1"/>
  <c r="T122" i="1"/>
  <c r="S122" i="1"/>
  <c r="U122" i="1" s="1"/>
  <c r="V122" i="1" s="1"/>
  <c r="F122" i="1"/>
  <c r="E122" i="1"/>
  <c r="D122" i="1"/>
  <c r="T121" i="1"/>
  <c r="S121" i="1"/>
  <c r="U121" i="1" s="1"/>
  <c r="V121" i="1" s="1"/>
  <c r="F121" i="1"/>
  <c r="E121" i="1"/>
  <c r="D121" i="1"/>
  <c r="T120" i="1"/>
  <c r="S120" i="1"/>
  <c r="U120" i="1" s="1"/>
  <c r="V120" i="1" s="1"/>
  <c r="F120" i="1"/>
  <c r="E120" i="1"/>
  <c r="D120" i="1"/>
  <c r="T119" i="1"/>
  <c r="S119" i="1"/>
  <c r="U119" i="1" s="1"/>
  <c r="V119" i="1" s="1"/>
  <c r="F119" i="1"/>
  <c r="E119" i="1"/>
  <c r="D119" i="1"/>
  <c r="T118" i="1"/>
  <c r="S118" i="1"/>
  <c r="U118" i="1" s="1"/>
  <c r="V118" i="1" s="1"/>
  <c r="F118" i="1"/>
  <c r="E118" i="1"/>
  <c r="D118" i="1"/>
  <c r="T117" i="1"/>
  <c r="S117" i="1"/>
  <c r="U117" i="1" s="1"/>
  <c r="V117" i="1" s="1"/>
  <c r="F117" i="1"/>
  <c r="E117" i="1"/>
  <c r="D117" i="1"/>
  <c r="T116" i="1"/>
  <c r="S116" i="1"/>
  <c r="U116" i="1" s="1"/>
  <c r="V116" i="1" s="1"/>
  <c r="F116" i="1"/>
  <c r="E116" i="1"/>
  <c r="D116" i="1"/>
  <c r="T115" i="1"/>
  <c r="S115" i="1"/>
  <c r="U115" i="1" s="1"/>
  <c r="V115" i="1" s="1"/>
  <c r="F115" i="1"/>
  <c r="E115" i="1"/>
  <c r="D115" i="1"/>
  <c r="T114" i="1"/>
  <c r="S114" i="1"/>
  <c r="U114" i="1" s="1"/>
  <c r="V114" i="1" s="1"/>
  <c r="F114" i="1"/>
  <c r="E114" i="1"/>
  <c r="D114" i="1"/>
  <c r="T113" i="1"/>
  <c r="S113" i="1"/>
  <c r="U113" i="1" s="1"/>
  <c r="V113" i="1" s="1"/>
  <c r="F113" i="1"/>
  <c r="E113" i="1"/>
  <c r="D113" i="1"/>
  <c r="T112" i="1"/>
  <c r="S112" i="1"/>
  <c r="U112" i="1" s="1"/>
  <c r="V112" i="1" s="1"/>
  <c r="F112" i="1"/>
  <c r="E112" i="1"/>
  <c r="D112" i="1"/>
  <c r="T111" i="1"/>
  <c r="S111" i="1"/>
  <c r="U111" i="1" s="1"/>
  <c r="V111" i="1" s="1"/>
  <c r="F111" i="1"/>
  <c r="E111" i="1"/>
  <c r="D111" i="1"/>
  <c r="T110" i="1"/>
  <c r="S110" i="1"/>
  <c r="U110" i="1" s="1"/>
  <c r="V110" i="1" s="1"/>
  <c r="F110" i="1"/>
  <c r="E110" i="1"/>
  <c r="D110" i="1"/>
  <c r="T109" i="1"/>
  <c r="S109" i="1"/>
  <c r="U109" i="1" s="1"/>
  <c r="V109" i="1" s="1"/>
  <c r="F109" i="1"/>
  <c r="E109" i="1"/>
  <c r="D109" i="1"/>
  <c r="T108" i="1"/>
  <c r="S108" i="1"/>
  <c r="U108" i="1" s="1"/>
  <c r="V108" i="1" s="1"/>
  <c r="F108" i="1"/>
  <c r="E108" i="1"/>
  <c r="D108" i="1"/>
  <c r="T107" i="1"/>
  <c r="S107" i="1"/>
  <c r="U107" i="1" s="1"/>
  <c r="V107" i="1" s="1"/>
  <c r="F107" i="1"/>
  <c r="E107" i="1"/>
  <c r="D107" i="1"/>
  <c r="T106" i="1"/>
  <c r="S106" i="1"/>
  <c r="U106" i="1" s="1"/>
  <c r="V106" i="1" s="1"/>
  <c r="F106" i="1"/>
  <c r="E106" i="1"/>
  <c r="D106" i="1"/>
  <c r="T105" i="1"/>
  <c r="S105" i="1"/>
  <c r="U105" i="1" s="1"/>
  <c r="V105" i="1" s="1"/>
  <c r="F105" i="1"/>
  <c r="E105" i="1"/>
  <c r="D105" i="1"/>
  <c r="T104" i="1"/>
  <c r="S104" i="1"/>
  <c r="U104" i="1" s="1"/>
  <c r="V104" i="1" s="1"/>
  <c r="F104" i="1"/>
  <c r="E104" i="1"/>
  <c r="D104" i="1"/>
  <c r="T103" i="1"/>
  <c r="S103" i="1"/>
  <c r="U103" i="1" s="1"/>
  <c r="V103" i="1" s="1"/>
  <c r="F103" i="1"/>
  <c r="E103" i="1"/>
  <c r="D103" i="1"/>
  <c r="T102" i="1"/>
  <c r="S102" i="1"/>
  <c r="U102" i="1" s="1"/>
  <c r="V102" i="1" s="1"/>
  <c r="F102" i="1"/>
  <c r="E102" i="1"/>
  <c r="D102" i="1"/>
  <c r="T101" i="1"/>
  <c r="S101" i="1"/>
  <c r="U101" i="1" s="1"/>
  <c r="V101" i="1" s="1"/>
  <c r="F101" i="1"/>
  <c r="E101" i="1"/>
  <c r="D101" i="1"/>
  <c r="T100" i="1"/>
  <c r="S100" i="1"/>
  <c r="U100" i="1" s="1"/>
  <c r="V100" i="1" s="1"/>
  <c r="F100" i="1"/>
  <c r="E100" i="1"/>
  <c r="D100" i="1"/>
  <c r="T99" i="1"/>
  <c r="S99" i="1"/>
  <c r="U99" i="1" s="1"/>
  <c r="V99" i="1" s="1"/>
  <c r="F99" i="1"/>
  <c r="E99" i="1"/>
  <c r="D99" i="1"/>
  <c r="T98" i="1"/>
  <c r="S98" i="1"/>
  <c r="U98" i="1" s="1"/>
  <c r="V98" i="1" s="1"/>
  <c r="F98" i="1"/>
  <c r="E98" i="1"/>
  <c r="D98" i="1"/>
  <c r="T97" i="1"/>
  <c r="S97" i="1"/>
  <c r="U97" i="1" s="1"/>
  <c r="V97" i="1" s="1"/>
  <c r="F97" i="1"/>
  <c r="E97" i="1"/>
  <c r="D97" i="1"/>
  <c r="T96" i="1"/>
  <c r="S96" i="1"/>
  <c r="F96" i="1"/>
  <c r="E96" i="1"/>
  <c r="D96" i="1"/>
  <c r="T95" i="1"/>
  <c r="S95" i="1"/>
  <c r="U95" i="1" s="1"/>
  <c r="V95" i="1" s="1"/>
  <c r="F95" i="1"/>
  <c r="E95" i="1"/>
  <c r="D95" i="1"/>
  <c r="T94" i="1"/>
  <c r="S94" i="1"/>
  <c r="U94" i="1" s="1"/>
  <c r="V94" i="1" s="1"/>
  <c r="F94" i="1"/>
  <c r="E94" i="1"/>
  <c r="D94" i="1"/>
  <c r="T93" i="1"/>
  <c r="S93" i="1"/>
  <c r="U93" i="1" s="1"/>
  <c r="V93" i="1" s="1"/>
  <c r="F93" i="1"/>
  <c r="E93" i="1"/>
  <c r="D93" i="1"/>
  <c r="T92" i="1"/>
  <c r="S92" i="1"/>
  <c r="U92" i="1" s="1"/>
  <c r="V92" i="1" s="1"/>
  <c r="F92" i="1"/>
  <c r="E92" i="1"/>
  <c r="D92" i="1"/>
  <c r="T91" i="1"/>
  <c r="S91" i="1"/>
  <c r="U91" i="1" s="1"/>
  <c r="V91" i="1" s="1"/>
  <c r="F91" i="1"/>
  <c r="E91" i="1"/>
  <c r="D91" i="1"/>
  <c r="T90" i="1"/>
  <c r="S90" i="1"/>
  <c r="U90" i="1" s="1"/>
  <c r="V90" i="1" s="1"/>
  <c r="F90" i="1"/>
  <c r="E90" i="1"/>
  <c r="D90" i="1"/>
  <c r="T89" i="1"/>
  <c r="S89" i="1"/>
  <c r="U89" i="1" s="1"/>
  <c r="V89" i="1" s="1"/>
  <c r="F89" i="1"/>
  <c r="E89" i="1"/>
  <c r="D89" i="1"/>
  <c r="T88" i="1"/>
  <c r="S88" i="1"/>
  <c r="U88" i="1" s="1"/>
  <c r="V88" i="1" s="1"/>
  <c r="F88" i="1"/>
  <c r="E88" i="1"/>
  <c r="D88" i="1"/>
  <c r="T87" i="1"/>
  <c r="S87" i="1"/>
  <c r="U87" i="1" s="1"/>
  <c r="V87" i="1" s="1"/>
  <c r="F87" i="1"/>
  <c r="E87" i="1"/>
  <c r="D87" i="1"/>
  <c r="T86" i="1"/>
  <c r="S86" i="1"/>
  <c r="U86" i="1" s="1"/>
  <c r="V86" i="1" s="1"/>
  <c r="F86" i="1"/>
  <c r="E86" i="1"/>
  <c r="D86" i="1"/>
  <c r="T85" i="1"/>
  <c r="S85" i="1"/>
  <c r="U85" i="1" s="1"/>
  <c r="V85" i="1" s="1"/>
  <c r="F85" i="1"/>
  <c r="E85" i="1"/>
  <c r="D85" i="1"/>
  <c r="T84" i="1"/>
  <c r="S84" i="1"/>
  <c r="U84" i="1" s="1"/>
  <c r="V84" i="1" s="1"/>
  <c r="F84" i="1"/>
  <c r="E84" i="1"/>
  <c r="D84" i="1"/>
  <c r="T83" i="1"/>
  <c r="S83" i="1"/>
  <c r="U83" i="1" s="1"/>
  <c r="V83" i="1" s="1"/>
  <c r="F83" i="1"/>
  <c r="E83" i="1"/>
  <c r="D83" i="1"/>
  <c r="T82" i="1"/>
  <c r="S82" i="1"/>
  <c r="U82" i="1" s="1"/>
  <c r="V82" i="1" s="1"/>
  <c r="F82" i="1"/>
  <c r="E82" i="1"/>
  <c r="D82" i="1"/>
  <c r="T81" i="1"/>
  <c r="S81" i="1"/>
  <c r="U81" i="1" s="1"/>
  <c r="V81" i="1" s="1"/>
  <c r="F81" i="1"/>
  <c r="E81" i="1"/>
  <c r="D81" i="1"/>
  <c r="T80" i="1"/>
  <c r="S80" i="1"/>
  <c r="U80" i="1" s="1"/>
  <c r="V80" i="1" s="1"/>
  <c r="F80" i="1"/>
  <c r="E80" i="1"/>
  <c r="D80" i="1"/>
  <c r="T79" i="1"/>
  <c r="S79" i="1"/>
  <c r="U79" i="1" s="1"/>
  <c r="V79" i="1" s="1"/>
  <c r="F79" i="1"/>
  <c r="E79" i="1"/>
  <c r="D79" i="1"/>
  <c r="T78" i="1"/>
  <c r="S78" i="1"/>
  <c r="U78" i="1" s="1"/>
  <c r="V78" i="1" s="1"/>
  <c r="F78" i="1"/>
  <c r="E78" i="1"/>
  <c r="D78" i="1"/>
  <c r="T77" i="1"/>
  <c r="S77" i="1"/>
  <c r="U77" i="1" s="1"/>
  <c r="V77" i="1" s="1"/>
  <c r="F77" i="1"/>
  <c r="E77" i="1"/>
  <c r="D77" i="1"/>
  <c r="T76" i="1"/>
  <c r="S76" i="1"/>
  <c r="U76" i="1" s="1"/>
  <c r="V76" i="1" s="1"/>
  <c r="F76" i="1"/>
  <c r="E76" i="1"/>
  <c r="D76" i="1"/>
  <c r="T75" i="1"/>
  <c r="S75" i="1"/>
  <c r="U75" i="1" s="1"/>
  <c r="V75" i="1" s="1"/>
  <c r="F75" i="1"/>
  <c r="E75" i="1"/>
  <c r="D75" i="1"/>
  <c r="T74" i="1"/>
  <c r="S74" i="1"/>
  <c r="U74" i="1" s="1"/>
  <c r="V74" i="1" s="1"/>
  <c r="F74" i="1"/>
  <c r="E74" i="1"/>
  <c r="D74" i="1"/>
  <c r="T73" i="1"/>
  <c r="S73" i="1"/>
  <c r="U73" i="1" s="1"/>
  <c r="V73" i="1" s="1"/>
  <c r="F73" i="1"/>
  <c r="E73" i="1"/>
  <c r="D73" i="1"/>
  <c r="T72" i="1"/>
  <c r="S72" i="1"/>
  <c r="U72" i="1" s="1"/>
  <c r="V72" i="1" s="1"/>
  <c r="F72" i="1"/>
  <c r="E72" i="1"/>
  <c r="D72" i="1"/>
  <c r="T71" i="1"/>
  <c r="S71" i="1"/>
  <c r="U71" i="1" s="1"/>
  <c r="V71" i="1" s="1"/>
  <c r="F71" i="1"/>
  <c r="E71" i="1"/>
  <c r="D71" i="1"/>
  <c r="T70" i="1"/>
  <c r="S70" i="1"/>
  <c r="U70" i="1" s="1"/>
  <c r="V70" i="1" s="1"/>
  <c r="F70" i="1"/>
  <c r="E70" i="1"/>
  <c r="D70" i="1"/>
  <c r="T69" i="1"/>
  <c r="S69" i="1"/>
  <c r="U69" i="1" s="1"/>
  <c r="V69" i="1" s="1"/>
  <c r="F69" i="1"/>
  <c r="E69" i="1"/>
  <c r="D69" i="1"/>
  <c r="T68" i="1"/>
  <c r="S68" i="1"/>
  <c r="U68" i="1" s="1"/>
  <c r="V68" i="1" s="1"/>
  <c r="F68" i="1"/>
  <c r="E68" i="1"/>
  <c r="D68" i="1"/>
  <c r="T67" i="1"/>
  <c r="S67" i="1"/>
  <c r="U67" i="1" s="1"/>
  <c r="V67" i="1" s="1"/>
  <c r="F67" i="1"/>
  <c r="E67" i="1"/>
  <c r="D67" i="1"/>
  <c r="T66" i="1"/>
  <c r="S66" i="1"/>
  <c r="U66" i="1" s="1"/>
  <c r="V66" i="1" s="1"/>
  <c r="F66" i="1"/>
  <c r="E66" i="1"/>
  <c r="D66" i="1"/>
  <c r="T65" i="1"/>
  <c r="S65" i="1"/>
  <c r="U65" i="1" s="1"/>
  <c r="V65" i="1" s="1"/>
  <c r="F65" i="1"/>
  <c r="E65" i="1"/>
  <c r="D65" i="1"/>
  <c r="T64" i="1"/>
  <c r="S64" i="1"/>
  <c r="U64" i="1" s="1"/>
  <c r="V64" i="1" s="1"/>
  <c r="F64" i="1"/>
  <c r="E64" i="1"/>
  <c r="D64" i="1"/>
  <c r="T63" i="1"/>
  <c r="S63" i="1"/>
  <c r="U63" i="1" s="1"/>
  <c r="V63" i="1" s="1"/>
  <c r="F63" i="1"/>
  <c r="E63" i="1"/>
  <c r="D63" i="1"/>
  <c r="T62" i="1"/>
  <c r="S62" i="1"/>
  <c r="U62" i="1" s="1"/>
  <c r="V62" i="1" s="1"/>
  <c r="F62" i="1"/>
  <c r="E62" i="1"/>
  <c r="D62" i="1"/>
  <c r="T61" i="1"/>
  <c r="S61" i="1"/>
  <c r="U61" i="1" s="1"/>
  <c r="V61" i="1" s="1"/>
  <c r="F61" i="1"/>
  <c r="E61" i="1"/>
  <c r="D61" i="1"/>
  <c r="T60" i="1"/>
  <c r="S60" i="1"/>
  <c r="U60" i="1" s="1"/>
  <c r="V60" i="1" s="1"/>
  <c r="F60" i="1"/>
  <c r="E60" i="1"/>
  <c r="D60" i="1"/>
  <c r="T59" i="1"/>
  <c r="S59" i="1"/>
  <c r="U59" i="1" s="1"/>
  <c r="V59" i="1" s="1"/>
  <c r="F59" i="1"/>
  <c r="E59" i="1"/>
  <c r="D59" i="1"/>
  <c r="T58" i="1"/>
  <c r="S58" i="1"/>
  <c r="U58" i="1" s="1"/>
  <c r="V58" i="1" s="1"/>
  <c r="F58" i="1"/>
  <c r="E58" i="1"/>
  <c r="D58" i="1"/>
  <c r="T57" i="1"/>
  <c r="S57" i="1"/>
  <c r="U57" i="1" s="1"/>
  <c r="V57" i="1" s="1"/>
  <c r="F57" i="1"/>
  <c r="E57" i="1"/>
  <c r="D57" i="1"/>
  <c r="T56" i="1"/>
  <c r="S56" i="1"/>
  <c r="U56" i="1" s="1"/>
  <c r="V56" i="1" s="1"/>
  <c r="F56" i="1"/>
  <c r="E56" i="1"/>
  <c r="D56" i="1"/>
  <c r="T55" i="1"/>
  <c r="S55" i="1"/>
  <c r="U55" i="1" s="1"/>
  <c r="V55" i="1" s="1"/>
  <c r="F55" i="1"/>
  <c r="E55" i="1"/>
  <c r="D55" i="1"/>
  <c r="T54" i="1"/>
  <c r="S54" i="1"/>
  <c r="U54" i="1" s="1"/>
  <c r="V54" i="1" s="1"/>
  <c r="F54" i="1"/>
  <c r="E54" i="1"/>
  <c r="D54" i="1"/>
  <c r="T53" i="1"/>
  <c r="S53" i="1"/>
  <c r="U53" i="1" s="1"/>
  <c r="V53" i="1" s="1"/>
  <c r="F53" i="1"/>
  <c r="E53" i="1"/>
  <c r="D53" i="1"/>
  <c r="T52" i="1"/>
  <c r="S52" i="1"/>
  <c r="U52" i="1" s="1"/>
  <c r="V52" i="1" s="1"/>
  <c r="F52" i="1"/>
  <c r="E52" i="1"/>
  <c r="D52" i="1"/>
  <c r="T51" i="1"/>
  <c r="S51" i="1"/>
  <c r="U51" i="1" s="1"/>
  <c r="V51" i="1" s="1"/>
  <c r="F51" i="1"/>
  <c r="E51" i="1"/>
  <c r="D51" i="1"/>
  <c r="T50" i="1"/>
  <c r="S50" i="1"/>
  <c r="U50" i="1" s="1"/>
  <c r="V50" i="1" s="1"/>
  <c r="F50" i="1"/>
  <c r="E50" i="1"/>
  <c r="D50" i="1"/>
  <c r="T49" i="1"/>
  <c r="S49" i="1"/>
  <c r="U49" i="1" s="1"/>
  <c r="V49" i="1" s="1"/>
  <c r="F49" i="1"/>
  <c r="E49" i="1"/>
  <c r="D49" i="1"/>
  <c r="T48" i="1"/>
  <c r="S48" i="1"/>
  <c r="U48" i="1" s="1"/>
  <c r="V48" i="1" s="1"/>
  <c r="F48" i="1"/>
  <c r="E48" i="1"/>
  <c r="D48" i="1"/>
  <c r="T47" i="1"/>
  <c r="S47" i="1"/>
  <c r="U47" i="1" s="1"/>
  <c r="V47" i="1" s="1"/>
  <c r="F47" i="1"/>
  <c r="E47" i="1"/>
  <c r="D47" i="1"/>
  <c r="T46" i="1"/>
  <c r="S46" i="1"/>
  <c r="U46" i="1" s="1"/>
  <c r="V46" i="1" s="1"/>
  <c r="F46" i="1"/>
  <c r="E46" i="1"/>
  <c r="D46" i="1"/>
  <c r="T45" i="1"/>
  <c r="S45" i="1"/>
  <c r="U45" i="1" s="1"/>
  <c r="V45" i="1" s="1"/>
  <c r="F45" i="1"/>
  <c r="E45" i="1"/>
  <c r="D45" i="1"/>
  <c r="T44" i="1"/>
  <c r="S44" i="1"/>
  <c r="U44" i="1" s="1"/>
  <c r="V44" i="1" s="1"/>
  <c r="F44" i="1"/>
  <c r="E44" i="1"/>
  <c r="D44" i="1"/>
  <c r="T43" i="1"/>
  <c r="S43" i="1"/>
  <c r="U43" i="1" s="1"/>
  <c r="V43" i="1" s="1"/>
  <c r="F43" i="1"/>
  <c r="E43" i="1"/>
  <c r="D43" i="1"/>
  <c r="T42" i="1"/>
  <c r="S42" i="1"/>
  <c r="U42" i="1" s="1"/>
  <c r="V42" i="1" s="1"/>
  <c r="F42" i="1"/>
  <c r="E42" i="1"/>
  <c r="D42" i="1"/>
  <c r="T41" i="1"/>
  <c r="S41" i="1"/>
  <c r="U41" i="1" s="1"/>
  <c r="V41" i="1" s="1"/>
  <c r="F41" i="1"/>
  <c r="E41" i="1"/>
  <c r="D41" i="1"/>
  <c r="T40" i="1"/>
  <c r="S40" i="1"/>
  <c r="U40" i="1" s="1"/>
  <c r="V40" i="1" s="1"/>
  <c r="F40" i="1"/>
  <c r="E40" i="1"/>
  <c r="D40" i="1"/>
  <c r="T39" i="1"/>
  <c r="S39" i="1"/>
  <c r="U39" i="1" s="1"/>
  <c r="V39" i="1" s="1"/>
  <c r="F39" i="1"/>
  <c r="E39" i="1"/>
  <c r="D39" i="1"/>
  <c r="T38" i="1"/>
  <c r="S38" i="1"/>
  <c r="F38" i="1"/>
  <c r="E38" i="1"/>
  <c r="D38" i="1"/>
  <c r="T37" i="1"/>
  <c r="S37" i="1"/>
  <c r="U37" i="1" s="1"/>
  <c r="V37" i="1" s="1"/>
  <c r="F37" i="1"/>
  <c r="E37" i="1"/>
  <c r="D37" i="1"/>
  <c r="T36" i="1"/>
  <c r="S36" i="1"/>
  <c r="U36" i="1" s="1"/>
  <c r="V36" i="1" s="1"/>
  <c r="F36" i="1"/>
  <c r="E36" i="1"/>
  <c r="D36" i="1"/>
  <c r="T35" i="1"/>
  <c r="S35" i="1"/>
  <c r="U35" i="1" s="1"/>
  <c r="V35" i="1" s="1"/>
  <c r="F35" i="1"/>
  <c r="E35" i="1"/>
  <c r="D35" i="1"/>
  <c r="T34" i="1"/>
  <c r="S34" i="1"/>
  <c r="U34" i="1" s="1"/>
  <c r="V34" i="1" s="1"/>
  <c r="F34" i="1"/>
  <c r="E34" i="1"/>
  <c r="D34" i="1"/>
  <c r="T33" i="1"/>
  <c r="S33" i="1"/>
  <c r="U33" i="1" s="1"/>
  <c r="V33" i="1" s="1"/>
  <c r="F33" i="1"/>
  <c r="E33" i="1"/>
  <c r="D33" i="1"/>
  <c r="T32" i="1"/>
  <c r="S32" i="1"/>
  <c r="F32" i="1"/>
  <c r="E32" i="1"/>
  <c r="D32" i="1"/>
  <c r="T31" i="1"/>
  <c r="S31" i="1"/>
  <c r="U31" i="1" s="1"/>
  <c r="V31" i="1" s="1"/>
  <c r="F31" i="1"/>
  <c r="E31" i="1"/>
  <c r="D31" i="1"/>
  <c r="T30" i="1"/>
  <c r="S30" i="1"/>
  <c r="U30" i="1" s="1"/>
  <c r="V30" i="1" s="1"/>
  <c r="F30" i="1"/>
  <c r="E30" i="1"/>
  <c r="D30" i="1"/>
  <c r="T29" i="1"/>
  <c r="S29" i="1"/>
  <c r="U29" i="1" s="1"/>
  <c r="V29" i="1" s="1"/>
  <c r="F29" i="1"/>
  <c r="E29" i="1"/>
  <c r="D29" i="1"/>
  <c r="T28" i="1"/>
  <c r="S28" i="1"/>
  <c r="U28" i="1" s="1"/>
  <c r="V28" i="1" s="1"/>
  <c r="F28" i="1"/>
  <c r="E28" i="1"/>
  <c r="D28" i="1"/>
  <c r="T27" i="1"/>
  <c r="S27" i="1"/>
  <c r="U27" i="1" s="1"/>
  <c r="V27" i="1" s="1"/>
  <c r="F27" i="1"/>
  <c r="E27" i="1"/>
  <c r="D27" i="1"/>
  <c r="T26" i="1"/>
  <c r="S26" i="1"/>
  <c r="U26" i="1" s="1"/>
  <c r="V26" i="1" s="1"/>
  <c r="F26" i="1"/>
  <c r="E26" i="1"/>
  <c r="D26" i="1"/>
  <c r="T25" i="1"/>
  <c r="S25" i="1"/>
  <c r="U25" i="1" s="1"/>
  <c r="V25" i="1" s="1"/>
  <c r="F25" i="1"/>
  <c r="E25" i="1"/>
  <c r="D25" i="1"/>
  <c r="T24" i="1"/>
  <c r="S24" i="1"/>
  <c r="U24" i="1" s="1"/>
  <c r="V24" i="1" s="1"/>
  <c r="F24" i="1"/>
  <c r="E24" i="1"/>
  <c r="D24" i="1"/>
  <c r="T23" i="1"/>
  <c r="S23" i="1"/>
  <c r="U23" i="1" s="1"/>
  <c r="V23" i="1" s="1"/>
  <c r="F23" i="1"/>
  <c r="E23" i="1"/>
  <c r="D23" i="1"/>
  <c r="T22" i="1"/>
  <c r="S22" i="1"/>
  <c r="U22" i="1" s="1"/>
  <c r="V22" i="1" s="1"/>
  <c r="F22" i="1"/>
  <c r="E22" i="1"/>
  <c r="D22" i="1"/>
  <c r="T21" i="1"/>
  <c r="S21" i="1"/>
  <c r="U21" i="1" s="1"/>
  <c r="V21" i="1" s="1"/>
  <c r="F21" i="1"/>
  <c r="E21" i="1"/>
  <c r="D21" i="1"/>
  <c r="T20" i="1"/>
  <c r="S20" i="1"/>
  <c r="U20" i="1" s="1"/>
  <c r="V20" i="1" s="1"/>
  <c r="F20" i="1"/>
  <c r="E20" i="1"/>
  <c r="D20" i="1"/>
  <c r="T19" i="1"/>
  <c r="S19" i="1"/>
  <c r="F19" i="1"/>
  <c r="E19" i="1"/>
  <c r="D19" i="1"/>
  <c r="T18" i="1"/>
  <c r="S18" i="1"/>
  <c r="U18" i="1" s="1"/>
  <c r="V18" i="1" s="1"/>
  <c r="F18" i="1"/>
  <c r="E18" i="1"/>
  <c r="D18" i="1"/>
  <c r="T17" i="1"/>
  <c r="S17" i="1"/>
  <c r="U17" i="1" s="1"/>
  <c r="V17" i="1" s="1"/>
  <c r="F17" i="1"/>
  <c r="E17" i="1"/>
  <c r="D17" i="1"/>
  <c r="T16" i="1"/>
  <c r="S16" i="1"/>
  <c r="U16" i="1" s="1"/>
  <c r="V16" i="1" s="1"/>
  <c r="F16" i="1"/>
  <c r="E16" i="1"/>
  <c r="D16" i="1"/>
  <c r="T15" i="1"/>
  <c r="S15" i="1"/>
  <c r="U15" i="1" s="1"/>
  <c r="V15" i="1" s="1"/>
  <c r="F15" i="1"/>
  <c r="E15" i="1"/>
  <c r="D15" i="1"/>
  <c r="T14" i="1"/>
  <c r="S14" i="1"/>
  <c r="U14" i="1" s="1"/>
  <c r="V14" i="1" s="1"/>
  <c r="F14" i="1"/>
  <c r="E14" i="1"/>
  <c r="D14" i="1"/>
  <c r="T13" i="1"/>
  <c r="S13" i="1"/>
  <c r="U13" i="1" s="1"/>
  <c r="V13" i="1" s="1"/>
  <c r="F13" i="1"/>
  <c r="E13" i="1"/>
  <c r="D13" i="1"/>
  <c r="T12" i="1"/>
  <c r="S12" i="1"/>
  <c r="U12" i="1" s="1"/>
  <c r="V12" i="1" s="1"/>
  <c r="F12" i="1"/>
  <c r="E12" i="1"/>
  <c r="D12" i="1"/>
  <c r="T11" i="1"/>
  <c r="S11" i="1"/>
  <c r="U11" i="1" s="1"/>
  <c r="V11" i="1" s="1"/>
  <c r="F11" i="1"/>
  <c r="E11" i="1"/>
  <c r="D11" i="1"/>
  <c r="T10" i="1"/>
  <c r="S10" i="1"/>
  <c r="U10" i="1" s="1"/>
  <c r="V10" i="1" s="1"/>
  <c r="F10" i="1"/>
  <c r="E10" i="1"/>
  <c r="D10" i="1"/>
  <c r="T9" i="1"/>
  <c r="S9" i="1"/>
  <c r="U9" i="1" s="1"/>
  <c r="V9" i="1" s="1"/>
  <c r="F9" i="1"/>
  <c r="E9" i="1"/>
  <c r="D9" i="1"/>
  <c r="T8" i="1"/>
  <c r="S8" i="1"/>
  <c r="U8" i="1" s="1"/>
  <c r="V8" i="1" s="1"/>
  <c r="F8" i="1"/>
  <c r="E8" i="1"/>
  <c r="D8" i="1"/>
  <c r="T7" i="1"/>
  <c r="S7" i="1"/>
  <c r="U7" i="1" s="1"/>
  <c r="V7" i="1" s="1"/>
  <c r="F7" i="1"/>
  <c r="E7" i="1"/>
  <c r="D7" i="1"/>
  <c r="T6" i="1"/>
  <c r="S6" i="1"/>
  <c r="U6" i="1" s="1"/>
  <c r="V6" i="1" s="1"/>
  <c r="F6" i="1"/>
  <c r="E6" i="1"/>
  <c r="D6" i="1"/>
  <c r="T5" i="1"/>
  <c r="S5" i="1"/>
  <c r="U5" i="1" s="1"/>
  <c r="V5" i="1" s="1"/>
  <c r="F5" i="1"/>
  <c r="E5" i="1"/>
  <c r="D5" i="1"/>
  <c r="T4" i="1"/>
  <c r="S4" i="1"/>
  <c r="U4" i="1" s="1"/>
  <c r="V4" i="1" s="1"/>
  <c r="F4" i="1"/>
  <c r="E4" i="1"/>
  <c r="D4" i="1"/>
  <c r="T3" i="1"/>
  <c r="S3" i="1"/>
  <c r="U3" i="1" s="1"/>
  <c r="V3" i="1" s="1"/>
  <c r="F3" i="1"/>
  <c r="E3" i="1"/>
  <c r="D3" i="1"/>
  <c r="T2" i="1"/>
  <c r="S2" i="1"/>
  <c r="U2" i="1" s="1"/>
  <c r="V2" i="1" s="1"/>
  <c r="F2" i="1"/>
  <c r="E2" i="1"/>
  <c r="D2" i="1"/>
  <c r="U1051" i="1" l="1"/>
  <c r="V1051" i="1" s="1"/>
  <c r="U2636" i="1"/>
  <c r="V2636" i="1" s="1"/>
  <c r="U1199" i="1"/>
  <c r="V1199" i="1" s="1"/>
  <c r="U631" i="1"/>
  <c r="V631" i="1" s="1"/>
  <c r="U453" i="1"/>
  <c r="V453" i="1" s="1"/>
  <c r="U2032" i="1"/>
  <c r="V2032" i="1" s="1"/>
  <c r="U398" i="1"/>
  <c r="V398" i="1" s="1"/>
  <c r="U2176" i="1"/>
  <c r="V2176" i="1" s="1"/>
  <c r="U734" i="1"/>
  <c r="V734" i="1" s="1"/>
  <c r="U211" i="1"/>
  <c r="V211" i="1" s="1"/>
  <c r="U730" i="1"/>
  <c r="V730" i="1" s="1"/>
  <c r="U2096" i="1"/>
  <c r="V2096" i="1" s="1"/>
  <c r="U2449" i="1"/>
  <c r="V2449" i="1" s="1"/>
  <c r="U2641" i="1"/>
  <c r="V2641" i="1" s="1"/>
  <c r="U2520" i="1"/>
  <c r="V2520" i="1" s="1"/>
  <c r="U1403" i="1"/>
  <c r="V1403" i="1" s="1"/>
  <c r="U483" i="1"/>
  <c r="V483" i="1" s="1"/>
  <c r="U189" i="1"/>
  <c r="V189" i="1" s="1"/>
  <c r="U2580" i="1"/>
  <c r="V2580" i="1" s="1"/>
  <c r="U1033" i="1"/>
  <c r="V1033" i="1" s="1"/>
  <c r="U1632" i="1"/>
  <c r="V1632" i="1" s="1"/>
  <c r="U2265" i="1"/>
  <c r="V2265" i="1" s="1"/>
  <c r="U1377" i="1"/>
  <c r="V1377" i="1" s="1"/>
  <c r="U32" i="1"/>
  <c r="V32" i="1" s="1"/>
  <c r="U96" i="1"/>
  <c r="V96" i="1" s="1"/>
  <c r="U402" i="1"/>
  <c r="V402" i="1" s="1"/>
  <c r="U38" i="1"/>
  <c r="V38" i="1" s="1"/>
  <c r="U2064" i="1"/>
  <c r="V2064" i="1" s="1"/>
  <c r="U19" i="1"/>
  <c r="V19" i="1" s="1"/>
  <c r="U2340" i="1"/>
  <c r="V2340" i="1" s="1"/>
  <c r="U1806" i="1"/>
  <c r="V1806" i="1" s="1"/>
  <c r="U1407" i="1"/>
  <c r="V1407" i="1" s="1"/>
  <c r="U259" i="1"/>
  <c r="V259" i="1" s="1"/>
</calcChain>
</file>

<file path=xl/sharedStrings.xml><?xml version="1.0" encoding="utf-8"?>
<sst xmlns="http://schemas.openxmlformats.org/spreadsheetml/2006/main" count="16387" uniqueCount="106">
  <si>
    <t>ID</t>
  </si>
  <si>
    <t>Order Date</t>
  </si>
  <si>
    <t>Year</t>
  </si>
  <si>
    <t>Quarter</t>
  </si>
  <si>
    <t>Month No</t>
  </si>
  <si>
    <t>Month</t>
  </si>
  <si>
    <t>Region</t>
  </si>
  <si>
    <t>Country</t>
  </si>
  <si>
    <t>Sales Channel</t>
  </si>
  <si>
    <t>Customer Type</t>
  </si>
  <si>
    <t>Product Category</t>
  </si>
  <si>
    <t>Product</t>
  </si>
  <si>
    <t>Units Sold</t>
  </si>
  <si>
    <t>Unit Price</t>
  </si>
  <si>
    <t>Discount %</t>
  </si>
  <si>
    <t>Unit Cost</t>
  </si>
  <si>
    <t>Revenue</t>
  </si>
  <si>
    <t>COGS</t>
  </si>
  <si>
    <t>Gross Profit</t>
  </si>
  <si>
    <t>Gross Margin %</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</si>
  <si>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</si>
  <si>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</si>
  <si>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</si>
  <si>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</si>
  <si>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</si>
  <si>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</si>
  <si>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</si>
  <si>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</si>
  <si>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</si>
  <si>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</si>
  <si>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</si>
  <si>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</si>
  <si>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</si>
  <si>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</si>
  <si>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</si>
  <si>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</si>
  <si>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</si>
  <si>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</si>
  <si>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</si>
  <si>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</si>
  <si>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</si>
  <si>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</si>
  <si>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</si>
  <si>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</si>
  <si>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</si>
  <si>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</si>
  <si>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</si>
  <si>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</si>
  <si>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</si>
  <si>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</si>
  <si>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</si>
  <si>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</si>
  <si>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</si>
  <si>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</si>
  <si>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</si>
  <si>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</si>
  <si>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</si>
  <si>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</si>
  <si>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</si>
  <si>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</si>
  <si>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</si>
  <si>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</si>
  <si>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</si>
  <si>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</si>
  <si>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</si>
  <si>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</si>
  <si>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</si>
  <si>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</si>
  <si>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</si>
  <si>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</si>
  <si>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</si>
  <si>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</si>
  <si>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</si>
  <si>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Sum of Revenue</t>
  </si>
  <si>
    <t>Sum of Gross Profit</t>
  </si>
  <si>
    <t>Gross Profit Margin</t>
  </si>
  <si>
    <t>Sum of Units Sold</t>
  </si>
  <si>
    <t>Sum of COGS</t>
  </si>
  <si>
    <t>Total Orders</t>
  </si>
  <si>
    <t>Sum of Discount %</t>
  </si>
  <si>
    <t>Sum of Unit Cost</t>
  </si>
  <si>
    <t>Discount Amount</t>
  </si>
  <si>
    <t>Count of Unit Price</t>
  </si>
  <si>
    <t>Pre-discount Sales</t>
  </si>
  <si>
    <t>Total Discount Amount</t>
  </si>
  <si>
    <t>Total Pre-discount Sales</t>
  </si>
  <si>
    <t>Effective discount %</t>
  </si>
  <si>
    <t>Row Labels</t>
  </si>
  <si>
    <t>Grand Total</t>
  </si>
  <si>
    <t>Dec</t>
  </si>
  <si>
    <t>Jan</t>
  </si>
  <si>
    <t>Nov</t>
  </si>
  <si>
    <t>Oct</t>
  </si>
  <si>
    <t>Feb</t>
  </si>
  <si>
    <t>Sep</t>
  </si>
  <si>
    <t>Aug</t>
  </si>
  <si>
    <t>Jul</t>
  </si>
  <si>
    <t>Mar</t>
  </si>
  <si>
    <t>Jun</t>
  </si>
  <si>
    <t>May</t>
  </si>
  <si>
    <t>Apr</t>
  </si>
  <si>
    <t>Column Labels</t>
  </si>
  <si>
    <t>Total Revenue</t>
  </si>
  <si>
    <t>Monthly Revenue by Category</t>
  </si>
  <si>
    <t>Monthly Revenue by Channel</t>
  </si>
  <si>
    <t>customer mix by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</si>
</sst>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m\-yyyy"/>
    <numFmt numFmtId="165" formatCode="\$#,##0.00"/>
    <numFmt numFmtId="166" formatCode="0.0%"/>
    <numFmt numFmtId="167" formatCode="\$#,##0"/>
    <numFmt numFmtId="168" formatCode="[$$-C09]#,##0"/>
    <numFmt numFmtId="169" formatCode="[$$-C09]#,##0.00"/>
    <numFmt numFmtId="170" formatCode="[$$-409]#,##0"/>
    <numFmt numFmtId="171" formatCode="[$$-45C]#,##0,&quot;K&quot;"/>
    <numFmt numFmtId="172" formatCode="\$#,##0,&quot;K&quot;"/>
  </numFmts>
  <fonts count="4" x14ac:knownFonts="1">
    <font>
      <sz val="11"/>
      <color theme="1"/>
      <name val="Aptos Narrow"/>
      <family val="2"/>
      <scheme val="minor"/>
    </font>
    <font>
      <b/>
      <sz val="12"/>
      <color rgb="FFFFFFFF"/>
      <name val="Aptos Narrow"/>
      <family val="2"/>
      <scheme val="minor"/>
    </font>
    <font>
      <sz val="12"/>
      <name val="Aptos Narrow"/>
      <family val="2"/>
      <scheme val="minor"/>
    </font>
    <font>
      <sz val="10"/>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2" fillId="0" borderId="0" xfId="0" quotePrefix="1" applyFont="1"/>
    <xf numFmtId="164" fontId="2" fillId="0" borderId="0" xfId="0" applyNumberFormat="1" applyFont="1"/>
    <xf numFmtId="0" fontId="2" fillId="0" borderId="0" xfId="0" applyFont="1"/>
    <xf numFmtId="164" fontId="2" fillId="0" borderId="0" xfId="0" applyNumberFormat="1" applyFont="1" applyAlignment="1">
      <alignment horizontal="right"/>
    </xf>
    <xf numFmtId="1" fontId="2" fillId="0" borderId="0" xfId="0" applyNumberFormat="1" applyFont="1" applyAlignment="1">
      <alignment horizontal="center"/>
    </xf>
    <xf numFmtId="165" fontId="2" fillId="0" borderId="0" xfId="0" applyNumberFormat="1" applyFont="1"/>
    <xf numFmtId="9" fontId="2" fillId="0" borderId="0" xfId="0" applyNumberFormat="1" applyFont="1"/>
    <xf numFmtId="166" fontId="2" fillId="0" borderId="0" xfId="0" applyNumberFormat="1" applyFont="1" applyAlignment="1">
      <alignment horizontal="center"/>
    </xf>
    <xf numFmtId="0" fontId="0" fillId="0" borderId="0" xfId="0" applyAlignment="1">
      <alignment horizontal="right"/>
    </xf>
    <xf numFmtId="0" fontId="0" fillId="0" borderId="0" xfId="0" applyAlignment="1">
      <alignment horizontal="center"/>
    </xf>
    <xf numFmtId="167" fontId="0" fillId="0" borderId="0" xfId="0" applyNumberFormat="1"/>
    <xf numFmtId="10" fontId="0" fillId="0" borderId="0" xfId="0" applyNumberFormat="1"/>
    <xf numFmtId="1" fontId="0" fillId="0" borderId="0" xfId="0" applyNumberFormat="1"/>
    <xf numFmtId="168" fontId="0" fillId="0" borderId="0" xfId="0" applyNumberFormat="1"/>
    <xf numFmtId="0" fontId="0" fillId="3" borderId="0" xfId="0" applyFill="1"/>
    <xf numFmtId="0" fontId="0" fillId="0" borderId="0" xfId="0" pivotButton="1"/>
    <xf numFmtId="9" fontId="0" fillId="0" borderId="0" xfId="0" applyNumberFormat="1"/>
    <xf numFmtId="169" fontId="0" fillId="0" borderId="0" xfId="0" applyNumberFormat="1"/>
    <xf numFmtId="170" fontId="2" fillId="0" borderId="0" xfId="0" applyNumberFormat="1" applyFont="1"/>
    <xf numFmtId="0" fontId="0" fillId="0" borderId="0" xfId="0" applyAlignment="1">
      <alignment horizontal="left"/>
    </xf>
    <xf numFmtId="171" fontId="0" fillId="0" borderId="0" xfId="0" applyNumberFormat="1"/>
    <xf numFmtId="172" fontId="0" fillId="0" borderId="0" xfId="0" applyNumberFormat="1"/>
    <xf numFmtId="0" fontId="3" fillId="3" borderId="0" xfId="0" applyFont="1" applyFill="1"/>
    <xf numFmtId="0" fontId="0" fillId="0" borderId="0" xfId="0" applyNumberFormat="1"/>
  </cellXfs>
  <cellStyles count="1">
    <cellStyle name="Normal" xfId="0" builtinId="0"/>
  </cellStyles>
  <dxfs count="224">
    <dxf>
      <numFmt numFmtId="167" formatCode="\$#,##0"/>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67" formatCode="\$#,##0"/>
    </dxf>
    <dxf>
      <numFmt numFmtId="0" formatCode="General"/>
    </dxf>
    <dxf>
      <numFmt numFmtId="1" formatCode="0"/>
    </dxf>
    <dxf>
      <numFmt numFmtId="167" formatCode="\$#,##0"/>
    </dxf>
    <dxf>
      <numFmt numFmtId="167" formatCode="\$#,##0"/>
    </dxf>
    <dxf>
      <numFmt numFmtId="167" formatCode="\$#,##0"/>
    </dxf>
    <dxf>
      <numFmt numFmtId="0" formatCode="General"/>
    </dxf>
    <dxf>
      <numFmt numFmtId="1" formatCode="0"/>
    </dxf>
    <dxf>
      <numFmt numFmtId="167" formatCode="\$#,##0"/>
    </dxf>
    <dxf>
      <numFmt numFmtId="167" formatCode="\$#,##0"/>
    </dxf>
    <dxf>
      <numFmt numFmtId="0" formatCode="General"/>
    </dxf>
    <dxf>
      <numFmt numFmtId="0" formatCode="General"/>
    </dxf>
    <dxf>
      <numFmt numFmtId="168" formatCode="[$$-C09]#,##0"/>
    </dxf>
    <dxf>
      <numFmt numFmtId="167" formatCode="\$#,##0"/>
    </dxf>
    <dxf>
      <numFmt numFmtId="167" formatCode="\$#,##0"/>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67" formatCode="\$#,##0"/>
    </dxf>
    <dxf>
      <numFmt numFmtId="172" formatCode="\$#,##0,&quot;K&quot;"/>
    </dxf>
    <dxf>
      <numFmt numFmtId="167" formatCode="\$#,##0"/>
    </dxf>
    <dxf>
      <numFmt numFmtId="167" formatCode="\$#,##0"/>
    </dxf>
    <dxf>
      <numFmt numFmtId="172" formatCode="\$#,##0,&quot;K&quot;"/>
    </dxf>
    <dxf>
      <numFmt numFmtId="13" formatCode="0%"/>
    </dxf>
    <dxf>
      <numFmt numFmtId="167" formatCode="\$#,##0"/>
    </dxf>
    <dxf>
      <numFmt numFmtId="172" formatCode="\$#,##0,&quot;K&quot;"/>
    </dxf>
    <dxf>
      <numFmt numFmtId="167" formatCode="\$#,##0"/>
    </dxf>
    <dxf>
      <numFmt numFmtId="171" formatCode="[$$-45C]#,##0,&quot;K&quot;"/>
    </dxf>
    <dxf>
      <numFmt numFmtId="167" formatCode="\$#,##0"/>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67" formatCode="\$#,##0"/>
    </dxf>
    <dxf>
      <numFmt numFmtId="0" formatCode="General"/>
    </dxf>
    <dxf>
      <numFmt numFmtId="1" formatCode="0"/>
    </dxf>
    <dxf>
      <numFmt numFmtId="167" formatCode="\$#,##0"/>
    </dxf>
    <dxf>
      <numFmt numFmtId="167" formatCode="\$#,##0"/>
    </dxf>
    <dxf>
      <numFmt numFmtId="167" formatCode="\$#,##0"/>
    </dxf>
    <dxf>
      <numFmt numFmtId="0" formatCode="General"/>
    </dxf>
    <dxf>
      <numFmt numFmtId="1" formatCode="0"/>
    </dxf>
    <dxf>
      <numFmt numFmtId="167" formatCode="\$#,##0"/>
    </dxf>
    <dxf>
      <numFmt numFmtId="167" formatCode="\$#,##0"/>
    </dxf>
    <dxf>
      <numFmt numFmtId="0" formatCode="General"/>
    </dxf>
    <dxf>
      <numFmt numFmtId="0" formatCode="General"/>
    </dxf>
    <dxf>
      <numFmt numFmtId="168" formatCode="[$$-C09]#,##0"/>
    </dxf>
    <dxf>
      <numFmt numFmtId="167" formatCode="\$#,##0"/>
    </dxf>
    <dxf>
      <numFmt numFmtId="167" formatCode="\$#,##0"/>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67" formatCode="\$#,##0"/>
    </dxf>
    <dxf>
      <numFmt numFmtId="172" formatCode="\$#,##0,&quot;K&quot;"/>
    </dxf>
    <dxf>
      <numFmt numFmtId="167" formatCode="\$#,##0"/>
    </dxf>
    <dxf>
      <numFmt numFmtId="167" formatCode="\$#,##0"/>
    </dxf>
    <dxf>
      <numFmt numFmtId="172" formatCode="\$#,##0,&quot;K&quot;"/>
    </dxf>
    <dxf>
      <numFmt numFmtId="13" formatCode="0%"/>
    </dxf>
    <dxf>
      <numFmt numFmtId="167" formatCode="\$#,##0"/>
    </dxf>
    <dxf>
      <numFmt numFmtId="172" formatCode="\$#,##0,&quot;K&quot;"/>
    </dxf>
    <dxf>
      <numFmt numFmtId="167" formatCode="\$#,##0"/>
    </dxf>
    <dxf>
      <numFmt numFmtId="171" formatCode="[$$-45C]#,##0,&quot;K&quot;"/>
    </dxf>
    <dxf>
      <numFmt numFmtId="167" formatCode="\$#,##0"/>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67" formatCode="\$#,##0"/>
    </dxf>
    <dxf>
      <numFmt numFmtId="0" formatCode="General"/>
    </dxf>
    <dxf>
      <numFmt numFmtId="1" formatCode="0"/>
    </dxf>
    <dxf>
      <numFmt numFmtId="167" formatCode="\$#,##0"/>
    </dxf>
    <dxf>
      <numFmt numFmtId="167" formatCode="\$#,##0"/>
    </dxf>
    <dxf>
      <numFmt numFmtId="167" formatCode="\$#,##0"/>
    </dxf>
    <dxf>
      <numFmt numFmtId="0" formatCode="General"/>
    </dxf>
    <dxf>
      <numFmt numFmtId="1" formatCode="0"/>
    </dxf>
    <dxf>
      <numFmt numFmtId="167" formatCode="\$#,##0"/>
    </dxf>
    <dxf>
      <numFmt numFmtId="167" formatCode="\$#,##0"/>
    </dxf>
    <dxf>
      <numFmt numFmtId="0" formatCode="General"/>
    </dxf>
    <dxf>
      <numFmt numFmtId="0" formatCode="General"/>
    </dxf>
    <dxf>
      <numFmt numFmtId="168" formatCode="[$$-C09]#,##0"/>
    </dxf>
    <dxf>
      <numFmt numFmtId="167" formatCode="\$#,##0"/>
    </dxf>
    <dxf>
      <numFmt numFmtId="167" formatCode="\$#,##0"/>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67" formatCode="\$#,##0"/>
    </dxf>
    <dxf>
      <numFmt numFmtId="172" formatCode="\$#,##0,&quot;K&quot;"/>
    </dxf>
    <dxf>
      <numFmt numFmtId="167" formatCode="\$#,##0"/>
    </dxf>
    <dxf>
      <numFmt numFmtId="167" formatCode="\$#,##0"/>
    </dxf>
    <dxf>
      <numFmt numFmtId="172" formatCode="\$#,##0,&quot;K&quot;"/>
    </dxf>
    <dxf>
      <numFmt numFmtId="13" formatCode="0%"/>
    </dxf>
    <dxf>
      <numFmt numFmtId="167" formatCode="\$#,##0"/>
    </dxf>
    <dxf>
      <numFmt numFmtId="172" formatCode="\$#,##0,&quot;K&quot;"/>
    </dxf>
    <dxf>
      <numFmt numFmtId="167" formatCode="\$#,##0"/>
    </dxf>
    <dxf>
      <numFmt numFmtId="171" formatCode="[$$-45C]#,##0,&quot;K&quo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3" formatCode="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5" formatCode="\$#,##0.0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7" formatCode="\$#,##0"/>
    </dxf>
    <dxf>
      <numFmt numFmtId="168" formatCode="[$$-C09]#,##0"/>
    </dxf>
    <dxf>
      <numFmt numFmtId="0" formatCode="General"/>
    </dxf>
    <dxf>
      <numFmt numFmtId="0" formatCode="General"/>
    </dxf>
    <dxf>
      <numFmt numFmtId="171" formatCode="[$$-45C]#,##0,&quot;K&quot;"/>
    </dxf>
    <dxf>
      <numFmt numFmtId="167" formatCode="\$#,##0"/>
    </dxf>
    <dxf>
      <numFmt numFmtId="1" formatCode="0"/>
    </dxf>
    <dxf>
      <numFmt numFmtId="0" formatCode="General"/>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67" formatCode="\$#,##0"/>
    </dxf>
    <dxf>
      <numFmt numFmtId="172" formatCode="\$#,##0,&quot;K&quot;"/>
    </dxf>
    <dxf>
      <numFmt numFmtId="167" formatCode="\$#,##0"/>
    </dxf>
    <dxf>
      <numFmt numFmtId="13" formatCode="0%"/>
    </dxf>
    <dxf>
      <numFmt numFmtId="167" formatCode="\$#,##0"/>
    </dxf>
    <dxf>
      <numFmt numFmtId="1" formatCode="0"/>
    </dxf>
    <dxf>
      <numFmt numFmtId="0" formatCode="General"/>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67" formatCode="\$#,##0"/>
    </dxf>
    <dxf>
      <numFmt numFmtId="167" formatCode="\$#,##0"/>
    </dxf>
    <dxf>
      <numFmt numFmtId="172" formatCode="\$#,##0,&quot;K&quot;"/>
    </dxf>
    <dxf>
      <numFmt numFmtId="167" formatCode="\$#,##0"/>
    </dxf>
    <dxf>
      <numFmt numFmtId="167" formatCode="\$#,##0"/>
    </dxf>
    <dxf>
      <numFmt numFmtId="167" formatCode="\$#,##0"/>
    </dxf>
    <dxf>
      <numFmt numFmtId="172" formatCode="\$#,##0,&quot;K&quot;"/>
    </dxf>
    <dxf>
      <numFmt numFmtId="167" formatCode="\$#,##0"/>
    </dxf>
    <dxf>
      <numFmt numFmtId="167" formatCode="\$#,##0"/>
    </dxf>
  </dxfs>
  <tableStyles count="0" defaultTableStyle="TableStyleMedium2" defaultPivotStyle="PivotStyleLight16"/>
  <colors>
    <mruColors>
      <color rgb="FF0599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Dashboard.xlsx]All Pivot Tables!Revenue by Category</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alpha val="70000"/>
            </a:schemeClr>
          </a:solidFill>
          <a:ln>
            <a:noFill/>
          </a:ln>
          <a:effectLst/>
        </c:spPr>
        <c:marker>
          <c:symbol val="none"/>
        </c:marker>
        <c:dLbl>
          <c:idx val="0"/>
          <c:spPr>
            <a:solidFill>
              <a:schemeClr val="bg2">
                <a:lumMod val="90000"/>
                <a:alpha val="46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8336462536753"/>
          <c:y val="0.18167487410986152"/>
          <c:w val="0.83834908136482944"/>
          <c:h val="0.80555555555555558"/>
        </c:manualLayout>
      </c:layout>
      <c:barChart>
        <c:barDir val="bar"/>
        <c:grouping val="clustered"/>
        <c:varyColors val="0"/>
        <c:ser>
          <c:idx val="0"/>
          <c:order val="0"/>
          <c:tx>
            <c:strRef>
              <c:f>'All Pivot Tables'!$B$11</c:f>
              <c:strCache>
                <c:ptCount val="1"/>
                <c:pt idx="0">
                  <c:v>Total</c:v>
                </c:pt>
              </c:strCache>
            </c:strRef>
          </c:tx>
          <c:spPr>
            <a:solidFill>
              <a:schemeClr val="accent2">
                <a:lumMod val="75000"/>
                <a:alpha val="70000"/>
              </a:schemeClr>
            </a:solidFill>
            <a:ln>
              <a:noFill/>
            </a:ln>
            <a:effectLst/>
          </c:spPr>
          <c:invertIfNegative val="0"/>
          <c:dLbls>
            <c:spPr>
              <a:solidFill>
                <a:schemeClr val="bg2">
                  <a:lumMod val="90000"/>
                  <a:alpha val="46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Tables'!$A$12:$A$17</c:f>
              <c:strCache>
                <c:ptCount val="5"/>
                <c:pt idx="0">
                  <c:v>Camping</c:v>
                </c:pt>
                <c:pt idx="1">
                  <c:v>Cycling</c:v>
                </c:pt>
                <c:pt idx="2">
                  <c:v>Fitness</c:v>
                </c:pt>
                <c:pt idx="3">
                  <c:v>Hiking</c:v>
                </c:pt>
                <c:pt idx="4">
                  <c:v>Travel</c:v>
                </c:pt>
              </c:strCache>
            </c:strRef>
          </c:cat>
          <c:val>
            <c:numRef>
              <c:f>'All Pivot Tables'!$B$12:$B$17</c:f>
              <c:numCache>
                <c:formatCode>[$$-45C]#,##0,"K"</c:formatCode>
                <c:ptCount val="5"/>
                <c:pt idx="0">
                  <c:v>198505.1335</c:v>
                </c:pt>
                <c:pt idx="1">
                  <c:v>87481.988500000065</c:v>
                </c:pt>
                <c:pt idx="2">
                  <c:v>55552.427999999942</c:v>
                </c:pt>
                <c:pt idx="3">
                  <c:v>179959.14399999997</c:v>
                </c:pt>
                <c:pt idx="4">
                  <c:v>123724.48550000004</c:v>
                </c:pt>
              </c:numCache>
            </c:numRef>
          </c:val>
          <c:extLst>
            <c:ext xmlns:c16="http://schemas.microsoft.com/office/drawing/2014/chart" uri="{C3380CC4-5D6E-409C-BE32-E72D297353CC}">
              <c16:uniqueId val="{00000000-A384-47E0-9835-0ED61792F758}"/>
            </c:ext>
          </c:extLst>
        </c:ser>
        <c:dLbls>
          <c:showLegendKey val="0"/>
          <c:showVal val="0"/>
          <c:showCatName val="0"/>
          <c:showSerName val="0"/>
          <c:showPercent val="0"/>
          <c:showBubbleSize val="0"/>
        </c:dLbls>
        <c:gapWidth val="182"/>
        <c:axId val="535459072"/>
        <c:axId val="376202096"/>
      </c:barChart>
      <c:catAx>
        <c:axId val="535459072"/>
        <c:scaling>
          <c:orientation val="minMax"/>
        </c:scaling>
        <c:delete val="0"/>
        <c:axPos val="l"/>
        <c:numFmt formatCode="General" sourceLinked="1"/>
        <c:majorTickMark val="none"/>
        <c:minorTickMark val="none"/>
        <c:tickLblPos val="nextTo"/>
        <c:spPr>
          <a:solidFill>
            <a:schemeClr val="bg1">
              <a:lumMod val="95000"/>
              <a:alpha val="99000"/>
            </a:schemeClr>
          </a:solidFill>
          <a:ln w="9525" cap="flat" cmpd="sng" algn="ctr">
            <a:solidFill>
              <a:schemeClr val="tx2">
                <a:lumMod val="50000"/>
                <a:lumOff val="50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76202096"/>
        <c:crosses val="autoZero"/>
        <c:auto val="1"/>
        <c:lblAlgn val="ctr"/>
        <c:lblOffset val="100"/>
        <c:noMultiLvlLbl val="0"/>
      </c:catAx>
      <c:valAx>
        <c:axId val="376202096"/>
        <c:scaling>
          <c:orientation val="minMax"/>
        </c:scaling>
        <c:delete val="1"/>
        <c:axPos val="b"/>
        <c:numFmt formatCode="[$$-45C]#,##0,&quot;K&quot;" sourceLinked="1"/>
        <c:majorTickMark val="none"/>
        <c:minorTickMark val="none"/>
        <c:tickLblPos val="nextTo"/>
        <c:crossAx val="53545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Dashboard.xlsx]All Pivot Tables!Month revenue by Category</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'All Pivot Tables'!$K$14:$K$15</c:f>
              <c:strCache>
                <c:ptCount val="1"/>
                <c:pt idx="0">
                  <c:v>Camping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Tables'!$J$16:$J$28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Tables'!$K$16:$K$28</c:f>
              <c:numCache>
                <c:formatCode>\$#,##0,"K"</c:formatCode>
                <c:ptCount val="12"/>
                <c:pt idx="0">
                  <c:v>14239.866</c:v>
                </c:pt>
                <c:pt idx="1">
                  <c:v>14934.135499999997</c:v>
                </c:pt>
                <c:pt idx="2">
                  <c:v>11071.659499999996</c:v>
                </c:pt>
                <c:pt idx="3">
                  <c:v>17999.036499999998</c:v>
                </c:pt>
                <c:pt idx="4">
                  <c:v>15712.019000000002</c:v>
                </c:pt>
                <c:pt idx="5">
                  <c:v>24714.066999999999</c:v>
                </c:pt>
                <c:pt idx="6">
                  <c:v>15462.850000000002</c:v>
                </c:pt>
                <c:pt idx="7">
                  <c:v>12877.885</c:v>
                </c:pt>
                <c:pt idx="8">
                  <c:v>14643.894</c:v>
                </c:pt>
                <c:pt idx="9">
                  <c:v>16643.260499999997</c:v>
                </c:pt>
                <c:pt idx="10">
                  <c:v>22069.923999999995</c:v>
                </c:pt>
                <c:pt idx="11">
                  <c:v>18136.536499999995</c:v>
                </c:pt>
              </c:numCache>
            </c:numRef>
          </c:val>
          <c:smooth val="0"/>
          <c:extLst>
            <c:ext xmlns:c16="http://schemas.microsoft.com/office/drawing/2014/chart" uri="{C3380CC4-5D6E-409C-BE32-E72D297353CC}">
              <c16:uniqueId val="{00000000-C083-4EDF-AACD-7DE168382528}"/>
            </c:ext>
          </c:extLst>
        </c:ser>
        <c:ser>
          <c:idx val="1"/>
          <c:order val="1"/>
          <c:tx>
            <c:strRef>
              <c:f>'All Pivot Tables'!$L$14:$L$15</c:f>
              <c:strCache>
                <c:ptCount val="1"/>
                <c:pt idx="0">
                  <c:v>Cycling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Tables'!$J$16:$J$28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Tables'!$L$16:$L$28</c:f>
              <c:numCache>
                <c:formatCode>\$#,##0,"K"</c:formatCode>
                <c:ptCount val="12"/>
                <c:pt idx="0">
                  <c:v>5814.8145000000031</c:v>
                </c:pt>
                <c:pt idx="1">
                  <c:v>3825.9454999999998</c:v>
                </c:pt>
                <c:pt idx="2">
                  <c:v>9074.1214999999975</c:v>
                </c:pt>
                <c:pt idx="3">
                  <c:v>6261.7244999999994</c:v>
                </c:pt>
                <c:pt idx="4">
                  <c:v>6828.2819999999983</c:v>
                </c:pt>
                <c:pt idx="5">
                  <c:v>7999.8939999999984</c:v>
                </c:pt>
                <c:pt idx="6">
                  <c:v>10728.260999999999</c:v>
                </c:pt>
                <c:pt idx="7">
                  <c:v>10389.151</c:v>
                </c:pt>
                <c:pt idx="8">
                  <c:v>7010.6274999999987</c:v>
                </c:pt>
                <c:pt idx="9">
                  <c:v>5882.4334999999983</c:v>
                </c:pt>
                <c:pt idx="10">
                  <c:v>8103.7795000000006</c:v>
                </c:pt>
                <c:pt idx="11">
                  <c:v>5562.9539999999979</c:v>
                </c:pt>
              </c:numCache>
            </c:numRef>
          </c:val>
          <c:smooth val="0"/>
          <c:extLst>
            <c:ext xmlns:c16="http://schemas.microsoft.com/office/drawing/2014/chart" uri="{C3380CC4-5D6E-409C-BE32-E72D297353CC}">
              <c16:uniqueId val="{00000005-248C-4A01-8CFD-B6E1B9BBCE4F}"/>
            </c:ext>
          </c:extLst>
        </c:ser>
        <c:ser>
          <c:idx val="2"/>
          <c:order val="2"/>
          <c:tx>
            <c:strRef>
              <c:f>'All Pivot Tables'!$M$14:$M$15</c:f>
              <c:strCache>
                <c:ptCount val="1"/>
                <c:pt idx="0">
                  <c:v>Fitness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Tables'!$J$16:$J$28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Tables'!$M$16:$M$28</c:f>
              <c:numCache>
                <c:formatCode>\$#,##0,"K"</c:formatCode>
                <c:ptCount val="12"/>
                <c:pt idx="0">
                  <c:v>3888.5239999999994</c:v>
                </c:pt>
                <c:pt idx="1">
                  <c:v>3720.5464999999999</c:v>
                </c:pt>
                <c:pt idx="2">
                  <c:v>5363.5219999999999</c:v>
                </c:pt>
                <c:pt idx="3">
                  <c:v>5109.0835000000006</c:v>
                </c:pt>
                <c:pt idx="4">
                  <c:v>6155.2120000000004</c:v>
                </c:pt>
                <c:pt idx="5">
                  <c:v>4599.9589999999989</c:v>
                </c:pt>
                <c:pt idx="6">
                  <c:v>6214.9694999999974</c:v>
                </c:pt>
                <c:pt idx="7">
                  <c:v>4013.6099999999997</c:v>
                </c:pt>
                <c:pt idx="8">
                  <c:v>5044.6439999999993</c:v>
                </c:pt>
                <c:pt idx="9">
                  <c:v>4625.8855000000003</c:v>
                </c:pt>
                <c:pt idx="10">
                  <c:v>4683.7350000000006</c:v>
                </c:pt>
                <c:pt idx="11">
                  <c:v>2132.7370000000001</c:v>
                </c:pt>
              </c:numCache>
            </c:numRef>
          </c:val>
          <c:smooth val="0"/>
          <c:extLst>
            <c:ext xmlns:c16="http://schemas.microsoft.com/office/drawing/2014/chart" uri="{C3380CC4-5D6E-409C-BE32-E72D297353CC}">
              <c16:uniqueId val="{00000006-248C-4A01-8CFD-B6E1B9BBCE4F}"/>
            </c:ext>
          </c:extLst>
        </c:ser>
        <c:ser>
          <c:idx val="3"/>
          <c:order val="3"/>
          <c:tx>
            <c:strRef>
              <c:f>'All Pivot Tables'!$N$14:$N$15</c:f>
              <c:strCache>
                <c:ptCount val="1"/>
                <c:pt idx="0">
                  <c:v>Hiking</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Tables'!$J$16:$J$28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Tables'!$N$16:$N$28</c:f>
              <c:numCache>
                <c:formatCode>\$#,##0,"K"</c:formatCode>
                <c:ptCount val="12"/>
                <c:pt idx="0">
                  <c:v>7457.6759999999995</c:v>
                </c:pt>
                <c:pt idx="1">
                  <c:v>8450.3645000000015</c:v>
                </c:pt>
                <c:pt idx="2">
                  <c:v>9399.4449999999997</c:v>
                </c:pt>
                <c:pt idx="3">
                  <c:v>13686.653999999999</c:v>
                </c:pt>
                <c:pt idx="4">
                  <c:v>18083.240000000005</c:v>
                </c:pt>
                <c:pt idx="5">
                  <c:v>16656.901000000005</c:v>
                </c:pt>
                <c:pt idx="6">
                  <c:v>20329.617499999997</c:v>
                </c:pt>
                <c:pt idx="7">
                  <c:v>18113.742000000002</c:v>
                </c:pt>
                <c:pt idx="8">
                  <c:v>17186.718499999999</c:v>
                </c:pt>
                <c:pt idx="9">
                  <c:v>12476.368499999999</c:v>
                </c:pt>
                <c:pt idx="10">
                  <c:v>19636.293500000003</c:v>
                </c:pt>
                <c:pt idx="11">
                  <c:v>18482.123500000009</c:v>
                </c:pt>
              </c:numCache>
            </c:numRef>
          </c:val>
          <c:smooth val="0"/>
          <c:extLst>
            <c:ext xmlns:c16="http://schemas.microsoft.com/office/drawing/2014/chart" uri="{C3380CC4-5D6E-409C-BE32-E72D297353CC}">
              <c16:uniqueId val="{00000007-248C-4A01-8CFD-B6E1B9BBCE4F}"/>
            </c:ext>
          </c:extLst>
        </c:ser>
        <c:ser>
          <c:idx val="4"/>
          <c:order val="4"/>
          <c:tx>
            <c:strRef>
              <c:f>'All Pivot Tables'!$O$14:$O$15</c:f>
              <c:strCache>
                <c:ptCount val="1"/>
                <c:pt idx="0">
                  <c:v>Travel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Tables'!$J$16:$J$28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Tables'!$O$16:$O$28</c:f>
              <c:numCache>
                <c:formatCode>\$#,##0,"K"</c:formatCode>
                <c:ptCount val="12"/>
                <c:pt idx="0">
                  <c:v>7690.9389999999994</c:v>
                </c:pt>
                <c:pt idx="1">
                  <c:v>4716.7249999999995</c:v>
                </c:pt>
                <c:pt idx="2">
                  <c:v>9788.1504999999979</c:v>
                </c:pt>
                <c:pt idx="3">
                  <c:v>11632.140499999996</c:v>
                </c:pt>
                <c:pt idx="4">
                  <c:v>11456.432000000001</c:v>
                </c:pt>
                <c:pt idx="5">
                  <c:v>15533.516</c:v>
                </c:pt>
                <c:pt idx="6">
                  <c:v>13706.538</c:v>
                </c:pt>
                <c:pt idx="7">
                  <c:v>12214.656500000006</c:v>
                </c:pt>
                <c:pt idx="8">
                  <c:v>9723.3945000000022</c:v>
                </c:pt>
                <c:pt idx="9">
                  <c:v>9519.5870000000032</c:v>
                </c:pt>
                <c:pt idx="10">
                  <c:v>11029.907499999999</c:v>
                </c:pt>
                <c:pt idx="11">
                  <c:v>6712.4989999999989</c:v>
                </c:pt>
              </c:numCache>
            </c:numRef>
          </c:val>
          <c:smooth val="0"/>
          <c:extLst>
            <c:ext xmlns:c16="http://schemas.microsoft.com/office/drawing/2014/chart" uri="{C3380CC4-5D6E-409C-BE32-E72D297353CC}">
              <c16:uniqueId val="{00000008-248C-4A01-8CFD-B6E1B9BBCE4F}"/>
            </c:ext>
          </c:extLst>
        </c:ser>
        <c:dLbls>
          <c:showLegendKey val="0"/>
          <c:showVal val="0"/>
          <c:showCatName val="0"/>
          <c:showSerName val="0"/>
          <c:showPercent val="0"/>
          <c:showBubbleSize val="0"/>
        </c:dLbls>
        <c:marker val="1"/>
        <c:smooth val="0"/>
        <c:axId val="997243744"/>
        <c:axId val="2092902223"/>
      </c:lineChart>
      <c:catAx>
        <c:axId val="9972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92902223"/>
        <c:crosses val="autoZero"/>
        <c:auto val="1"/>
        <c:lblAlgn val="ctr"/>
        <c:lblOffset val="100"/>
        <c:noMultiLvlLbl val="0"/>
      </c:catAx>
      <c:valAx>
        <c:axId val="2092902223"/>
        <c:scaling>
          <c:orientation val="minMax"/>
        </c:scaling>
        <c:delete val="1"/>
        <c:axPos val="l"/>
        <c:numFmt formatCode="\$#,##0,&quot;K&quot;" sourceLinked="1"/>
        <c:majorTickMark val="none"/>
        <c:minorTickMark val="none"/>
        <c:tickLblPos val="nextTo"/>
        <c:crossAx val="997243744"/>
        <c:crosses val="autoZero"/>
        <c:crossBetween val="between"/>
      </c:valAx>
      <c:spPr>
        <a:noFill/>
        <a:ln>
          <a:noFill/>
        </a:ln>
        <a:effectLst/>
      </c:spPr>
    </c:plotArea>
    <c:legend>
      <c:legendPos val="t"/>
      <c:layout>
        <c:manualLayout>
          <c:xMode val="edge"/>
          <c:yMode val="edge"/>
          <c:x val="0.37439409089818043"/>
          <c:y val="7.407407407407407E-2"/>
          <c:w val="0.58346699554133874"/>
          <c:h val="8.6455093819397991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Dashboard.xlsx]All Pivot Tables!Gross profit by Category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alpha val="92000"/>
            </a:schemeClr>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5863026854222"/>
          <c:y val="6.40086065688317E-2"/>
          <c:w val="0.77154694660481205"/>
          <c:h val="0.87198278686233655"/>
        </c:manualLayout>
      </c:layout>
      <c:barChart>
        <c:barDir val="bar"/>
        <c:grouping val="clustered"/>
        <c:varyColors val="0"/>
        <c:ser>
          <c:idx val="0"/>
          <c:order val="0"/>
          <c:tx>
            <c:strRef>
              <c:f>'All Pivot Tables'!$E$12</c:f>
              <c:strCache>
                <c:ptCount val="1"/>
                <c:pt idx="0">
                  <c:v>Total</c:v>
                </c:pt>
              </c:strCache>
            </c:strRef>
          </c:tx>
          <c:spPr>
            <a:solidFill>
              <a:schemeClr val="accent4">
                <a:lumMod val="60000"/>
                <a:lumOff val="40000"/>
                <a:alpha val="92000"/>
              </a:schemeClr>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Tables'!$D$13:$D$18</c:f>
              <c:strCache>
                <c:ptCount val="5"/>
                <c:pt idx="0">
                  <c:v>Camping</c:v>
                </c:pt>
                <c:pt idx="1">
                  <c:v>Cycling</c:v>
                </c:pt>
                <c:pt idx="2">
                  <c:v>Fitness</c:v>
                </c:pt>
                <c:pt idx="3">
                  <c:v>Hiking</c:v>
                </c:pt>
                <c:pt idx="4">
                  <c:v>Travel</c:v>
                </c:pt>
              </c:strCache>
            </c:strRef>
          </c:cat>
          <c:val>
            <c:numRef>
              <c:f>'All Pivot Tables'!$E$13:$E$18</c:f>
              <c:numCache>
                <c:formatCode>\$#,##0,"K"</c:formatCode>
                <c:ptCount val="5"/>
                <c:pt idx="0">
                  <c:v>84949.233499999988</c:v>
                </c:pt>
                <c:pt idx="1">
                  <c:v>42793.448499999991</c:v>
                </c:pt>
                <c:pt idx="2">
                  <c:v>28456.897999999997</c:v>
                </c:pt>
                <c:pt idx="3">
                  <c:v>81107.713999999934</c:v>
                </c:pt>
                <c:pt idx="4">
                  <c:v>59076.955499999975</c:v>
                </c:pt>
              </c:numCache>
            </c:numRef>
          </c:val>
          <c:extLst>
            <c:ext xmlns:c16="http://schemas.microsoft.com/office/drawing/2014/chart" uri="{C3380CC4-5D6E-409C-BE32-E72D297353CC}">
              <c16:uniqueId val="{00000000-533D-40C4-89B9-16873A197171}"/>
            </c:ext>
          </c:extLst>
        </c:ser>
        <c:dLbls>
          <c:showLegendKey val="0"/>
          <c:showVal val="0"/>
          <c:showCatName val="0"/>
          <c:showSerName val="0"/>
          <c:showPercent val="0"/>
          <c:showBubbleSize val="0"/>
        </c:dLbls>
        <c:gapWidth val="182"/>
        <c:axId val="1080479264"/>
        <c:axId val="376219856"/>
      </c:barChart>
      <c:catAx>
        <c:axId val="108047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76219856"/>
        <c:crosses val="autoZero"/>
        <c:auto val="1"/>
        <c:lblAlgn val="ctr"/>
        <c:lblOffset val="100"/>
        <c:noMultiLvlLbl val="0"/>
      </c:catAx>
      <c:valAx>
        <c:axId val="376219856"/>
        <c:scaling>
          <c:orientation val="minMax"/>
        </c:scaling>
        <c:delete val="1"/>
        <c:axPos val="b"/>
        <c:numFmt formatCode="\$#,##0,&quot;K&quot;" sourceLinked="1"/>
        <c:majorTickMark val="none"/>
        <c:minorTickMark val="none"/>
        <c:tickLblPos val="nextTo"/>
        <c:crossAx val="1080479264"/>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Dashboard.xlsx]All Pivot Tables!Revenue by sales channel</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lt1"/>
            </a:solidFill>
          </a:ln>
          <a:effectLst/>
        </c:spPr>
      </c:pivotFmt>
      <c:pivotFmt>
        <c:idx val="8"/>
        <c:spPr>
          <a:solidFill>
            <a:schemeClr val="accent3">
              <a:lumMod val="40000"/>
              <a:lumOff val="60000"/>
            </a:schemeClr>
          </a:solidFill>
          <a:ln w="19050">
            <a:solidFill>
              <a:schemeClr val="lt1"/>
            </a:solidFill>
          </a:ln>
          <a:effectLst/>
        </c:spPr>
      </c:pivotFmt>
      <c:pivotFmt>
        <c:idx val="9"/>
        <c:spPr>
          <a:solidFill>
            <a:schemeClr val="accent2">
              <a:lumMod val="75000"/>
              <a:alpha val="83000"/>
            </a:schemeClr>
          </a:solidFill>
          <a:ln w="19050">
            <a:solidFill>
              <a:schemeClr val="lt1"/>
            </a:solidFill>
          </a:ln>
          <a:effectLst/>
        </c:spPr>
      </c:pivotFmt>
      <c:pivotFmt>
        <c:idx val="10"/>
        <c:spPr>
          <a:solidFill>
            <a:schemeClr val="accent5">
              <a:lumMod val="60000"/>
              <a:lumOff val="40000"/>
            </a:schemeClr>
          </a:solidFill>
          <a:ln w="19050">
            <a:solidFill>
              <a:schemeClr val="lt1"/>
            </a:solidFill>
          </a:ln>
          <a:effectLst/>
        </c:spPr>
      </c:pivotFmt>
    </c:pivotFmts>
    <c:plotArea>
      <c:layout/>
      <c:pieChart>
        <c:varyColors val="1"/>
        <c:ser>
          <c:idx val="0"/>
          <c:order val="0"/>
          <c:tx>
            <c:strRef>
              <c:f>'All Pivot Tables'!$B$19</c:f>
              <c:strCache>
                <c:ptCount val="1"/>
                <c:pt idx="0">
                  <c:v>Total</c:v>
                </c:pt>
              </c:strCache>
            </c:strRef>
          </c:tx>
          <c:spPr>
            <a:solidFill>
              <a:schemeClr val="accent2">
                <a:lumMod val="75000"/>
              </a:schemeClr>
            </a:solidFill>
          </c:spPr>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CC0D-4737-8912-6665D8FAC4EF}"/>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CC0D-4737-8912-6665D8FAC4EF}"/>
              </c:ext>
            </c:extLst>
          </c:dPt>
          <c:dPt>
            <c:idx val="2"/>
            <c:bubble3D val="0"/>
            <c:spPr>
              <a:solidFill>
                <a:schemeClr val="accent2">
                  <a:lumMod val="75000"/>
                  <a:alpha val="83000"/>
                </a:schemeClr>
              </a:solidFill>
              <a:ln w="19050">
                <a:solidFill>
                  <a:schemeClr val="lt1"/>
                </a:solidFill>
              </a:ln>
              <a:effectLst/>
            </c:spPr>
            <c:extLst>
              <c:ext xmlns:c16="http://schemas.microsoft.com/office/drawing/2014/chart" uri="{C3380CC4-5D6E-409C-BE32-E72D297353CC}">
                <c16:uniqueId val="{00000005-CC0D-4737-8912-6665D8FAC4EF}"/>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CC0D-4737-8912-6665D8FAC4E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Pivot Tables'!$A$20:$A$24</c:f>
              <c:strCache>
                <c:ptCount val="4"/>
                <c:pt idx="0">
                  <c:v>Corporate</c:v>
                </c:pt>
                <c:pt idx="1">
                  <c:v>Marketplace</c:v>
                </c:pt>
                <c:pt idx="2">
                  <c:v>Online Store</c:v>
                </c:pt>
                <c:pt idx="3">
                  <c:v>Retail Partners</c:v>
                </c:pt>
              </c:strCache>
            </c:strRef>
          </c:cat>
          <c:val>
            <c:numRef>
              <c:f>'All Pivot Tables'!$B$20:$B$24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CC0D-4737-8912-6665D8FAC4EF}"/>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6.8248836810718319E-2"/>
          <c:y val="8.1203019537478466E-2"/>
          <c:w val="0.89999971830289383"/>
          <c:h val="7.432789326615243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Dashboard.xlsx]All Pivot Tables!Customer mix by channel</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'All Pivot Tables'!$B$26:$B$27</c:f>
              <c:strCache>
                <c:ptCount val="1"/>
                <c:pt idx="0">
                  <c:v>Business</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Tables'!$A$28:$A$32</c:f>
              <c:strCache>
                <c:ptCount val="4"/>
                <c:pt idx="0">
                  <c:v>Corporate</c:v>
                </c:pt>
                <c:pt idx="1">
                  <c:v>Marketplace</c:v>
                </c:pt>
                <c:pt idx="2">
                  <c:v>Online Store</c:v>
                </c:pt>
                <c:pt idx="3">
                  <c:v>Retail Partners</c:v>
                </c:pt>
              </c:strCache>
            </c:strRef>
          </c:cat>
          <c:val>
            <c:numRef>
              <c:f>'All Pivot Tables'!$B$28:$B$32</c:f>
              <c:numCache>
                <c:formatCode>\$#,##0,"K"</c:formatCode>
                <c:ptCount val="4"/>
                <c:pt idx="0">
                  <c:v>131373.77100000004</c:v>
                </c:pt>
                <c:pt idx="1">
                  <c:v>12506.107000000002</c:v>
                </c:pt>
                <c:pt idx="2">
                  <c:v>40094.50700000002</c:v>
                </c:pt>
                <c:pt idx="3">
                  <c:v>19783.121499999997</c:v>
                </c:pt>
              </c:numCache>
            </c:numRef>
          </c:val>
          <c:extLst>
            <c:ext xmlns:c16="http://schemas.microsoft.com/office/drawing/2014/chart" uri="{C3380CC4-5D6E-409C-BE32-E72D297353CC}">
              <c16:uniqueId val="{00000000-0845-43E3-9C18-1159E3C0ED37}"/>
            </c:ext>
          </c:extLst>
        </c:ser>
        <c:ser>
          <c:idx val="1"/>
          <c:order val="1"/>
          <c:tx>
            <c:strRef>
              <c:f>'All Pivot Tables'!$C$26:$C$27</c:f>
              <c:strCache>
                <c:ptCount val="1"/>
                <c:pt idx="0">
                  <c:v>New</c:v>
                </c:pt>
              </c:strCache>
            </c:strRef>
          </c:tx>
          <c:spPr>
            <a:solidFill>
              <a:schemeClr val="accent3">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Tables'!$A$28:$A$32</c:f>
              <c:strCache>
                <c:ptCount val="4"/>
                <c:pt idx="0">
                  <c:v>Corporate</c:v>
                </c:pt>
                <c:pt idx="1">
                  <c:v>Marketplace</c:v>
                </c:pt>
                <c:pt idx="2">
                  <c:v>Online Store</c:v>
                </c:pt>
                <c:pt idx="3">
                  <c:v>Retail Partners</c:v>
                </c:pt>
              </c:strCache>
            </c:strRef>
          </c:cat>
          <c:val>
            <c:numRef>
              <c:f>'All Pivot Tables'!$C$28:$C$32</c:f>
              <c:numCache>
                <c:formatCode>\$#,##0,"K"</c:formatCode>
                <c:ptCount val="4"/>
                <c:pt idx="0">
                  <c:v>10267.588500000002</c:v>
                </c:pt>
                <c:pt idx="1">
                  <c:v>38674.321000000004</c:v>
                </c:pt>
                <c:pt idx="2">
                  <c:v>117816.29050000002</c:v>
                </c:pt>
                <c:pt idx="3">
                  <c:v>48631.071499999969</c:v>
                </c:pt>
              </c:numCache>
            </c:numRef>
          </c:val>
          <c:extLst>
            <c:ext xmlns:c16="http://schemas.microsoft.com/office/drawing/2014/chart" uri="{C3380CC4-5D6E-409C-BE32-E72D297353CC}">
              <c16:uniqueId val="{00000003-3872-4BBA-A274-4B5D2BA842D4}"/>
            </c:ext>
          </c:extLst>
        </c:ser>
        <c:ser>
          <c:idx val="2"/>
          <c:order val="2"/>
          <c:tx>
            <c:strRef>
              <c:f>'All Pivot Tables'!$D$26:$D$27</c:f>
              <c:strCache>
                <c:ptCount val="1"/>
                <c:pt idx="0">
                  <c:v>Returning</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Tables'!$A$28:$A$32</c:f>
              <c:strCache>
                <c:ptCount val="4"/>
                <c:pt idx="0">
                  <c:v>Corporate</c:v>
                </c:pt>
                <c:pt idx="1">
                  <c:v>Marketplace</c:v>
                </c:pt>
                <c:pt idx="2">
                  <c:v>Online Store</c:v>
                </c:pt>
                <c:pt idx="3">
                  <c:v>Retail Partners</c:v>
                </c:pt>
              </c:strCache>
            </c:strRef>
          </c:cat>
          <c:val>
            <c:numRef>
              <c:f>'All Pivot Tables'!$D$28:$D$32</c:f>
              <c:numCache>
                <c:formatCode>\$#,##0,"K"</c:formatCode>
                <c:ptCount val="4"/>
                <c:pt idx="0">
                  <c:v>37992.144999999997</c:v>
                </c:pt>
                <c:pt idx="1">
                  <c:v>41655.578999999998</c:v>
                </c:pt>
                <c:pt idx="2">
                  <c:v>102396.25949999994</c:v>
                </c:pt>
                <c:pt idx="3">
                  <c:v>44032.417999999991</c:v>
                </c:pt>
              </c:numCache>
            </c:numRef>
          </c:val>
          <c:extLst>
            <c:ext xmlns:c16="http://schemas.microsoft.com/office/drawing/2014/chart" uri="{C3380CC4-5D6E-409C-BE32-E72D297353CC}">
              <c16:uniqueId val="{00000004-3872-4BBA-A274-4B5D2BA842D4}"/>
            </c:ext>
          </c:extLst>
        </c:ser>
        <c:dLbls>
          <c:showLegendKey val="0"/>
          <c:showVal val="0"/>
          <c:showCatName val="0"/>
          <c:showSerName val="0"/>
          <c:showPercent val="0"/>
          <c:showBubbleSize val="0"/>
        </c:dLbls>
        <c:gapWidth val="150"/>
        <c:overlap val="100"/>
        <c:axId val="854812336"/>
        <c:axId val="376265936"/>
      </c:barChart>
      <c:catAx>
        <c:axId val="85481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6265936"/>
        <c:crosses val="autoZero"/>
        <c:auto val="1"/>
        <c:lblAlgn val="ctr"/>
        <c:lblOffset val="100"/>
        <c:noMultiLvlLbl val="0"/>
      </c:catAx>
      <c:valAx>
        <c:axId val="376265936"/>
        <c:scaling>
          <c:orientation val="minMax"/>
        </c:scaling>
        <c:delete val="1"/>
        <c:axPos val="l"/>
        <c:numFmt formatCode="0%" sourceLinked="1"/>
        <c:majorTickMark val="none"/>
        <c:minorTickMark val="none"/>
        <c:tickLblPos val="nextTo"/>
        <c:crossAx val="854812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Dashboard.xlsx]All Pivot Tables!Gross product by Product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425690395852047"/>
          <c:y val="5.9849494184298045E-2"/>
          <c:w val="0.67574309604147964"/>
          <c:h val="0.93985278355247026"/>
        </c:manualLayout>
      </c:layout>
      <c:barChart>
        <c:barDir val="bar"/>
        <c:grouping val="clustered"/>
        <c:varyColors val="0"/>
        <c:ser>
          <c:idx val="0"/>
          <c:order val="0"/>
          <c:tx>
            <c:strRef>
              <c:f>'All Pivot Tables'!$H$14</c:f>
              <c:strCache>
                <c:ptCount val="1"/>
                <c:pt idx="0">
                  <c:v>Total</c:v>
                </c:pt>
              </c:strCache>
            </c:strRef>
          </c:tx>
          <c:spPr>
            <a:solidFill>
              <a:schemeClr val="accent5">
                <a:lumMod val="60000"/>
                <a:lumOff val="40000"/>
              </a:schemeClr>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Tables'!$G$15:$G$25</c:f>
              <c:strCache>
                <c:ptCount val="10"/>
                <c:pt idx="0">
                  <c:v>Alpine Tent 4P</c:v>
                </c:pt>
                <c:pt idx="1">
                  <c:v>Carry-On Duffel</c:v>
                </c:pt>
                <c:pt idx="2">
                  <c:v>Compact Sleeping Bag</c:v>
                </c:pt>
                <c:pt idx="3">
                  <c:v>Cycling Pack 12L</c:v>
                </c:pt>
                <c:pt idx="4">
                  <c:v>Hiking Daypack 20L</c:v>
                </c:pt>
                <c:pt idx="5">
                  <c:v>Portable Camp Stove</c:v>
                </c:pt>
                <c:pt idx="6">
                  <c:v>Summit Backpack 45L</c:v>
                </c:pt>
                <c:pt idx="7">
                  <c:v>Trail Boots</c:v>
                </c:pt>
                <c:pt idx="8">
                  <c:v>Trail Tent 2P</c:v>
                </c:pt>
                <c:pt idx="9">
                  <c:v>Travel Backpack 35L</c:v>
                </c:pt>
              </c:strCache>
            </c:strRef>
          </c:cat>
          <c:val>
            <c:numRef>
              <c:f>'All Pivot Tables'!$H$15:$H$25</c:f>
              <c:numCache>
                <c:formatCode>\$#,##0,"K"</c:formatCode>
                <c:ptCount val="10"/>
                <c:pt idx="0">
                  <c:v>23659.413500000006</c:v>
                </c:pt>
                <c:pt idx="1">
                  <c:v>19925.000000000007</c:v>
                </c:pt>
                <c:pt idx="2">
                  <c:v>23661.976000000017</c:v>
                </c:pt>
                <c:pt idx="3">
                  <c:v>15320.154999999995</c:v>
                </c:pt>
                <c:pt idx="4">
                  <c:v>16171.012999999997</c:v>
                </c:pt>
                <c:pt idx="5">
                  <c:v>10633.307000000004</c:v>
                </c:pt>
                <c:pt idx="6">
                  <c:v>29621.749</c:v>
                </c:pt>
                <c:pt idx="7">
                  <c:v>24748.090500000009</c:v>
                </c:pt>
                <c:pt idx="8">
                  <c:v>26994.537000000004</c:v>
                </c:pt>
                <c:pt idx="9">
                  <c:v>22959.666000000008</c:v>
                </c:pt>
              </c:numCache>
            </c:numRef>
          </c:val>
          <c:extLst>
            <c:ext xmlns:c16="http://schemas.microsoft.com/office/drawing/2014/chart" uri="{C3380CC4-5D6E-409C-BE32-E72D297353CC}">
              <c16:uniqueId val="{00000000-254D-4502-AA10-FC862ADD2CDF}"/>
            </c:ext>
          </c:extLst>
        </c:ser>
        <c:dLbls>
          <c:showLegendKey val="0"/>
          <c:showVal val="0"/>
          <c:showCatName val="0"/>
          <c:showSerName val="0"/>
          <c:showPercent val="0"/>
          <c:showBubbleSize val="0"/>
        </c:dLbls>
        <c:gapWidth val="182"/>
        <c:axId val="854675456"/>
        <c:axId val="2092888783"/>
      </c:barChart>
      <c:catAx>
        <c:axId val="85467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2888783"/>
        <c:crosses val="autoZero"/>
        <c:auto val="1"/>
        <c:lblAlgn val="ctr"/>
        <c:lblOffset val="100"/>
        <c:noMultiLvlLbl val="0"/>
      </c:catAx>
      <c:valAx>
        <c:axId val="2092888783"/>
        <c:scaling>
          <c:orientation val="minMax"/>
        </c:scaling>
        <c:delete val="1"/>
        <c:axPos val="b"/>
        <c:numFmt formatCode="\$#,##0,&quot;K&quot;" sourceLinked="1"/>
        <c:majorTickMark val="none"/>
        <c:minorTickMark val="none"/>
        <c:tickLblPos val="nextTo"/>
        <c:crossAx val="85467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Dashboard.xlsx]All Pivot Tables!Monthly Revenue by Channel</c:name>
    <c:fmtId val="1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2063572933068E-2"/>
          <c:y val="0.15475407241405981"/>
          <c:w val="0.93895872854133866"/>
          <c:h val="0.7311963913474353"/>
        </c:manualLayout>
      </c:layout>
      <c:lineChart>
        <c:grouping val="stacked"/>
        <c:varyColors val="0"/>
        <c:ser>
          <c:idx val="0"/>
          <c:order val="0"/>
          <c:tx>
            <c:strRef>
              <c:f>'All Pivot Tables'!$H$30:$H$31</c:f>
              <c:strCache>
                <c:ptCount val="1"/>
                <c:pt idx="0">
                  <c:v>Corporate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Tables'!$G$32:$G$44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Tables'!$H$32:$H$44</c:f>
              <c:numCache>
                <c:formatCode>\$#,##0,"K"</c:formatCode>
                <c:ptCount val="12"/>
                <c:pt idx="0">
                  <c:v>12491.220499999999</c:v>
                </c:pt>
                <c:pt idx="1">
                  <c:v>11808.350499999999</c:v>
                </c:pt>
                <c:pt idx="2">
                  <c:v>9777.3490000000002</c:v>
                </c:pt>
                <c:pt idx="3">
                  <c:v>14989.688499999998</c:v>
                </c:pt>
                <c:pt idx="4">
                  <c:v>16926.762000000002</c:v>
                </c:pt>
                <c:pt idx="5">
                  <c:v>24577.590499999998</c:v>
                </c:pt>
                <c:pt idx="6">
                  <c:v>12946.293500000003</c:v>
                </c:pt>
                <c:pt idx="7">
                  <c:v>14908.824500000002</c:v>
                </c:pt>
                <c:pt idx="8">
                  <c:v>13879.960500000001</c:v>
                </c:pt>
                <c:pt idx="9">
                  <c:v>13320.015999999998</c:v>
                </c:pt>
                <c:pt idx="10">
                  <c:v>19349.075499999999</c:v>
                </c:pt>
                <c:pt idx="11">
                  <c:v>14658.3735</c:v>
                </c:pt>
              </c:numCache>
            </c:numRef>
          </c:val>
          <c:smooth val="0"/>
          <c:extLst>
            <c:ext xmlns:c16="http://schemas.microsoft.com/office/drawing/2014/chart" uri="{C3380CC4-5D6E-409C-BE32-E72D297353CC}">
              <c16:uniqueId val="{00000000-C487-4B69-922D-53AC0E746CDE}"/>
            </c:ext>
          </c:extLst>
        </c:ser>
        <c:ser>
          <c:idx val="1"/>
          <c:order val="1"/>
          <c:tx>
            <c:strRef>
              <c:f>'All Pivot Tables'!$I$30:$I$31</c:f>
              <c:strCache>
                <c:ptCount val="1"/>
                <c:pt idx="0">
                  <c:v>Marketplace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Tables'!$G$32:$G$44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Tables'!$I$32:$I$44</c:f>
              <c:numCache>
                <c:formatCode>\$#,##0,"K"</c:formatCode>
                <c:ptCount val="12"/>
                <c:pt idx="0">
                  <c:v>3533.7739999999999</c:v>
                </c:pt>
                <c:pt idx="1">
                  <c:v>4563.2640000000001</c:v>
                </c:pt>
                <c:pt idx="2">
                  <c:v>9151.630000000001</c:v>
                </c:pt>
                <c:pt idx="3">
                  <c:v>7527.7899999999981</c:v>
                </c:pt>
                <c:pt idx="4">
                  <c:v>7365.2180000000026</c:v>
                </c:pt>
                <c:pt idx="5">
                  <c:v>10028.388999999997</c:v>
                </c:pt>
                <c:pt idx="6">
                  <c:v>8795.5020000000004</c:v>
                </c:pt>
                <c:pt idx="7">
                  <c:v>8026.9630000000016</c:v>
                </c:pt>
                <c:pt idx="8">
                  <c:v>7498.7170000000015</c:v>
                </c:pt>
                <c:pt idx="9">
                  <c:v>5331.8869999999988</c:v>
                </c:pt>
                <c:pt idx="10">
                  <c:v>10733.319000000001</c:v>
                </c:pt>
                <c:pt idx="11">
                  <c:v>10279.554000000002</c:v>
                </c:pt>
              </c:numCache>
            </c:numRef>
          </c:val>
          <c:smooth val="0"/>
          <c:extLst>
            <c:ext xmlns:c16="http://schemas.microsoft.com/office/drawing/2014/chart" uri="{C3380CC4-5D6E-409C-BE32-E72D297353CC}">
              <c16:uniqueId val="{00000004-AA2B-46F9-A0EB-78B449667A34}"/>
            </c:ext>
          </c:extLst>
        </c:ser>
        <c:ser>
          <c:idx val="2"/>
          <c:order val="2"/>
          <c:tx>
            <c:strRef>
              <c:f>'All Pivot Tables'!$J$30:$J$31</c:f>
              <c:strCache>
                <c:ptCount val="1"/>
                <c:pt idx="0">
                  <c:v>Online Store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Tables'!$G$32:$G$44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Tables'!$J$32:$J$44</c:f>
              <c:numCache>
                <c:formatCode>\$#,##0,"K"</c:formatCode>
                <c:ptCount val="12"/>
                <c:pt idx="0">
                  <c:v>15431.691499999997</c:v>
                </c:pt>
                <c:pt idx="1">
                  <c:v>13513.073</c:v>
                </c:pt>
                <c:pt idx="2">
                  <c:v>19566.944999999996</c:v>
                </c:pt>
                <c:pt idx="3">
                  <c:v>23702.858500000002</c:v>
                </c:pt>
                <c:pt idx="4">
                  <c:v>23614.114000000016</c:v>
                </c:pt>
                <c:pt idx="5">
                  <c:v>24587.236499999999</c:v>
                </c:pt>
                <c:pt idx="6">
                  <c:v>31520.562499999985</c:v>
                </c:pt>
                <c:pt idx="7">
                  <c:v>22948.165999999997</c:v>
                </c:pt>
                <c:pt idx="8">
                  <c:v>21512.432499999999</c:v>
                </c:pt>
                <c:pt idx="9">
                  <c:v>21372.493999999999</c:v>
                </c:pt>
                <c:pt idx="10">
                  <c:v>23409.191999999999</c:v>
                </c:pt>
                <c:pt idx="11">
                  <c:v>19128.291500000003</c:v>
                </c:pt>
              </c:numCache>
            </c:numRef>
          </c:val>
          <c:smooth val="0"/>
          <c:extLst>
            <c:ext xmlns:c16="http://schemas.microsoft.com/office/drawing/2014/chart" uri="{C3380CC4-5D6E-409C-BE32-E72D297353CC}">
              <c16:uniqueId val="{00000005-AA2B-46F9-A0EB-78B449667A34}"/>
            </c:ext>
          </c:extLst>
        </c:ser>
        <c:ser>
          <c:idx val="3"/>
          <c:order val="3"/>
          <c:tx>
            <c:strRef>
              <c:f>'All Pivot Tables'!$K$30:$K$31</c:f>
              <c:strCache>
                <c:ptCount val="1"/>
                <c:pt idx="0">
                  <c:v>Retail Partners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Tables'!$G$32:$G$44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Pivot Tables'!$K$32:$K$44</c:f>
              <c:numCache>
                <c:formatCode>\$#,##0,"K"</c:formatCode>
                <c:ptCount val="12"/>
                <c:pt idx="0">
                  <c:v>7635.1335000000008</c:v>
                </c:pt>
                <c:pt idx="1">
                  <c:v>5763.0295000000006</c:v>
                </c:pt>
                <c:pt idx="2">
                  <c:v>6200.9744999999994</c:v>
                </c:pt>
                <c:pt idx="3">
                  <c:v>8468.301999999996</c:v>
                </c:pt>
                <c:pt idx="4">
                  <c:v>10329.090999999999</c:v>
                </c:pt>
                <c:pt idx="5">
                  <c:v>10311.121000000001</c:v>
                </c:pt>
                <c:pt idx="6">
                  <c:v>13179.877999999999</c:v>
                </c:pt>
                <c:pt idx="7">
                  <c:v>11725.091000000002</c:v>
                </c:pt>
                <c:pt idx="8">
                  <c:v>10718.168500000003</c:v>
                </c:pt>
                <c:pt idx="9">
                  <c:v>9123.137999999999</c:v>
                </c:pt>
                <c:pt idx="10">
                  <c:v>12032.053</c:v>
                </c:pt>
                <c:pt idx="11">
                  <c:v>6960.6309999999976</c:v>
                </c:pt>
              </c:numCache>
            </c:numRef>
          </c:val>
          <c:smooth val="0"/>
          <c:extLst>
            <c:ext xmlns:c16="http://schemas.microsoft.com/office/drawing/2014/chart" uri="{C3380CC4-5D6E-409C-BE32-E72D297353CC}">
              <c16:uniqueId val="{00000006-AA2B-46F9-A0EB-78B449667A34}"/>
            </c:ext>
          </c:extLst>
        </c:ser>
        <c:dLbls>
          <c:showLegendKey val="0"/>
          <c:showVal val="0"/>
          <c:showCatName val="0"/>
          <c:showSerName val="0"/>
          <c:showPercent val="0"/>
          <c:showBubbleSize val="0"/>
        </c:dLbls>
        <c:marker val="1"/>
        <c:smooth val="0"/>
        <c:axId val="1080469984"/>
        <c:axId val="2092883503"/>
      </c:lineChart>
      <c:catAx>
        <c:axId val="108046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92883503"/>
        <c:crosses val="autoZero"/>
        <c:auto val="1"/>
        <c:lblAlgn val="ctr"/>
        <c:lblOffset val="100"/>
        <c:noMultiLvlLbl val="0"/>
      </c:catAx>
      <c:valAx>
        <c:axId val="2092883503"/>
        <c:scaling>
          <c:orientation val="minMax"/>
        </c:scaling>
        <c:delete val="1"/>
        <c:axPos val="l"/>
        <c:numFmt formatCode="\$#,##0,&quot;K&quot;" sourceLinked="1"/>
        <c:majorTickMark val="none"/>
        <c:minorTickMark val="none"/>
        <c:tickLblPos val="nextTo"/>
        <c:crossAx val="1080469984"/>
        <c:crosses val="autoZero"/>
        <c:crossBetween val="between"/>
      </c:valAx>
      <c:spPr>
        <a:noFill/>
        <a:ln>
          <a:noFill/>
        </a:ln>
        <a:effectLst/>
      </c:spPr>
    </c:plotArea>
    <c:legend>
      <c:legendPos val="t"/>
      <c:layout>
        <c:manualLayout>
          <c:xMode val="edge"/>
          <c:yMode val="edge"/>
          <c:x val="0.17763182545332612"/>
          <c:y val="5.4336458184238212E-2"/>
          <c:w val="0.5110011459378242"/>
          <c:h val="6.8163472236092926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1">
                <a:lumMod val="95000"/>
              </a:schemeClr>
            </a:solidFill>
          </cx:spPr>
        </cx:plotSurface>
        <cx:series layoutId="regionMap" uniqueId="{00000000-AE8C-4FF7-B071-3F4A3E605420}">
          <cx:tx>
            <cx:txData>
              <cx:f>_xlchart.v5.2</cx:f>
              <cx:v>Sum of Revenue</cx:v>
            </cx:txData>
          </cx:tx>
          <cx:spPr>
            <a:solidFill>
              <a:schemeClr val="accent2">
                <a:lumMod val="60000"/>
                <a:lumOff val="40000"/>
              </a:schemeClr>
            </a:solidFill>
          </cx:spPr>
          <cx:dataId val="0"/>
          <cx:layoutPr>
            <cx:geography cultureLanguage="en-US" cultureRegion="IN" attribution="Powered by Bing">
              <cx:geoCache provider="{E9337A44-BEBE-4D9F-B70C-5C5E7DAFC167}">
                <cx:binary>zHxZc9xGsvVfUfj5gq59mZi5EbeA5i5KIrX6BUFRVGEvAIWt8Ou/bFHSkK02qflGETb9YBktdFWd
yuXkyaT/ebP846a6ve6fLXXV+H/cLP/6LRuG9h+//+5vstv62h/U+U3vvPs8HNy4+nf3+XN+c/v7
p/56zhv7O0GY/X6TXffD7fLb//4Tvs3eunN3cz3krnk13vbh8taP1eAf+WzvR89u3NgM29ctfNO/
fjvsr5ub29+e3TZDPoTXob39128P/spvz37f/aIfFn1Wwb6G8RO8y8SBIEwhTeRvzyrX2K/PyQHj
ikqhpP76823Ni+sa3nt6H192cf3pU3/r/bOv//73ew/2/O/HuXfx3YFjt93e4eWX8/z+END//efO
AzjhzpN7mO/C8dRHu5D/3+iHPr/+dv5fgLk84EoiidhDzDE7wAxppShHX37wtzXvMP+JjewH/fuL
O6h/f74L+/+9/uthN7eVzcf6GwT/PewcHQiGmaIU3Zm0emDx7EBwLQkj7A58tIP+T+xnP/rfX9xB
//vzXfTN5q9H/+i2r6+b8AvRxwdIY62k+Ir+ju2jA6oQ/KPI3njzE/vZj/73F3fQ//58F/3kb4B+
vN7eZL805OgDyahGDOM766YPbB/zA0oVRgKLvZHnJ/azH/3vL+6g//35LvrxH3+97Se3TX3dl7/Q
9vmBJkIozMkdvOQB+upAa6yE1nApd3n9Lt7/xD72o/79xR3Uvz/fRT05++tRP+lvq+vm0zcIfkG8
JwdKcKwFoftQj+SBlppBzP9q87sB/yc2tB/+7y/uwP/9+S78J3+DkHOYN78WfkEPCBNSCq72wU+2
PgEZgf8J+j+xn/3of39xB/3vz3fRPzz5Gxj/cF39wmTL6AEnnHOkvpIZ4DL3yD0mB5hv06zi39zt
LuKcPLWN/ZB/fW0H8K9Pd+E++Rtwy4vbIbvtt/buvwHwS+INYVwwyb5SmIf8kkOhJTT7N8HR35a+
w/4n97T/Bh68vHMPDz7bvY2L87/e+C9cP1//Quvn+kBjCjQf+OSXnx3rRweSKi003M/9dPv0Nv4E
+6/b34X96+MfEH/x1yP+0v3aWM/JAYGIQpn8Wrk+JDhYH2DKGPmWiHcz7dPb2Y/8t/d2kP/2eBf5
l38DW3/p+mG019U30/vvww7VB0IRrCV/WFFt+Q18AAIO/VpRwef37f1ntvJnuH87xA/If/vgB+z/
BlH/qr3Om28Y/PfAMyhZNdoWTV/xfRjvI8jBnFHBoOq9+9mJN09uZz/4X1/bQf7r013YN1d/fbC5
mm8/3f5C3CG8C8lAquF78yyoaFBmKVDYvlAcgP7bld/l2ae38ye4fz3GLvBfH+8if/U34PRXcz6s
dzznGwa/wOzFgUKYfDH9L9n1oZSgDiDKa8FATLv72Yk6P7mnP7uDewf64SLufbZ7G/HxX+8Hb5p8
uP307Az6BZ/cr9Q16YFmVFG4krufnThEIA4h4KXoa25GkJzv54Gf39f+S9l9f+dedj/evZoj8yuu
5s/l/+/dj+R6uN58aZvc6wA8/umXA0MnZ+fVr/Dt9aU7ZE8+/es3jOAivjdjtl/xAPa4d9CFuf52
F9/fuL32A7ysDxiT24KBAlOFP4jfns23Xz6hB0xppbWgnGKmGbDbBlhF9qWZw5lQQlKJBII/Qujz
bvzyETR0EMVSY2jpIIwl+d6mAroUrGu+I/H1v581Y/3S5c3g4Yt/e9be/a3tNiUiFCsEXySoBOYB
HAM+v7m+BMuGv4z/B1WdXqImz+KsbXwsfCgSS/yU3MNjzyoUzvjDMgIBlddCCAlizsNlqpnQyaXM
xjLH46UgHr3tBIqQyVnXX6aLG9+QYprPRu5aZJqhmRYzIR31plBLiOJ8lehd5oMtTWgmhQwOvXBG
kCo6442oX2dlqOqzkovFG00Rv9DzlBWGN1WUGzcuhdtQMqnZMIqjD3WK8dVc5cXbqSyX8SjMsiuS
rB70Ve6ERIZZjpK0aoqzrsRlFDNfqhdqpHqMH0dmDzAaBEMC7SLMGCbb+7mHf0jLhlcOF/GarnHf
6Au5qivWvLEc7O27Se65AjCY3Rt4sNDODaxZWeLZw0KdHd+F1l10lTKC1kbPdIOJNmpZToe+euJ8
W/u5Z19wLs0xFGiaK0y4VBCx7p/P5vk40Qalxoe6iSen540tKrcZU5kesqluDeGDvAssd63DPWfF
4Dg/rAoVPFOSUAHS4BaMe6h2SLBUz0tqVjrq2Okp35SVbOI51ORlV9a+MV6K8nAuyZpk3eCOlsDa
pAJnudNX/3QrDO1uhVNKwPUJViBSIrWzFV83fLb1EplBON4m05jx55wSspicLh01uUNTY4Jn+kJZ
Oy8J81X9vMsLnh/bqdL1IRpGdI45HlJD0z68y92cXrKuHF9Fo9PhtO0xnuOptC41LApROGLFGNrD
rhdDFxdroM89PH/OSZufySwVL5eITrOpaSEGgzvJP26jDTpENcaToT0TYdO7Ily2dsJNLDCvfSx5
WA6d414bOVVo2Wjuiz+6UKLuiWCxtcQHJgOICQ5aL/A+RZHaXu69y+NC2tWFMTJ1q8bWKNG9DWkU
PrYLCU9YJ/7BPGEtyblSW2bPoQZ4uFY9tF7YIo/MKHAVt3pQIlZ+HM5p1OYviwEN8SJFFHtJ0EVU
Ru2mrrr+FS/cetxPrqniaI7Gc04zdxpQX2wcLYpkKdlQPGHTO4ECinLo60C2UMCXNSFy+/k9VJQs
lzI4b+PQRPNRXehyiv0a5QkEzPayYu3s7njsn5ruPnAY4ds+NoHSCCugh/eXHLO+7YYw2bgDH7vk
lVS3Kamb6Y/Q9rYxdREtnelQVh3XAUimyVgdcEwbj98PFeU2nqI0nHRrXtZmbsqSm5nX05tckrGJ
s3zy5OjxGLeTzLYYMVBCtUCCUgg7W1+8h9EapqFIGdwmOMdlR70oDeUNOPvjy+wxGo6JgOY+SN6M
f4k+95YJkytFtSqILoyFF8O4DBsdyFUXrcPLinhr2nYZngjfeE8cAZ9QENIkQ4rwnfvnVtKIjHVk
EApYmDUNa3HEdcddXLix/cDasK5m9tJSI9lSTUc+oAFyiqDF68fPvwdmDiMPaEtBOOZoZyssTCuQ
ChcZat0UL2PdHmb5mh8+vgreuww0HjQHloLAxB7eZs0rGGzhbWTKdUInlSjdpiznEagKTWVpcsvY
H9O8VCcpaVlhSrXUEAXr7KZ1bX7hKlUWZlTpYqzMyMXjm9u7N2BuUsH1gzq5k02DG0ua0QEsrcqG
hI8oOgGKY//zVQRGRHCCgR9CMnuIQGv7yHW6j4wt8PBSurk2pCX03eNnAS67G2/Buwl4DQKfgamK
h6tINQi8LoAzpll9GAlfHnUDro/Tjq4XiyjtMWUjiddapiePr7y9wZ1ID7wTbftKGkHds+OvJF8m
XgxgSKzwSkEqzMrcgL1FrwoWdBINi3uOhIjeyzDPuZlbW7x6fAd4T7IRjJJtWYXBudCOkXnboZGp
bbKZcxrnUVMlfcEyk5eiuIzGuTpu+8Ee+ZFOJ0y2/VlZ4PG4xGJJ1koOp7iaIbPakMaD8uv0RKTZ
etIuQGBgEPoRFhKzHTMbscvHJlc2jmSPX5RCjK+sBxoRV3qdzlWF2/4Jr9tnDJAHt4ENqNsPaWZp
lpw2FNsY4mxtutqvZ2yO3MfG6irGmPokp5I+D16F949fxZ6oKsS2riEYRAkILw/NUNsR1dxRG9Ox
AyrWUzDIdp4SbVmfm9KLdNP6Ln0ilu1ZFQxQQa6QQE653DH+hdh+qpYRchyqc4Pmzn6Yp7rDm57O
42I4zsc8Xqa1Pnr8tGz7xTtXq2CGAzpJQFO3FeDD4/ZLX8+j6Gych5WppIjAE46FaLpT27iUb6xA
bbQZgIGdtmNBp1Naj9HnMIQoMnPNVnvcTQh9zkla2OO6tArHtqxJHY/cFm2S67B+zGu6kmM9dj41
3E5tHcuKddUGSrF1PsSVUq+VZfVk/AKk5xizkYcTT+rAzFKvvok9Fb0782Xw/DC4vD6GiK9D0nEl
3hC10DEmEZEXKqtGfYRTRyDiNoUYzSDHJphFV1lr5FLq3oRl5MtmrGf//HEk8R4ngUKYCgV+DF07
vf38XjqmOqpGjlZwYU2Gs9TO86bA1USBybrsaLTNGBd1iZJ8qubziDN3psOCLrQu2HEoO3eiwtie
FBnVF92AyIuJzlBgPr7JPfkCwreUVGDwK7IbyQPh1jdTZmOCGvGpgHAWh6ib7kZo/pSx7YmnSm4H
4xDAAROfO2yW6X4JcPtAvLIWSo1aZXVCZmE7owaUJyp14RwrKJkSNaglzkuJ4v+Pc0I3GqYBYCYA
mtYP72KYyzEPQURGFBF+j0nwcaGJvWvn/Ok59zFTKKU4+CwjEKv4zkGhgKsR1M0gJ7RcHLJqdgaj
kRudsvow8HHKTKhbfeIYIkec9Pmh6pb8JfGrPmnzkpSmDn3zNnMQsQu0oljjjFkTigo/AciP8RSc
nIHoAToNhBe0A0jQqMyHEpJr3UjIEQ3NNk2Linetm+3FGjQ+CbZ4twxIPJFb8ZYcPAwwDDjwlrjD
ykThncjWoF5rl/nINEXHjyti+Ytm0u4EBcuP9RpZI/NJfBZRQ01trT8tUDFf9G50CW+yrv6PPQC2
w6B4ATSAnn/Z7j0vDTikBNUdkMaI90ntZh/XgYxPrIL34A2mzzlVADqD8PrQADNP2lnOc2SWjAwb
Ws4+6fqwZFDnTuSoxs36coaC/8OKUdrGfTEXxrZ1SHyOHDusEG02DCNdx77g9RwvRfaRyFUeNV3O
zFgz9YTL/sg/oLH0pfQkoPuC4z7c71zmtRsGkAfm2X1khfOtqVA0xDlfyuEJcH7MdQxUPrQt5ogA
aX8HG1szF+EA2KxpoV6Ma1/lcVHRN11A4k3uaqAVPIiPj0eEvXaotsGAKYgt8geGVYPs1i8I7FBn
byRLu0OUcojOpERNXIVyzTZRneE4gpKqjMuVNYZ6NWVxueTa5Fy0p4/vaB/kUEGD2AnyAnjHTuZt
qFvGGaopsziPDm23gAgVtXPvzJwv6RN8ap9BMtB+ti1zSiAo77ghzQToAhpAJ01EL8d5CbmhxdIB
29Ao0+WxIxEtEw1l+Hxs85Q3cV03RRVnlRr6GBG+VIkiLD+SYs2W97qyrY8rkQ3FC901Oj8c1rrO
48BFho8fR2qPM7GtpUCho4mGYzw0zjqyWJYj7F1OeH41FUVx7FTQxlVTf+R6Vj0n6VjElhPmn7DV
H1MZxAqQOb5I5gDcztIFXntQJTQIM4p6FBOgYG+Hoh6KGEVTHr0adOXP+8JyfovovL5eJlz0yePH
31OBwiYYBVkWxEsNuebh+QMv06WdMGyCNfnruSs4qC1Wmn7hb5Tv/fG0KigVEB024xpN79uqy70p
cSjedLNf4oJrIGdpm6EnOM8edGAckoFEprcKPt8xqjy0qBLW2thbvH4Y56EQh94R/DyfIr8eza3u
7WbJu+kk1YHmJy0UF+2bx9H5kdIwuNetcs0UNM7RjhuFKPXay9yCcs06AwbSJEuwT9Uje5xVEKhO
lcR8+wssO1fQqBAG5SB6zFLb1vCuyGKgmbI2kRPLE8l672Lb8RdgFhr6bDtMsqmFHpjiEVSikzN5
X6jroanfz2TBb/9j8EDgBNRgtAly9HZe+D5nLWWZc2y3ntWk3UnWjNOmRFX+hPiM99iJgOY6xyAb
MgyF2cNlZJVPgY3bUKdFbvp2nd9m4+TpSZ47/4eoSUZOZEl0EipcJavFRWtsZD+ReRx7Mw3VtRox
6GmKy891brvKIJGPMXwZtWZyJI9dkKi6+s/BAb2DQjkoKaZke6p7VAFURa4CnSJTLQpv8kEHE1DL
nghu28vc4UegEoJeSAgWoADsMLOq7kD2sLBK1Iwi9hBRj3Li8RvqMnkOPNY/kQnIjwoeg9athGuA
FhhjuwVul5WRBzIcGagDGtMuXfSOkKxL6OrHI9sv1uR1upxDP7CMbVVOyVAua2HymZKkLfP1ZJx5
Y3ip6mPhlT3sVE+MhvL4xEX0nOmh8efF4PsnyPYePxeMg6tjsFUNhdbD2yCrW3Ar08g4KJagLO3z
4yigsPnP7xy6pJBjoFskKdpyl3t3ng19NPIKalu3en7arzwzEvfDE6vsc3COobsAuR/8ezehrbbM
2ZwC2/Iu1Um/iJaaVtMiqXCN8/jxI+1bTAEHBfuCDh/8bt7DIy0rR3Vfhci0WZ2d53PenzgPWhJz
Vp88vtS+OwIXh2FICCiQGHbuyNOym5sOTGvlajAN7v1JNdTs1eOr7OGPQkGrBARoUOugOfPwQGUW
ZD8tEE2mXA4xUP3+0K1DFjf+cvFNUkx598R9/Xgu6M2Au8DvWwgCld6OVXCf9y0doc6zUNCaki3t
Cz5EyxMW/uNFcZh4VDCEBJwYitadeINxg0HhgEw2jag6RJFMM1OvWG6wzOzR4xjuOxH8qgJ0exHE
ASiFHmI4FrjPoh7WgoEzlHQq6ozt/PpEbNvDOkHBgyFOKrbGDgPkD5cpQxZylzY2Ticf3fSVWMyC
a3u6im4+HguWG19U/SUqbXEx11l3xoswHoPczKD13VlTFqJLcD/elHOjrxb4hdbnjKzFW4+aVD9B
9fbAL2D+CyR+yrYNjh2qV02O5rUGs/JDBoJ65KCzIodZQzs2JR8eh/9HEwa1gBDBIBRDUbwbgxlP
QRPBoJB4JFtDG+j0hUjUcUP7ZZv6enuVq3ngTxxxD5N8uO7OGfWQjotzYMiRBR2T9/S6aNvqELay
JlLV/HUFPdGjgq3RiQyDeKGn8rou9epMiEp3OA01DD6Us7t+HA7Ic2AID7MgbIxTDuoZdKmhbfPQ
UGoRoKWs1zwWKOvaVz6sUfQGtWtVnfa25sXV2kykiom1+LPy4I9xn6eiSGQ/FO0r3k6Njvs+QheN
aCt+WGRjB/UBteoK2nyCHcPFV/Iot5a8LXgfGlAGlx661ZMVETBjzTe6LVyIHVoxMUBLMmpUmxZR
rFSZAYX2ui9PJ72uPIF2FumMVHRxhq8rLpJhKSkUB7NAt547fjlqqKvidZ7HVyBSFcQ0tm9uJodz
fzaMvM2BybSsNOlCFx7DLgOPuxnM+7ySoHhCrt02bgdHmtnAREh4R0VRZRvdY5nHNl1dDziR9gy0
wy7ERKuoScq1nG8W0oEnKxg06eFFzc9huGUQCa2GAJwpmqtXMKUy3/aogrkSvwxdOOc5Gv3G9mUq
TZjSYtygcQRahZwP7ziQhcsUj42ZF0m7I5qxwUJQcqyNB09JSGY06Vcztnm1yTrnaOwn4PxYzZLH
qoVi2qBhWmniGkI/yK5hn7xvK5IsfGKnNp2cNRWfpqOmbaJkwaiVBjTCHqiHl6U0qR/Wm46O7Tsx
CJMXPY151qbEjH6BUpAAYzX9TL2OcU1lfcibIoPuVNEPDAYLeqYNxqm6nDPo/UC9lLXzUa4yNsVR
nmX0KOvz6rKei+W9h0GN90uoX9FuLE76XPR4o9K6v+08wTfl1Ll3qY7Wl2tVuDIOxcA/qXlZaFyW
suguWugo1ElD0IRiFk3On6YUSse4JqKGBrm1w2s8jXIwlfT4bVP1FvJ+I8F2ZNHqJXZp2eLnQz6X
Z6mYOEz6hF5Vpse5nY/Leg6vBE6ja9SLALMaWEXvhjyom6Lt2WoaZbMr2my73mHx/RqjdGYiZuUs
/wiNkn0Sabe+lKI5SusolPE8iLXZoDyv33ddldOkTItmiqWyAzZg6VaYiYv0KswVIaaaLD6fhXCV
KRY0XEwhrz6WRT1fVEwOH8s+uOJEzrg46SqggmuzCLBPjP2VK4oMm67Pc25Ajw0Q0OmCz4Jzvdxw
MZLKtNS12aHACxKbTKOi2AiYBHFxk6bRYoIes8awIUdZMndtes2WNcoM18MYYrum0KYB+6tNVrfZ
0RItpTBarvyKT5Ed4rWRPaipcq5swhbVV0fFWEyfGl/AxEjncZmsLRr72OEGZBAQutq3VV00Lqk6
P3Umgkblx1GWkY3bJu/HuLVMrbGvKRNHC3SCatPOuuk3i8hDfZajrnWm03itj6OJl1s/DPRd2XuX
mxoHehZS6Kxvh8WmzyWWzWs8Qr1pRsLnMZaDn09hHlPKZCXZnJlirvNbp/FcGYmi9L1orDtvgipm
GJVK9R/INdN75lQFIWIFwduAujVLA9paV8Y5lHs8RnqsX0RV7VgcgQz5GlG6vh+3MsXYC+xhUKJx
Og4DqbIkG9bhLepm2kBdwP2LFfMwmXTl5IOcsvRlDlF7jDOfj5cgCKyvdLBVA5bHoCrKu5WGIxhR
gIyd0sCm006xvIUr73FnMtzoF4131c3gcTYlc7HOG94WTCQ2j+ZXa5/zj91U+Rdodn1mWjahj3M3
VhLMdi4RKOMdKkAIbdtY9Xn5eew5ehcKRDKgYt6+gmmuvACH5l7E4MUcIG4VWo1zq2AJgb7M5awo
yIp4mZYiLnIvT5d2HfqEdWx8Xo1DKhLOpm4+S6OxXhJU5NVrS+dOHYHKxV5jMkDUE11ZXCLVZR+h
ZAMRPU2ZuoZZpvJdHsbhipFpWY+RpKQFkQCkTQMTVcM7lDXpl/BTQ1SHQNFLMebGZmgF+6BR+tkt
PLwbYFyivBJ0rd5D8NbqHDEolU3Vtu5mEGmZHcsx6mAWcQ5VgBGu6o2qurU+TMFNl5fC5nyIA0y4
kRd4ahp/GJEZFTATQ2trCmqzEBcLdEEMTJPU53RI+/MObPl8tkvUAxfoVgWhhuUNuMzYoJOoLioY
jUmFhMt1I7kGPbjpYNJmtmdpX/r6dCxID5koEiIpdI4vhqqHXDVw6vExCSKFUEHT8gX0q9M+gUki
mAnTnWODyUCbLGB4CEJnMuZcPh+jMhdm6NAC3dUoEGd0TXxmFuggXdVdl15CHzSlcOjSZ4eZGrDb
yJ5mb2a19uQohemdvki9qeCYp3YGXwtRD/1MCGm1B9kubwm0zaMIJw6sLxxbtUYXXugsi+3YiI9d
JusBPiPdC9zC9jd4zLJjPmQgqSmwGGvYgrvBrFm/zkeoyLrLssEqP4QwkAODkE0HM0gdnSozVTK9
sRBg365QuH9ikSzRsdNIQNtRzOTlIIgrYsZGRzaQljphGugu5XGjKxiq8wOPYIxl5as6qmem3hO5
PU0kIHEY6FvIlwvG0ItdUFrB46bLiHGpROd9u7goaVHkXtjAdB7nCx/QEQn9bI9HPOn3E1FjflJ0
/fJcgQn0pskqpy+qBtdJTYZaJ/WXgSHPG/ZimV3g0MRsYTbPwvybi0mLVmHKch1VkmKuamP10KWH
HYvywsgMRM+N9aoaz9Nc6k+8l/MHUDFZBZ2sVF5ptRaTqfqiYoZ2XX0NPLAiMOmgPVj0xNBkMJ/p
dVgqyJUZ8LwohlFFlBshF45NESkItemoSZsIXZAL4Uf9IiqG4bJNs+xCrJ19kWVYhtPGg7uSQJsK
sj9eLvum19YsU8HKWE0wxxgXwYc/gPCp1rS8JEWSohmSBMJ5OZm2WwKKgZr4VzZU5EPZoRKi1BpK
lpSjkBeVz5pYs3GGbnaGkrHt9OfCi+h6JNDTRGvIOMw+djSPMSTN1KDGNockB5J0SGnAx7zo52GT
kQiGW3qSk0MJvenuUni0FAkfyGQvwT+yNl4Gm8L/2IZDJDKljdSHOZRZddoWRVOdVYxNk1H5GIoz
WWc9zKlUqOoTn1VFeVJyxJ6PTe1w3Mpu5HEEJKIzBKYL+ud87NIO8ltd1puOV5om3dg1wxGJwqiO
JGny9nRRRUlAByx6exiliBdHeuoZDD2NYTA6Gpc3VR8VVy4netn00E+oTOUjxo20Tf8GOVoCB1r5
hIGolDWEoUHbcrPwogzJOOnyHUxEMWJS7dBbXkv7mrulJqdELtmpWyReE1629eFQapgCH8BUXvay
zHqYOlXFMfye5lycqmmcnzcgk0GbaoFRAgMTG2OTzOuUD2ZaZDVuvPByO4LWaZiYydfluCkVUDSq
F7DrwCN5Xi4I1xtZ+VqeV45qiIFsHYGvZJG28Tx7fYlrOatDB7z40zQNVh6uS2WruK84aY7JyGGO
uXEq+zzJIoW9ATt5XjUBXfCUrNvFYZAhyWZFbiBdLm/BmfgSUxgRf+XozEEbaeuXLc6y9KQlaf8B
tbp5AbPZZbqp0dwduXkqYW6B1NCf9C2eltgCm9/0o4UuOvQD/DnEkmGKeYtCfd6vY2Q3K0pxv2mH
pT2WwhU+YTOwAIMCJ+th5YP0h72oS5I4mEnj4GFjCSGptHhMijoA+2/TZol7UOEEN+VYQdhnc7a+
hVn57oLD5Do9ztYQtWbQvqxflXNWthuFqnRKLJ66zqS4q2sDYwwsHHMa4P3/sWtfUjvCNI/jwKYM
sMIutsMUdTF0XDx5QuHc0+oDSUMquf2NAhhrkTtyTVlVOkxkhhwQeAtTyMOnMWNQ24UMBqUUTgEH
xUFwntFH34/9aYYmf1q1S3orxJL956qOgIa7ZNB03I6E7qhVASa7mr7uLTQ1SXbURqW/lWWTxnnD
bPZEff+jlgxVNPxfV2CIDOaiQMd8WEVzmgKdpgMcHEoxk03aJ7Mv/h9zb7ZcN44Faz8RKkhwvjkR
h8MeNc/SDUO2bI4gAA4AiKc/uV3V3Zbstv6++6M7XOGyyuTmAKy18svc0/eB0CCF7E0/6dt/g60F
IfwUIeTcH4juhyvtSTAMwscYyQ8hE6PTG7BREpvMadybt7Jm+i4MBiyBLpP3HYnFpVwTv1gCqlJZ
2pahyEiETHtizLazEcTtP08WfjdoCcGxY5wLHAXRHe+vCBBNh4eTAK5c4SyNqtGQJqYVmVUxuZoF
mItl4OsnT+Dpnn6YZmCqAI7r5FvD0PXDJC+qsDvijcJRPb4ciXF1nHZzm+QtT+xmikLM2GNvsZnk
pvtk5vbrsfHwnzjVyAm8BPLF+09Mq6Ts4gHHHm27Hnin492k2PQ80eEVZXB5ZRiGAxMh/7PFIkA0
B/gOKGQQtaELvj+waUjicR2gkCF6OaDfYQfPKWVhMfSs02HtnyCGt59c6V+feKCvIHAgzQJMdZMP
Ay0yuklv7Q8GuPUOMLGgM7AofnjQ1Gf4g3775+fpN088FpYEK4vngJTAlOX9pyROsxgpgEJOhPMN
n9u+qPyyz6xBjYk9LSzdPDI+dsoY/bePhkSipwHKWd8kjhw2FpDuwTUL2CS/SepMUx9V8Z9P8jcX
BdsgVkDAJ5j6f2T6dKtiUVNToQgRYao7DMgdfla33saR7tufj3W6q+8fdeDX/ulBB+oCSPg0aP5J
MNHE6ZkZIiBQivOzhEcj2bU+ScLCq6OAZnPiV4+LNaTC8MhJuhSBXUP8yXz+V6MNxjfwf0DAdMHd
w2nz/izA1gVhdUJKaLnO7MCpDeNsrBv/lrmjviFSui+mVLbPB2w7fr56FIUVvBXxGyFOwj+5Ab+Z
s8bOCXdykHgImJme7tBPV6XxYiJ+WBZUO9JC9taHBQgFhrBdfM1qjqE2q8W24jJOW2nXvF88uZFL
qXZj26pnhflfsYipzP98t359Mk7nBckJEBQcLR8Z65GaxFtnPBltz/rcWCANUbPCC1XFZNdb+Rlv
+OtiBKQVOgMcI8BbIaa+vw4zUY7EgwitfNDx4wp5Km3meepQPZxagmpFdd12GC96QUz1J3fh9Je/
fzTxCbEQQVXBkgih7f3Bw6VtPVGuQFv1Om5HKXQ2o0X75Nn7zSXFk4eXAKYYWCV/IevCsLXuCTWs
fevfdUCor0Zq3c002Gkf9+H6mQPnV50COwoEMLwoIJQh4bz/WB3mEoQE2NIWOVaXAXPifGiHKPNn
QGZ/flx+c6gIGhscnicPm+N9WNIVo6M7+3DeAKy1uZ2ntjCgZVIrS/PZwvrrQoIj4GFBfQtNGh/s
/ceqInjNVO1gkzY1O4bLIB5h5OkFtMQhPq9VZXRaEj2dsYQ4O23pd6oangOqdDIxY2C8RJwf/BFQ
pVyILTCiKTfh4gtYMrpIH3pwr5+c828vD/UiEL8ATSGvvj9llRiwnxXeJgyr2m9QjNTR5drdNI61
+z/fiV9XFIjRuNcI5cBSF6GS/HAs+OO6Ph7qDOK0wy7HpZvifObSvLX1OEywp6n+eQhBHx1a41dQ
kWhTq1dJ624uRjtKlsUMFFjuQbKg16JOquSTyuMHEPHuhQMmEWMRRv8Ovwjo2/fn6M3OVPaOrTML
OXB9rBpTuZmGfSPJeoyrTV4Rtfbb0B1qvZ0NTdZ7AEQTEOEuKnODKBiTAYIYIVVgid9IITlcfkIu
GuUkBzwO5YdcVP1Mx43q5KxT6ZcNTSkMSSI1SznoAwu88XxhzdQVc1+ZYqqc2uzJUjrQHEhn1ovJ
0IV+8qL82OY+fHSYg06aN64AQms+rDVlydCu8hJVF8q6rSaSmLx34u4FsweP5zZeWFtgYBh1ebf6
vdhgT9U8BxW4nsPYY9Yz2XCiUq7D6HZaotZ76aEv3HpNu36NohbTwjbxLc/CGbc+RfW1vLSMU4wY
lL/2RWuaeoKa2NS3f37wfllEMbBES5HgncT/EPn4/p7Kquw71Jt1Rhw0eskYRJkYV/0JC/lrWQVm
AP2RF6BsRhV58pn/vGHiSsWNW84AQZdSnLVsScx2Gtapznvmj9vGxsTer2M5YLbdDGw3xu20ZM0i
eK4EFM2sHoKE5JWZ4cTGpKOkhYpNaz8hmX69GjC9AZCFTkkTxKGd/vynfT3EbNs1kPEyKDdmWy0T
5C00eMX/es3xomMZjOHqOr1JHx4mzESCFi8rhkh1VGEIDmAgU7ZtxCdP7emivn9oQYUg+AR+aDTJ
uPLvPw3Bv6cTC5tMC1HnQRO6aYlJSbGyeeDbtjLhUY2uBwjZ+NNhDJou2Pz5k/5SH8AmgOsJSzbg
J+QXf3i6tDMoT1qcgU852Uy+w9MITrMzqLOVwghvNoVP3GRLoQte/fnQv+zbOHQCDAp9EohYaPDv
P7yB1L44DYGeqqXNNJwn543k5Q0WHffalB3L/ny83zw6py40OtmnEHEQf7jYJd5y4LQYtsyic/am
999WeOw/uaM/SLr3t/Rk2kYndPJmniry95+qRCc896tqsyZkwWMXj3CX18lpsj+iaqiLduqqLp9I
DbcNhN9BFRbW0VWABNOYLQHA4J665M20fCW+28+pDwHxGC0+X3ZQFvpH0CTmS0nqBesAnzBVn6i2
N+DX6EUfRXO0obqJltRY7k0p5s7RixFuQoql65SfW7xTIV4eoks4nSaGaVsQ8eWSrwIZCz2ASGj8
AyG3DRjA8lvce1Lt4JoJqw3TxksK6LAlXLyghPu8I4AC8tlnsy0weGZ+nnRV5W+w0Zs5BXoVPtIS
vup8FIJeoyfR/I5j/LMeDe0sKHOjZlkAuzZoUybTu+kgZjaknaqmJwscy83rSgQmb+saBtMmxNx+
O3c2QUVhPX5JSBnNuVonKFUTXpbrCqCVl8K2Lb4msL+Uu5rCCvMsIDXvg0jMTYo20I5/rxb/5I9c
/X13/87S+MrFCiin/if1/d+//T/n/4qS/5Fa/p9/f8qN/8/vLsW34XYev32bz1/Fx588He/fP4rD
/XP8U8rIu9/8EnjyXyJN/o6n/y9/+P8x7+TEo/47XOKXvJOPcWM/Ak9O/8nfgSck/AvlfwhT24lz
RGF+2lT+TjwhnvsXBQEJxxteFx/Tuf8kniDJEu6tU9uG9g1rA96gfxJPPOcvYG1YbTFkQyIjSvD/
JfHk/eKLI8DJjv4QMw/EqWGR/1DGa5j2re+0EUCHLrqoW9tcqwmuBMgUzYENDdR24ftlKoeuOXeW
8LON/QMHihM4Lb1AKUNQxjiNj8YcuFiboUbtn+FMyT2Z4CKeF+rjqIPZq5HJVPAVQQz+PDUXASMA
laAWJoWNVYwsE0Ls0cAV8cDW8LlsBBwj0nj6jlatslsCCkdtQDgUoAGmT+ruDyb006nHGGyh44Kd
KTi5F9+vcjJcOWYLwHXCcDVstzqNC/C8ET4m+yuNnlZJl36DRBkw83NpabPn4A6642roVH6yrn8w
gf04mROxd8plwzbmfYQD5bpOrKo9nfHOaFskaoknLJtL52yMW7df2ngONtgVWohnHdCZzTApVe7G
hGFOZQRroHoEXK0bSoJyRX3vYKbU60omW7+ZQAxRR+vPwi3eb7w46ZCisEMEDrZeMAWnMKCfCxnS
JVOPztxA7AoI9LxhccMdCA+MTQTvfJ52Q0XbDFxPovOudgT/7LK93w9PZwCiGq8lYhwRpfGLLwz1
TBe6c6szGdRY0mtlgQkykxgwIj3wjRTFf1sfnNJX5IrBhw05US3cVHO68LC86Wivp2L2e4JREzyk
XUpa2cwPP60o/6ytP+cSfei7fpwmHreQ4jqdZpvhhzIhTpqwcUq7ZHiTOpMOU7zcOiPvNmJx0Kw6
VM5uNlJsDbvWElpfCGvqdmsqIUqM3K1EC2JRROWw1IKJbSZP00+K0h/+9P9s+qdzRPEWAIQ9Fae4
lh9KCzzm0Ho55VnCg2q87KUnxqytZ3RPy6pD6Gli5RumUAcU0cpimYVxrzY+QUm+GxYBfbnSbXyw
vFy+TLWWG1+YTh8hEH5pZUsQcGS68YYHs4wzWIgVyQdUE34+Yh93ihUaK2b6YcvU5YgBcABpk4bl
vVkmfR+VQR+kzhJNUx4uLK4+qXg+iD348KcSDpkpEVwoMLR+nL9EtqfDukR9puA3hpQV02pJmeOU
XaodVgHDKGVPIef5baFXivimWHln4zxWZa54CCVG0pZGn5xW5GEL+am4xiN9Gon+gEkBrSPI9MNN
kcmsl9hfu9QfeR/tMRiQez2v0HlRh8jhS0vZCMC0bIbl2LN5PzQLb4tWe2UKq8lVgrCiJnWV0ftI
9AakIurjdhwfFmfRd8g5eUqGwNv3JYDuNEAhVWczE1ExjaM5A4Ov02YwKczAw2UDQ/WUNnQeDmPM
5q13CoiJeezccTW8DUM5ZF7U3/eVDS/WcWxqqIVrW5ASbVXgaJaVUherE4GT8udbEXl6A578u5Kh
TBcxvBhnXLucMi6OmowTxEvhOzs61n1Oo5EdR5BJaQyaajPI2XYZHpf6rRsJckKUxPniUY3iAhJ4
XaekkcF5svbTZrWY3NFoWQ6rMTfWSYJt5Tn+zgojbt2wup2scJGpQZ1dj0bvHFkjUB9jdIgbVkmx
FSaMX4mEk7atvPq8ZI2LYVEZvmAtP0ze6Ocn09du5U61CwY6HIzkqFirqAMwMLuRC8GuUizvKxo8
yrAyWReRW9uCK53aedj37lpt3dlhG9aAsJNrf4K4tL4RnN4npewuKeT31G1GF0QKME2IgFvSDGdr
RaKnEVFML6M6SYDMaUGQOO1snUOgQx0ckrBbvplFyjc2sywwUwHzWbedetNfkRg9kQSZeCvq+eUk
wW9Qxn/zDJVTkUhTxYj9mbwAVpXQXhN3bL84oysswJJZBZnQZft9mqfoTWJEfAWUIXwcTRl/E6Md
5swJtUpD8M8Xfhs2WzGdo+6gPlv2YWSHXc25TgNnODrIX9oLl56gQdyHAlG9Xm4BP0HiMnWUMiBJ
13qe9R7ab7n3OGN8q1s+XijVxqkbhSMm4onahkrzPXyWYU5WMWypCusHby231WC9I0poXSSJBija
1SRG3kDvb2GqHvazqvqdXYXCqh8ofi+k+orkKTB6fTCMr+D4xy9Ue8B0F+3bTdzQ4TbAzDkH6xZA
EkFl02WW8/o1Gap1u9SACpsZMEs8ifmRoFnOsC02DlZwF/tOTInDMxW2+ipOFoQxIYEixpixFywN
O39p8SZ1wK46E0bjvp5MswXcfjLqNk8VCbzbeB7LAsMv+QULa7fTPpUvteb9lVSw4MdOOSJJrlU5
LroELNiEUHAJuZNtRVOzIiKsqGO/zh0LsjUltKP3QQOMoR4rrOUhZj9p0rnlnsmlO4M9xp5Xo1un
iCPoMlo3531AljSp/WQ3gNc/eoCWAAk5/lbq5QvgnuXepXhi02qi5qDBvm5UPLUwgPr9oS/1FdPq
eV58tTFOPO6TNa4DBHGFQWGpq5+57ZrrRJVlBlzPvY61X99UkyJ7qmDGW8N12I4sSnaTrsc7mKqc
KWdRd2KynSv8rnlo0RnvukgFKh0UifYVbF136CbNF0XC9gnscknh7gBKwiIkxq3KtTu3m/GLqTEs
HMt1fHN5NzVpBD7mee5WtVsJ4FJcpHVXIuMCgkNfhsCPhrG/76y59vqWXRoSrl8SC1JUrvMX5gff
EilBUgqP1EcPkPQtG2V3sSAS8DtcjA5qX6/lZ8Svki3Q8Ho3xTbcgfTA7YPFO9Z5afSQldjn7pFY
8gbudXnyycxvmMsQ+dd78aEho8lqeHIm2BTj+iuYOruPGIPPGM7lJI/AZBWmXWfYWUsIJf7or9vK
rcFU+4m3cylpTArMRctikvPwQLvYu+yC2qKRZubM41O4c526O9BSvCKrTV0Ps2kPwSQwUBNdtAkD
0l3AcuQUQo8r1O9xeigHUZ71eqR78KXrA5Sy+Ur2E/i9GUfT+OmqUB74PIZEA3hv1iIq+35bTQgr
QwWmH5tumC+6kalgG1Z8DDZlP4V2s3aNvIwNWpkG3NOYsqCqvjmNmIFaOVj3O9YA5kIjocM5KQhq
KPwz2Rjbf8PXn6hzFg9D0bBwvAK3C1ZAxXE2hS288nJ9EIhnzAMOco5PJnzCjD7ZIG5vAGQswQMu
Zak5JqItHB3gQFw0Vuq6gjxwHiiIsa6m474Fdo3IBtaHHD4i1ezBmzkPJ7nurOQkPOMSu15d1rRJ
cWi67Ru2FJiDRTuXG/hZIvWtSTjdYwgdH1A7ryYNFX6JSqxoIGE02MehaXfTiooaAhSSo6Z53Bh4
iu+EcQnQ7cV/I5OXnMEPstTotRZ12Sx0szYC3JtY7hHc524D5YR3ggd0A65n2duO05cIkXxTHCFM
Beiu+y0QCR7/lQ5XiLcctyhCzbNZhL0QwPcvGkQDQW5rpn0otLCpxAwqG4C8HL3mNAAaV7nDMMTP
oSBQ+M9D79gwVd0rIx6VTZID8SowPzpa+ZkofWdJ6x50ftx0x6ZH12XxnADD1MPBHzy1Y0aRLit7
PqLsoN9E6OtbonS/8U9rS6xYmyEII747eeQwMld9uNWGuhsW+/wWb3Z/tHKcJzg6uiqLUYGnPrji
FMlmfrHygDzMASCrhnfRs/FYtKtk6TaFV5agmUvju6nq0IlJV8V3TsnHB1k53hPRBqt85LX6m4vG
9CocbNymmEFVhW9mDkU/tq9UQTKOmykT2IRMhCDOsjPjy6L66lZR6n/XlnffqkTU101TdptwJuEu
huwRw6oARq0TsaKZaxuzD8MZCLSo3wDb13vEzo04Q1C5TZOIHKBzdz6f7hn1QYymasBe1TWi2bUY
IcL3hFfEWx0Jyo5P6Cx8VBcGmVnb1lhk2yl4IVNPNdU1pSOf8WJ1zRskGXqkdAJyBTNF8FU4jb0t
PTX7xazL9UErQa5rgQI/J5ZpF5bDNXiyug0QgcG6W+UF8lHyBvTnxOK3mkJCzmPPxwrg1xNmeoOz
XiEYdUKrzYR3WL0+viQNZKl0HmrIYHix+jxJ8NZvFrPWZ0x1/AZ8r+PmibO+LTwYgNkj8oRugkZG
z7TCrBDoJcevKP/ie98Fz4pAyqQtwYbjkF4wtvMmIQyhoLVu2/gh4MCJXOT8YMeEVoa3XcM7D65A
jMzXGzS2iUTBuuIPRoPUsmvViBWeCTuHot7JSmE7LyUV4a4M+/UKT0dXnSXNWulNK8MwgaFlVQGY
zRALTkVjvlumObl364W9UW8WO4Vm73slQxSri2bzuVlsdQWbHgB8tSwyHZF0uWDdSZYyq08IHqKI
hvM6WjiIajd5G5w5RtqLp1DyQPR8xs5bnwkMdHdO0yZQ5k3jq+3i+OWaO9OMfQNKQbgtSSOwi3mi
PmsTVxJkhix+1s2ob3LsPPyZySoysAoO5X04xtOycWKLIedAe65zJOVFePZJKOmmSlT/NmsvvofN
gVwYPeIvXrgMFf5OTl5LbFt9hhKTd0i9BZ7ZGb98dWwcwY/hEbYdy97wrI9lfK8bGPO2Cyagz0MH
MDxDpOc8b91kTca8QVmO5Iimjl6TFrQ96+9QEYYvYUOUwFY+O3UGl1F3QZYahqOVBEOQDobW8SZE
DMYNXMenmgQUDvhFUjvgOyU05FQ0tAawqciF4kGNuExs13226kbrQ1cO8b0rPRNsbYdI2CNZFkGy
bumS9mXwlvoMr/JADo5DlnmL8gBqXbsGALLRZbMlm+tx7I8AHpHwILWO62wZS+chRu6umy6GxrDD
VATPKx1gAEPtfgo+BJCH6bU/iLBOPdQtzdFzWPQQRJhv5MTgjhaxWAK9iWSM4niA03HMSj4nqMqd
Prr2hdtcrFr3BfBm3K2+d9okFV2wpgGVwzmQ2/i5HuFvyUvkUBRDOIQ33JpDFdbhlXRKehC0Ja+0
doG8z77FBWv7diIQdgAmcNhJtqrqzG1QjtgaWOhWqQtv1CMSvQK4VELJCm7W8bgslfdqsHgjtlCo
7wlmkT5eI8J3FMYvLHn1iISNliGkLl1GqsW2C+cF1oPatjD9xssabHDqXrgxvhJDRiYCV5eoAzZ9
IpGdxrDv2+vAi9BUQAmHYRaT3A+CoexqNakSJpZIioRktkb301TjjKUzEduEtSZOewskDVtsG76q
1sKhN+t+XLFF02RGBNlczZdIICN+AU23Yqnn2mAuNDBNbGjNvDwv1PRhRjrNjs5aiQhPh9ITYkcM
/KkhoTPNwLf0B933PtliaUlWdGrwCadOfWIg5QwO8FQvdEHWsH76jAT5ZTh1UkojSHchnjs4kz+m
k8ihiWAykVNqeVt9hah4yjYuJ/5t1VF1jVPRmeMJ97qqkXR62tC7tAutO2dz0LnnJzbl0u0bxAx6
jW8+CY38ZUiLkwMSg9Spk3yM6PAPUpQjYWBFcCtYQybb+6p00fiNDtQTPIGSKZhP4nbb++D8i9m2
Ad9GvVRTRnyE+X4ybHyv9Z3Giw4yXOLEj3A6GBtDI/h52lkJBBy0SjE0WavIpRqPLFkMQgS8eWO7
Nvjk4Qw+Pps4HHzcmBp60A/ghH9/OH9IJt00DjwLq/8Kn7h4mMPJZnwOk9c/jyd/eySkkQB+A32E
tvT9kVjFScurFSkkJ5awQczXQbIanFOi/P2PQ/1PMtMdZ/j/R+XoZ+HovytR/3/UlzDM/e/y0v/F
xv7Tt/T+UJfwH/yTph/95UKwxrPkQjxHMsC/pKXkL0AMGCHB3o0JIHhvLEz/CtNP/gLghCw0jIrx
JXZIRPm3tIQvTQZGBMICjwsmVich/F/K2TsBEN8c8JuhNeb4OLGflsdTnj6+CS8EmBbgePjH6c9/
AhVafCtzHVu43Rw05odpYVnSrwUMgk9lVUcbL5KHZJy2jrf1hLNrjD+jCH6JmnbJ4L8Jsx6Mzl0S
rMsKP0vd3WN2U4CiBEaNarC+W4EVpXUdbEsPU2cGG6bbQNhNOlibe2o2TXM3rZ6fY2C4V64qRt9L
Q15j24EIGldqD48bkreeZtilz7zkyzhizAdv5FBjbOujX0f8OCKlIVU30aGrL+mS7A0IJ6A+9HwY
oNd25gbDimzwHwk2AWSzQDiJ9pLZNgOCdAkevc+8toECTCXUfdQHESnIeK5Jko6W5KxrD06/PoPN
ntN2RNasi6hy0iL8nqX+VD6plexoN8OIBlNEE5T5WL3gOw/SWh9c8TLP2KCb+AmTGf9UPnnPy/Am
MJAczKMi4IvWjno79Gg54qW7FGaUA3CDe9mz7YCp+NL5X21tkSWRdPfcHugaIyqzSzZxN5/1k4No
roFnxDPHpCO7SA0ZYIbNAp/GAX2rzaCM7Hx945nyoOvBPEQSxuv4LkouIznicwZxtjA3M9xcjrBi
ZBgqLNtuqFPbRvW1REzTWDs74kVbSdmZY15q1SbXPYCJBy5ieeeSZjlH6/QwzzQl4/xS4YNOjvPk
oqfpHflMfXGY0Tvz8bYFeMQQW5HaCl5VVs9VHlanKnvkux6FVZR8Ab1z3iHCdYbknmN+C0lEHxD1
EgOG8vYKORcqls3DuEwouhgM8K0zFk7Mr8a1fMDgXn6xgMC+xeKxhJclMCu+bBVfEFHGmAv0VyhE
sl5eQ8FJCSYxpC/zxDNVzhhUK8zER3jUmD2jtk+n0b8DEDM9mGW4X/tuQjsCmqjha7uRbYlYAMfp
UQy7W+O5WeJ5mMfAXzPcA5UptHve2P6ahuIYlrDqQctD2q6f1W1yAbwjLVmVT0uzY21wLZLygXNc
0hVtXXfw4Xebut5JE3S6nO1LzLLC6lyEe4QYZB5zUDH4OxRaQOSWdKTsPsbDHURvbcUyzo9dxC4n
cMOpJ/I4OAZ02axKHSm+eyJJpjta4wsj+q+2OlbI/EIwAH70PPS6pUA/m4fqxbIvyXQd+u3Bq5fc
8O2CHrR2kUndHRGtBXaO4/zdFQP8+QuasNQx0mR+fY2wRFh6UU7KsczGacRNxrcEkClDEOEpsO8K
LoPHtYovHOtvLEZuJz0ZcZJpbWQWRwcgiz3aK0wcEnGHKfq1iPYesrKjUtGcBe6OTTzMKhPDoNZK
QIsK6o3wzA6lI2ZuKKWDuL1yu/Ecvvzv2FVf2LjUgFbaJ17ZaFvXTiGVd5HQFrog1AOwsMH61YUl
8MkKEV9rfIvlti+HOXewbhTIFL6D/V8dLICfS2aTZTMilCCF2oxXCwEBGdyGGEMm4xWdgtvR4zdd
rM+RHLtFRT187+waPPRIdkQ3gNpY0vIu8Dr8PNBzk4lmuumqZhNMsKI6yGWryTl04HyMbTpG0wtM
JyeZJkSAGP3i9uOuL+fjuJLbco7bLGqffWQ9ttUwFwal92bowbiReIW7csFw0Sd+ja/NKCr5WhpI
dhzQL1f0cvC+a8ngqw7N0+IfubVZLxb1GMMJVKgQYosutUEv7RKgu4jZWHfI8C+cMp4g/IwDejHr
vOili86QCoOudYh50UzzXMC/mgDDw2OKxmtB+HFA8kledu205m3lO7B7zxVyBOUTo/Fd7Y7Otk3I
hJ3COl+VjD0okr2P7weQawEBs5DykUbyqY0gCZYlRJADgIL4RjZvYurxPvcR5t5tCn8cbXcKL4eA
4oo+ObpsnMMpeWJJtrP3FfEXc4VXQ2CFlMe153tWqRfoj3VexuWur+AEQaRih8dQYARlvVfAkSnS
rgqvWTOkxaad7vMSVk9u/PMezYwpLXJI3XrrrE8T1jMakWfHIpxBwkA9Mb/bBpZHRR/xKF1jfYNM
CUh14xmN7Zlg7U0dhLee61RN5vS8PwoWX0SieZkMoOV6MWcxPp7CqFqNtw09m4J8CeGTqQ8QiMGG
Xsd+9cyaJq9O0+MmzpeTs+9WYn2V1MkARb8gmTyncKiSuYNrwGQ6SS6TEHoF3yNpa6qeylm+EKC0
tTwoL0qDHtIHQ3Ya4oMSoP41JCpY7y6kmrcRJ+dIc3xuIgyp5D3rx6cYMxI4vdcjSvk+1ZW3FoMT
jZDTML8QYQ+GbI4uQgGS3x8HiPWjxETF1emk1RnR3TUcrWLvWzFnyHC1O2FsxqKLodLbqE4yIE3I
iohTrnCX1+QN4RabStI8jkf4HwIY1mqMkxfVHE0r9wuM/ZVAoQHWIgMZofbJMMEx1bdrjtSUZ074
XamHL8BojwbWUOhCZc5amjE8wcSGcOVwdbsM7qbu4jeKUIicVj7GcMnj7CaYYlbzwcebf5I7bGrZ
GG5W6hKY/4HbDAEelWSIMyey2EqeDYJpERptvYKhf/N1/+RWq9kbOeFdRPY0hE2EozF8GEfdSdPu
eYLmcibNBhHjRRuNT4HH7ohbXrsSrgA540sKJLKLEFK1Zsi3abY+liqMcDcudvgOeQwzlC8Rmg0Q
+8VrM3ypQoYoa7QQCjoBUklrIRf0p9akDkVlYjFUjt0j58MlgksAfLapo6mzlRGujkS3O3SHIVK7
07y29DW+TGyL6oAviGPEJkazbio3LbJxLFzgUJIuOSI8Fod8U96IAWGUJ2tzDfferfDY9UqWSxqa
G1Lzwngle/YQYtMv4S1g7GekgDPmbRf+Hd6vg56ObvVaBciM8Ia9djC+JHoXyX7bIU50wmvjjMBO
zmtxruIXTDAc9eDijS4HH51qocUBsQhDMhTSWXcdvLUWqyy+BWZFggRJoBHC0K1fMadEipHZ0O4C
fspMYQiJ24l75+fGCe7aPoA/1+y0W2O7YC//j7nzWI4cybbtF6ENcAgHphFAaEEymVQTGFMQWmt8
/VvobrNbZPIVrSbX7qS6rKuyEIEA3P2cs/fa8XLAa9VcPOLgdYVvrgvmeDbuPJN4p50Y7ABEgjxq
c4qfCQ670n2LB9vyIjxcBZNT1eZV6pJjYAynqLBRq9b9JQ73miGPYzrRPs/UyzhWbtQZP+uuWjtM
2Tw7LnZaq2xUPWDVLXdl6uSY6iO3MnONV/jWSgTHt/FHXlY4G7DD1L2yRj52oA25x3AMSmIeN6ZV
fEf27LV2dac1Z1HzGITitovepArKREtYbdVDE4qDPuc3GC0id4a9varbhHW+owuucf5o0Ur6GlBy
3yMSaFNGzoPR1/uIo9NFSSPmCY2vrZuEhdMwScaa0MJ6DMJHa2VN1VoFejTyW8QICDYtg4CsOegm
ivtRZdHR3yx//l4MfAV6NuDSOnnnQILYWehQ1mksbnAs2Ks+A9lU/8BN07qotOK1NRbHKFbu0tx5
GafWmzXlivcEZWqyH4pfJoYp36R0yEKjOKQqPVF22wYsVDd/x0e7cmpuaNHs9cRxw1lgvS7sM9aC
g4ZigobYDg49MKPhIZHinEbakX0C6x3nmkI9VhDQaCmeRUGfSyERSZu749hUYg2KZGDNHoEwwBbK
hbEJw1iwEIvSK+PwWC1TNAOex2wxnai1dVZ09zEYNUdJXEqd+4lbrgyZ29CXc+I5P9Hnt92mTVO6
UO13Oxs563Zq6AFFAbtVTsjJTbeM21eEX+pq6NSfHF3rZytn/U9GTb0EGWPMPurzLVKiZt13mpHT
SBaWa2mJBsxDgvlQlOoofYYJgZi2VanpO3RY+M3jwI1a/1tq0bJOyVtb901dfscdwoobFtkgr8o0
JlcarwyytFIlGSvPXMfEhDOrBmfprY8g0MIvhJzJ2cgu5ehPM90Lc+VxtAv/RhEUe3BI6L2142by
9f1c61jRO/N+VJSLbSOf4MnhiSyL0d4gINLQmFg9/dR5V9gUfkXfebYMFXQ6lAMYm/wXxXJuYpUW
qzA5sWsiuU6xnFEaJ80+TVpsdQlMJvojHlaAQ+L4d7LWVfgv5SWMCnrgeX5T936yRu5CoJWX1q1w
LaPUvSoiVC3O8leNqeJNFAfNL82cm52d2giRVdwrEUe3Cm7OepCxsrULTPetNEijamjzNVG0rqLO
OeHKoLkVQCiFMH0we+NeKEB1dMumUU6lhQfalaN47UWjb4q8q3aRIRT62YOzmhvatbKv9T3nn22J
ex85PogUtSQdzJltfqRNmaMiseZrWyV71Ca3jepcIbmTXuSvtKT/JfGHIHToVlYduHIWv/U8OeWz
dZVdxVmTl0Ug2BbMCLxWU6j+CiQG85CHV87xCpEEk7JtW342f86tdUm/djPVOoMsk95SqzYvZS2e
hlq700uxmxrJZLTyWj2/jjzZxyR6qwz7uVa73eDINyaebpInv+se6lPjv+Kn3Ynsp+08BIP2oMOF
qlPj3hyz8OBP4U9FWq9m3bwUmJSl0t1FOt9eMcSVLnmKdcl6LQNeBdqEkxNyZB7bfQMJRC8qRmm/
Mor4Y2gVS6wAbe2+162V2aDxQIC5KojemYGM6HE3P9aqGWwKBYs5Wh03tsuLgoZ11cy3ohzDnZ6+
lFi2V4G6MHdNWsOysjwzTVN0a81ZMRXzIshEW2d2gbQUk1Oh3jVsH0bKsH0sD1nU/QjHhdiWzyWL
DNEsVYrzKaZrMbaHIgge0zz8hu734pvNpRSJa0LNwRP6q48YdbHxrsMaaAi9bbdq2a7haFEgo72y
VVdN4y1V+R19ecgY4EwmOb0OSr/r5kY5Qe56izjmaEF8pIt6k6v9Lwc5v1sYMUW/BLI250/2LDfq
QheBfMqhPffy2n6q44wbpC68zhJlu1isvAJXpvYSxe1NFPo7E/iLvmwkwqq81EadKo2lWA3cVMyH
1HC2dcMYYdQOuaYf1aFbqWn33RQZnshMbv1RIifR3EQb3ChKwP3DcOMouXJYqRJr2tUtE/OADlGn
i8c5DpCuGbQ3tIYyu4Tu1u7DzuIoJV+NqNhldnPoInbCttx3Oi2N0QdA4nTwtiYnPQUcUScGAzd1
HV5MAD2trjzAjezXhVJW7LixTUIYx9Zd0JTdSQKF4CiK4DmdGqpWoDKPnIi6k1OJnwZ7XavMLoGF
nLRDFDFqH5iXfhqA5OoM8PehPkUXkNBsiArmOuYGpT3eyiGAODaY1nAbNygm6GZ80yuMiLGqT09t
KQ5DCYRtxFS4apEzrbu4+VEhp3Fw842gZrL2PozGSx/pv4sce7iNePAS6KVSrk2jnmimW0NCQyqj
0VSx86K+nNSpYwMG2SLjqtjFSqPeVX5+5GO361htvoEO40ngJWEYDFlt1MdrX7ReT9xm0YKa41++
pvzyCqEDCBTPoRptkswqtswrc5eOt+Ua7XLPMVHbA/yOqPHCNHzwzcKzDdoy3WCaJ5NmzqXn1Vhr
lMh6PAEjt/d1OWHLMJoKJSpqLqsp7nCxRaduWqQkUb4Z0Clvs3Y8zDqbcjIyaoTkl9xXdcnccOoJ
2gQ04iol6VoQa3hCsvFnVjSeqZXtTdxNG7l0KXJpUInshla6ft9vtEwNoPwH8IIj0H9rVGPWhUUe
Ao2gscegaFmvn8HaoIAeOL+0FtNNyAGrDmDipTOb8fuURdOrkqrBG3CBrd9dqkzZRVXwUxdttA1K
5JpdwgzQZvjfs5jCEUEFoFiHPn0wQVWBP10Hi07N7sxvnWTi2Y5onSxr2+t7fFVvekTvI5kULzOj
27HIN3o8b3o/oCBzEHKFoA8VXd1nSn038BIjmQzvGrX3V4FvvjGu3C5nFN0aPF/F4n9UNNUtLGNt
mM1Wq9N7W/+pg4hJ4TO2qX7n5P3kQqs6y24Ar12xi5I809foOGSWomXy72KjOldC26rjAurq+X97
jL8I67gvYRrd1Zl6Rs6F7pCJ12qBHT2m/nMTjyfR3jnZXWXlu2AwN1k5a1caU5YJMD1Jt2U8ggiS
OPHnhjwWgi1yr1djt6zSi9GM58j/UerfSFgFXQ9CL6r1p6lkevYk6MvR0xtnLKx9fIlGxn3LyAOZ
oqvkvmdUTc9ZZH6i6XHA7rXTNFogeFUPWItgi2gUA1r1rfcVCrjIfMY/263yhFQ+ixM6jfqVndh3
UWmu4tZ6mYBnsXE7ngWgaa21maSzUh1j874JpGuymCEddonz8fIgOpKZerAtuj0RHSDERrtAndYK
pz1BwtAawcg+oOyZHLEWQw+5bbIfRx8NHwBYDFfGonsvVqUCbTBvnxvl2tCVBpNolwyk2Xkmc9xy
AF9ZTewacmY9mn0ncFXM0E9hcJspL0UrvCFv6JEEb8sLZvXlWs2rrVKrpB+yFjdDQrt+ugzBt1Ha
h0aaeytUkU3itey3vfOY8PyMvnrbZcVLQuYzUmPfE2W6d1qW5KH9VrBc+NN9bPluMZtrwktX8die
+x79oLos0M42H3+OWvrSOKE7gyqkMdH1m2Gyf8dUOQoN0KSDNIYzmBSKrSW7QzK2mzDz8s5LxLdw
/C2y19R+mlKQgwhm7Ozo1L2nEfdmJc9N9J2uhpqhR6ULrRqzS1/h0oB5bRrKBk27GI6ySXq84qQs
HrPgDXkn8QfZuSZ1rwjUrd05fIOpXoVInFQDt2gFMFRFs1PG9kYJH5cQVgpd7pwRHET4Egp9n6fZ
XulvCDcr1okFlTgzdpGCu9y0bsz8m62/Am1YiSn0INDfZSlFfc0YuBM9rrka7RziKJ+6bRXnJNta
4Bb02s1nutSV0t1a84DikFxvjZ1wbMqb1BY0b4wbDP2nmVWP4e4+tWeGE1mIcFsVj5CiVhYKnf6S
MwnxhwdNjzZl8DYyT4D5WIvHfLgu0GAneyimkZvbwOWZs5tZgTkyGPleGe+SnnHE2Fhbi7jINLEP
RtSfMDTQFA7cXn+K5nYflcN9Kl6IlFvFvbzrGwONRL6yxtDV/GNgPhuRvcvLHkStI7+TlYztZkhP
cDW3UZUei/bqO11xr0UhPSdlV8VyhV6OShF5o/8tiv2j0K11PipbXUyb2IRalQzrBLBAZNiEE91U
oVzPis9GeDcY93k3o8AV2dmKvKB96QTKo4vTYupG0lK362SImcMfmPNo9YlaytCOWXmeVW4dDcrw
kNj7Bmy9EhxyTshh7CUcFiMvzx/S+ZpaQGPVF4VtPD6VxWEM5C7mDBGO90Yfn4fIS9WJTcTn2Tk4
cNqjJHDtCoYaj8xSGhqoI6L5l6+PrhOPt2lBXN34iPIf9RB68rQ502MuhqX1PF+IsN3kAxyWPLgB
ouOlGoouiFpGdKmrs5kwxcJFtI4Njkp01yK7d3GT7mVlXisOTP4jW8DKl7BbcWrmRzM9W+pDo+yK
lnbRRo+0VVH+HvMHvWHw5UWCPbCUd1XGv6oVZz+iJSLSXdpbG2VOkJ4rD7UWe23EsKMHgVoZwrPn
7VTqu2KAtpl2DHguteC5DbaVMzzr8e3cuES/rmixEJdYnvJ8C4huTYu41VlYIpYpsTGc2YWa+EMj
RDqUixQru4Gps8QEMAKxzZXmyKMilMoNsoxBoJGd+xTJS+jIx2kiCLqYCTekBOMI5SXFvMc9jMYN
s6kWr0J+RBWfzbhAJjNVgtOLkvs+RJpDm0lSr3MQCve+j6GzUu1sb0wNBVp6KjWatkAKm7ktdrlS
XtvQfx2s4oWQXbqZ3SMQjOoxRh90wATIsVBLyjNCpudkfJrVuVmpTfOzSKNTnc2kAyZ0e/5tQffs
0G1Ve5Mp18RvV0uT3JmmbS0VVmFrVU5XIHpID15gNlIJG4A7iug7hntaHDsIbspubLajIJBnYmq7
tHzvE+qLigQCL4sjL+sYq5WnqeLAn3uZ8zBpD1V80TH/c0RfzUrlFTyfyPE2vjhlen+jNT8HXdlH
Rb0X9qvTRncxXVgR3fho121Ze3KeOMtUm5pOclLsw3Q/dV7oP4nhmJvf6HJf6kzn/E1wqzBFgOaf
JhR642/gj0EBtPqzY6JTcp7tvjyVlu46JVO2CscKEieWkmwfp/NZnfRfefDDoHnsdvQpHUFQb+jL
aFPJ/EK/QKcXVWKsMPpTr/Ih4Res88HcZSba4xzS6LM1+9YmmcQN71brxcxJvDnc2nQkHOWZOpvX
STIFarrnZEZfl8wbPdVvA+A6S0TIb7+pVk0qzk4fzIdozL2WGNEK9weNOU4ptlK6ccyTXGl0p2mH
4kKQu14qDoPlhAlvrfwoFOeSz8xxFdW4pIljH+2o7e/72XiFDtUw+hnvYD9vRqd+69pqD/JSgZEe
tIy96Pg7tCfXaFk9CGfAwGP1FcyntWvmzj5YlChyRn1uvk6M2lfAJUZaRbRYgt7K9tKZzgBUK0R9
geXmPhYUzQ6rW2yCd3NH9dGZ4XdS7fQ1ncgSnXKp8j41AYZpTb/NtI0PeIvj9ZWksYWKOpC1Hemv
TghmfQoRBOuMP64V6xG5fNNAApTBGB22oP9IYejwCDnzMdaCdmsPjnLAXKCZnjUFyUbSeneNrN6V
cnwMRn6NajCw6tePSOZ2Smi+Orq5gRvBINsQD4E6U4KJTQOrmKTzq9VXeybEm8DmCWxC4IfqqXXU
iwxhAsWKtSoEes94RurXOeEJ75nqouVStw5PEhjrCcxK0KPvyoNgnycmYQmlnMpVH6fpo+hI4fUE
XZJt0xgC0wQxPR1lki4U1pPgPkq6UqxkE9K8TEKu68ZTvB2s1GtKvUXpbFoeUxz92Bl8p4apAz3a
NsHe4NsRyna/LLbkD9yZusjvCo0BqTP58loGAj56HrdeYkXiu2zKM8Ix3aPULNazHNCrltQ2famO
xM7RqphDtf2GREz36OhrN0OqhsBvJqvdgQFmVt1Bgkc1IaLptuorZuTgt7RNKaiNVYO+A4DTb4lf
/uzsTksuuS90mg1BoT8Pmaze+qXJG2DPwPJDpylNqvptjtRk5QRz95t3sGcj0bsrLHlJPl1NdyWL
GQaXSnXO+HMoGSY8qXJW+E8wjTGAtGoL79OmXVFO8HbDBcxpyYcevuvKKP1djHhjg9JMf2bkzmC6
KLtrJ2bFM1SN1SMfNFeF97Ix58h5wtHDOTdthxeE9b/DvDLaHWh681Q1oGDrgKF3gN7hd5kDwl5N
FSd7FY1tOCg7x19c+s5c0Wmzwu5k8OrvBtXIT5ZC06nwd/wWWC2pNw55Vf9ue428DiekcmQcyX47
wi5ga6LXo/QG57pB3YcK5zK1GbqLliKKJk6gQtfZNM6bGo16sTKI+9qKFO2+Qm3jRXEB2JOKZluG
MOjWflg1EqmqXVMHp1P6uzZk8g2wdHnX52PDAGUu3GiYX1o/zzZqthgc4iIC2UqziFFsX4LIy6I8
vm26QK6UmaMbkXEOP7JDddeTSMfBQqydahDPWt6J66L6fG6pa/boRLMzEIZqK2pTXDLqB044JScq
QpEM4cIx0NDLVAa7IjJwJpSQh3mvteIUxw7twSG0tyW5lJ5h56TPOTgIN+DorW2unhMb7xqPomH/
Ks0+85hoq7VroW65AiB3fkCC1bYYX6XXl7V59mH4bFTOBwc61Byi2EuvOIHGR4lpZC1qYd002tRs
rLTPaVaSmnmsawJP7USXbl+2KGF0SgqyVOnpjBW2Z9b//gduaBMIjAKtI4YwBGSnztVD3djGaRKB
dqe1yDc5nMnCAwAOHDljQF1ERHigumgZ9Oltc0YSYtQ0hafgpqMB7HWG1t8k1sj3a22FqbQmh43T
teHZJJCJP0MINK8ypVwi2i0AU5LklVJ9tH1/rjcEPIw7+FT2S5+QjrtWsXZXLruYcicSZD9SKr9U
PxtpM0z+r6wGeJvlDJ1M3PYeJPAip0XhOxcnoGtSp07ntrG0+Vkic6815s3oV2CpGWJGnl9iScyl
pVEpFlJ7NFJfv6HBgwS+Ie1Cu1igeZVVDISI+qDU1gCDO09R7FjjnRXFid4G/e/Y7F1pmIT4QYvW
p9i+lSXet9Ef4iOO0N4j15vwXmnJnV3U7R0q7+i2pL6ohMwuMQdJRB+D/xYt/B809IF9LovoZnTK
aRsm+VrLa3XTSZ1BLpb73VQKsY76MngCQGgc4sF8hHlQXY02H2+EaDF/xkL3+FqCe+37O5pI7bFK
fO1pWQo3pkMNJcp8+j6AZ12xuil3QSLM7VRjYOnHiKfIqNW9YRTTvdVZdF3GjMwGHRFNRH/iVkWo
f0unqlQYvU8RDCm1dyxwvHEt8dYYJunObfY9ZJLg41lbZWkGAD6Z2oM9NBVvREAgBYS530YUM6Uh
0WiD9wFiI5XktqoMHg+NY/6veAinMw25H0XHxLyxUR/PPZPkNqEdk45zfpGEFecr0CsT72Fm7MMa
Lrg1Ch7hQd/ibN/MjWPvpSzo+NuyWhdqdaios2/L3OjODC2NjQaa+qwDr/aUNuUdi+vchcBl3Y1+
bp2FPXRXfAvjLiuq5MEuYjpOJYyhDpnC2F10piSgeXGyc97pk5uxHaNNuHRjWxHeTWBLrhO/LYHJ
pqJ7jJPkLg3Hhyi201uAX92pN6T/WBC4RcctedLoLqwzpdHceRyLXV1kGwSnRDn3den6nBq/O2b3
hGzV9khIoDla4I59sAcd9XtRBda4qqyWdtIsMVTUFRkoxIyKc7wkngdBoW44/jBHIrRqaxsMKmcG
pFeIHciyMrpATJKP+NP1S1ORNFEn8wuNHvozxQCaxkfnbaQj2ovBwrOCs98bMbf2xKl0JRUD+a9e
OWY0PBXVZ1qc4U7rc4kzfkhzlwNDy6bBQSRPmnIzdf0+o5uXrlqN8mX2X0SQaAYLtoVoyKEGcUmi
Tl61nJ/OFwgL9AyIDU6eRX9RjUOJzAvNSVtl/u880OzTRNuvQlvjzrqCkidOXfCTcq2qg3rgAU12
jhjkjww+w1ZlKHlFxKFzoVpu0znEcD3gALwQfcD3LpKd33Y1HRjgM3t16BkCjXpA6Ty1/pWnjbo8
atCnz6Mf3bUIGzli2n3hxaWIdi3njxWXtR/TtG52Fcq6CUNXz88SkL3Vu00jQnCNuAqvIulaWkao
2C7E7NFbH/JxHxP5jeSzA2NryCZ+LKkR0HxVETFxWjC+DVkVXY10ttaFBWHAJEanoWvhjAf0r0x0
Qv57hI+ac6+dbLusbhJj8n80wLurVWF16nVKlerX1BbzG0Tn4uDM6pR4MlCYFOj9MoEdgxcUGOYV
UlG/ETSgDqKHCYg4xgxvlQnvIFGC7XHoaJMPYavt5rFvnttgDtzAgcSt6Wl5Ryx5dKaHVXjZIDhF
45tLqR94E0Gc0OFA5HHf+eP8BrspOzu+32+KdHYImREK8VWgn9cdnAF3LsbamyZaFmBCUMem4TS7
9VyhY80Gu76O8PZGHI/rki1pb9m5BvGcHT4Zxvxcka/ggnqbrmOBnKeO5J3PfHJD6E78HNpJZa1N
ytZjpxCLrIyWVyvh/AKFsbzHnYQ8Ky4YucqRCI+Gh2o1RmpNg66VR0BmCBSHW4x2T3TgESOoU31J
q1jftrnorqQJMJ8mgtv5XltduSusdNj2mVZhx+yaW11ZNoaxT9mFZMZK2s7Y9ms7R740T/ZlzhFd
8c4oJ1Ayxg/8yNE51Ilp4j2uGLPntPFsRkMrP5iJ+ojjht/OIpwjKK04X4+SJSIxY+2RxeRHx1Rx
z1jYWRm0Fjzik6dNjovo7E8x74gfEP+zGsx5eLUwGN3awTn1GX2ER8e88bMwO5BFWv/KCJL2K/9U
JfOWfvZKWi1HgNqfgbAsu/msHKuAPqXR5QxcjiZeJIFvBKM3ktrsSMRq67a1QwBu6M8jL72tBzVz
IF/uOKCYP5lJGM/sHD6emo7o4gEWzU+nUvyHLsvDXUojY7GBRv1I5oGqcLCPLVeWmmFg7MmLlWpU
9VrY4RY07Y4kwAeV9l+3tmctuLH1gzTqXe3TXi9r/KtYKOd9KmneY24h48E4JnMTrTszWCnJfPLt
7kEp+Cd6yNUEnXxz+v2/q/t/5w7Y/i4ur9nv5qOF4P+gOUAC9Pj/mwM2UZ6+5r+wA+Rt1E6LOWD5
A/8xB0CXMjHmIP/n9ELi4gLC/A94Sqj/Mk0SmCFF8mRj2UCX/193gFT/hT9TBbSInYk/vfCz/wue
Mp1/4RcgKQzAC6y6hUn1D9wB7z0j8FxRMC0gG8eW1ImO8QH9o6OKDx1kbh5qL9JVTTiThxaV6HcH
dPx/TCP8pp87Ed5jhpZr4QICf4IJCDfMH5AfWrvoM9oo8lRcFD+6LmsItUHB4nLUlO3aVFC5z7Oc
QZjkafJFOvGnFwf+ZS6hs7BYPnggVCNoY/bc0KvIKTnmSlJua6fSXaP3C7fOuHQLR+NgDahd/vIs
fGLA+ACl+e/3Bq5CfbW4Qz4yoXRqHnCwdF/KRXEak8ABJYfTTFyUA47LUqKiGY38yGIdbqfF+R2g
TNqLIrEQ7g+Ixr/4QO/tcv/9QAvukKBusg3lB6MQHBA10QIbAGDu96fUKMIDnqt2xyPJ8XeuirfM
EWhYbLVrqJySZIPWhiVWtbQv8hA+mNb+/VFAxJuEzAsePzq3760pM/kUVMMFrq9Jic9xnlsIRBnI
7In+o9PZwSa8gfNrhxusYMWzA3r4rdUjMsk6UtNo+bOBnQgZV2GNOKDuv7pVC3jtf2hK//l8WMVY
7y0AacZHMBuEbK0BWhFDWRmiO9JpRm/OZlhjtW16dR42W2I06qOOdmPTVAoqvqBovjLPffJ7gZSm
o7JQQJfF4v1NsumhhT55J15o1OO1Am1GPm+dXqKuIZoxrSSjwQCaNknXySkJEzRoo5X3r9JKv2JK
/rlecAwBzGpY4HVs3BHvPwot+27R3yYe8x3xC+lOshlj2W7boPa/ALu99+n959b/5VLmh29Nmo8f
VNglPaEy011h2ekObKz+i5lN002XanLz9+/FsgR8+K2Xu8tSbUnyfj8SnCPNiZW0BGutkz23btDE
HA0IBl+sgu9RUP/+WrwoZC5L0jNZ2j+goHIzgx/TqjxRQ+kTp6wTPzGbOKtSWs+MQ16hoXwFoPpI
1F2WXi5KiecsS5D2b2jYXx1gygQpJBjJ06Ow3XRZMt3E5K95Waq0L0bVUWGXY77hBXDWnT2XHGQC
XiYC1+RNAlkYtlFMTgXOK/P73I/NV4z8Px8rFgDYXSRcabpDUsv7x4p1ipT6rqDrygh7m1clc4M0
GrY6TOcvXuk/HytbRfhswirgf9SPsLuChQ4/OV1hPTRJfiyjCK+LVO8JEu/dWcrg+vdP1WdfzUAD
patQ76EaL//8L7c+G5fwaKzcXoJpGuiVtQhHVMT2JQiZf34p09Tx2PJkcSM/3MUuqVlFiyD17N6R
NODLlH5fmG5G8jq/MNF+AB0uj7GtsnmAWdN0HY3n8pj/5WuRtSfJYax4OxPI5+vMUMgX6YeRgXPq
2+t4KJlh2FjIL1pRTyc8buWZwCJMGYRrvlWZ1j0ii3ZuKhIHntKGCq5QWmoZ8FL6FzzpP984nn0Y
8hY5ykKweL3/qHKAwMvMNqFq0YoNcZdMoLsg3bC86a5qteqG4mf44gZ9flFukE6Jz0//YaGck8zX
ipwaNWoK/Ap6RtaDyUtFnvGcv5WTDC+Jris//vkTYOFZ+e9V7Q9rZmUTNqCqHYQopzWOTIxv6cxb
OwWD0xev0Z+LJTcVnzlPmYb1zfnwrNl0fTWfv3h6ERtsgo5xjo3Z/oJm+MnC9f4yH27jYJYg01AC
ewngvkNY0Z8N9CDaaYG6tPdieAMV/Z71ZHfKYwlukLzccaS3IY0EXmSYMCEbc7QqQ1eezIHcvL+/
4Z+tJpYh2BMxuJt/uLt7GdlTHxaJB4Ms2endGHhla1vfutApmH8Jf/f31/vkwMQNgaYFk9bWF/r4
+4e5UMslrlVLvNms5I9WddTfUy9L4ANji+mWnLLhaZER3jA6xUvUGt24D7XIgPjjwDlehcJXX+kO
WerKitCFuX//+T67H8SWg3JelgbOK+8/3hA4PGohswGza4dv0zwoCnFslfLAYpscc1it/3g7JfiC
wkKwtAKw/XiuR5Kky0GOmRcDiUaPq7F/REImj63k74hZGkFLMcG5/fvvuTx3788KwAwIGloIAmKh
CLz/nkmoabRk28xLeOiw/Uy+V42i2Ki1XVxNLbJXs4CHpek4l4pAal88Bp9sKlyeWuLfy5rx8RAh
qqnKmqzIPEEKhGs5jGGyEhlpqk/jFwvZZ5cSBs+crpG7ws7y/puaBediJnNszVjF3Kbom2PcMt/K
ygEP3t/f1U8WTZwgku1EFwbZPR+KNNn5VtFh1vYcOG0rumL2JkmZUsxUDq4WLSYohKX//AuSjcUW
bZqk0hJQ8/4L9noz+30ZBV6ImfSu8UmfYDg3HfFq1pu//37L0//hqbE0HAwASkkCsz4C2RPIItpA
P8zzu1jfjxqwLD8VnWuGIWHQVDlgctpsP4fJ2z+/sLlckHMPUqKPgSE8roPPUq64AnblU6qFzVMe
kkCncwiCUd4JLyba/Pty+v2qhPpkReCkoBLnwIkBHcuH25saQOuKqAw8xXBCcLTBGz0ra9NNeIdj
kg+/OAN9djmuRlOD1YCj/FJL/eVcQplNjeJrpD+kTngOSEp9TEAfPVRhnuLU9MUXd/bT6zkq9g+N
Cp+9/v31KgvNq1AGwDZj25xwZjBlpGGJSWoOPTVrv6gF/3yCAI7zeqhcbPk9l4/zl68XSzCkYddj
egbIulS/Lc77JvXmVO22SljfgGf+lodm9cVtFZ9emKmKJNIH3vnHcIYoS/KxcxDUoboSvWulWXdN
RqyJWxmPDhGWIx12hqo24n9boe+eNGTfHktpjXsJ63PCoaWG4KtHPN3wBupfaQEUwB302HmQse5c
u2DG8iRNg5ntFLRInsMqRys1kmF6My35sHAPwDW5EejXF630Y3tdhZPtaSXI4S9Wok8OHmCELZVg
SxV4B1D29ze6NjpSPWcUf1VLDAFwvBLljcGUcATai8fSJ4Sj7THGqph5p5jUdBt0tlKgZBFppQEK
yrCiKJrlIW2rv1iytD87Anw2nnFTsPWwYn74dITIxtHghJFXYvpbt+YsEJ90KrJJzdypGqMaTaC7
bVPHQGs8dNupQyiNzNn5oq325+4Adt2AcSItkIrM49/fJmQnkxECFPQsbYBeD0BhzYwm2Gd9aXyx
5332kwDRWUpmDpwmPZn312qcNm21Xgu8ZuoVrF+TXmNvLiUDi8jEzSja+DsqfdVZVaDdfipKqLer
YRzwp1kzAquqrdbpnDFQlKbcAFMgUPnvl9k/9y8avHRTpUHEGOWs/v4T9nOZhmUbhB7COLEuKlw9
fRjVp9IsbU8o8H2TrP7qLPDpRZe7wmlc0kX7cFGylnvVGPzA68ZFEdkpoO2w6jPOheKbPA02L+PM
DPyLX35Zt9/vZUsz+38u+2FdtxR1QSgmLHLxECNOxiHc1flX4ZmffTndAN5nI7pjPPvhnPX/ODuv
HbmNrmtfEQHmcNrNDjMaBduyZPmEkPRKzKmYefX/U/MBP6Y5hSbGBxIEGPDuKlbt2mHttWKkYJKm
w+2kteU+OGsujkM+0UaKYJ0VWeWc5hmMyP3PuGGrksktdN0BlPQexLXcsO31go2lMGo7ORlVQdul
ipmZpb0Tuo62/hmMKbmjDO3zysYX1ADxqWh4e8ddfrftBuN3KBN5tAggD789TEETkbjIH1GnpfUR
+Fl89eJCfHCLvv+DTzt+9cSUPMLgWj7QECof6gL+nCkHbwPbvvnecRYYau7vzOuwFw1TA+knAm5J
bbS5goZLhik8CkcE4hC3zKJ6pwUgZdLZ9w5N1vRPPYRwlz6d/BMqFUZ437yilI59uBPweTyC1K5v
92QwUALSIux3btudRxLscxkEzlMg4LmCcX9+VzOPpR9jo8h+QLtqvUd4zxMAhxKbAkNj7TzHKvdn
8yjygyATo6J++3sMlM/HVojkBPPFckWbfTpDuv3Fj50916LceU7lc2USJrHNaSDDK6EAnbkIkIde
F2Hb30YqaRdoO5lp7LU8OuoDesxGZSQfonE2v93fesX7T5cICjd0GqQaynalVgqhYUHgUdhU/5Y2
Yqq0Gj7PYhquXpNkD6abZsdJiPj7fcMqP+NIRWEfLQNYrOQneBHxMCcye9PKFhd6M12qKijkNLO9
c7Lk9m0vG704H99Nl44BglsrLlJAFDq65ASHvX5K9Wo6Jp0DY28N5yUAs3KnsKHya468SRTSkSyR
mjMvV6WtnZEixEscl5rLo7MKHW7CqIURtmkD7W9iG3CsZVaInQussstItmu5OuJK/nY35xwgbZZo
6cmol/Qymt6PBBzPR3dKf1taalxb1/p9//upDg6vhO2TPbLYrZhbonmRHxPyn4SNUDlAzZ4YdQGE
O9IN+mq46UiTqwg+dSXDdjurVV1PFAhZru3Awbd9j1PPr8Ay5DBuZoyuM9NkhTVku1cLRcEdT6A6
QC9NbZ5D1LDmcoTi/aT5qGn5rmB0yjIg8Cir/tzBcb9zYJUfklQmCKg+0V7eXAuKLLD8GS2AwII4
WKw+ADxQv0cEiftjmuvRoVwAb9z/lqr9xBS9EUJPjtDG/dpd102RySJXO6aTKaRgmuVbZ3L0N+q1
Pj/BuFV8KnSeUG5u9jMfsjwgbKIxSIntbMZ0JhEmy073F/Tc09nee/RmqA17ODfqALf3MAcK26PY
nJ28MhWwzonoTOeaBhrsUc218GNmETLxDd6/5k/Pro1z0Db9775dh4vZtUxwgBMNLRC7p1wz6E+Z
EUMvVjmdPNNpdlyw6pNLaVkUqkyDOvYm0PPWMocNu80QXWI0QmsryCGEY52EnsIL0NTrxS5d66+d
HZIR/GaHgAaYUmUWIQPEnW93aJkBIuYIgZxKM6ieTHP4avXp+mWJtPWoLZxwY2iLKwoDkC4wLja6
5rTTJFasm1Y1oAHbAvJAI/T2FyBGVcR9Rf/cRB4F/Pgs54lEeg0sVGcgW0kvOnirnc1WpVgUaaC1
pvULmaopf9WLd6ezkM9JBNlGM/rikjS0wcLRYxaN8mtPd2rMz6vBrJLR9+MHzaiYj1tRrT0zJB9Z
b/dj/Bak0amq4su2mc9gm+VcxnYM2W8MDwe++6M3xlZoWcu4066SB377uZGypMSMajhx8OaKx3Fh
Qg6ZxyejB9v4WEZ98s0qXcC08JsYlypO8l+Z5XWXJA7kcHglxMP9E6f63JQA+XCEeLZtbz2b3cQ9
FHTJidaT/a4aausB8Cbzj7Hxu0U/4zAm43C+b1PhvamKsWwCblPKJ91+bCTYIZ5Jcro1RppfrAxS
SkgPQeHqbnEdmjz5ct+e4lFkfkdH8U2+jPCt3NrzINFuKqfCHviFU1wz9e7CxXFMwu7n0NjzU77C
cH3fpsJ581ZwgSiLEUQHmzUGjiSfrmil8Bgvx9aenEthMddvzU7+x31Tr7aThEXnwafD7XiI2m1M
ATuvV7L4/ASyepAZGvhV4HzXytaY0o70dmdpry8rR5WHySBADGwLk7f7aegFdCZFroWJPXQP1CKc
U6QFBXwaet7+lebG8tDrUHDF7mickRivP8PTWJ7asix27o9i6TSyTZ3n0UYzcHtVu8lpR72nSgVL
U3O09Q7SquI80ayqRXm+v83yDby5q3LVJnLjPMaUgvzNTclavFasY6vUI8mK4KK+d1waOT5y35By
UeCXng1Z/rbcFANUJynrtTDLUd5Z4qg9ahUCLRAAMae5uHsUza+fZTIcjiqHNACRQbnx9nvWutFD
YhFFoT2I5uIIvwnFJNL3IOOSX21HBzczM/vdrM/zN3Bj/Uc7me1vpd44Z8RmzLPHIN4BTUPm+1q/
+tZWnnjKoYr7NTIQunPYX91l+VsJiGiH0wkyt/4qiOcigF5JCyNmCh9NqD9+rKM+fDPQH12hzxHi
W71UzYlxIO14/7u8utLSNHQsqJdCD2Lqm2PvlC2iOj4NC70Hljhmrfm50wLnLBiQ3HkPFWcNtCER
GYqXDGH58oi8eA7nNcjdyWYMu56W+BGJ8/lIlT39cn9BKit0s557eZ7MGG6trKi0gLjJNPh7wK+S
LAzvhqbZ680rrNBkogHDZDkXKJBv4Iu1ZAZExRSYYZEobetd21bBwRydvQKOyspz1YqsXefl3qwl
DUDQ+N4E/2zcMyHP4AZiJ5XYyTsUR4DUivwYXQua0M91+xdr0QCBU8PqZc8qLR9Qi7XOowMxnWiQ
073/cV6ZohwOflF2ORwQDVtlQbfx0KF2AieMF9Dtsw3XR54waCuyMv5539SrO+VSY+I+6VRRLVpm
m72b7EaHUmvClMiMR2HYMOeja0RADqUsnJzJxyVyPpcT1F33DSvW6Dg+CQ7pPpfa3rxcoh/yHtmo
KJzQIP9YMGcb2s3AqPhq+jtxjsIUM8HITrCtlBq3cDN4rGI/7owgdFA7OWb9WDc0Ahfv3RBkMLLe
X5diQ+nv0fiTRMoOXuP2yI+u28ZM/AWhP1dQLraZP78TERieg9Z13veh6pqvTowg9WBDMfhWN+UC
FSGV84kQ6RxtY8o8sqqmNHJYs3v/3zSiaFnG5cIdB5/y9mWix0thj0fYfRU7oshlTzgoKTxnMvDT
9fMSUqRL/rQRZvFRFE3sR7sMqq8xZB87HlL1PV2KjQC9LDjWt+9AihJmFoyIxhQlCUApPEZpx94J
LYTbd07pK9fChgImQ8w4INAAf3P7NSOAp1YFx0jYTYHxMOvr+DhobrezoFevvmwxATu1qDCg/+du
rDCoEU8lYA9UfMrq0S2QYJwXq/oAWsu8xtCGvP2YoF/B0hhdBie+ReY5IAoEvGd+WCKUdPCg2DrR
LWfEt26cnXdGtTQQ96Dk6BK/RsrlE9NU8Hn6IQxJwWNfZ+U1o1kLtyZjamZoT/2YXu8fzWcJ5Zto
je2EZ5PmKXUin3/ffrShojgmQYKhh6CkexiXGm5zxoONE1OoI6pwDDyj1MKg0NJavoBBXPMftQCF
p9zK7VPgwpDgQorw9/3fpTi2/KwA6BJJAc3OjasdNWF1rN/nYU+qf3We+DGM43G5LP68fnqzLTAA
ct+pJaODugnrnBodo7mKAzp2NbiDmjlfGNdhU7FK83zflMLhPaP+iAhBlZrPkjEv3kWReFFc9pEf
im4sz0lmDAd8uAE3l17l0NCK8Ys/rH90QVn/um9ZsaFY5tUycQLS126+c21mjb+wyDXrIR0Zo/YK
h6LJzNvY7p0puWGbM+XrxON8OhJmf7vKPPNhhIlh4AxKQJat3RkPAtrwSz7ZBmNlbXlerDG6tChQ
H0wvW9B7gvnn7eslbZYYCLySvwW4ZquR0PQ0/HBZgD2NK5xuRWUYoVON9j/3Tak+KvAZ6nTkeRDC
bipB8RRM/ZJCKoKMu/ZxTBeUDeg+nyMbMlM9g81z7cwKKpoctuz7plVfFfUMxncMeU22gzLC7AGa
BQLZ7rL5VULhgAAtlmm0rDvlLqUlIh/gwoAPKIHenp/WDtolHnqfwAP67dWl0Yh02g93moKdL/fa
C4ICgF2HWIfeB8N/t5YmgHnMSSJFnpUACBFeQ0JxQovVL2r3qV/GYsfe65VhD8of6WoIeLaotcGt
8wUWFS/sp+6XiHzI5Ib049za8+WtH4vMl24DBGWykWtuXG1Nvuf08AmEBkiYqx7jUyuQGmHr7T0k
qiXhPumIcdl1Og23W1gtgTVPhQHhbmGYB86ig/5gCZFOJbT/sCjeLFJ+j3Ax2PZembmHfKQQDK1D
T/lAryEH3oguXdoHw5tfYtp8JEicdN5jiji3q2IoS9ZFGze0ogzarg6pAQh7O8AMpnt686diqIBs
zCQYph0mr/wLPw3DCGXntXBDp6WfcBiGyLg2ZlV/HBZn+nHfluK8y6IbHX25LCBpt7YGHapVZoTc
sBm9f4DOQnoZG0O4aiMcWkBOdrzz6ygNdChYP9YlW5fO5mwUcF21lTG5YeChg51BOABvaZG+teCE
4+dT/R8yi5u1WVRACrtQgnYpP9C0LLtIYk5E9xBlEFsBB6SXcX8XZQp0++bcGtwsi5GYju/IOTTy
JTkYCMefKHK0UDCu9od0stJTF1TNzl7KG7s1CgTCYzqHt5XRyNtPx9B6NIuAvRyq0n0fwBN+6u2l
uPpzkp4LiqkwZM2IBYvIfiirZfpyf82qk8OgJnUPQgn0lDY+mTRwaLPURn1iXuEKN9ATqu0etW++
6hXMr7EDrpEf7dVyfeZ1KByQBbtbz1yP3Dxr4QLqwvkG0xU8SFqLGrgP4fBedU9pDAldIFyy0b4t
I7YkqLnVsbi5KujpTPHMkHG9XIFRZm9te3NYuRMePTSX5Uk9rJe3vYJotEzW1g0nPe2ZPoJkmoCh
g9DYF3/ygGefirb+D8+cHL+RDw/vDuXSW6M9xD6dn3FD2qXLr/SKJM983PGXgOmuz/S3e0+yP6ok
NBQpy2yjXNvHN5spi2z6sjmPLhwenWNrD4FeJzv57uvCt9xQOThFAZjqzNbHVFaLUnPKQXFtLZiP
ozEgsSLGNXq0gTR/gGFV+3sWBEY6sI3rbIj+JFLXvixkGDvLVrk7Dg8/B/CbT1Bxu83kqzk8uxbL
bhBQMmM44WovsXaiI5X3QV/pGfdI2hJsboaG1AZoidEJCw91ezIqVAwTa0RwcxnPbgStTZdW3s7T
+zrulBhHusO0agg+txgGu/UFMH+XXB6ykIsNbeIpmGb3vGb0bPqlmcI4H1EmSaCBebvjkZmEB9IO
VOK257uUvI2itaAKQhMarR2oscgckUI60GWGW9Slypjv2FR9SFJUmr7kasjGbZxdbS9QJlmLE4I4
ilFDqTWpj6nvTGWpvM5LK5t3C30pLxXpSomv0ocTKlKQsoyIoKYQCYf3N1FlivI8QAICDZP+3u3J
nCyYH9fUcCiTw7q66tF6TOgNnKrGSU/3Tb2GDrJfTDSTdeLfGE2R5/dFPLPORRH7ve6EAjYyPZyh
svEPqLf7/+QWlF4PWZ5Abj2grHOMbKrBcAWB3Jj8eN5ZtOor0ghj3l4SBRAi3P6QFH3b2jAooToW
IxNj33vvk9Jfv95fr+pdliEizVNg0oSmt1ZEGUVxoMduWMNkbh8gE43eMWY3JYcJZnEEgtpk+DFX
bVEdszXqHiGIIra7/xukje1jSVwgh/oZsQ+2M9q8i0WTrwj7FIFWhSjcr2fXGycRArxqLp1ppL8d
t4IR/L5ZVUwATuj/KA3AI2822EKltI99yuHzvMJCRmPpaCRBS+VqtCDsMCOYkt9uEWgauGKd9xMI
yO1mVzAhIn8+QP9Y63Cn6QiyTMhkHGN7iOAEYfRzx6DqDElYMVNkDs7n+bC/OMyaNkaDSHs3JM2F
/tuO6w9Q9kT/3l+W6nr60tNQyWBk7Fm+8oWVtohtb7F4LwE1WsfCjv3TWJTwe9d58Pm+KdU3o2KJ
FKfByBBx7O0OWmZdWuOEI3eTiIlcRzOZw4XYx29A8AvUyHfexNeAVdzBS4PmrcEaFeaF6TMnRKxj
fGegeBJag10e3QFC27aFedoOpvysG53/vm3yf/1JuCc3iOKj2w/p5f7qVb+G95lCPEgaqpHu5ra6
QhNV4JJsrW3V/puCkkUjRjTadEw1p/xVT5BNnhI3zhm5gjJb4xSn5RO0FRDwrZDkztdl7bs3o1to
8IDuIaqXMahhb/eoswbDh6ArXBhtPM09tdBeuE/LjMja/Q1QnOcbS5sL1Ga2GbkCS4ZmfG1EXl3m
Ff7V+0YUxxkjhCiyHcyCNq+NsUSrbhUzCZlwiisKDYSbRTSFXZzuhVxKU+Ab4btjHoJ04fZ0rU6F
QM6g8z2hGj3kdFkem7z9vFpzsxN2KS4ODp7WiidTddKEW0tTFtRMzlMR8ITdn4vJRDwE2NvV9yv7
ZDlZtmNP4dOB49DiwM/RWrc3X2rINB+NMTzP5DF0k3aedVyMSr8mmd8mkhc7/9vTE5D397+dcplM
jvmUWBg52NZujQllu7kinHbq1X8C3rJ8ojxBcpmv0QdbOOvOjVQ8n7Qbad3Lig6TeZsPmLWLgGR+
JfUysokaS72eHDFAxMONqI5+NSBBES8+zON2d0xgP9mxr9zmF/blAXvherNx6JsVhxhONrpYZq4h
7FqY/mMvAPVbYMmPzgJL1/1NVkTTtHWZqiA6oe2wjRl8PZ4rey68MKu75pogZH3Max08QRsk1y7q
igcLsu1jPSDRed+yarnERMTxuBoeAPnfXyx3yRoBL1rthQyHJxdeouhgDSjQpAvM5muOEtNQtm/G
XeHeCE8omNH/5GNv3BsAjpxHmkuaofAFPAeGtb6osicc6R6DicofUCJhYIQjbJLO366vXERhjQt1
z9WNmUAenf64wN9zHnVf39lK1U15aWrj5ZbRNUan8Aj8VrbSbzPjWhiwDC8NjHwOgdD5/qd7Pf0l
YQBs1vNzShV044G8ONE6anekl1Gk/Won134MchGcvDaiGhOtSYnWhei84ZgtqOHWlsbcV76kCBlk
kzgh9SS+5vCrQtaerX9Zk+b9c/8XKh4XjpWOcqos2DCneLv5vrW0SCAZHrTbSAYRGf+cYijs7htR
fGGeFZ7w5yoUNftbI7beDo03DUjaTMz3RY6WXea8GZGf9vaGlV9TDVAofWlrUzdJl34Ohgh2IXcR
HsreYvWMUHOr5aeZBN2vtJ174yNDA155AmMPPfvU2fGxiVtk1PLEBSnm0V7wTuU8+Ie+0Vzx5pdW
8hDRDKJOzQO4dSReoOlDBComdDOtf5w0yNULkRqnZGr9nWz19cclu+BFYuSJqg4x/+2+a8Oa64hd
OeGoQauMuu760ATocdz/uq89I1VmogaZ7ctAZROeam5vJauWkagSpJ39uYGN342p6+QF2kjd0lSf
u2myQpOOw1txRKRPZHCEX7RmaSVurpfomVOhk+eEUc9L0BmIqoGNR7WvL/Lw/ipfn2FM0SzD/ZO1
kVzc7iV0jIWVFa0TekFVvIcYV7+uEI4eyWC+/AdLZBRyZMmXRm8tSTw21MA1Xy3QesDTgyRc6ghr
Z8PaifRfPy38/4mPiBmIWF4NEuh1DYwcBkpETSqEf7r0G/6sP3tzlhHx59OhaPO96YXXPvjGpr35
Zu2iwenRYXNyUCvQfRSHgd+3x3RuknOaT+XOGlWX4MUat8dznYN+opeDPfjsTqtntuc4sYKdW61c
Fa+0rLSTd27Z6VbhrVYVOUD7xwlhtKD1Gb8e0QHIV5TAXT++3D8kSnvUaphtI65lwu72kExT4aLV
BQ1homdQBCydf/ZNeIzakgpm7HR7dQPlJactSU2GGBM09q29oS+LlDopJyX3oX93OgiokmX+yIx5
cjTNwT9qcAxfTGFlO4+HaqVyfJOYiw7Yq8zEFV2GeF1ghw4s5VeRzeShWl9dxayLB2PRvt3fWEUt
jNlVWuY82XgUkqHblbZiNFsg5ojrJlqEQo9fPyLcCn12huK25RTDKYLzEJnJRPvhW9U/Rq7vlf5U
Swa0KgdmXMl+tvHbvKSLMLyZ/Lvx8lPrZKgfpr7mPHQQUDwsWr4H81E5N2rfhHx01EkQNmsemmBC
7R7OkqHj5qMrkBx6t1lOIqq/399e5dLYYKpBkn5omyK1iEoObUMtA2KxBhLqFDk4D6KvwZ2RXTLM
eOf0KHoNWCNP96lsmvBrbw6uZYoZeluW5gUSmhWP+rkskYVL4sE8mEHaPBRa7B6NZbI/QnjWXcog
0Y+Wiwzv/ZVLQ7cFP34I9S9ZMNIBaEk/9SKMNwGH9nQbHSJqD6p4P+avXjfCEaW6+tgy1X1lekfr
d8yqz7Ms7iJSKoPRzWEq8qHIY3Pg24o+oJAsOvPPybGKh54yyU9r0LT/OQs8C4WX2p9MLxou86SN
e0U55QkD3SBH42Bc2E7iIkJgzWvcUHcM8gGK9zz5FhXDX3GBovj9fVZakuUF6NN8phk2H5wJVaoB
EeFI2fvWn9GCtu1ga90D+r/Wzt6qTBHUyxtKuZFu+e0nbXU3XjQdU+ZiL9cUOoGjN2TivKTF3kut
NCW9LyBRAvXtXH3caHY3pXiljCzsmDBZ/c+a5xlU9WP68/4GyoO4PagSgELsAfAFqt/bVRVF74vV
QXKQWSnx3RxS3hc72RsFVTgCaHVAuwIHhfZvi4oSq9EbAz35EPEBcXIH4X3zZzE+aa75Zz/Ey86i
FPsHHZRE8jKQRsV286nMYppHQ5ME1kvDQFjueiHX0P8ORTjMLfc3UGmLIRAAvZh8RQjFwOlkl1XK
sWAOhJll03vsHfsHWkT53/ctKV5l3mPSNxJ0iUzcfKq+on/oecRSxdBY9nlwrPgP14hzIJrDKiw4
iv0U2CLSR8z2TjunX+VZbODZsirLZ6SZe3tQOgcR8W4hJph0LztPmS3ed2lvh5qv9Z+LvIBSwcvQ
nY3xS49VNjYnBtPzr/e3QLXZ8lJwiuBNgmTl9kfMdbT4YiZa7jW714+tmTaPmc+QCSiEptvxLapD
K7lW/6+6R5301hiNaXNCEoVUJw8IszJ6C4fJmfqzGMYRMWQEfZb/cJhempRH4MWzMSfLiLRV54SB
PSIbbZQz+teJ/zEy0j16TOVpYsIP/lqP3HSLy7TmWk+KlnQRDVfIVEm32gsS6/3JyX0PRbDezf9G
Cll80dzJ2Am7VLZhMvBlg0g+2Jtl0uFAsReHEdZlajwFAWwpsWmUx8AV1ona5nQa4vJ7GjfFzidV
nR8OD08TfVaqa8Fmf9d+HanP2mElPP3ipQlaGoVlX+p5WU9vP6oMljMa9jyS7G58UGXDerK6lKPd
uv9f5eXOp9ItuguDL87OolTn1DYorhOqBxDHbnIsBMAyGPBqF92GRIRjN9qfxlkwxbjoknHH+3F/
YaogC4QMjX7mvGndbgs8M9Bh1PJohvmofCEqKpqHpM2cd3NkVj8CirWfF6b0Qg1BozDVJuePcqF1
nNdpt9NVVZR/mL7FHcqSv1z8xh2kwWgipEN86ZMtHDShLUhiAl9fhfGtadaG0rybvmttgexaBKgz
0EudQ+Y21DhzGMLigoaoY+1hE6Vj2LypuEimERhCAly3HUSLascZoonnO9dgWwkYIQx1PbYOXUzM
gLBUjDbIvEfBrXjIb4xuvFVTQHsYUeOVszqIh3tmd4lAnu88A6qzJlE8lgG8BfyQ/BUvHFQZBVE6
Takbpo35ZfBS57L24AQcPXsyIr364/5Rk9dxu5HUK2QlHIOUd26tLZo5MSJnuKEe1cZBT2MTZU53
+pAaY4lycTOf4mxCsy+h9jdFZfrpvnmVt3AcDgCYIWY9tmBgJ8hGD/wMqKwUCsuoQ41jEGZ8RFm6
uvwXU8AggIwTt2zzhRWmr86WIN2mTuYrZOpoTVdt+zEz7L3gXPkJmSqh4hQ8z2XebqqDVFoJ5yi9
7Am5eWYdEGcbpNYddbTQbeo9rI5yF1/Y2xxM6BubboKhHs1NrTivTJ8cSeHWU6D5e20b5dLonEva
JTqO2+zH95d07ijohTEkIO+oUxSoGbdNgXBf1Y7vHTt9M/UoXAcU05jEww0xMiMX/+I+uCUFu6Sn
5M9st3csh9REVdRdD0EWvXmUemNKLv6FqbYL0oElgXRYJ3SOjGEIu7Yad6rIqitHgYnuO1VkqiKb
C951oyEyLlRoaUEnaeZ9VCcjI3gsTISpnYQAsGiC6F2drs13M5i7dScEUv4ACYaUdV6YSDevWRdF
Swe5vRtCJOJPhywHcGGNY/CrrG0NOQjuu2uN2lnT4iI0/HSPGEB1XJHgoBnGUwonz+ZNqW14kQnw
pIcbKjTtm6ZEii3xrb/mFSno4/17r1ytnDRit2Gz2IIjGR0tKifCmtkZ88GLkEVDv0cPkx7SKjdN
S6gatfjJawz3/erMe70aVSBGp4BSN30rCkKbM0U7EHFGB3duBEmZHfSp+jbomfaX4UT92Zz4uDkq
h0dRdt2Ow1PmE5Lun8oXyRP489vjPHvdoIsZpFBgDOvP0UZgnUJ8jZbfGFxbWNSePK1GhJRSB9hU
Rj6opjR73QzVoylFDvjSfHN3OxhkaR2D8QvNZWpYH9sigh8zjvblTFR+iZYnnK+S1ILx0tu1Fhlc
IZkOHt3Ru9920RnnpGlQvSrs/kSlYm/mXrmq54cEeCS9mu0Rrgo/jXrQkZ0tsuM603ly12Wv9KI6
ujICoNbGYDfB4O2itLgL8nkg8W3NeLYQWRbLe1HAc3leIENDaqwz4+bERYdvlRTZiMPBQ6LxdP8C
Kc8RZRmonqAOoS6zWSykwMieGFTaIlQw/9F5aQ7jNFWPWu0VYR3PHkIjQ3PWUW8+oH9ZX61miHaw
8Krv+/I3bJ2mnrVp3oHeTBc6zdqaiCejK81rjtLtQQcQf72/aNUHxkN5jLQxp/RqWtkdZtv10DEO
7bpGB9npzWuASMFf962oPCGlBrh8GbPBzuaGIrMaRzQcnXBCbeNn1Ld2efDLYkQEb4zGPVyLyhX5
tqzFM2UDq9FmD43B65dqJX7VrEwwZeoE5mOTTkVy9BMLGabeSBkrqNw+iw89BNJ7FVvlaokboCfF
GcBheHucbTGNhdYJSgvO5J8bFFmvK5glxhnmaSdvkRu3DWs5lnKcCF4MEGW3pvJpcauV3k24Oijx
HYy8D44e+n9hD5bzlMLMGuZLuTdDobT63Bk26a+8OjRtBWlRKTu3uVvUD7Wbf66ZOrvokDK80ybo
A6uYm/r2I0QRjkLwM8Bk2/6ubZLR5+JYUs/De4Gw9t/GmPZXJk53NaNUl0IGtJTdLYM63PYDmoy5
xR6MYwVqzkif6vn7Cd3tnaunOqYyYwMLJclltysaC2EPEAo7YVKb1m+nQiY6FJDPX5a0skPmCtPH
Hu414ELFtDOZojqhuFpA9vzh4m0ea3uIzcRh8C2ch2R86NCzPkTsxmMs4j36EbUpRhiIgODY2pJN
BUYLbi+mDAyXXHlavP57N0fjCWKEficAUlgin0Q2Cu5+XuKtkxHTjKZUDt7TG1L7CFdM9DhOvlMc
bHewLm8+jfCu0/1mEpji4dbFdLExoo2NumG/xGnY24YGSau/vE9yssv7phQvAqbAOHFE6LNtZ3Fd
m4EoK6NGEteD9itD7eFgmWby7yBaD1BtuQdQVTzGtLuk/4TzlrBKHtsXyYFnTHmqu7gUo/Yr7eNU
avrnJoIm7VBMXTM9ZmlT+OfZFzZTi6tXHLR5Wv65v2bFBXyWRqISDjqEDOz2N/hFbBEsU/kZbDf7
ewyG9dQxpvnrvhXVgaGwz3gnhRVaCpv3Xqxkr3AgEtwYESp5/ZT+bAetRkLTjHdyIZUp5oSoO5Ar
48M2m1rUQYf44GyHfpCIq+W37qcqJrJx9V12N6UpXgSfriFdrG0la9GpLs8MiIXe2KynOIiSh3xg
lHvw4nQnWFF8JtmnCKCM5yKAnrr9TK4rBsZJ0RUarXRGVLnwLqlHVeP+Z1JcAIIxXD8dLMn6s0nj
7MEHUiJfG1Lk/mSYQ/PVH6fyZ6B1P3wz7XeKkor9k5wc+H248FnU5lMJ3yuimtIqzCZd8xGtJHh4
g2E6mca0F6io9g/KEdnKQjPL2MKQeHx6BNdpLqXCNK5+Ow6nNs7tnf1TW7GZzA2ISchHb79S1OZ9
QwvXJhKoqyshifnkMzl3vf+VlNtG1w+IByMHpIG3VvKgR22tpZ8So7J21tJxJbsf9fejl31/uyUG
X3DyPM+Q42/WU+mi7mGdofLe2fYHvVrM67wk6TF36XDeN6XwhXD5MIVLX5ixw60WYVlV9HI6IsnK
KIyDFTfWwYi05Kol3j+WViT2AT0V/SqGGXphpyOevW9ftamwCzJgiS+WrenbTSXGYvCqIjpnDli/
MML5d23XlC4Ta12+3DelOiXYQIKVQSGqh5sCqR5VeVlCGRDaregk2Ty67XYbmMXOklRb+tKOebuk
vDGnlkE4bvPSDd885C0f1sVvmXDMinPrrT0SzI1zSrQ6OsxTtyftodxRmeuAUKbuvHUmfda4U9/h
89epKp5MdCz+8vR1OTiR8fn+hqosIaEpw0hmT17R1c3rStckNWnADXl+RQo3+DPpyNIhzXV39lQR
j7MeaEKIJSX0T37bF0/2HMx+XXT0+mCcKP4XDLb+6PR6/j0G0PAIu1n5wZmt8T9ceJoS9G8DGhTO
tgHWAZMoMug0wyXLrQM62F44VlF/DUAahPe3UrrcTZYj3xdZWYH4kSO6WZ9lIGNvMSnZ9jPJTB4N
/SWt6+JdYnnRWfRO8wnGeO13oOd7ZR3V48PrRmMIUBWjxxvTwjSbUUsSepu5yShjTcOn8lY0ziMI
ijq9EjuBpWqphHnUMuQQGtPFt0vVUrdfXIJzQPum8zDC7HMw50iElRV3srdoHuq+Eqc06YfT/U1W
OQCGG+mCSJ42+HdvLY/MI7QrVy/EXnsM5jkpD3pQtTveW2WGWFbW6ii4vWLzaks7S8tG9t3z0v5e
o69waQpj2YlMVDeCkEFystKdYEW3ixEJgyRxBB/Zaref6jJ3Lk1Xahev0SrQ2k5zzCKt3rkQypXx
HHFOIet5Ja3VN1Zn2ikroytYhJPJ9Pm4Bv+7/5VUC+Mxgu8NjnfqcduvVGtJQCcJVhlTp+VST/0B
ks7uSHzeHdKibA5DnQ47/kWxMvn4SbQvg/evCHwhvtZrfdEYf3CGYTx4md68E3M676Cy1WYknJiQ
H0ThZm1pEiMdXVCvR5tA+9UsTvG30Xh73XSlFbrG4L5xJ2AWbo9GUlo0JXIm973G1a5urC3ZoR0G
e+cEKt45eLylWh9VNeBkm8XY5Vjr2UAbzvEy+0NlaD8iuHyhrbceCxBZH3sx/qvP6DuYo79Xn1E8
PXA60kuStPVQEW6WaDSAIsooluRrcfCu6loYZe3cnQ/CmG1v53AojUHHK+e6eIO2ndUWtmphp7LN
Uy7BJz3qvZPplLSL9aGp59P94680xm7y9ZjUJQK8/XhjF8cLGEsvrNvmF86x/QvtUcQO1nRvukh1
TJhmZT0EtACFNpbsTqugRojoZ5StOMNJMq2HBc2uvZ6mginPwhPCnCGL35Jx4XZJxaRTu2v5WLqA
sbJZzORpbKrulC7eeC1q5vfCYlqtsHVTNBbnMTY/jRD0n1Nq8/FRTEXLMKQLi3d4f6uVBxgsMYUU
pF4oKdz+LgPGf20dmPAxeVr/zUUyPJIiN8OhnYfozH74AdQ0cNEdWkvP06Obl027E3+rPjclRlA2
spLLuPvtb6izlnH3XAC3IBF4z2j/8JQJdz6LydyNtRWeFRw+vCngMqmLbWNtI3WiwaKgQdU28R/q
vtYuizOIo8uR+wpb4Hw047T7D+eZHF2C0IjkX3Ft6JnbeVoJqDDv3OWLOaFcGxjF8G9JQvMf7in1
aCpwPtptQKVu91IAci5gj8YpmLBzHyIz8n7nZlFWl6EVun2+f3pU1weCXgZapYAOYIRbayOSGVkc
c3oSwNn5p8JvYKu2W2/5D2MaJJxwMQAg4oBsPcIA/YtGBsWM2Np89ITh/2yh9/l9fzXy124CUFTO
mFOCe1DWnzeriXs3EFGEj9OpBb+Dyt74FDEOeExSc0A4fE73siTVwbepK8r6A7WaLc8V+s1xAGgQ
8oNAuGerBEaX5f1wHqpoj35caYoSDoE1DVDqA7dfitb0aKCkwQS3huhY11v5VYzteKr9ZA/NpHIp
NKj/v6nNdbaE7dWiDSB1s5hP6F36FO7cf+tR04TReQ4O02qsp8QW/aHMvGanV6I6koD14EIDD4jD
3STTdZ85pvP/ODuvHbmRpVs/EQF6c0tT1U4ttbx0Q4xGs+m959OfL/vgB7pYRBGSMJi5EDBRmcyM
DLPWCtpdvt7pxksG4+RUTEV/EAXubSe5GKESpUs+oXAzb3OxnBx6SsFWZEvU3i3hwth1IIpPyIlP
p9uncvfpgFQsSHSvKe3m06VRBWa+iUAVNUpo3Lc5WaynymPruBKinMiuNhH+eY4oHz+ba8TkFEZr
VI1rLqbyA0T/fFbLZvo99bpUHfy4vd2G0w4YAF4TGdTmW3eQmHJFE3V/vai/LBUYD0C+fwGaYcg8
JTSgTiI/1C53O4rr0M4UmPNDq4SBpXf/VHIj3UXK+jfuU1AiCRxBIFEev7RERD4bkwo0Ev1hRlmY
RYvAQS4rDCbNqCEdKALsniJKdYqCsBZZmfj7N6dIHcu5VjIhO2c08U+HMuFdmsvq5yzMzYPS9N67
J+ROqBwgQIC06qUpGV5F3BcCJQOTNFDJeP3SnqhPq0vkTtY0P0hmLH25fXTF/3TrUIXME8KVYtjf
tiapLGWsQ6ThLrZ9/DQbteXiWuvSbZxO9utuPELF7RokGiFxeoWIbDY0ZMCCXVQzmnYMU0cARHF+
NRbEnrHT4m9xpR01iHZ39VX5mJMh7F7uKgI5krPIdNgiBhg+51pvfFGkYjiNq5ajedIkstcjencU
Te7eujdmNx7BgNnaM7MJDzvJqtcmeU0jrD4i9e1vJm8TcBeaGtu6f6GZkhoLIYeSRIOM01CYX2ug
Me1BbWHEGbkh+ue3T8zejRBq2cprzoZHudzQrM26EZQPLctYN5+7pdCCaNKtd5ltJwdR594mggWF
FkCgRG92YyqSGTAy037yjSHJYreQwXG5aCUc5ml7h4S6FkOXiF8hA20MLXSbSqWA396NFVM+KrNf
T6EyNXUwqyWD1nPHDpyh6b/f3sq9Z9gCA0tIA2CKDPVyKwcwPVFGbuXHUFnOqd33/6xtChYjTrRH
Q5PMkwluwkNTvoX3qjsHDmcP9U3XGd8GL5N6yVUGXuXKtILAocPYIGsHwab6YMSM6nOZsq60fruO
01Ov10xF14cJ4OUENH5y68HWkQmxm+qoR733HQCh445EkMeYucsNQSmbj5uLaKvKtSfw3NGJlDnz
nV4uU3e1GsVHFag62Iddq2A3+IMHBGR6aRWW/TgNPUFlqsmiolhp/6XZnD4i4Lg+VwnlN+iVR9Ki
u5vPuyKk7mRBbNx8fDpRTJVCU8+PQXydUGnrvK5s4w+ov1heDHb4hwNG76nksWMOhGwSK4TJN7tD
fuv2Kdy7ZYJ+xEkAcqVvAwTVis2RKTts+hiHZ3IFJOpk7SiD3LcC9R4NYcqpW6aTNOdAdwfSeHNa
03tNnfInMzWkA+ck3Or2OROCNpwhGuZgOi4/5ZxKmtaK/MCZ8o6qi2me0zmbz1Oqrvf9YFVuFSJ9
b6a1fL69izsqV6JFDomK3ASI3jZttQYFJdo6s7GaDR9UW5K9MC+Wr+jBT0MgwfYezlmmqbU7Gvb0
xGTTDA038cGL2figN0p6BLvd3Qw6HoicyUhjbgUIq7BB1qGzLGKXcPmlzbKaAPaymdCi1kjbPuhK
hAZOq+lPSJIeaQztPU3kgZRGqWLT299cZSYFK1q0ilkHYTGkz1Ld5X5cqtL7SM+a8YccR/rRevfu
scgqVJkKjhgXefnxia0So5tY7xSGjvFO7S3rRWVeofyizo36IVv6NuiMRjtIZ3ZWCsAfhwXoVhB0
xcl/EyLiHpcUThnK6ZaSvs9Vrq+yFsXvrpW+rcZYHpjbeTSYZkA6ynwMRSgDX5pbsiprKEBxzgbN
/JAvLQOFIJb+NMNSW7xldPRHFGuUz04pZsSv0pG+9N5yKc28Eg045ludziVvI0nNdVu0YsPalUZk
C9yMAurPtR0cEVLZ6++DuyUyws21JvtG4kLImxlXd6stFgRX2t7y566Ov3bNqJ6tKYs+wL4xfyfZ
ULiL2deVmxjSL23Reh9pfvXATe7cJn4DYBzEfEF3b7vdnZkyXWFeqHha5XpuzRptAfhod+FqFa5p
Qr2DjW4Vp6wt0gOvthNykb7R04c3Q5K1VcAYCsMEKI3ppUiWj01f219hrtr3yurY/zvYanFar7Ya
7DQdDdGv2QJkCo2SR4y4iT86dfpMGOD8ZzF7dfacWGXEbJgqakU0kLXP1hRJtbvIpayekojf55Zy
2lVBQlMJQcWuiHF1rVoffYj9X8hJoHTAw7ntHJvSEBdDliDDG1pLzsibvniieqzd3d6JPTOUywQi
hH+YVXB5zxqjKuQq4cwpYRxX/pJUoOWafM0/3bazd5/YbRBeoAtIMzfRhzFUae9o6JIB98oiTxnS
5rPcqaHbk6yg6xJ9vG1vd11QW1BwYKw1/vJyXYqWlYttE1Qn9lJ+B20g/7bM4QjrsrsqAXwCbMya
turXXV3q8mKh4lSs6/SsVyk9DyS4/Uay+hfkKo6uyI7vR5tA515S5gA2sfH9lU3PL01ny6+nQco9
Gc2N8qQZcR958ToU0blSAK8HDIOOv93ez13L1KnJZy3xr81DZ9a2sTgduYMtZennRQ+jz7wVHEy1
Nnn3C4WKYSUt/m2re68AfR4hHUMf8KpYODYE4VJK0F6PjjYAjFq7d3WmRu8h8MG6VVJNak5JosX/
xW3ixB6t1+UvKjHIUgM7EDK84Ns2e26uSonQNzVzvVMamk1yGf1wysxZXH1ujlg1eweKMhYQIJCy
DFHYXJPOMQaCOMKrPo+zE/M2Mzc0l+apjMJfKwn9wf7ufVXUvSg0EzrRfdq8srY2TSpNXRuOq/a0
hlp7Vw7ye2Mpm7OzAFpvh+YI77lvklwXOQDygS1xJcwls6BAyOwg5MXAN00NbPjeXlBpXJ2flZkW
j0xIMg4QyHtWhSoQkAq2lbt66Q7U3GbsWyzTXdIoTxRSLAWSEfX30Zo6v0ymmXjMhToUddn7mm+s
boNlE0lhxMzoSkhLJ39wUAA7zYW8/FxKvZY9Qp9JdYdBpY5hJuazpA76qUG30Vf6aTURZgLlaMay
9oVt7D5FabU8M0Sg/3D7ju15SrS1xKQjxgHy5l9ujSYtUVfRhPDjOVrPlVOGz90w1+fbVvYed3S7
xWW2eWq2iVG7hHJm0APymYAAgrkodU/OTNknhutPf24KNgYVRtpr1MXFV3kTqSoyU5qcnkhVcUaG
SUup7qZUwM6ITyUH92dv74AoCKQjgqZXkzMKkyCtzGwgvWmenRhHJZ1y1RoPDu/e3gkC1itwEwSB
+BVvFjSnGQOxNVFlK5b/AORFd2q7/qQWfAQp2TNEOklUpYoRw9spe7WsDHXegFaTWhpnYaZNnl6i
55RFRPt//JEYUgQbgZYdadO2xVWuWZqPAupYQQp9RBE/C1Rw5x5UxfYgpN1ZFTEe4Q1bSOay1TPQ
1UyHww54fk2SEF36ITtVlNZ/rejH/4UpMnIwcTQhaBNsvlQ0ohowQeQlyrHqM4X9OLASVA26VDmq
+O51Y8j/BA9HYFcQwrk8FeRBsZKlteXnqVydFbWRvITxksEyRoNbUmP25sxqgs4eFzdcIuh0hdKc
43Uu3VgelvuuNPIDRM2Ov6PhxRRTIQFO83fznCx2mbdqyfLlIWn83hxhYFUK8bFqJp4xDUeSs7v2
0AChR2pCjt4GrzzZDEhrgGfEkySBH1WMNVjaWfu6aKF2F8atehDF7h0lhxqDzjRzWNrbARlDpyF7
OBIFSVM9/ZemVXQ/EQkEU+E0B4Ce1w7PJkWhiKSLorAiMuHNZmZTHgLa48mSlGo0vapna58lpe1Q
4aK3/sK4aPN/idq1gy/hTkN3JbJG7QXNqga+YDqP7mKQMPrMS4F6PHVW/ZFYWLGCeG0L2e0MZ/1Q
T2AcvXpVxy8pLIjSXaMchjt8nbh1c2L52Ct0qXxOc6E4IstDr7pRxJiQ35Uyy4bLRPvBPMUE9RGE
22akptc07Uu+1sN/6tzmktvXJjJmy1LKjSe3fbV4WtxkL9NaDfUZKT1NDtK6UyXfbIv2U5qqxr9r
U5kf4yJyPrZx2K5+h9zYUU/hOrIUPTwmcTFXgb73lg2lD4iPGMoIPMFW6+9dszAxJzH6c2MY5dmx
0OWsHaLbPg0VnkP5823vd31whXVeJ0IgIbSyeaIGRh6FdSbubhdG75jb0Hcu6ajxzjTGTvemWLV/
/4VFkEUMAUO9mBf40ltkC+dGsSAt2zjkZxMUiLeYWvVBseI66OrePvCE1wEXdVYSFdRjWSlFjUt7
lWPE6jLS5uuZ74aGSdyfNNXuvYrZAGTQynJK4U0dbOv19cQoHSIUxqH3AtO4NOpkaVRoeD3f7Mz8
a78mKrXI0XgOQQ4fvMnCk1/eTkyh/0PhkWIyyM9LU1E6SNMSkl/GXEavSKTwfZTKxkHNfu+cvLUi
fsWblz9ZtDkpTarn9SpZD3lTDk9WpuVePMpG6mroH/3NZ6MHBZwPog3P5qXB0FZyacLDk8H2fVCp
a+4BLJ/PedqC94Tlep8yifKPYwH2UoAwBfhN9IgujcLe1AwoPfSl+rj7aOpJ6A7hWHyYmkNyyt4J
QQoMjgWSpFQjNslc1Qx9Jxlc+0EvUSvRx8ZDS9J0UYc5UjXeuwFMShbCKCgp8VRfrorMQghfAPCK
emYml6PheDTlwi9ItNfvzHUyXNMujqjtewcG0RdaLYD8qH5svl+yNlq7qmxlAnhwOs9K0r6Mua0G
aAU0vddoJXoEtz3L7jqFigivIopctvj7N2dURs+j72wAhU2TqPdMgB19uIrNU7FA+tEYwHFGl6A6
/41RUnJB0KVWurl+em8naCABe+lyuYK83/8cHOLuWJJ6T1qyyctK5Wih272F9SyIMYR2ML1x25uz
g8gMDMUsWwMqsaXfZRHjy8My9uqinn21cNaD0tz2iXq1R9AKFQD/Sex6ubFh1jnyMiZrMGV9+yJ6
Tuc0m4afWbg0D2AH7XOdRvKL01ShpyoNGj+393hvvSyZ11Eo7lx5U6se6GSYM+u14p9W2s4vCbRy
19Sn+0KLp/9uW9tbLUUe5mHivwETb3a3JjVdY5pLQRSqzDpamvghrUu5PNXd0nySpRounrK0P8Jh
zp/62VZ/3ra/u1p6xPBrocYRwV/uNqP/pLHtxjWgQGEjPWFkvh73+TtzUBRXWoYjiuaV/IP4vAgC
okdGIY+2/OaqToxZHEMdzmTWl8rdOq3Wb5GUnbuhVwJ9KSZfqiU1GJZGftSVLP4Ug1k7iAq27pDf
wN2xAAQgcwsMdfNgznQ1Oj7yGui5s/gTMAovNdLcS+EoBbf3d9cUJ4n8AIQWdfvL/V2nqFArmiYB
2ijDsx7n8qkv5frLOJdHPMcdU1wXLin5JR3nLZpx7RPD7jrGfQBrND+aWkFqMGXpY5FJB/u39X3s
HxUTFKl4S8AVbcfGjlEqAd+I5EDNzdiX5BX9v3mRfkWE9c8pUpOaW+pFdxAV7K3PJEknNOUPz+bl
VmpUQNWScWOB1cmWF6JC44Z0Qe+b9HDu4N4pBVHEvQA9ASdxu8KwZ4mGIq3B6Ai2x2zNC4WB1Lwr
aHz8WLQs/3e1FwsxXkM9KWtty4jhoMh44It2NlrooQpaLhiZK64Gkz8Gu+0lOeiz6asU6dKDQQ0N
UdZyOcXrSIOmh7N1YHRnn4lfRREJIUT4KOLv37xsa2HkqpxHSkB6opyVKJJOsTEnH2cy34P3bMf7
kUzRRwAyQO13S6krSirvipkpQag0dmDzr7OtIDqdFOoSNFo9PDk2EokM4ij9apizg8T9eqVCWAPW
IBPNhR/YXE5NqmZZMkolaJlt4s9FFH+PnLz1l2hd72/7gWs/K9jOJF1iqgR1i43bS4o2bZkhogQF
cCTPKvLhYZDV9aGundrV2q7/ctve9c4qMgMKwITjDwRH5fIj2nYLmxCh9GCGB+a28jTedVb/rzbU
2QdDqepHqXOUB5kv7a51mfu3re9srJC3JNqEi0+5e/OqqWEeRpU+TgHK8OWjlMT/K4wm+mB1mXy6
bWlnnUQnqFFR5WDk11aVajGHxV5sXNHcqnNQOWr2EfH95T4ySgreS989VhGTLSU1rXw9nZyDcsUr
P+NtQkQDDF+LOAsnFczqFpMyNHTmu3JcAjNTY+2smWEmu2R8KqLlZhS/6yhGOB5jutR/7VrpppNo
CaZeIvfpS07qVLxvmcaZurEaObXXGwnzfATbZHnsidXrx8EsempYiFUl93mXhq3bNDaVrswawnNe
TGV98OmuXQ7NCTrEtLFYG92Ky4NDd7xRor7i9od2ddZbew6UWhabR90kj+oEbxhW5n+3P+O+VW6g
KuQUrwYaFW2OprWM1aQY1DMsu+ncL8P87Cxl/792Jm0vxjL+57bRnVMK1tgWmp8oaVOYuFyqOUml
szBNITDysHcZqKHdW0Y5B3NnmwfHdNeURSvNRnZQpnJ5aQp8n9aavSUHSVfr5xoEtIcPljx0JIuD
Dyic1vZEEj2Tk2AHbM7GFELLRVnFmRwUpp15WpIuZzO0E1eWbPO9EzpSYCbtI/X7Nvjz7SSeI7oD
Zwe6YBNVTUxRW2pwf4E8Qyc0Vb6mElsMdVOM6ODa7bzP3DYeaPFE0b/ZzmCo8eiAZ1IiEEg198Dr
fiyr056Kkl5HJs/NXd/27cOsgYp3yzZtPPCW/cF6d1w6N57sHUw8edHWxSZWZEKjbDk+MjOu06EY
HpIxjf9tgYQ9VQ3iLgcP845BoaIihHwBCAGSvzxEmh1FqtY0SzDoc/U5qlIq3FFU3idMggskUtAD
e9eXUjAbaSgRudAr3c7ayEzqcXTe5cA2k+hRKu0BOJsWIscQm92pyufx89JZ6ufbx+j6/BLsiGF5
FnEPnUvh8d+EH/rQa3Zcsa0DgCNPFLaYQC+VX+OyLR8hlfwqKwE8M6SDhuD1FcUX0GVic/mcpJ+X
drWMoG5peTFVo3Nesj6jQZsl+UOS5fHBFd3Z2AtTmysazYOeZhXewLHTAkAbKpV5ZNjv5VabTmtY
156irf1BBLK7PmBGMmxtISi2gYbIFfNQ45qvqVR6+h3kdfHbMnhPprhwDm7GtSnySZyc0IWDy7yN
nqfajIy+W9pgIO7zFgpF71Y1/qjXlvTHfpWiD8cFZDfXEGXDy4+GgEZidu0K9C9sc69AmfNUdbbu
Wokkfbx9Lq8jDQHFwNdw54Wsxea1qBMkEeGtYcpSh/t6GntXstripMwpxRDOo7uUDMdDMwfy+/Ln
g1bRGpJ1NGup/ACDgY13udRpKNaKkdZdIK9Jc9+Xs/k1Hi3NpVikPFdqX3oESd1dmdfDC4/oeuoh
UvojcIPci2Y6HgfeYe8jg21XRFwrYN0bb2Qj7NyGKKQHRb1OCLYU8heaI3S9FPtoKNv1fbEV3k1S
WpwCJdPN0TWZAF1oa1gGkaGVHkKWvyezdh7Sse+CatTWj/HSH6HVr92QsElkKeJXEV9ebrecW2GT
E9wFmRRGYgy06prSuLxbsnzwEzEJsFkW9eR08dFE2Ws3jw4GMvt8bahtNHAvLa9gHKOiVKugymOD
yFVR7uvUns/SwCzElUDp5fbB3ttd0kt8PSGDwLle2svTMqx6Ra8Co5jsIJGtzEMKLAnstdPv0jb7
RjXzqOW+t0aKipDLhSQmjvfSZkbQTsgnV0FYzaqXWk0MzijmMslz6kWVbf6x8+PmvLG38ROTYXVO
lShVMOt14qpNbb2rlr48y3ZtHsQmu0ujyMWMBh5OcoPLpVVS1tVhN1WB3uiji+gnRYSylt5niGWg
Tuz8eQWPpZH+IMpLIAJd6NLeUnV5TI7CVs5ZdGdn1X9jVjGFuEWash0M52An9+7FK6qAURDEzVuP
26lmq2X2UAYInRlfIzr+nmMliV8x+8vvGsV6Z3Rt5mWpVhy8KmIhl4EtTTo0+lkMAm+0Fi4XqsNz
znMoO0Ecxt17uOnLk1mM2UGV6QpggJ99YwZEyKWZqK61RVmMMqCtn6Dm3Ee+prfdkx1GLyGjiR9i
q4iDGJC010bwsuKU3danYXpijlxPWD/rBzTFvRNFf4jQj94b0vqbL9zaNbl2b6Ewvy5T0KR9E6wd
w8zlZp1Odtwf1Sx37TmECBCjRal0c4K7wWSUKaScoFXt7Hchj9b3WlUn2RuXrsjcOKnGf2+7oH2L
JC284KKwuHFBZtr1pOl82rnpdLelthcMSdicFH2JgKLbR3T2nbcLkSFDlNWQDSHNvfzG/aKD/zX1
MlAKW/UZgmx79uqU93Xd9Afnac+7ijIpjwnNIvhWl6bsoZoRIrH5eHbsvNOnZfKbsrI+hV0xPSH/
hc9bBsBvtzd0xyq6W7SlUFYVYk6bDR0pRlrzqFUBKrndfTWP0l0xApetCPi9oTIVL6VbdWBUXMDN
BRU6FugUvnaotkqPKejcdHXyJugVa6SioYfvslL/bYza4DNGZXqIDTV6HVTz2E1KfnBLdpaMkBMF
J14TMvqtmmWHGtE6aUiZKVM4eGUDb2ByIgTR1TH7bJmt4iW6ejTo8YroxSuNChFFIE1o2F5tdFlS
WTO12vYBCtdmQCdlRRa4GY1fxMb6fdRr4RIUjI57X8zghh+XtA+/O1WU1P5sStLB27PdA/FrhHdE
XgoIIIPcLg/botPuLDLVFjMml/u0G4ZgbZs0MPq2o5+GimlYFUe0rK1fxiixNxNRqdwACdjKh6AG
Kxlxloe+FcflV3a7/La0h8zw7eF6tQIACcQuJdQrkJ4SOtTAxiJEAKfQnlRJ0n8UjtP5oRYN93M7
5qdOqw23T5LqsRztAwe1dRjCOhVNUSPWhe6A2Pg3Sak2DAaj4XXHj4Z6fYpL7UGL5PGhnihW3765
e5aIiKjbAEQQhJhLS3NbaROiFGC/yXom1ygpSbnQMZsfcrmWB3COXWNgcQR5+pXktDHWOMa0rirw
dmPNOk8Pzdab6Iymnqauy+fbK9s7J4J++3/GNu9356zDIg0gytu+roE82+3ZAiZz/gsrIhukOUJY
tG0plOaiKeEoELcwa05q0hl3sd1bH29b2d04ACF0qHknOP+XG2dNNfNVwc37yBwWL+EUfQEPN5wW
JvIerOeq1CWOnhDHBNtDAnrVikLpwlLTWoPACkqVgqiW/2z00vF4RIbHuo0VrwlRzUaGtjtr7Wh/
IFD6U/T66294xXOAbaJmuokIpropErsDn49eZPIwq5niykpj3iNsvfhKJK0PUq9PBy/nNijAKNEX
hA8A7ALbsblzvZnqsZykODOzHvxCbrvJS0s8aRiq7VkipT34qHsGCaFFc5HCKSoNlx8VWkuYZKg+
0YEO4Ts1UEvZbtW3V1N6UNLDmaM7hwhrwKgQAiXU2sozjFFep4PuIBrcK9WdVRfjQ6wv5skiaj/Y
y11TvFBUf3AtTN68XFoZjrlTTrbth+pU+opWy25DOfrU6LD8/vhqUA8Vgt2CZwZU89JUN5tkAfnI
qtJmuo/r6FcNGeBF6UiEblvaeRIA/KB0g5oUakHbIKdPpVFh9gsKAm1uviyj2n6jH5xAZjPKz6Sx
5mMZrpEnR1NIzXuKDszv7SkjnnmPgDSC5t74gLBdGmDbIFULKmsnpWub82Rnnd8u86/bC93xnBTT
KMFSd0LDfgsSiZlNZM0zPs0p4Dc3uuT8UDOnPngM9o4/UDTuHJRegS66/HC1WZpGiySL37dT8alv
i/g+idLR07vBvlNo3Xm3V7X3+UCBii4FvGrUOy7tDQwYtVaDxmvejcN5qSPpd7GY+YuslHrKBJ+4
O5ujXb4LzaH5VlpddDR25SrVEx5G6GMKvisX8KrUnEyOSaHX8aHgy9FpMtrQC5sh/wW0XP7SxnV5
SpVo6vy+NvWZgTZdHzDs0PlEO7dg+o+TWF8TJxr/4mBZpNYMDhD50JVQQkiDry9XB83XVTvBn1lc
W0N5qKEjeHBZhQ99G7K/7gBgK+ZGUVS8AjvpkWynqFI4/tqgPYCnq52XJR5sxTUiY3iu004LhsY4
OtC7Ow/cCZyzaP2D6Lj89vhZze4gXft5FSdf0kaN7xCtqt83cWSeyYyqydVmVcxKr+XIjWSj/JL0
TGsH9T+ulHflofolG0V4hKHZ2Q8uGkVN8EG8PtvqRh7p+TCEjePbrVK5Pft2t3YYjBcKnbXSV4nb
MtX1dPsm7HgSfDMTRkSBU1RxLnfDqJssyujm+7AqV7IFrQ8mwxgZJDyv/m1TO5eO4gnoDpM5MXx9
8VPeBLKTAVpdKXjjpkRqA8Zsg3swuxpyddZ7PWnCvZmXX/SmyINiRcvytvUdR8Yxg0aJHyMx3Xaw
qqjrU9OJHR/AonbXMsOdXHGKDxzL3nYyxBOxD6EuQ15wuUZ9NFctzHhXoc7/Uxpl9CXiDD4yJvWI
CLXjMgFcCZig0MAlULu01CRNNJcFeziCXPOqBgWbCnVVz1o7Mcu7Se9u79+ePYjyPOCkmtBRN2+r
nDRFK2udA1alL+CqZ587pt2fpaYqvTrPj1rJrx2+jXtg3KvoACLTT+Fps75ujDI+Uuv4QxmXpyRO
RiSZrc5rVLV+WDppvYsbe3Rbxkm6YsyvmyCa+y7XOLbO1Jl3g2H+RmBP9WaTIjqz96aDDdn71LgP
i7vDF6Avc/kB1AFsquPkDrTKROM4R+ZLW+i5C3AxDG7v/ZGpzV7kvJpdUWJqyuXiPlWsgqadlnww
kKI4uKQ714RYn5AX2iD93q0XiqN4SCeUP/xGz6Kzvpa0fFepOrgmO4eJHAnlSOQHUOvaKmpEQH77
mgGhqLxKfNdytSPXijolqPUJ3lJvm/+7vYPb0rFwN+AfXgtuMlCITQJI53UNTRPNqpBJu18Um3qU
FebvpDpZvi+U/54RW+jdck3yg5XufDqiNMp8rwgdaEWbU1KZhepMBisVEwxstA5ch2b6sx41xUEV
aneNQm8Jg2JAoNj0N/41XhZKp2oU+iOiO/9BwEBtLZbkskFFukm/L0akPlutFN63Td+ebu/v7jIZ
KCyocaBMtmQXMdxGs9AIIchP1a/NAs5osY0wd51qPCIS7dnC7wnwBdrHYHkv11mllraYs4lnsAvV
ZRKq/ZBm2YO9Qm/681VReBGZID1lQrVLSwxmmMk16xAZtKSRAso9QBOHsagGL87GZDl4ovbybUAP
Yk4Iij9CwenSnmwkDCK249CfxopypVMY/Q9TTQcmftmyK60ZlJ7Q/Lr2Tc4wlkL3yrKrDw7sjgPg
NwjIBRR1UYi//A1xGOkQwUrWzMycbyg/N18a8ouDpe4EO1T3aQ9TvHvl9l1a4eGUKrOyKNyNhZwG
dhFXMOtg2DSD4uuICxknSemUP52LihugaMIZpaRBxLlVXZTVKssSXQ79VWmNH4Y8mZ/TKfr8x6fm
wsjmKzppXK61gpFZ60IoJ1w2tYqjU9FM0/9um9oLZrElOLYotyN8uHEvWVeEmaUNISLkS/GQRbPT
uoPV519UNVv/USQzeVikOTs3k5Z+jdR09oDY1fFDZ7dV4fYyYPhxXKqjQySWuHm8CRSonlAIBhO+
bXJIU6wN+qqE/hAr6ZkS7nxiSJ4YvBQ2bt4cSarsnSahMEaOKjr126zFXpTRYMQA5tQoDjO3hXI0
uJTJ1vGejpn9YR6pVj0DoeiO4pQdZwSAj8Cd+0Ll5qqbXOqzA1ND8u1QB5iE9P2npMkbhmZli/7n
EcdrnxwJcYE72Vb+JMnKp0nrmdaeK5XXZY1MOThpgkkpkvvbB2vvA4qW/P+Z2ngBBXK9XXWThLRW
ofn57Awn5EnHkyMNvVeSpB3Y29tGA4UzcCaIY4A/vPQHitOEU2MsEnI4DZ3yUNF/q8n8rVAG8+vt
le1eGVFKR1SXZ/8KYz5acdQrKl9scarln1VDH9TV5PafoUGaeFZN9ZNI29H0zWMX4QzrHs0T3W1k
0LEdlSTqkHrj3/5Ne7stAK/U4jRoqtvh4VrYS7klyZLfWQ4ULpiH4/uG6Wxuib7DPbTd4U9nswtH
aAlMD9km+f4W6LHkdSPJSyVREM96Immr+6UPYx0wDet5dYziL1wi1Q5UiCjiUk3afN5kCGkoKCl7
bpfFXVoMzJOx4b8kYv717b3cO0kWLB/uJCjiq6YnIXmWTSkeEdJ4+CVPq+8AWJyTYkV/c2bBYEKO
oAtHvLXxvYqTrkVizpK/zqr1fRnjl1ZvJz9J1CPysvg/bd0p6ArA9KCCwJ6KNb+J7BYrzurF4Xxk
s9r5daZ3bijNRzu3dwopBUNNYuPsK/14UsyVKg93UDeX9mx30/QNeGDoSnmfnaIMwvTtL7W7KmrC
UDAADVvbjFySrWGZhFTjkFWyP1tp8zIsKYD022auDwSJDGgCIE2Qua7qKvKKWmGJpFFgxGb1LW8B
EHt1uVQvWbzW3UH0tGOMqAkiFI8R/9meiblXZ8ZuVlGwKsXqab3jnGUjtLzRUqeDcF8En5eHAoky
pi8AzhB661uwSI3cAAwMnTs1adYv2GvRuawnuXOZGzncx+B475TGGAx3NXRndkNtmQ5u9fUH5BcI
8gwclldW2+WxZOSJGk+NI/nKPOWPc18oD2mJaP7t73d9LIUVQbEV3PYrXrs29kuXtnkE9iZCgEpK
ih/IiuZpEDe19FlSykT1b1vc/YjEpcgfC0zItlAVLjVjmbI+ogzVOvfpmoRoQTR6ENPj+OMnncW9
MSUW/+ZmD0s0VY7eRkFbZbnfG2X/VIekTWpkhh9vr2r3a5lI1nNoVOKITRGBEQOqncZDFHSzzeBp
pes+yZFT/MWC6CwJXy+KIlte09DoTmnGSL1WSeucY6P+Nyqi8ZRYDIS+vZ69r0T/hTariH2vQBdt
qK2aNocRfM0kujeVUP5Y1klRuXJCCffPbYH0F5RcXk3esMvPpNhJKs+9JPmNKQ9+DKjurlu6OTBB
9v1xuwxlFZF08o2QA9jKQeqFVseL1MeiFFLcrZEW3bVKw7gpYz4CzeydCB5kQL2vBYrtABjZnCKl
GtQ4gJLaB303K0LNrjn9+d4JeQNR5wcwvaWh6lFp6WHSxMHUZha0f7N3TWYa3GtNdOR9d1yFgJFS
YqbGLJiil59pnJ14osOfBLT7o6eeqTonTZqsoCmK/Awqyfxwe2k7GwgRhEoWTUC4GFugLgD0TDEb
Iwbkok/vGaMTPTPLWTtwgNfZjeAmMdICKp0Acm0KjbokRY3WOklQKaHmDa02eiagYQj3qfRBTaMk
SAifD16Xna28MLrxFlFWNNEYW0lgtlUFuKAcP2Rz1j5axTr9suu5P+BD7mwl+srwLnjOaEdvZ3cM
k9qpaoRXL7pO8/iSzj3ijkcjj3YqLEJ1T4zuQJWOY785IWklZCfQ4A5WeZWC0LE7b7baMKjwJp6Z
Sur9WJbRuYcd+sAHZ2q2mk3B7VOz47ggf5N7WOiuivmml6fU+f/j8aIsWIw69vO1Gs92L4V0HEvn
+5+bIrvGF/M+A2fYfMW8o/0GPyANQrlo7+tZStxVqVeva2374JTa/OpNOCJGdlHrhGVK51D8/ZuX
DFKfWvw/zs5rR25cW8NPJEA53Eqlqupsu51vBLfdpgIVScWnP1/NwQHc1Q0XfLCB2RfjMUsSubjC
H9pcYpwxhes122R4jxFJddDcpg+9eWo9TK0syPNq1BP+/phvbFbWBhzE/zA+Ov+qiOcGlvDqKjWE
4afOtrQxsvJW4vRc4nY3XxIFfesL/rne6cT+8ay9yOrVc1kPwrBKwnJuk1C4w409OvJCYfzG4ae7
c4KhAG0knbNfLhXOtTalE5WpveXmj6VmyL+4snzfF27QxJJO4Hequ/rw9xf65gNSIDIWJOi8ItGO
nHmvRHoj7T2wk/w5eQQwYl1H/ZhfeMC3liJ8njSLmDhTRr18QFOdipE+4tvNxbzLRFl8tg3wDAPy
yxeWeutdkvvAuqY5Dk7rFIP++GztUMtBMW1MMXpoYMr27V6YWKLk6+Q+bHPVHnzIChfSrrf25p+L
np7/j0UD7TkGjiCci8Dsrn0trKQrZHvdjmNxHU76X0VwOOknPM+pnoJAD3X/5XpujqRPleUyhah3
V9czd/qYH0i//EMGRzlpo/BSHvHWe+V6Ypx+ujKo5l4uOdmr6ffRXKQraGPsNKjGMHL1sh08bC+P
W0LQoRjCf5+1ItQMBwggxcmz5/zU+5UpjMhei1Q3akynAVMHIwr0rR69X/9+HABhnriBJ83mc5do
o2zBJWZmkUKb944lQtZJsThj0rWG+n+cPNTtAYIBDXmNwbTHbJiCXhWpHArx4IlGXoElX4/r5Fwa
/b++cqkfgZWSk50wTP7ZZxvLkJn4FpQpgLTmHdDX9tbV/SVr39f7n7fm0NUDTOee8BYvNwf6ElM2
nghUDp63iAGMez8coaW35lO/Fs7u71/qlIi/vIUYGKOkTglC6xkd75erKWtroqIDiR00eX3oNxnu
Afc8eGPVx0E+zUcVaYmGns4OjrtcGuC8PgggwmjCoxJ4Ilmed+Pzca5Ha4EZVmWZh5jftF7jRdE+
utGoURXuFcjJaHj/90d+HUDRpLRpeYFPRvnqfFAeVmXgNmGkUkqgKakqpQ7YJBsJbnL/agHPvA0y
CEUQ64HvPxfYWrIon4xoqlNIkdjElqNATlyoJmpj2w/KC4jy1xkFq/3HBTkpAhCvz75lRCDzhwp9
zczpr2dgZ7sNbYfEDgAN1WHzoc4c5wqgyvHvL/StdQE/n1wBIMHhz/Vy3WaAy6ltUChOWQd3kynL
h9nHC0nMxmNe2/rQlEjV2ytb+e8Lv/ElQV6duC+IbDHMOVu4MPHF4cXKVAzDfGVN1XZlB+MIIC2U
5iV3ljefMqSxApESvfZzCTjtLL0/qkWmCt4E04rRUnGganNfjetD1c/9xyaq16Sa/EvYt7cek0nJ
/zqpcFGdfVd3mWza70aVdp5JPlhPzqHPtuWqGcz6whZ6cymIGRBDiF8ckZefEkNAomihTm80dJiE
wR3zjEE8uH3XXDiGb71PwEUQgYFJgjM4jzx9GcnSaGVahXAloRGqQ2dMLexg2/o8OZ19WG1v3EEJ
ueTTfqo2eY6XYY9L/0SIpVNGLnWuV6ymWYkqW7AuwFtocmJqDwtvtw43uVjlVo1YW2ZmeZI5y0oQ
Yjf0u1H0rbszltLeCbywltjR2+LHfWn0jxbziAwNZ6dv43me3asa9HyfNPBSuziAyfN7MLh/02Z1
xdMawDFKgmiJ6li1Ud9DWcWjJO7cQGNDiqPlnKzFys1i13nBOkW+zEfIDE1Hfqmd75Os+vpqmbJw
3tl6dHQydvxJFqrQmM1rkMrxPHTV0fSqWiV1J+yvBbLdw07rfL1HU0KUh1GMxndv9aJj44tKxdZS
FOFB8NSpPRYw5nS7jHZCNypXqXuKLbsIx81dZ5QKcqQaLCBDvMIrU7WijlE6QRRxjtBMiRWqYXeq
yN3fJaqrQ6JLrBsg301dz6a1rTwOe8MoY1mY281U5IaDyk5ZmlcGWBrwHhMVX7y2tC4P2RrKx0lY
qCAWQgSHytX4faqwi365tqF+ArKqTs1ALa/HUgfuTdeHRR7Ptj/NSeYa01XVOb11H66+eVv55uzc
5MsmPlMN2O+nrZh/NHUhvyFZPfwAStNNsaFCM2La4lS3UctMK82UB2Qr8wz/hxVQVCRDEM5ibw7U
F8oy1weumaE7cDkX700FAzmpsqk/uuhQIU6tC18mkz3V/W7qUaqOTSQR8nirB+NnbzTlGOe6y2ww
fvN21XeOHOIIaYMuMUbTfqcdsEXHbcvknGg5OkG6OEHDBABDTewM3AXYn0I7KIxR0tGfrVxl99Za
6WI3dK7+WubGcsK+VoFIwmWSdz11yrNdkgXGRQdL4DgB73wyxzmvkr5dHOfOHkWJ9ZaQCHd6YdWM
O6to6y84aGZtskbbdD0oobsdmgTt1eQ0vhsbZgZRt9vG5pOcBMJaqs8WnWS650sI2eNUBnDCfaaz
JcEMwSUeYn8Uyxc/66vsumaxn/BonDrBHwKgEbUy2QDIm/VpRt7ppmp6/xfyWtxiVZRtXVrXqAym
FapJVeoEY/tORY4RxMqMBjMWvs73ijZ3EJeZN/626Xr+ys1ovp69rJIH09jsjzqosVwy2sZXvJPM
JDPFSm3PJkZdpnRFsSZBJyOB9r1RqL3Ip2XYzXVtFfvVnJoWyWG7qhMkztr1/VaUm5/KWfg1cl+t
fzvIeQxj+lDmDzGbDfN14LVXs2NXXINdVf2cejw647WujZvcmcQTSi/ro6dteipuuaxWImnt3yoF
BCCBwVu4P82giIJ3a4X6X0cPftq5Qa+h8rvd0idbtjlls1uqtsv3a4kyMl+DkjtpxAQEZhx9vKIB
ykTf3M6w3PeZvTjYgCgNSjDWwTzLq8m2OvT7DNXnOoat4v2oR2yb9l3gy/Y3kCGgvQNCF2bakds/
jFY5mk3iyjxzE35E1l4LhJ+ruAh0Pt+LytqmGFTMfBsMleEisdwCMZyNYSi/eoYLwGKxmmbmKBnB
Fbo6wxSPlqlUEsgsUx+nxXXWQzuIsYpnY/Oe8fsUdyjy+bmDuLO1vhMVKVDSz8oQcdjNiyBdlXX1
I4JUNsToSY/lg8YIIxzitg9y60MV0gpINr8sPnWjZURx4BZThcOfNYF8QFkIPaPOmAFIqkW3u1xI
x4nDNV+LQ+RM4xfPE5kfB5UI7eOyGWRw3PlBvq/XYrH224a6xn5F796+XdHxqZ+nzRLZozPkjfrQ
Zq37uAFPx9ghcnV775W2XdzpEK3MX9LIrOYGgYMovw/MRdpfEbSzw7tw6iprR4fN+NB1eScJCML1
AXYq1HUdf7GdxF2rsjgo06+eIxmMt95czfrYW4SbfdChIXuMgrYnrS/GvEeqqm+3pPFLn49YGApn
C3/WByfP5nLvVR0KFHUWjM+5VZjO3ezX9e+laL0Nio2ve4JaM9p3Zb3JT52x6OzaF3Cdd51fhB+C
0bTqlFlaPexXd2x/+2PQ+ACw8vWTocdJJiPJYHGb62Lx9xG/x9ltY4T/nLtanbg2/WwK40X2RnGU
hovc/hii2IPkklI3jlt44seqp7bcDY23bTtXyq6LTa0q+4PqiyZ/xwbsq8TXjjT6pDbZbvcBmRii
80UA1USu0o4Oflf5fVwOrqPhLYsg+ACuwTD7xFdjne1bXRjLbkIJFhEyVQ2r2ksepr/rlAARaxZj
pesEHYvZiYth9G9ol071MZq2INoXZr0SNo1lpIuW4bDnpqHoC/2rcDbxTTteqRLR9GGQtqPnfJKB
OQ+3pbDDAsgfBk6PQLz9cte4PlYxyBiPDvyF0M7HbUGuKFIb2UmYc5veTUFXG1AN8NyOBGJ8+RL9
thyZmw9SWub0xcoMkael3OBkL4wbPWfvN/UW7gflz/IETvWHFGlWRDKUFoAr9nNtrf1XUyDwacQ5
UKRqbyhjQtKrcbGbP+iyrLrYBW9fPpM0on3K/UxXu8dQrz8wjJ71R98whzVRXZ8TFZEMtXZz0LSg
5POt4s5z1jHiyFutsy/DMeiB6g1DF7fgseY42ILO/B4VYdnGJ70qB3XxpYvoE0IzT4hezRyL0Fm6
ZMEPgQY0flNBYtoVEUCbeHKdWih6vYUGg0TPOmX5wzj59ZrmY7bmd/bStTeDIWW5K4Ze3lpRZdTH
Gm1vM7FmKZ6mkm+IzFtYSbD1AKKSsuht2iRSj1EMANRbd/lYR8u1dgly8WaLeUsWuaivK5ImD1Oz
RiCmh2DJkrEpRjPO4DFdLULMLiK8hSa4Tbb+Mk55NGIn4gsnLhe9PjST9gyKT9MWyUpI/RzNA/5M
+OrIB1TPCbk1+Kh8ZxEKqtgbXbt4V5ia0sZyq7qOK6GLaAdFYvR6Ypi23WRw7a3ea2W21U4bc2Pv
10xSTFdoiMmd46zrg1qawUks2mlF3Ob+4iJ2ruWU0HP2bTbjNol7AVUm/6XqUi8yaaesArNOV65J
PBmSEFsl2poxByIs97JdvPW2Cz3lXik3d+yjbJZiOXrK0t1BGJnmtwMtqVesM4Y68j/23er3FSnQ
qLIIkHofiNgtvSa6691W6ruuzN2R39ZBb43tYFvdMF7dwOi/kq723Zeg79rsIasjQQw0yeNnERte
NXY302xvtLLtReujlfn1vQC6IXZBX+X6ys1CJYYd/zCK5yEXtUfnu1HTbkJSskl9AwfGuCxDsjOC
Q+3GYrAYoCMKoop4jWqU/JZpDNsjjZnO2KG978wfsFB2P1n8bdthA5sh4sWwhyGtOQfd3jbX8Efr
b10W48jdBsdeCTwKKCULlTpRlk03sxupj8FGmzN1gzmARdMInA9KT+nhodPSMOPFD/5D62u8aAIC
RB6X0lNEIgPV7ruF9BlJQq6WaWcNWfHTW4Jw5byU3nd7zrw+mYNIvFfkJPYOFIZ7NHwTNbJVRgze
KG9yjeuIldnYnLnqlv2XGQenhMUaRwwoHpQTtcuhUfy7JszdaleBmf6NNwoelh2z0g+FOy/f9FyX
9710aBMXFdz526qTLvlHnwmPfuY89sfcVAIySQsz1c7ybNr5VuXkKapkrkyjbrI+eVUeDLF2VxBt
kMSbB6w64JEa0h2iBAKD/a5fYDjEMK0ifaAE639tm65vojEMu+NSy/krKoHRXblGGOqMExh2sgeL
/8KfolUdiyrYq8oxHhq3GQnBuRNejfiR/qpwdG3eh/NoP7AxnYHCQRiP4B2CnBRPVtdAHrJPbm3U
Kq6oJj5kVSbMnVsM7Ucey81vgrwRLFOE5sNirJGVNIal7yJ/MW0SXrVlN367uF+USRbLo2SrPpar
3zo75XiIdVC9bV9wzODEO9G4ugc1YCd51Ye9DOKl5vvswjYbHsq1H4K4GkuBakI78bZN7robc7bN
n40rKu5Z9Bif8OSyfxmtQBRy1VF5t+iemy0cJ7OI5UT4STkK7tdS9rpJe8jxYVJrz5NJQcXjxWtR
wvFzQ73Fliisq3CwT12kORQInjlSJdFiTnbiuHoM0sqZrNu2YI8iu+1ldVwqudUJTdmsOUaz6zZo
DaCcnXp2aVxTTxhi77eD/zMfDXA+2zTUBfX0JitumI47ZHOaSN2TiY1NLBrlWXvFDQDHniHEs17b
BafBCSGkQ+VV2ZPexpJaYSwdLwWv7/txawNVcqhzBUyf3D6VU4a/PjoqtMg3Edu46WzF3w3qzZRo
HzeNn1TbKg/bmM1L3BS1U34YJ8v8iSmjPyaiD6pmX3sL53+glC45vwiZcS/41s8qiKTYtZ5Fkl9l
fmNR0HugKVr6lkuifWnLXYmjdhVbkOfmOF+ayU1kC86Y5tFEk9WfZwDqRuNCw+mV/2PKx2FJubaF
4mKWvRVbkdm7h7b07Cptlr6c0tEL0D8pWh0lRjNlKx+YNssxL/22jK1hGMPEd0U+3C+Z7O5r9LF0
jFZOFN5lFLvHSdbOF0BZ2Ri3s2oVjiqR81jmoJvp9hTbLpenu8EZbXxMTXMgrbdL+mLJMgbjB99V
dh6Pfu6W103PgDGG/O1+xJVRrUfVldEXiLbObTkI67upZCNvtwL1Me7Ure+SuZHOe7vBL/1d2fjd
j9I1ZLPfyGqfl43LOJH8xN8thBoiyboFd3PNxCkmS9TFcbXbkffpGEUbA2q2NeodbRHFKjxJFdiF
S8bSbP73rlkmcS1Vg42jP4fulMCz8xiWuV4doOu0KLYppt9cYb6S0f3YzGtAO4d2ywPyrdUYQzVQ
721RZ9t+Npf2ua6WdUpCb4nIppbMoydkufnTqSLhciNiz3vK3ekXF4FVIHjYFEjMyZEX4odLsff6
BUdx+gHbrhatEd24OrcfAD9bj00XmXliTut4xUQzp2oKgvJ943rrFHc2Mmaxj260G4eeVJ+szC2e
bGdwn/WiI2bTWdceFo0GWULJRinuUv16HMGov67CbVKxbkIUNYu2kxnx3Fqfif1hi9nwOH93WtOQ
vPtRMPTVVfhQn7QlgVLl9c/WnfV8cOtI9TveKY4ovvDtD9nW2la8LJtTx0aL7vvBkeQCMe94+NGZ
ZTPG5eSPSwwso/0YhK2+9SAMtHHDTngY2lJ+KZBiey5yLzuSyRozCrV1Se6h/Ktq3vqv8wRRJO76
iCZB4/Q1/XKcUJncBtqoSRgr61oXsigOTm0LemsDLe4Yc8cFGa1IEObKeZiLKx/38i5hLgSOptUm
lYBZt/a9roMVw598nAYe3LWOvIxGYN/juF3K3zE94mbHCK6snb7aiXVu2fVRPiykAbp7ouESmOQi
YvlQkrw32AqhThSXs2/+8hhtizjvShnCWJLqqYYR5sfdMFCzLsMS3g/D0KIlW5fWo2OY1vdI5rOV
LHqwf2oZte9LNvyWeL09XYer6ILE0GQgV/6IIjG9Sa+9xqMuChOj1O4+X6lrMX01gzmurHDx06DL
ZoMEba5XglNXfEXBR37pI6v6qkqT1oMyV+HtddbNT2rK2w9R2dK/VJGv7J3Xef63LF8kL41m08Zg
2TGfCrdybmdgcHNi5gY2WVswiV/h3JIPjtROxAHbM7/5Tt7R0hKTIHWae3XrI99mUKhX2y0uzFue
TNEGLsuOWv+jpUr3yq6m6mvjIcqV5srzn0m3Vk6j0fuPKkCZcJeba/WFFm75ZElvHWGDtdMPC5ar
TVthIwfy8aPPIWSMoLxwMm+fVguEdqx1tHwGwFnrBG0Wn12Kj5Cdiq61yJ6ymtqtU8t0qDO8dFHt
89xjHxTCjGXVrvREwtHId1U2nCI2XroPvbQWQa/MC38uea+eJ5hhKm7CEN8XR9MsTwKUij5AYg1k
sqq+/2kqom7KtvKeV8LyZ2Di7efCUzbdh8Ijg8iMlgAqZd8NSVBUxpxujoV7VBuU/OpqUGZIE4Jp
HXqC0WTslsjvT1dh2F1100womEeneIgMgZalH+h5V00oRyaTW3AJzRREz5YmiYLV2XhX9Vjj+0uZ
437WJcCde6+iMEy4sHXA8dA1Cuo6lwvirShUXplFsdjvGjdgD20ThpNJPs/eA2NPtKicMS/C40C3
l+qu9d382qHJKFOdl/K6c5Zp2temoaPYqk1vSUZ/6qwkxBeDycXi+lNsKz/4Afhi4LOs2WjTsmmQ
wbNoMR+i0pqdRDDXQEinyqsbiUGaceeUVPm7yYmMLg61Q98mEp4L2qFyLLLyKWzpiauyf5wnsyp2
Y+suOtZ1NOYP9O7Fd22j1g2DptLvdO1ZQOm2xn+om06KK8kt/6Ft8wm2Qk7yn0Jtb8dYwWJTsNkX
0tXGat0hwT7AOmg1ljLt16l+HHRAqTouAcl8RtYxgNTxo7sWBWz0RLWe7yH00SeK4BtvsT363Gue
9IKe5NnZqrhWc9/FFt3GR7uZjfwYqbL8Rj5EHWhkXYCgeERTBoZnrQhIzKTfi8ZpvxWhm30a12X2
T11khOE1c4kwmUsqmmRTyrsOmqqbklr0DMUiFLPbeCFBqw9L7YXLVUun7hs+Se57YQRVkfTc9lEs
OPtyZ86WNeInnY13wlkC1K9ovlgxmiN02JrQM74tlBcP+ebpj/20Vu/aqiO5asI2/Mix4iN1YVbd
tHNGdQ9DKrQ/mJFhFFd44Trgc3XXnOoKf+LPGNONEsxbVksi1aC0S03oUkSUE1nc6lFV7rJwArGH
S3BXJsyJvIMrJhuTp6ZyW65Iv31P9GjetY1cSm4FCFS7IfOs1PH6xqGPNVl3pG8TRwlClRfeDh09
0tuBmg1NQCS9jt68TO+92Vq/j82oi+tIK8KgGJV9VLWfB8l8sj5J2swLn43esx4EoYYj3AldpTJY
ok8I7Vj0YYsm+LZmPSDDOdIhGywbg8dKDU2JC4UPQ6+phy6Iiwi9mjisuiA/FLM9WnszpB/A7dYL
AJeNrDP6eZ6oYmcIRnVKY8ODbGnf7Zaytz6Oris/eWJ077GjXXHWGkw6v61Y1gO4BJc5lNOUHWqg
RoSyVpTnXwc9ZuoIHlbgihPJn2sBKSLut4CCCC6BWe/DIZNm6jeR99DokcORLyVDHF+4C41Nck1z
N/l59z5gLPbbtfupRIGYRIjITp81DkUNMEFuwnuSri6fMLLrBRYF5XgUeDhWt20zUmnaXAGULn6w
XNN6Q2l7EIEq3jfOieDmNUN7AWT6GkARAVU80aJIehmDnwGkMrMfeiS9GUePLqlXlJv7zlQW5pK5
97EUavn09yn0GxhJFnQxcAhPMptoj70cmiqpER3AhgMjzWa9dzK1JJUidAqFq1ZmVbTTKCquaqnm
XW5M0X6sy0viym+I2/EjwEaeAOsn4bUzcAqbXcPvz2vQ3dlws7FHHsdIV7+KrQt0iq46mWQuUMmO
py3n/oHv1YudhwDfNYoqdGj//lJeY2UYsAKowseMjiD83JfvRNtWW+c9Xp/wq5tbSvj2Y+/UxQXQ
7esxLmMhYPPhiUOCrvT5m19dxVxkq1NTICXH1HImAPjejWi2/PCvDwTyB5a/CziHLPh8V+UMR3sp
oiaN5BTFY97NN0w5zAvz9zcAMSdWKvoEgHGwXjzt7T/Ab22tNydcah5IDcSAOpDP7dYPH73Mh4m6
4Ws3GP3y+PdHe+stMuDwLEC+Jy+C07//Y1H60TO4qbBOt7yfkzZcnKMbtdle5W1zAVH45lkBbnci
ooPceEVCMDBE20DQN6mbi8/dCJTXmSaVMMlrbjHiyI42gol7RC/V59bZhkRKu72kKPp6b7Ip//gN
Z3tT2IZwZh3xvAviQaRTsrnNDWn/O8Dh5MWOWjNAA0RUzuKQGWCJvNILSVmLtoQyyyf6xJjObpP7
xDCGdKCspvwbmJpLEspvhUBe8EnBD+NnhGhfflFIkRvxqGzSRrrjbRH0YCjXfABVgJqfNhgg/30H
vbkeMjw+uGnkVewT1uOPHVR0cPMNOaBCa8o1pVM/J55R+fvJYxg3nmR5/77eG5xUPiGaNCdv1IDQ
e/rEfywIQ1OYqyebNKtll19VKyslre1lt+vsl/fD4ugPSjGea/C2wbd5ZmrsVMbmx7Y7haloa++6
Hiv7y99/15s7C3UzZD0RI/fPZfDGxnOKDJ3JFIPl6rsxQik3kHqO/77Km28bk23Q2wBnqMlfPnw+
LpoK0AZVttEDKCKjfaismck0Vd7dQFZxIZa/EZRweiHQIvJEg/gcFJ/7fe9NlAQppqjRlT2Oes9Y
06NrBubLzLT3fguGdvrXpzz5HqDuh14POsr2uVTp1leWS9bapKrpsufAK6vPkKLW+85atqvVhZB7
4TFfx6b/VoRTjRsSwMBz1mheIwZQrHmbBp4uEeL13I+ujGidhVuQFGC8k0ayvddV07azAiAUNXiY
v3/bV6io029AMdUHPQsu8hxyrYfJLcvVYGObgY+U1RZeV+6J6TbRb2+ksPeh2YVJ2cvxXyXlWBmG
Bq8cnQd+wNmuYozm6KxUaJPjun0cdS9SgCgq7tYZb6jJvSQR/moXn9aDsIUtPXHqVdbEDbqKdatb
vG/s8keY+53cBZRRTxt6q31ib8MlV41X+5gVT9Tjk0UKeK5zkYWljhgCgvKGxjLhRxf46mHKAacU
2PDcAG0I7sFPBBdCwqvL9bQoMPgAXSZwtud+3MU4NSFicG06dmETR9EGN5LJJThBeSlFeev5Ttc3
q5zwCq9F1w3bZUrSpEVgyj72jLqvj8iGWWHsbKY+UDhU3xte7uHve/a/g/ECTcczIikMhJ6DimzQ
2dZpJ4AkwIG61IAy9kFTxtITi3AEl+XsIJKGXu1nen1l2nci/AIeuWHaNGXiNgeLxUgCYFeag+d4
zHMrC2NpM/D8f0QTqFKnHJExxCvyL7mnM+V+1qZh1zZHg2ZaCu64O4QRvZ98W6eHv7+Tt3Y3/VSw
9qRzp2v4ZYwWUa9rlyo/7eZ+TbxV5vvFyN0bNOsqtK/KS7zY/zbv+TfgNjwR3iA08H8vF+z8mklo
rbs0m13azma2vSO5EMtNhoHVQ7D6m06HNXe+acMO7kuzqd/59jRkcT1s7vtOAXr/91eO0ibhm5sq
QrjmtF3/uKMn3fWTarIuxQW3TiPVdkf6LnmKMJe1D0A7XIjfb5w0C/kNTCowBILVdJZv0a1wGmHO
vPLSKY7joJ+81RdpiGLO/u8f99U1TzoHL54yC2E3qABnK21ulrvCZlpSkiyr2DcL5xmlvEsCh6/v
gtP+QYWLT3qCN59VN2LGtwXvrz6tms7cg/BBXNpxjOtwk0gueuAz+ixwrqgYLqlTva4mTzQRwLlE
EuhhyH6+/HY4oEdtMDt96jCJpHyuwGQEQb7T6FlNaTe6/pVu5zG1c/IcV0fdQ96P6isV0iXT3ddf
FXNEB0C75VmcpHON7WqmjDTBYyAQEGZHY5mX3xGMnXez9vrxwo59cy3ySop4Gv4oPL58amaOIfhn
1gp7U8dycRDdtcotXta1Sv++hd5aClJlhJm4BQT5XF+tGb2u3UKvT81VuTu2mLyys/pTZfXlhej8
erOeTiHUS7SEEaw8j0SMShxwrhGfcqk2FdMVBhKaK9GJC2/vFZWEPYOmvMXrww2M++Dl24Mt1s/u
WOIkNayflfY/GrAfdttUqtTz8Z/eHNpPwQl70Bt9deFIvvU+eURaHycNHi7cl4ur1nTWfOMpZ0NG
+4EJzRVgpOJYDVt3YanX1+x/roA4l3P+ySXOnhPWgdWBjhnSoPT0Xnam/24lc0rNIOvA1VAjeYza
ouFCr+PNMxkwN/u/dc9oALbf52aFxSoIMmLC3E/iqq5Da283ndo3uFHuEDocruoyirhh9PC4uUP4
o8Gz+lJkf+NlU+jRISInpBlyzqDZXIHgcNUMWICMfgIi3bwOaqi5/RBdosq9sXvZsmxfdJt9Pu3Z
y64xR8ipz4d0Zai6o9ukb1ra29//+TSe1BdOxFEWou/ycvegQWpxP/ZDimdXc+imNU9xrrPjpbGW
C7fU68QAcjEVDdUbDDJC7MulWpTzRNjbnJJeDmko8egUymmeFw5VHC4o5Fw4lm8uiAW0yTPYEI7P
ruE8XCzwIMHAlAk5xxk29U5W3i/QBLAPvEpeOB1v7Q2CJ6piyMcAaz67G3FjzvGAaRUaCcJJisYz
Y2QNzWTlpV44EW/tDQ8bV5iG3A5oAL98lcClg0VGuGUMvO331owD2C7yS0hdf98db61DVk3dgGqL
j5bYy3Xwh+vyqhJI8OowTKNM30MEueSb9tZ7+88lk2MVQDA8W2SkoDVENg/pnEfIxTIs2Itg3HZe
wzn/+/O8EcCw8jp5VpBa8GBngURZnp6GpcMNznVOtr9I7WWFAuMyFcsd2vN+MhbTP0tDsu3hFdFf
PHVgg3PnMqy28m4qZ5VaNZV7NMzDEZrKu25V1oUL7403SRwww5OVMvnTuVyABauwmaNGpWGJ7cdc
YXFXQhtO5pCh29/f5Bs7g9eIMlBw0iaAUPhyZ6gT5Zv8SaUSM5d3TKGC2NXedGGf/w9zZ9Zct5Fl
679S4Xe4MSWGjnY9ADgD51EUpRcEJZGYgQSQGH/9/SC7u0xKV+y6TzeiIlyyTOIcDImde6/1rZ88
wbzWDAoTuqa+eJvt6dRAv+bV5j4vi2WXp016rJm9kbXA2I9W8v9DGYQhlHYwVFkWw7cOVDPuLaNc
BrVrUhzfAxGxQVtTBuZVOv/ZdPiPr/N/Js/N9Z8blP6f/8WfvzZyYR6eqjd//OdF9rVr+uZF/df2
Y//zn73+oX9eyef6TnXPz+riSb79L1/9IL//r+NHT+rp1R92tcrUcjM8d8vtc0/j8ftB+KTbf/m/
/ct/PH//LfeLfP7jt6/NUKvttzFgqH/7669Ovv3x2wYG/4+///q//u7yqeLHgucyyYbq7Q88P/Xq
j9+c31msPVx4lIU6+4vf/jE9b//e/B2bI20EXhosrVu7/rd/1E2n0j9+E8bvgj0CKiYKdsYhW8He
N8P2V7b/OwAPKk1gMljeuIV++++P9er6/Ot6/aMequsmq1X/x29v1w6dipU+Bg5awBWAAd4sUzr2
lLKtHBEUYtHZa9YRcNePQ2mfxWOn9ibBJn87L399gL8fcDtvr6x634+ItZS+FJQT9u6vn7GsSZop
B08YDK35wTaKpwzGfq7l93083Jn+cOPJQSI7sT76g/iqW91tnknwXu0m0bP23SCeUyHOC0I3nbZ/
bKwFCyciyJ3de+8wWbg8bz4sUyh2bKBKKIS5iG9ftlB0Ykcn84QZJxJxqyoZbyMpvUwzREQB17Te
o5vIjwyKzfvOLtabIisOXdpNh3xdPywYkmiH1F0wWnEWIqrqA2v2NQBAZn+JvPYTKiMZ5ARVhb3V
Wp9xhgPRsyLLQfeMPsM8Xb2rJPPUDh3rvp8QdyNWsHbjkIwfMNxYbDWqJSIZ5mjqPlLCOFm+zKa6
hI3mIqPCZuAicY8so9ZCE7Rc0mvzrYmZLISj0x5WlAoB6e3J+SRzN9IHQog6t/mMv2CIxrU0xs0+
WUb4qrwoFblx06pRu8E/ge3DrLO9X0vrOGz4agbRKCEHgnU1dUn3zNvHqKbHqM4X6zkutOK5J/x2
P2yaLmWuM/p3bad7+Dtgw9/BYwXpW9UfU2X7JzjqH1db3okeu09iqBCfbkHjNMsP+JSKg9uu6zk7
euBkU/yAomcM9BnGWztzgnQfVThNUe0wdJnc603b75JRO/XH9kOyVPrtOsqJJtZIBJ02ahfFVJpf
fHY6mBOtA9fPP2KrGxAItGlYjrW4gDR8UqX5N7j91XXpx9m5qHU4vbVvMfzP0I4U1M+HXGaHERgd
Sv1WFycC0k4WaH5sn6GgRjFQrulda9YmsJ2+C9s03xGjYgcZ8ulQ4ZfhCbQ/ZEV1yJfCP/FX86n2
uyoyGmMNlxr9Kb3AameU1rVYMwpORdxZ3XdDkKUdHiSNHSDxk+2ukXLl/wm1CT/lRbmMc1h78Uvu
pMm3ZBZP/aLwMCIbzcPMSdWRZlNzg8EsR81Igaw53KG5ZzRR6+IsSAwbow69pz1T6q+1u2ZPpqc9
TGlpXVl9VpyvqdEfTPwEZ3DPnty1KR9bp9fvigWdXaq7RoEmJYbbaCX2RTdY2s50fWQzIk+nsHZl
fdrF8tLHdfi5JWnlyLYnRYiSVFFfucWJlsk60haj2NldhuRXOldpblj3KnNzTo6oTqqudkPZNvll
HCu5L0pffHGztdxp7SJCdB7dHgXEdSNKxSygZrkB0XFk7Us+tPp82+hrzgOalPtOLceyiY9ZOvmB
dIBZdoYi56yTOKiT9NgRPUIzYYpvS/yCl2KQ4mDWdnOp6f76aTHd6ROoB/umXAwKvy6l+AeLGR/M
DKeY69/0gDrOOuiSGEGW6cL28SOB6SWKw3Tjg8IhinVZG76Us7hyjG4LFuh2CAEAB5vLRTa5H+zF
+mZbvX1OpJB76Btv2IlCpw9g5krdkNGGB0CTe6vz7IOOVhb3stu2AfOtftdnNgntw9x+G2cNAkVn
IxGM+4dq2bS4kHQjovFQ3wqZOSHBPc0Duvqn1azkpVF49pEe38fcMvMPbYKatoe6fNn0RnLBEsSw
boRej5uO+Q7IVfQnfhN2zWJee+vsfWYCkh8y7tUb2Up5LrO6hNxVjKFLTRLGjlh2ZlYU4ZjVRmjG
6Iinqkcj3aiXOEUznS0uMBCb6CQ7c4dwMlXz2Mr081LNnMtB3apFNw5pL+yzCp9cMGj6lUqmezro
H2ehP+AmqZxwimVyUZRteizsznRCM0cw1lv6fCroUZ8IL+8JxNHmZ5Sj7hlBS/FRGvGAo0ka6PRr
WaFiHnNAqngVuBPHITvDHxkvkWt05dFyJc91X6HcwzJrHXWrXg7YyQ0zaOMiwzixtPJKtsTZ8RZo
JfB/OXxyEYVm+zKGF41sLR0KXOZKv0cgOXNmu/rFlgMcPHZHO92I3fwckOtBQQ734qz8ZqrFjLLW
a85sSVLwTCIgnkQ3dr8II2mgv2WAYH0/Ze9bGtmuUlZ3mogOQwP+4ojwMnHhWbm8IcK7uMKHtxyT
2dZOkpjBcJAM5teV/tm8E94Q3/cuZjish6OBfFNOl3E7p6cE89Q3ST4YO27rE8PDU45aRlqBLigx
Nb1ZYWDP5j5xLGAAFTuJqPJBj6lU+NdNF7fbGdvM3lOEdFoEiHocTBONt2eWk18U0o9f2J6N1wRe
T2BsGTVgIBr2+qBhSTXzaWIEvBQJojFGUIG5lv75EKcvk9b7D03X+ztUl/aTGt0GPJU9SbpV63CG
p7aQl3Jw5GFC8cykyqjKaK3G6krmsf1FW3psX9a0Hmd7vDPbOj5NF0LfSMG2cVvm2HZ9rJVVUl72
M0Mvx50wNsCK6ty+2OVWoa5pwfv7XlQfkQkXuH6op3kbUOwvWa2HCZ7HqJ69/AK0RRIt9eiwTCxT
HYjS128azVS7YtYQqxaepyILJx7XUJs/iQb9o9BXrCH+3q/aq7Rfs8timtTJWMTnHm+gCyqDPJCz
qNBZj7wkBxx/UYll6E7S2NlrKpuKyBvX/jL2i1smG3PIAxGfI/a0PlrUHSFwgvpKeK19XAZBfmnR
pWGuJhopStPTYzO53jn+IOOksI34ZXBReTIYbM60Pu2OyBK7Y2PmL1nvWSeZcJozYsn8h6znJmXJ
puubRv2A+eVUz+U439KDKwUIMV2dbrzh46LmIQHWkJZhiVUJO26aR2vvzBc2vUZYKy9m2dlGkDar
vy+r+XoRfQ1Y3ehJ0NKTC5L5kJfiEY16BxWrVtGktIuBt5oUNq8kR1xOnYDTMGjycc3m+NiuTXPs
7SkGJxB358k45x9RYa77Xnp4ZXn9nXXjrIqg9Yd577UdZolZk1/sMovPpsLpn7U5xi0z4QfY4bOa
LqZkcQ6WSLtb25lu1DSkCO+Tu6k3atzZ3hSudA3wItcjosQqCcQk9MgqTIWAdq53Q6LaCFlqfgY3
wbryJs8JEcza57Qw+1OkoOqwCvc6iw0ke3MT4kopnlHSxnuUGvoRA9Ox8KwMszjMuwQ9esiWjwfQ
WJposKYFPWRbHyEzGJfGXH4sEFycp3Z8u9adez9VOCJYXupTezS/1c3UnPY2UkhRWQ9yHNVNMq7H
MuWwjd596xIVNWtnBPE4YZvRMZfGaX7jaqONB3scbgZvwJ1srR6aeVnmD+PAy7O3kobVsW1RveZB
rk/Jee3nznNs9fKinzvzIcsS/6OnIDALLGCYhydvjiQ2k+sUme31ZC2b+i2Z02ilMwdna4LJU2e5
PBM+ou4myx9RSFM8mhNWSa8lfBwcAzyFhIJQK3PW7uY6Nqp7u9f60DRqvHkt0lRrEKemtmR3hXQu
2rIvQ0F/T7laeY7h8jHvUydQjl8SRDOMe7xPTeiDhhfSvWOly8IKDdsOS48Rjmn+Iju6PuzyvhWD
81TF6p60gZuVvdgFiPmv0rGekLik942f4ipMzAuM7feSIvu0ytJHxtvKCflkUYbuH1GvR8QeU283
qLj5JhKI9kU7TifIPNtQGFIisBLDMUPEgZN9ofGUm0XotrO8Wqv1rmtqD/iBAtVBViBeS4PzZV9z
JcsgX7oLWeryVppmGi4Vb1B7wJZtN/E37E14OPp5DUfKzcXrOOwCRkToCV4PXmBBrpYywtmB4ZhI
jnvHLlLwHFgPhQM723DINGtH0CJ9dVECiD5BwI9PaUAIb/XkeIyjZ17rWYkV2U7t/aQQMJqrOpI7
Pu1zOXn7En/n7TTLbxYz6wDDXc+2ycUvnI/BLHwVTo51OpZKv4TBPiHSXS1i0t3PzKn749xl85Vd
Zaf5VKp9knvrWS1tUoprrUvPl1JENcYPPkqHCqbUMIq4xk2J5dZDFh+5tmafy86qrtOsrLB+okDP
81Kd9rM7eHutKJuPBC7oYZ2t58U8e9981Xxcy/rLlhIeWbjEcV+5pNZNpj5+wUVB7cuE6M5UCXSV
0jO5UWfR0QXCr3BCJLUdNrU5REupxgUDpTUAwk+G49D6RwTBx6WWjcXoBaVzUOWT5NZji7nG6iUp
dLFDn8FynDUOInIleCeO2hJhQ/jU9i9TMs8nYwVQKZDZ/GmaRv9qRpH+lViglfTBBsEgFRI8mBJX
spHMeygU1SET9i0yahXa0rrpCv8LrKK7UqXJqY3lmOgptpFqce+yNFdHxufG41w72aFlSz5XzgcF
cy+YRPYZA9xyqW8rHUa7EoRMTM6n7w4gQGySxoHPYVSg1G/O/Qqj4gImITdd2sBm860f1uquSMwC
Rb/QEZAXVyUPX8SbZQ2aThQn0MfioMv4ZO3gn/KZPjnLQ4ksZY/u/4rNunmLqfswEbO2BtW83IrG
RTWdu/0nNBzskoEUHAbodgddLWjl0V8duDB8NZr8QbeyX+LzjXudjDx0lTywUnY5RjVV8eDxBXaA
eE5lVVR7bqCdk+bFwcd/4ekzrpsy39OIAxQU3/pLUVxM0IRgpCUL3QDnQ+OWRztRXHS6g+fZys51
1RErgaY5X0fNvrOaVHug5h7OR8tZTqq6ir8iz+hCrFHDKSKCaJVF/7ErhlO36OZANinQEx9PasP+
HA/bJE9zJ5dmaFtS/9BvLWEa+drFSn/jRI1GzxAfY3LJXvZ5tRb5dbW6fN/l7V+UuH+rSXjfVPzv
bd/vVb/wf9dHPDw3Wwuuf/ur/j9sIW5Cu/97CzF6rqunrvh7C3H7gT9biIb4ncw+pBC0BJEtwwn+
7yai9ztTYMTFTErJaPKR9P2riej+DtyQv8PYTI3LP/6niSjs3/l1JjoO1HGIOZgZ/BtNxNcdehqY
iArobpoWEQ1Io4w3ctGmLqBoZesUTg2We7/1s4h9eLvbskyOfzsnP2kfvh5Kfz8UQj5Ui7A9txHf
mxlRkbnxaoNtC00LtxqHM/fZ0hfnszsi+tUTynkopx9yVtKDzMb3YK3fgWn/kuX8eXx3k8QyD9vU
mm+6l4CVFoq1VYVY6ZL02jBTb2fOXubtc2ukBMUZgP3Ib5c0p3HitG6YYiG9c63R/ZrkbnzNpoDU
3K5cdDRVhWh9gMSd2+7pkFXMfte8qg+ukU8vEOjob8CSpwvVepxSkBcVRTjJWPiOu7Z+meNmxTxt
5q4RJFOb3nP/eElIYlX8JSGM7OM4CvOD3mv1hT+CVN9h1k0//Pp6oCh81SL964ygL0TkuF2RtyKL
ReoxHY2cF3CG8zUYGOE81aPglbdIgZVUyx37o87++qncTHARmgaM07LZwkUZ1OL5rybTDPI0JvIq
LRMn6rNEfu1xDeLtHUnJC0Wde+4mKxP5oSQ75asxm8I4JKJQ97Ey2UzgWCu/CKg45V4bvW4+eiBj
HufBsxpaXDEr/QYWww6YzlAfHC0vKck69TXHfXXPNLWvdvBalonicEgvx7lvTSpemYqrNB7yYq9X
btWf6C3TO74QDn4IJdIZotkxVbcrJt/Bo9nZaRfR85nd0C9q9aQTVlgEpKIbzUk/QLC8WL3GJeSm
t7zPMXax4ti4KQKndOyMdZ91s+tGRkyybVSvg7qD85kk19iAZpNoXC99cjvXdI4mumheYi7gwNBh
uwn3pa9XVEUqtiRVmuhVpGOGbcOUd2ER5QKfWbDaKxvrFq36MARY8gebEe6sb/L1CVPoqMW+e9bT
DqIdYzvlbeb4mb5zZ602Ihhi00BLtezcY2bMvvmVL4wtA/cqNkJ4sUl2U8SeO13EEGljnLiezPYZ
3ZVyX3JXVGGh12Z5Aq6yLKN4LHpzp6Tp11c5cpwCX0SO91ukU0nUUm50V6ZTr01kle7khxNbO8rH
eOzjL8Nqp9neVhb8My7SsjI4aJ02WiffTiO38K0lQAkHRs8v8k7u7KGcqM9iLNv64ulj9Oub/2eL
EXAuj2HhFhUntlHH3xRxfS4AeOkEQiWNC46IyBH2m32LettEkDpMat7x6m72I7tctqND/PLr478e
JH5/9HyAzAiBSOkATLo9mn87vjK0JCs9UC8yB3hC8WafgULITk272pIM/PydweUbYeifBxQGuksY
j7w5xBsxAIoVo5GGTQOunraIXgrCDvrMGeAM72lo5+4Ym6sdKTHn0dKO+gmmWOtLA1l62YNBc6hW
YxzqglaxRSKN+8749o1ocvt87Jnh24tNroRm8M381qx0f27bUoWtFjPN9BdxGKzc3k068twgmTMj
zNkvHuuxcomLnU3gTspe902lqUNP0/Cdt9X2Nnj9tuBdrTM6Et+zcN8y4WutR2JvDTotLrs1Q+bl
CaCyJX/PAfOTRRidFmM8kjkgXiPkeX0nGLIQk+4tepg203idlnmf048j8y6o7N6lN9EsWTDnZLEE
cA7Zr2E94lUNfKYpAwP64BIByJoeW4F0Zs8UCKugq9nlodL6uMKGuzUE/t2bl8k3E2kkUIwyKUJe
f2SEh8KFdcFHHlf5xbCa/hDDDiAppU7vslWz3xk8/mAHYNaIkMyE9Uy4NM/Mm6cVh2zD8MnUAe3g
nm5jIP5wv5xpoPG0WpHTTnV6qIwyucqJ0HqYps5yAtzv71n7Xt8U1C1ULoh3gOsa8Iq/l3J/f2rT
VUhDGlAcbE+bbkrPMwMdZ9H9r0/vd2fBv+69Pw+DZlwI3XM8AlXeFGXGNEk7HzM8pSz8dWCktX+H
gNy5zWDKfB1g/IGV6tYPlSzH8zipt6Rgvc7psOfOZnE0vMY4NnP7lAxr/Z6I6fXKuX041KiUjegS
SA+Glvz64ksvN3tUtxvEroKLIzxtR386PdTF+CEZCgIxbbrM4CTTM30Z+7tfn5ufHR3CIehtx8H7
91ZoBH6hT2xav2RFK5J6VLkRXopMW4MlTXrizBqmgqM5MXuT+rDr3HV6R6D2umj68/sDkQYHTnrP
JrN//f2x0qUUedwDY53Xawgx1JgClbfzdSMdTOh5yUB36d9Lt3+zQG7H3WQFFP6CVXJD5L8+Ljhb
h+HvJMFSWk22i01d/1AmLaUR86/iglrNRTPXGFeiAtwd1gDn5n0mMhwrTM+QXqKhTOfo15fj9Wvs
+4dCNrvtXZA7YHZ4s2pzj+hWydgL7mU5wnFM1AkileHBLm1wsmnnffz18bY7//WTwUKABHHTtG33
4JuVh4Rsc9UK3mJGbYEg1TSxKwxYcVrnqbtKut4OuM+yJy3A2f36yD8++tuR/1TTIX5+S35eDfA5
XgE4v80pFRmKFrsYzds7K+ub1/T3E7oZu1jkUGi54vtK+Le6YEIRXYq2G0O8dNUxoUV9YXUWRNjB
qO+H0u22dx1UKcPd21VPyy5zkw8+8MAL8I3+aV81xQlUgfpJjMJ759lDVP/j6SczyNlyELds87fO
5gEhJkZqaMq9nK6T1vJu4DT2EmpdSW9x4MS4pVRMctRIAceQFbNBUUUi1w4QE2ewkEwzzprOFR1u
e+KCAsvqeL1ZJFy3gVEq52tlAn8M+9TWmgjCk+VGaWGkjw4zp3xX9pTPMpblgRt/vbZpMueJnpyj
VzXiXaF5qcUuJnN5jTIwDih7hxeR+umjrc0oKGqVZutOF1Akw6rXu3pfz3L5qqUxaBo1eebJNIgK
eXSlxjmKCzOGcgk3YOfRzvpkt5N+pUkklUy6nLEF6MPBz4rRA7Jl+8aICEPF2ZWpTXka9NIwT/RG
+v0JNbOENosKlUlLIcXdBIYNPuHU5kbQ2Rtqol6WUQvwmaFsYHdgdYc6Y3x9uiyz2ldZg46D8tl7
WRNPRwQ/Kf8DqEF/Yqah81AnfYH5QSCbfUaR4FahJSpoobLUstM676mmE61eo3Ic1P0srOaxRGX4
7AE8AJ7IqElEyDVycKNsAU64N6H8gQQY4Y918/SFsg3v6EpFdK/bSTXvHRgG3ZEHnyF1rsdFAknS
pH+M3AGS4lAaz4M3z188I00v2RyP1j1fxn/AglKwBWCUdDFs2XdRB30F12TW0JPrZhPqMKxufJSx
qhgom7MO3wGaGSgvmbCGBZNc+WS8GVrvspRW9liVDkmcprFwQZXOWDBQ8dC1EWw6/8BkoWa4LaUf
Qbhd1jBGuQr0unTXoFsGepgT+7hvC9bQB5tGmh6MYIlP5rY38kCbFmWEhVxG5B5iY8yaZZ8/wBge
npAw+iBncl3/ZFKXfmMbscAkJzXxxQHv/JiCOKyjQp+N+WQpF0FgqFZb951WtJ+aYWJCaBr+jVYC
PYv0xcpPK9KiJFxIznlI4ro/0ztY50s1rk0fatJa3BO+l/vVgDwFdQVlBc9YY1un8Dmc+MCehd17
11hDtzOlSMazxB7ZHmoof8xDP2tJsh/ZCQGVJZVgy1gv4F8sImvYeNL0Psm9VNI9XDSLrzF4enZq
OUVXRFB5meXR67QVC3zKttRwmvbJwWvZhwKN/RTSETC5IWWjMzIBgPxil3P65DUWRB0xr+DPYF14
467SgaQECdImgzM5dMWu6JPBO106xy7Dtii0k3ExU6If0hKkhuI9/yUGPwsye20deco3l/PlAJXD
OBTpQuE10DelGyMxjkcqNgDXj8iqaxXwPsj7gy17AD9U3lKHAwMpLQIjv9QoGbhPgkJDEr3H0O5z
Y6vGfGTDPuWhl8XWZcHNCn5IV051NJ1RV1Gncgc316oDByevwrr3h0ohz0oK/7LhGnkgoBNdItyR
QnIFM3XeQleEXOPUEO1bBnz8QjDXj+jBGHy1wpcte6nceZj60oS/qIZNsFTH+aNtlQ3eDA360Ukh
fPezbAjYijABGV9nR8kbbWz7Jhy0xXUOWqb5XHOQiWfdCitsR/vFvW2cLoNR7BEnQsqS5X8yNct7
Ic8zfqxEvdLcLcGCudRKPHYW0MtlWSF0mWCp0VWhLxGByBjf7HvX0z4ZIqHcUlZB1EJMjOQ1WDW4
prwGBfMC1CkXKrGlt3NWTs1OyBJeixxbmghytG99gSAmcjuvXyMq0jYNzGJglr3wegkaOtfLzl4Q
hoEmEVBok3WszrPMEJI7ViEK4HvrZxbDmOtxzso7XZ/QAEmARGVQqI5QgrlMk+bo56hNw02Eg8gH
JOjRUjXmayZlxqVscmve0wVKjsa63fl1nyffsMEmZTgXs36acUeQylF2hn1hLHBPA3/DFtHtHzVt
7ymHQqsvbXahRb/eaJNZP+tQvj/yG+wXCJLDFOVzW3/yqg7tUbkWWUY6cKZDirLQq0eLZzfQdyGb
BlaqW6x4TEFuJ1uk1tk86iZDXdOqrzxTKhyprUWrUO9853aO2+UhB6Dnhmzr548jfFd5uvTcLEeb
GXyxE2MnYOEpNv5RL5eyPM6AuejH2Db0JPYR6wsrp3FJAhA7+LZnIgGMM02yaM0tBQ8Ax8zJMDEL
C42ujeGn6U25DvupBynEXDuRhXk1TPYw4Q91eqaNce9Eq9E4Y9jnJeTTrmPuGkj0NZ/rdXUn7jgk
XG64AObOo9Ho7OWQtUllXRht7UNQZCwuECvZrrazzBV525LCQwpBbMdwn/Vh3AZVRsq6AUH/lCfH
gSHkO+NN0YhhbxSZ89Cai3a7Iq1TJyugcajCPW9CSCrQ+3JrGIaDtgIGmhrtfBrg4R/tuGhhfXa3
ZDZbdYBdpwrXtr9AE9Q/V6g5PhrtdN2N7LWoaU5lUjXZe4XdjxsXyBPANkBEWobFBvV1+V42PJ4Z
Mg4G0oUB7FI1MgmnpZNNKERXfM1EjoHHzPP1KjdnowpmdysMCNQ0FRNjc+jDZSHhGN7JBLgUdNDw
mYm8hCvYapA9ha9nddjDI8qA7Zfl8E6l/5P9Bxvw7aPT5cUWb73Zg7ezIdHQwj7xIQQGFtKjg1wQ
40WDNNQ33W3v7GxLnEiNojuhqaR/RbAx32fWTLd41GvrPfsOR/2hHKULsQmRLc8m3PRtsQy4caN9
FkPo+6zKpyNSFJ6AqbGeQFfTefVl5ksEelr2gEkhyULZFUC6ADTkD5VuDRlGBGO88WtkhMGU6PRL
eZAdL6Ank3nwdo30Gf9QWkU+41zwpanXLezwzHHZDrlQ7mpa+m1SzibfTSe7Ds3B5HlILFl+aclp
ME4JdUJvlglXOw461ysYDU1TwTgu8d0Ataph8rIk9zG3+xNW4dmKmCxbL3Rp9U/wnNCjFSTXAZiu
Y7IOdGbdc5SuQCtDIMqg8eKJO+64Tq6RnTkJA9symxEBpbHVfUqZHt1ZRlGJsKrHtqM3ndWH0ktM
6jul3HZn01zXzqwmh3nKmFqsgeMgyCrnpUABlLdAEzNqgQCkWysibBcVoSyx7pzrDLo+e2O3Po35
Aoytw3PYBG6/JX2btkpo+1LbVTtpuQh4BtlRvlH7NHtRMy8OKr2Jd2UytB8HH7BiBEYVw16l6MmG
de+XnxMQ+xSCglAazRSjcfAQZ7041Gn2EVicvVcUjSxFOBlR5HFsGWag0eOwdBZ15a8uZi7aQuU5
rzCCMltdStIHC+zeAdtYeUF9KowwxgujBZOfNv47/cwfN8YO6cu4a2xOPybwN10CiKveoPf4n+bO
a/bGUskozi3eBTUzaUb+zjvH+3FnRi9i8wIwSDRNmAqvl5eKMkdMAEdQzNTizFda9hEWfLU37IY1
/9db4R+XMsEQjWPQrTSxEb3Z9A9QU7MybgAkGls8EcRL+h8rFbh0tTN62vXOVKUeFcTIXDq1Mve/
PvyPp1aA1hKcVZv5KK6Y11/VWMxSj2luhl3qL5drGsuDtnR25AyDvnecLH+nE/xjwwcrIiwva+Ou
4Dd983XlvHpT0VNeQGFLHj252BBnNyUZBcsHv8snKsO4vPn1l/zZOYbeQAsQ8T++sDevC8ZC3Qi+
tQ97MuHOS3/WPuY9HiqAvgpOqzacaCD1PxSjNHc1W/9//ztv8WGbxdXExK+/6bNodYYdMk45fJNr
tMCVs/MRnBxHW6BMSA0ZAgXVT379na2ffGnuYTIzN++MR/fj9ZUt7NHFWQ+DCrL1+A2lCIo/Y+x4
x0wIydVeaarIQ42RRXyonRm8Lqluy1OqTLTTLSVgjZDChH00qzXBLy4yEYLcHy7wOxBhYboduxJ7
8ia1L6ShfdIhUb8oU5b36yJhzKY53ooVY1fRkNLii7HBKKBcVYM57Brstf0IW8eqvVmSGAMrfa1N
kLUeI+s57FvkH1HC5JAQO63pGcPpGrohHY0i3Fs3tt55DH/SkXJh2YE2wvnMc/imS5xXY6qznZiw
g9TxR977hUBCVoNO/fVl+UnPjYRFpAq0fTcizpulRePIKpfxEGbKsOizQr58rPBW74amuYntiaWX
Mr5DoteBdP31sX981h0qCUxUuk6lh0H/9R0BDdsUzpwyLTVT4+CLedoldu6F0ieoV8v96Z0q5yfH
s9FdYByiosDj9Oac6mPXYNWG/Ron/nrJa7zNGL3P8ZXiiUceyCxGe+cr/ngZGQBi5XIsRl+O8xau
RGYS/16q7yq4LkyVhxSB+xl0569P5Y8PF20bohYJbt50Hsb293/rLBpD0/edzartLn12zTO/GXrY
8CVGpz0SqQEAcgOT0pccd1al5de/PvxPXlAC9A7fD98uYoE3V1InzAy2IeoLpLge0lbLvzYGCexW
15vHXx/qJxeRAFk8tdRmDj3bN2unTqxEybLMN3XX5S4dtqTHJnEBzvjseURa9A///gExxW0XjykV
6pzXp7ZEV611DV4nrxA5KM+pOsZ0D+5b11nOW2fK3zmeub1yXrfBsVE7MG0Y6G5TwzePZFMvTu/o
3DNdxaYqLNraYpNQVXXUmp57MHrDXw/FNCz30hFaD3TXtx+0AnMS6kUYHqFT5Kncx2Ic0MD7CBvc
PIGuC1V9uM0VqduRLhf66gsBuHo0Jb3x3jzjJ7cjLJoNYUYhQUP9zTmrhrQ3FnILwoQO8Gk3zMVV
VWX0AVqhd4ErkuR0njQL5FhunZTmvIp3nocfX+ssajbqF7ENFJiuvL5oCa20obbRGLs9Jq7Oq6zD
rC/yhVA7h/ZBMgOTQY7x6zvlJw87Kyne9c0OLfBRvj6o9N1l6Dskr7PJTbkyuTq10nx9B135s6Og
tGJI+3+oO4/lypFsy34RnkEDPgVwtaIWMYGRDAa0hkN9fa+b77V1BSM72TnsUVlWVfIqh/vxc/Ze
m2f9Okv4/VWQNJCmBC7NJ+hkuW2pkHwkIvU3lLI/yH8wRqAqkqZKwinb9F920f/YUXiuHJoqxejT
vvhBK7k9kF5LE5y7xi6pyakyNMXBij3QMO8b7NJJrJ+HspjXGSlTEd3AvP2Oh/HHqJg35Wq8r6vt
HF2Tpf/+2YelJdMqm6Tfk3dzIUmu3rpzWj31Wj1L31ZHG+5USK5LnSbpK4sA1wYcve+u+9eX+fKE
MsdhXMfZjJ7mq3G77CMjToaCq6lssHPWjFMfu6zQ7xsk7Ng72055hfvshnRcpunTbYlFucmTWPug
doYJSzaLG63+efH9zYp3GSlr1wEimbZf+Wfd0LmFY3RIQJTwjYySeWd0KK/VYVpWIuFmOKJ5+OaL
+LN4uGpNGBXRv2NoZ34p1t1ccfMpiqVvlkSMYT7NAwKThEdvuPEdzoLVkg7qMR6G7uNff1pBkjIH
HqU77+DLBhNN7MnwV2BBV5l6Q5QAwxt9LpDb2dF2ttr+PS/T6u2fX1T/8zsGSuvgOUbKwTn39dGr
EgDq9Mh49OyqJR/Akjh6qWuSOug4X0PSzHq5+HEjGNgQyz3JVap2i3bEXdo/OxO+NkYWZlz6s0pi
ypoWo2ui35LYl+lujyntzFo7IzvDW4+z7zPuLbYvQwtpygBKt9ZLYxYkXlDx2pt4TPSJs6+bT8US
dt+cs38e6QgcONQBIhg86l/bL3gZILi59A4VOVgbLNQEt+suXKMwqXb//L3+8VJ/XTcdajPhoHi9
KmX/s3jJwrQAtuAufqH3DwsROpuwHS26Y7H1bxcspzitpOvkmrEJ3NbfXylxi7mAXzL5dPSTYNSa
cEeQUemrZC4EU6eFQWPU3Z2hl936nz/jn7IPFqsLQIW5r4Fl/Stwkv6AYYVhtPjCztX7UgNpb8z0
w1vXrrbLvNg3eYkCUFkY5TFIMc4djMhbLW5IWOojZ5elTXfuquv28c/v7I/zBFAjyAKDZ/gqPP7K
o1RFYVR89MVPJzs8xS6Be9DRjf0/vwr8x6+bJhU+cuirHhm0ARDD3797nJ560VQ6CR8Vmr91ogkF
ezXpn/rKYTz70jt59aJO1lWVZU2EqIVlOjIqNapo5F5iE4pObh6mHwHCELh5H7c/xJS577hRJ20V
l2PpnnRu6+VqzFT1XlGagaSVrm/WVqKm+PVIdSJvQ0+rkLahalY+SRZ2vAMfqEuPHm7f+goyZiZO
dJ5i2LJF066JrXRPIm3CkrYsXW5PzWIairOZqEQYjC2X02zpaBYmmXztNA3Zp160qJkAucrWY6a4
fMpG4tytYsIDD20MpHIPIJx+/NjKbuCaq6rdDq/aYHu4l9J5Vwuy8HDNIb8J6tGQ3VYyFnXuCpe0
qmCJWBC/jGa0HkUzDT8tt1rKLWDIVHjsXzU6wxYCocf+UxtrLq4MzFo0ySAksIi9h3mo/2CS1Alv
UKKC0lJO9OUtknOJbuhDBgd6ESJ2dpTo03Ki+dp4bhIGBnZjfiSNScY4ZFb5mlWh+YuBs35YJh21
qNJmtVjZlShLv5jz8sQASEv3S5qVBRxXTUXBY0T9PYM/K6YEFTjn9DlvY95HaktPtUkNQCbacTty
EttWgmkkhNfvzLq9x2fTqpu6QngcWEOPjHXsy+WprEv1sepNN/XEdBUbLCwGFxcY00APlWkTBrIb
6wuk/fHD1cuJaGjRzj/6JUxw/zZ18ajIxrZWcda7ih/bxI55RJ6KwuNpUUNEcCOelBGFb7x1Fhjz
G6lH5VZFgNRuaR64OUavmswTTClNz2iPgjtAGo4goclmjHhoV/RfZtK3GPe4ykuuSGxxxEUoLpxo
VSPaoSSHA16cXp0Q5RWCXACiSqn4szHyQS9cxwVFpdS7pq/raIWADZegmUppBmFcqqanhZFjbOJ8
nN5rpr3GMdZDsVal3ZlQ6tsmPZKDhfk6Tcz2pWWXu6nsmHCiPG7kCcFR+ZzGjf4gmc4TC55PoQwk
KdokYeqtuBOFHj+khGjj06YH+64yTnzvFiIA6UML+6WgVrO9udEWhPOIS9HrJOMsPELVLCvAM4kf
YOpCJWg12r4oTRX9EXRRvWrbpfngAiB3RWaQc9Rh4ckCnNbig44q7shuaPo1gV2QOHqSZlivHf5T
r8Xj2qzhotG6MWeSzf2SdiKadBc5tEf+Is2YuGjET6uym5ecOKiMJCLDRMmia/VBm3vxOY9DxF5g
xzDm1c4mc7uSLpxDfO4x42XTJnjQQBFVBpAYB3XdRai1DznF55nyPyTXlHAZ3ac3TLzxP++Uf+7H
12EHcT7CRozjiC936aTPijwZafaaOPOCjLW9qZV6+e48+qN2o+2CBQUuMCpl/uPLdox7E2ejHTEk
liNj05bl8iPXFry7oeLuWUvdjZ67w6E263mTx1XzitaANVPlro87CVHYojfbaUYwoyO/2TBJfq0r
RXkEfRC135xRf3d6Oo4OiQc655WH96Xew/RGiNt1ftDHplOuI710HkvbZWCRMmY7MPgDH+nY03TH
xhPeNYyXdyUhDLdjGWXycNU9gYaXWvvMGIQs8H/+yf6mgOGSqzo0NhkBcs7/frRRg+YlppDR14vU
eO8ZzfuVWWJeq+JvStA/b0D8bBS86JZdboAMHX9/KVQUFUHGpDXGjHsJeES0T9Xppp90ReyLnESz
qeRMLl1URKc4marDwIT3m8vhn0e5c0UE0cSllIFQ+GWJgtQ0ODQZdxYFNJdxhsPjNtOrYfXmeWBi
+M3V5m9fjvEHwwjYZlw3fv/M00AX0nXohQ7xYJwjtSjeJ3PJdpgRsDaJJPzm2bgupt+ud3zHzFow
5VCu4fv5MhPIOGUUAnHwMilVg6irqAlyKcr5VKoxScACFMoYLu5dxyRq1bohZ98/r6c/7hnXN0B/
CyWqLq4EyN8/cOUSiLZMmKnUyqkC+FbO3mgX581K088hLcaXKTat539+zT/XMK9JWUa/BpYbF6bf
X5OEurjQu2rCXp6lTNCSejchC0GKGjnf7HDW3/ygGgQnwK9c3hz9axBGSFJkbDJ09RlqJQlpmCKc
PNmCPRlHTKekfA7dK32HPNqQV0uXFvJvcsQPydHOk23e1dC2nxMl1e97JUIVhONkkZvBqrVHW9Gw
b06Jdcb+FN4CVcP9D4wG/5JRtTQElKVW35eStOtreKPY5LTaHkFcxG8h+cCos7gnH8aBlNwlGdx4
rZuDhaCqT4sbN0wJ5bGnrnSCWmuWDQbnPAnS3IjcFeiB8g17aQzNQzHqd6ujwGXYOppc2EwUMr1C
2isQ9ELV/VFVYmvjGNHwi97zSHhPt7QM2UbRkjyNgqeBGRPjvKVLReq1bQ8ESDWYCb9rG/zdT8Eq
w9auQUCG//vlZ9edHrR0w41oyl8LEPHHqeDTKcOIFAuFR/nN0v6b12PPoLHJRY8h1F9Tov9oKxEj
lCxokyhghEa00WyGCsIsorZ9hZ0tYGGr322Zf7OyDWwx9LD46zhkvuxW+LYsReN5QnW7LOeJA42Q
TqM6o5Tp3qo+ztYxuJzAsbV5TUusRWWM2NzJ7JdaqPMW3Zq7GlLVICO+gLr7rx87gxYSMQR0Kk33
K59YaUZXlCa3okabkmcjZuifwkShg2Xbyzf37L/ZVlDd8mwj82C2+tV50MtijBVYnn4DkcxLmqY5
1nJRD6hMG/6xijch+upvPuBfUTpfdlOIrwwbr2YHAbH49xUmqzROFItPSArXNf16tu3wUGbkmq5r
Ux9sCvQwStYOtK/nuFGwT4oQnpDWI4QMiAMa5iNPJMfcnNLQAvhWZB+1Sz4ug8C0eUai1d9btOAW
v+3MZlovReNe+Jums6IvJ1cDiRbNpq7T6hfSYGaEUhl695st7U8BDRd7XScgxaE4BKT75TkaeHCn
kA6f79qyfUroSK1p4BZki2qlWEVhS3KoaSh+NKBcg9CFUICAZxNrjd0d20Z8hzn9myqS9wMvExI/
UMuvFjTQySHE/QjdZlmT19e7zGc8RkfRN/f6vyCmv/+8V0cXtQ9TH7zOX4d4Lf5TUXcjwZXRDA1e
U6t+NSOUvZ2dctQ8u0TECQMijd/g0IE+0+xpJGdWFtFbOiFgIJfciHcJoXJXpIVd3KnUFs6+MSm/
uZR3WuNLZ55u6RxNzwk53cQEJiP4HbOLwXIiRAkh0jBkPGQAHEyCeu3qJzdf7TPTJ4fLuGqVd1h4
4TPNIr7JIFEQaqn0Xbh2VRWNNqS65llbanRbmYOOzUdGZP8iLT1f1jPRWjwaemp9Nxj8q3/+2/eG
qo9RJGc8kyyod8bvj0XUO24aknfpo2aG6GYr+GIVYp9HJDHLgPLQ0Z5pzul3rgJFI7CyoS326ImL
h5REjbtsMMvoltIDCk/IlE0eCcAp3soZJ3RQZw6NCsG7lyuna0R1T9Zt46w4UZP/wWX/K2jA/xsR
4P83sui1LPm/YwH85fMjTjiL/ptSekWRXv+F/8ECuP/l0h/gDNPMK0b0alf/b7aopv8Xg3ZMFoyn
rqzQa1rV/2GLUvXB6mPkj2fwL2LA/2aLumABcEbhKeVqzFzL+DdYACgDvLPfSlwdGgssT/7Q1S7K
n/199c1R5ioMOEr/6hC9r8r0AkRGbG1hPKa4I3fNLHhIUxUIZRLSxJDOm1HU7k1SqM4qVwTgQfdd
NbPbhOosmjAS1wTXD1f8Cbvaaams8owa5OAUKUmdE9Qru3TOjoyhVHfVbqG2NQdc0VE3HfK229ax
ZnmLWKVWikC3OhFYewJNh/ucpohV/LAL9YPIy63Ztzwa4uR0jDZQQ8f6sJbmKs6fYvFZTYdBPPWL
urXCfTRijkiOmvuYNddmqgoOHzG6isI4nDeivqpBrQ9Rv/Pu/CE6qXZWeqFGikpS3BBuG6jEgLvo
LZPmCdXTbs4QH8u1EUYHnNxs5rOfLvdLftKxT/RZSJqq8pFm6uPCuT2iL3BFDbao2CoCbBNbjm5d
0vZ1Ic+pBuFSz40H1cyL4n00VSdkRy1cFscm6jqY5VNU1Bu+S+BUnkhOk3HW+30DWwwBAfnC1qcS
KQ8wC3W/EDCDzJsZFbmmdA9t9AZXm44QHLN7TnM/19Otxqk4azq+g/BmjJeVFeuB26qn2Ky3ixoh
2BOmdXKWbKNY7Uc4RfuOEBdvQNtNBurRUcdLDBpxmuPtkCTvWQt75q2qMwOmVOEjTAbXkwS6vkGg
fjuX2pY0XWiHF7Iqa3iFRb/jAElvI142jmiXGntjuIEjlSJhl0iOsBsB7bkWxyVQsFmirc7x9exi
WR0H/A9+ppDrGrZ3OKZ8R7sJS/p1Dpb0tr2J7OG+dTOJ7H7ewHe3GP3xT8pcvE4QbekJzLdR5R6M
gRB6J3HhVy5rtV8EpkoKkFG968ATeEjHX4xp7n3dqnxz0X5p6qdJCRLo1XCa0ye1KzZMNP0O+007
PNcktO36OvNTC/hTmmHVmRkBcosZQrypzOCLmdDoZSf6wbP68oDrP/WHrrrY88mw5a/Umc4oIYOy
pUXWV5tQJqTxvnLTDAYU58zyDgnhpGZ5mOP7thkZ/ffoKN9wtjy2kdhGaejlEvOVOtx0aV17lXtE
Ou67BnibLvHL+GcMusDU8udel/dhUu50PHwDwBlitc5ifqgW0GuJdds5KHzqfJebynY0xtNcqR8i
t17jWftI2xexbDsFeWO/YE1pd2b1RCt0P5SBW5Azbjn30gC9RHQ3qk+WoT1s3Sy8DYfiVxxZ/Co9
UYrmqGmschksunWWy9C/OXr7IdpqH//1Y9Dki5EFJAMpukREeaA19ox1X2MlfBYuD4liGb8Qn34y
06FudQexyjmtmUSt4iU96Eq+km0UpFFxI5Z4pU7u7SSVZo1LqvYXEAdrbZzuEUG8ClKZA3rvzkWZ
DZ2roLuLKypHUEQzSn4lWk9xfpmg8wRI0x5nnqN2Ym9Q8y1sITq1r+TbJZb1koXltgHKwCZyn/Qf
WgjyoC+WgJYEfpn4XXObc0xymT4O0o8l4UtZ7oC8UBS2oNBcLrm0pjv2UbB7znzUSh5rOhI/MYsT
aZ3Ty9IPeu4098CFjgm9mB0burlp5kdZZhDq9OGGONsXIGmEAFfmfUalAwA2WZk9EwWAEI2nht39
zJSpsGf9tujKS1Nnm0WVPuI6d+/mo1zbUb1sw5bEOVh29nqJeTQdTOcMUJIfmd4dKlcgBGPSPhAz
rmRHtzLnB6tQn+Gk3CABPaSOddZKWtvmQSp0VOsh+exjBPxjCEBX2J8t8xaMGCkWhjklgHnWcf3n
brpvTbx4hTXdDJLMY6MXNI7pSmf+zMSeC71ERg3jaG03duDMPE2mEh7DcWnPXFwmrxgiItNMJMBW
2CDImXGr1XPZn/vGTAAD05LKhFy5CJw91VCGne5WlafWxqODA2CXInPeub2w75Wrz8Rpp5j9Wz2F
cxi+9JLxn21PyVPb1+PamuP6lgWSrro+So5AVSc8WAKjQ2dWWzvHsENmeIPiWWk8rlhLwB0n5FSE
uElX/OS0Yo1+gh9PAfck403EPYBt7cNSR3wcKapzCQ/kPnLDZtXKltjEuK52lKTEOVc/6z66R1W+
NXAdrWf9rksq4xiiwg5wDGOCZse6aZ2Ex2YQdnlukd2sjbgf3mMFTNWSox/dzXQaqP4FcG9LL8/O
6C7BuAwNKvhFrmYiZKyJfk/qsD/OsvUn5kvX4y/Sf5ilqgaxqwdiNIp9VveEQ7sBX3INwqAJvXnK
sl3vlObKhgMWxHP22k9EAVsjXlHof895hNJINY7RVMudeWWRZXN5Mp00++jVUvFqHJX7MFtccCOW
i9KTVPpZAzdmNsLlm8m1zYg9es33Tllg6+8F/mzPjDQWrH3lylTdjWUqw8oqc6Kda3g6Vl1grMS9
7jcG7iOI6cWlLPU3cPvTxqrBxHVxvOWe+DAa+gVVBSqXymqOUqVQcJ6gIGMwjGbDb1PQeko1v+tp
LdklpuTgWrg71c6dtwV116bjp/aV5jRPG6aCbbL8ivpEC4TSqqjV22dwnT+BoN9CFFJXNHTYDfQc
I1L6aCTdrovmU1xot4virA2j3PaWfNCvaGlIeU24fEykPlVcSRKl3rR87UmSb/BLbGwXuPS0Ds3j
NAFau5qaKmufdNZGZMgME5oI2hhUIHrGLt4vBbzrqpWbnNC3Zm5OlZXtxVRcInxQ+XhpOmtblgqp
fJDHDHulDNjYQgq3ztRWSsajYWr1me+eCoLpXSr2dU4YN7Ts4bAMSxQxkmX9x+qgXXKF0UBXjLTj
GQx1fla0QvUX1Qx3jD3cDZy4ad2WOHChJyuG1+OrSFZ9s6jFlRaDyGAhTwiD6mBtI4fpn5LAi/Qh
44o9zBLnQJFsv+PwuxKsQ7rbrZ35pPCom6pe4lvkaJyMsV7l624olIAblbqxI4isOjBVjBm9tTI6
8CLdNeMX98aCkd1U7rRYpBs5LtZW4kg+ohRNf8zJ0hBbT1JjrODV8LpkCe/xUZWEgs0FnUg1NVCL
M4K9oKTPdk1tqds0n5rn1pwWzxyv3gp1SAYfynK5rRHdPaTLrJ1aYck93E7rV6HFoDr7sb/FWvFm
jWVFNYfW+ezi3/CmqKKeKRpVORMJka2lWyYPKh7TncFH91AIO7dkEzhBOkTWLtecGs5wA2dcwde6
hFiLVCMGoDFOlj9qY7FvE53Tw2mMec3+YRhbA0j8lNvRfhDJi951k7nWetV61nJwmcugQYN1ZHoj
7IlpoChAS7NHAwFPacA82oMUOxPrMT8q1qCoDSlT5nL0NbzrdHjoai7plVubFmiKjS7fG8Y4Mhsu
FkrFenbe8APGntJo0XVz6iTspEKeplJJX1qRu7tJs7jng3vAnFjm9fBzyWtzOwHdo1nY/7DsXmVD
NNA3KtI86ZV7lwhrY00VUaK44FpQ902LAU9V9k00lL6VTDDci1jxjEg54bg5Q6R6MrMpGCFM6RMJ
tsx7p+lA+d4FzQAAgohQgEFZ+IOmxDrXwLSg0zkmqnZEm36TzW6+w/v64I7Fo0G/IO0BPZkT21P1
wLm6R4K+UsuhD6Z2yldWlL4qUqMpomjriabnqgHDvBpTRm0yj8AAACG0rISbO5DnNA1PeFhP+OV2
ontjDTJ9y6BSCTt6qjJAgkV46RpFpwBEP8CsKd6nLuqrTEeTR7MZG3xkPi+jqq/koPPlO62f6e67
mOyBcyAuPXtOQG/OZv2g6w0tN8JPHpY8kb6FwMyzIY0zZ9b0dQX7CcBr+7jki7jLMhzKZbS4fp/b
e4A9gYRTsA7DvLo0rcTBmbHw3ShD/oaNeDXVyj5yzLVei7tZ+1Gh2zfqq+Cg3YQqKHVoTE7RoSHD
Cm6nk0qoV+1JVEAMbhk58+0NulxbFZkJTcdPWyob6AjRGVP+T9nRSHOpsEHqqy1QK5a6ZqkKGMg+
oXlt84G5A4zZQV3kEExDFQWqkzHgpg7lnFCKA2q+vavp50jp5J74gJs6pm+VOJa7yQXK26SLGcC2
mOjNMOhg9RNpWnbTKh+Q5Hqgt8o1p4MDmMSivtKjZGslhvGstmwJEGmhhmhZZwN0UK1z3pf2quhy
4NBGMjDKZ3pQhJF74CrHQ6CFerHWI4CUlZqbW7R38V6B9vs4KYpY0U6Pb3JwlQxBDefZyOW8sdW2
3fTYIFEULJN4bkDm3CAkGR5T1BT3Dgq1rYpeYi0B7ia+i33zWbf6/BQPDYTrUhH3ZY4Op6kA53sd
4kuuM2Oz09SkeB4JmnmIcvCIk5P37wP1BVhxqexVkFrdWjZa/ygGR15kVqZ7JXbzH3aUgc0YsmHY
mJhcZlQUhTiL0e5feksP77M2je40mXAQwQ2jztXDpHiQxmz8WAjsAOyKnK70Jh3hhiHqaQvkLfR1
xr0PVtsQyltm0zmzavWwaAlXMIeFaTuFdh/qjUKaU6uc/tI+Fq3TQCdILKiads1Wz4ymvwp7GvvI
pr8cFtPk1obLp3xm4B6yaObZH9TWvEd5Hr+g4mjhjsZz9yyFhcsJs7r+RANh2oESNVdukVUrlNS7
BTPWboqStsdX3Op3k4Y9lXustAK9nDO+moGD2e2Er7tJ/JSnprlq7DK6EfoQ/5LmgG0W6E2G169a
5DUtl1iCxWoGaPu6tl6kw83QUer5kImIM0FkLnjbIfSmitTxpjNW6QhgkVWbiGmnTalvdIvHILUL
sommhNnbD4XS3nDOdhj9qA5CK/RIhLpXi5grDFFlOUnaW2QagCUaJlZGuWg/RYEYyUBsRLxJgmQl
LT6J5+rPQ57ukrAYViUX9JW0ABwiF1hlInupQj3f6ESBw3wDtM6ejQT2NmUM5jGrpuzKXkuynrma
6y9tUZxrC8iwVNTowTXbHCx9SMuhbCHnOvro1+UyHPKRa2X8a6FXYjqWN0j1WcbhTsh8NZqa9PRu
QLmgL3uXLJigz439xNDfS8aFfy8fj5Werwci2TzBBcyoi4Db6PX+eMs02ea/xPNkh1IE83BrL48p
Bsk5p9tAP8k1r4qQ+EFNepoDRlUBDFl2qlNtrRZKlxy1iAufVp/0+rPXL0tFpYV/xQNZf6br4fha
Zlt+PKmVr4x0MhwisWw3EOKQNGtDb3KeoYS5pRp9pmTVpIXzWWOBfywL5dRNpJM5DdQLUWCI1PSO
KlvnPpWl9YWb1I6v8iemf92DOqusog7DUzS9Aau9YZNjj+9R4hj1zxmvnlq/hMoy+zbtEgLbiPWo
uAn0zfVSlg4uG0JmbWzYBxQIku1SUZ56KNwo37iTivogW5j8amZrayIQNl1oCwbeDEmXrECbUtAk
JHTOU+FOm+7RyEE4p6+NrV2irIa8goMnkZyZkZLNPrIFNyjKytxw6rhem5cZxtJCrpF5ZhQOtbEq
qqLZ4kVWUIJW3W20wOrA187WUjBH6R6yajqGEsdnllVPbdQEonbfQK8Nfl+WyUYjln3IIDHTlehx
Z+nZctIQoSON8+NUnKJQNXzgDtkWvDnu67CzVp0B+b4TM7I49ShFaJ/Zs/Ehld3BTIAFam0lkIzp
qUen18+t+KjSB1rZGJXeoiVlEdoNTOlq+qWNsL2X68UTp3K6ilz9jHhnLyIR0Mx4Ix9UPZqRfZRw
P2mcadpFlrY4oXGbLlnXOhtUDoEez4eqDlcykTqnkvVLtUsOGUecbNaB5zj3AlP5E/kHzorM9BK1
dw9UsSaodhrS1lPjGvUbVIajQsfpHiXJ4EfNiNCy689ttmzsJLotwEd5xqA/zdy1V80izoZO+s+V
za3SkukyCv9rSh2JF1X0mFVGvhElslAb5xJcnHjXLdXaDVmlbTzdaHlhPRS0FxPXUNZRsSy+mcfO
pqoaZ61XM9FApXMVhVXurRJnH80Y3QAj3PNOnjgTT8A6eOTdN5GX9LVmna0w5WxkJrizEhP8O4P6
CZnfylKqmyYUtBctESHLSDZ6mKP6L3uItqZ7EFQ8TTnNPzisyNEQyWqgFXSUEIYoKdQ0GNW5vRkS
rb5QGpy0vjtcJasBAhkjcMf0NhOKs2cY+akNcbYa7OXDtlAJ2gRJ3k850iiZVbeK0bJJtpNco7ip
bu2sQbOWVxIHtDa46y5b9H1t1Rb0chFdiItIthh2AGaMkp7MjM2b0Ra6V+0mt7FuJLUNPDpDREOY
hO7U9Q0Hz6ZsVAHPwrUuvZXEXske7FjpRbOLe5d4hHkwfg718tepxC8SAqhhiWbospyMXKfm0XKm
bBsBckO3sEZQhepOD3rZPBn2jwTvygUBvXGJJZr9KnD02yHOV7n6ptCHu3cra/Q02232WrvgqGqx
mc/6nG3cfhkeyrCrvMWd5CUtCQzSIFK1SGZPViznVZK6r8joKAyT9qmhJUabnY1XEnvhGWOO9VzU
5AHNMZ90qo+pOmWBCPkfpR5nh7gOg1K9DFBU9+lVedNmDoLWYaUPCo1SInztylxlMQ9EahuCEnfO
KVRoyspml8E2UjWFdAeiB4zKq8FO6MnjVX4CG1/fNi2x6JbVr9KFCzFt12dUi90p7mLLMwvHwuEp
NS/rhk3Lnpul5FSEJgkTOrd9o9i2aIOn2mZe8ZI16A6tprIOZdXJIEykuS1NEdMxoOyq+q47cVxa
HoEfnINp/StWYBZVRMkmLgyLrF7Sta1LwOx5rFh7NWMyEVoOGsO++EBsc8DwdZzsyNhlMntpZyhU
A+DHfZaN5NBG9TYFeuvJcGEkDiMwYGaBQFV22qer5oTP6/KYX792peApMbpmPyTEK2nzvBqIqtGH
9l1oIdFYzAtDv7TGI9kFupeEDpastF0XrjkERqtH+0LrPoCSdQwc7c8YjNQQmfsrsnyMS2U9yJgT
KRI4VFPy8WBeqBoe/KJ7b1zrLasb4WdiMB5qd3xgGdyQ85Nck6Y+qX70Yy36vTGCqp0s5RChaWJ8
TAtYzGOyKg3gGQO+WjXP1EBLTS+WyrhDswGBYeECWQEcydLpBo7bxY6iZ0WS0laYxcZaopToCn1f
REnptQ21AGjmo56Oe7OwR5/EGaK9KW09Op3whlODrcqCcZ/usw66i5GeYijtxdbJHsrs1NfthWtq
ADBuHULk4ey387XTYBavCgKyFMdr2koPCm6/9AzXbt2eTDW+DKZ2i8gAjD4kpL5dYH9Z4oINffKW
cZrWIv9UIF0VLPxKrRS/morMr5Jua6j9DaKGe6svop0lx4vWNvsWhIRv6vNZZoyNGvVniAuebnli
bZqkj/yU/8PFuUpfM7sHfQKc2MuNOcidH2qr/qLU3gIcKoNZkWtldu8FeuByTi5Ap36WZmIc3c4U
pBIU9UqPrPEyK9GhnbnB1c7y3EeW6mEE4eA+F0p+K6Iedw/b1iL2ijFvy54MMsLqNvYk9qPoRMDX
n/gacTldM98OrnqpOfNG9bEBPD2UMFyKcVNkUJWsPFoVbXfPz+pRKBV+OFAkdaG4mbPrAyzYmeHa
RPChL2a1HCSBSg6/ZhTRECsXTg0njH/qcXQCEyKY8+s0gPNqF1mCwTm0l54ZpNOqgRvdQJrmKFcQ
fyb2CorKZajSJXANHn6ZVssl0XikRgNjQCYda0dP5UU01W018FmmSexKyTAq2jSLUvNelU1hiVeD
PylZ0+TKMfOUP4eY8xk8a2utc/ssREG0UrxG0X1qyAAB0bsm24NId5577RXsNu5Y+32Mwx8RZ5tN
8t0CWkHXHoj7sEvlZE5yzzzYd1XYIoNzScizqUK34ShOU0pA/MpYd1YtvbZ7u+LBNyudKMCmof1m
c1XO1eVeMNh9aLrJIl5oxltvRNqDQcojADsrCtGmWGp14LK8B+6EeVSEhf+/mDuPJcuNNj3fikLr
yYkEEnahzfGuvO8NotoUgIQHEvbq9Zz+fylITgSp2WnDIIvddQyAzC9fG9NLc5odl3oM7mLN+QOE
mnwtuzFEwC00UFUiPjRW8IuiM45NkLfIqpd8k1ckb2lKjlaa6igvK+gLc+bVgCJ9TXqoe6r7Mj82
dNmFQ3+XpQjkLYlMnFQXvFKVeMj69iTy+KHVCXi6c5cIqgWpattTm0PaX2jO6F2SU+iIcTcF8VtW
J3dzmx2tGK9InU/+FvjOX8UASWvdoTQq5HQuwBBfdNV8YUHHReJz7tQLLyDG8MlnBdykCMA2XZk7
e4FC/Ey700E7hGoOy2NhI2vlpPIwdI5+SEwCgRYKPlOdMkzZobjUSbcjLu1uaexVQrAZvUR7M/8w
UXMn3ceSwrqeLHC3IFqZQfo2yKud3dl7Zy4fA/KwbINII/vZmWTHWH8wQcbKwtJ1TLXelf2wlyE+
GeA2RCiw3DQ7asWUgWPgatt1L9q69rSdTVlvEufZy7o7xXIeJ81tamOeMJzA1Fhfr5rzQZ9Rt+27
zFmbPrNfhfHitfJizjLjGEX+eun5dDIktd97TuKZZiViPsnadOnUdOJd3B71sMmni+sneyf+EXIM
J69tTVoZB7oOqsamH+vLpsWCymM+FUU7WfrumWmnzA+kXlLV77luP6NZ3Mvxqi1Qmxgp1IIZrs4o
6DCXPLPXMv0sKZeqOW5qlmH0/5rWX6PZ6gBlcg+JYs5yMaQky4c4stOT73L1fcL2GjeNnikbpLjP
Armj/8pfe30uj0vAUXsV1Z581LkfP7Vx19yXBYBgvdB907Ui3CPlsNe2atPvkl7IfdlzR4uedWjd
dqO1hamnKqwBWoB/TGVwzoLIuWoJ+KhzMt/Udd+dIlWOezO49bYqSue1TG0Ob1PHUq+pa92EeOi2
U1LfObq0PlyfJ9itZwNwm8dfHRlzR5mxRGtHVm+9RcEM82oybVsd1I9THnnrJdd3OYEsqyzV5Ndr
h5SEyde4LuzuPmMceJ4Y6tdxSamS1UHkue8NTXl+UT3pVrz4BlcuUOpHNNdbIv1gvXIW0cruHzq0
3mxWrxDm1b4iJI3goTJaFRwTylRQZOLhBeF2PqHpbTZZlP+wNWVPQfZqD86Ryrav0c04YpDWY9oc
WJCTfO89miA4hRG4bj25d6EPlisjdSdTnpYuDONtDfNVR++s8tQfVj2YMGlgnF8INwWljkZ6QyVP
y5gcalgMfEfjSijzMI+Th6+quG9Hc1hCFOG5c9e4/jeyhB7VKE6kn12WvN1rd2zBCKhUE/0iDnGm
7/PK85kL46dJksyozDsJFxTbtLS6GidxD4Rq7sBHxxW59U/NpO4LmWwCASpdKbUeJ/jGHprGym7w
T0hQwv67m321Vi/WkuF+zSkVJQkQr7pmdnIS/TIJeFY0srXFKke9UG9IXc6JUGM4zQnhTERy6yja
dQ1yWNxrezVl33pi8onFrH/RmPddyYrx2ktPpGiWe1WKQxS7ZjUm06EU1l45zc5f4lPoQfuQqQSj
HZ91FL4yGN4qS2gmhPR+kqjpkvmWVIzVHLnTKi2Ki1Zsp5UKePoQH3v+dU22io0XJZtonOdV2YGQ
VA0fNIuy93rxCXodTgjxroQiJTtluCEENd/XLkeWyHyb6+JORx17f5A8kYkn1k0TwEtGj71a1nRN
fCPN5uiY/o501V0MVhEl9ZftCImjI3xOK7QTXUMSDLJ6onM2Tt/sA8K/Dj7haDtTTApDsR2uEwfX
9Zg7iHnRTBfqfqAEwtMF/r0u/rQSyBnpiW9WPzvAjNaXtqgpo6viynoDIgf9fTJZd1E43doyvhNj
tPE6826L7q4c2p3w50c//B72uzSXt9CF5FGTVUrTBvl3xNXkeFMNZ59MDodcp79c6FCrWjXUqVKE
Hq/tgVHDuskhqJ0OiKWwjyiH15OVP879U+Af59Q+BGXxMBVPdiY2xnhXKYAbQ5O5Ldk7OOLmKDvG
4XRuZj/bJqPtrqbEhXcpKbZcyGVqrOhO05QNzwdqtVCSt6442YIoM9xK0027uvH32g8JOM04uYc5
sYM6R45TeD/FUlyQfjy5fboVC/ayqifIUoLWmU5ByOh5R18azyF72tqKzXtez6fcd37GrTl5ofUI
tUamRHADxnHiuDrDh8Frcr5ckU5ZoXEt/L1q5o1fVnvKRvZ92AVwQS0JbKa396VlA7CLoeaWg4Fk
DMtXTTVc+kD+xNe2Chz1gjPve+QX5zkcfmHj+ylEtJd9FG+oNEnWdt/+MIF+EK4DFtW3jySIsit4
JBOMKK3iCz1z0FBEQPYaRu9Limtmsf8Lp8xLO9FxZ81XxKuwb9u8uRhj7pJxkeuiHVAwhMU6rFhH
+6U6VwkQZDUhcal1/s6QS9dI+5n3yfvYRQoewj9Po/U6D81XCZG7sgHwgL/Fs+TRtgCg9sv8a3G7
fpVVrJKxHaz7wPsEPr56HJ1+mya4LiHg7GC+D4KEEjlnf1Vl+Lm1g9QfN06RzHzEbMFi4+/d2b7o
srgDsqPBJqOANhzri6Aplv/CnpVY81eKBZ0FH9PcSFl0LmFm867exCK+tF1NhwmI2aqzzQy1kSJL
7kHwqlkcg2aQVAnySmjRTyk5ievBAblFm2Ltai+8s/CPXGjhStZ8R8VLR+pSZYvvizEIopLnXhBO
QiwCzn+dbFUWJOc0wYda1bBisa0q7kfrTFSdXrdNXK1NW4N386yyPYh9jbZn33qDs47s9MvV4dPs
9IDT2ga3K/ZhPHwzFLsEzqWsoWDmli860enGH9pvZTtdHM4JCYryOVo5NZIMz30NTbqBJHVBOUhs
J4MZv0GZfJIc8OJOTnIuaUzZZHbufldCfqFUZk21Pkfcwxys6w871Zd0nnLYiPhKSH03nf1RSfr8
YE61cdf0MVuoiRpWuPcFE+9mzBmilF1coqlByJAe0f3ec7nOIkSKBqV0r3NnU9MwVNtwEjmahzwi
bSpBr34TJreTeaU7mZ4Ozztquz7FS3tomuExIMXyKGseLdeKnl3jIY6g1YNCNkSN4Xjy1PTu6sa7
lZNNU42RT0s9r+KwOFvTcEsf83Nj8xXSyeQnpA6AiK3GwhN7I5hyYvURVQ+tQOtWh8tOqEjCRMJn
FcljAzYNJLdykvDBQtdIcMpb7OXfmiVRezPqp05kPwYEh5H/SzE2dJC8I5HI9AydbLMX477OjrNb
X6uwBRKom+tjoatdnizrWL/08Hph/5iCB4zbzNnMLedaCclR69UCIqJmpIYzmJEpUvtUYg0/kdZ2
SXwkYYHcviThmkT8K8OOGC3OHpqEwsa0SaLHVvJBkaTKkz2b9JeflcuBgiLxK/Nz0kOToXxakD9+
qSRgh7EN2aPsRMWYJrdp4Y7EThMhC9U6m7cMkdYtKtpiXwZyRlHQ6zOlTcFxXhq1C6hVvODKSy4F
Lt7vUUn9fCI4tyrsRxydJrkrIqzCgrw9Uiiz6J2Eik88KTetqz/9Bi6JzmQiN1sD0SN8e4scsL4M
ydLe5DrJbn1VyKPVDa9dydcoI1DQrRLlq0+MJeS43auTRegjhGb2s43bNWvuNonFbqH0Zuq9TVJa
d1WXvM3BgIjNe+1SFKZWWjbXQ9S9T73ERpSsbwpy/bnRnnjoQ4BP9YnHr1nXqb/Kenmj6+y+yVya
h6ODAIA4gCOJPYxysW2cRR3Swdw3qf/YJkH6OHr1BjUyeikM16cWoTRBvl2y8vP+tvKs9zQ158qm
40mu04ETCMwMHaajgY+nmC+bY4ojo2t+xnsgb8YI3+94sbx458O5xN595Q8HSPFVw2DnW7/ECLeY
iIPuxWZWzTelvy9hCIb8ynNLrB9nTCdevgmMJLtegPbF12R9u0NCE8zLp/Kjs5FITmnD9dYRBDvT
on/CwbAFKbmNdX3EqYeEKUYwaKdv5H6a6+mlYVWJSdrtts7E2KRL5FjivsJWTZnV2U43jn2siuK+
8Z1hF6T9VhFs+J6hb9yRt8Aui9hxzJPNtFRvSbkf6vRcpfODvoJJky6j7Ui05XHuQk640zUBfHjK
+/ASDUFIbWxIGF6QTkd6yeJtrEf02EkGJoVu9j6SIngFGUx2agmZ++skW4ej3A3llQdAt5bVGH4H
h/R97DpbK7vOLC0BBU3A1koKrE/ML75gN7nBUbEbJuttMe25M2hzS3efzjFiZR3+DG2WSOAVsm6s
ybpG/cY32muA5sVyFtW4H/J5nwlv4VycBatUT2Rhd5SklcsUIQ2LflIXS7gFOlcRDjdNn1x88yvt
JMIchxHJcYl176f8ky2XR4d4Uaq33ymg2lYlEteALR2qnPjSkPDxoWEwK6wfvv7R1pTaAvXdjD7z
f89/uEhGVy5Ddl63Zl3LDsQ1zzULyRhsU0JGqb/tV6zNIUwE+T1RX23jMH6eDaXBASV7v4qWrntS
EMwmtuoT9P8NFV6vMNzJunfyEcW1W5AsSGgy7wKa9rez4L/lsfhb98T/Wz/j/4fVi4QV/J3J4mg+
8/mPFovff/7/eiwoVbqam7AY+Vjo7P/jsfD+08PPfc1Ow2pBMJGFEe7fHgvHx37h2hIvuaOuJgu8
v//2WCj3Px0MgtjuJTYHRQDpf8dj8V+9dlejhksGmcRLTFDsnw0WGE6bhXZVcKHUjMhk5acXjtY6
py7+sNhMp4lrJf+QDEat3/XX/tFVRLYKSbFXMyF5LhaA2J9f1naKrHUYADhXm255qcdAl8dCBIx9
YaTDfkMUk/YuFRhAfas1tXd3SHXxXmSOUzZnvB9ue1Iw+e1ODW2gtlHHw40wYkmXo3Ol/Gq+25/0
IZOVozOgt3VFUmu1A1mZ5QcIl1SHOmyb+iQZLquNq3RN60WD4A/dUKTOgD0dIdacqt7iuJ9/ioG1
dL3w1G/iTEIoR343vA9E2A270UkXYJkwGdt7Pcv66dowQsUBVRHeCSO+IaWjwz92RJbkvLuc8uO9
CDwGZo2rA6QVD4xPylyo+Ay4QSwiP4hZQSPh0t0NKzhn9AJM2ZzOG2tpU/9MVJUHnEgWDdU7dts6
I+UMxVTg9U7pB6jiIaSKqu8fdAKBi2aHkR23jwSXIoGqmZKOASEeb4AIy13COEukixr9d1phO2fl
ViiG76PRr4pdTt67eOoU0hfaSVSfXyRaRRBHJFCkKRC0/TFapfdG0lW0Le3Wc4CLivojqIP2TpbB
+L3vaNsg1xEsChZq4YNWVD2i5vdnu/guK5DhrdO4fOhcJQkyKYF/cW1EYVsHoCZ+3uI33fSiqF1c
LhK2bZljMkciWz0NUea7O1Xming5LzbbuHaI8+qpAqRM85pafZ9SazI8dQVGF/5I0XxIF8OJ15Bk
jghFORnFbv5y0ikbe9Z1wjkB2qTPvlNZ6U7H3Vhu5y7SPyT5cQGObQA8Wl5y29tPCupljUzHkdcs
ViI99stg5wtwYbCo6K7V+JN/BqqdLHUK2aZR3bPHS/LzZV9UO+N0fbHumxRlHWHU9YccNP/K5su1
H5zG6XYmReJIdLlPP8kdLz03VOpGEZoEwc7U3medpRh5VG+yfTQXENBUlpSJ3huDKmjDci+7hwlW
kaNBNVclpo2RItbxXqLi05R32Ul+QcbDARQR2vVPw/V01FpAHf7+YYCAaUCvaWv4Yxnym6Nl8uFv
W2o/OoVZOQ4g9qyRHMeFlvEy7o9uhvXvm8NJDrcCJ/luV/teIt7aJuFbW8iq4dZOl/qDkdhTW8zF
Rbuax55PTf0I/zOu6+CBzBw45X7omu5j5iBUkoOSVrRcoIHejIGPHq+fY7QF5cChaiX69qqu9Scr
exnylkdF1hPAgNMz4r36xDBl96Pn1MWzgUTqtm2BEGBrOqKItjoMqUug3bh7xgGDUqqZNZV2zUw0
8Q/bC7W/8aa+k/uSaKVfdHWnXxQ1hI/GrmosKHh1kCqRvblzcZBkmQU4g+7wlerALNxRQOk8x0yd
twR7yJtmzg9JXIAZ0qgnCWdJmmsHNCwsIIlPNYgPhG2bb7hJ273l9bsldl+oqh8ObsylolJipRpU
mGbo/XvOa/l9g5Bw3SOe5li8IPpXmRW9YqGhiSWzReo/eHb5XKriq6mi0dBrP7l7KFjriLYQ/2WZ
kv80p+oWYttQgxI6I7lfLIR5iqyfjCX45kl69JkXh2xKW+Zb9224mqLKMnE2/WK91kH1C1N+dwMS
3gDyWwcxjd1+bmrk1GX/vTTFHX5vqm4Ntk8ZiSdiczUgmj9vwuuFCZFOGQGX385Qc2J6GVOzr7HA
7rokTXDej/4NQjzD7TDs0QgC5oMihZ2Vrry+uvXLkoUVZ3dNPkOcUjWRvAaF2qYOKo88ts3Wr4i9
y3Rav1uxhbcrewXiO2N3pcUeszF0MRpF/DzGaxHkZs4RY+Eub6PLQkrvynHYC1S/nOOqy69+HQ2x
jVhCNhNwuzJnZXIWsV4/soONVArxyMZOcbJrllG9BDuWKvdt8ednlZPsb4pSHpLOLlbUXWJWkuoY
G+iltFouJKV8qxcgkpYoKZKfHFp2iPFDnDkG6zDk5Eky/56cLmyIAVER/QbI4qcdhEdh5QfAfLWq
SSj6iDKSx8AtuUrJKKkVwl5UWwKSOX5WIcpNlxLaNoQNWqYWjCUKioaTbcpZbo0urd/JgWYt9B0c
RZRpbpAEneKsDG/7yH2QNRKtpOBmisL+bRj8B6k5OPddemFwPwxBCaicxbd2GrFwTyBV6JDAi/Cm
qMyej/Oc37uopTbEkG09z1HAwgLrAdskG5XIyvQo6vC7HtCYIQ1M0fg7g4dxQbI+rni2xocwmCjy
YO3ZumP+gASEpg/k9agxkBCReB/M5edIQBpTfe2jsK8n5FDpcpWB6WZottTkMflbpXsYS0+/zDKi
rq+fYormrXZM05Xjxe/hDEOJvh5cTKAGhb+ye8i+aKqfieS2PsOmiL+Foq69KyodZsgXkIvoeb4D
wSo3Ve4G735QWidiYMpPMhlbawdOtmz6Qmf4z2u+swlLWOy76GC8jAiQVqtab/vGDp67uheajvuR
Chpaq8UW7r/aRuwXN0mcQV708YJMeBq6jykx1gEwgaYez0ZZX+U06jI9sk2gcd150+zd9Vb4Kd0m
xy4jHAqB0irP9pYVVx7cQGiQihv+2opYpBhgiWFBrnwaUfY1AvrVaCgGiReR3CGDn76IN8VpU6EW
WQPJpW9uUENl2ZHmdNZWGcd8y+2ucHxj4/XCrDHQbBslFO/IfMaDz0j3Bs5rbos0pkCztBMZ7Eo0
Jg8kvU3jRsiSD42oRWxi3YnbYknoZotq5Gf9UCoit9rkrhAWnZ/26H8PJXq6RY7gLllGe7IfKxhn
YzY5cer52psKOq0mHDurPM0bll7Ku65HzAe/ph0Yl/+1vxOMqLkhDgbAKxk4G9GdVO9oRWmeGjRC
B5ufUhETVdaRxDqbYJWOqq85jodrJda8V5223pvaUjlLYp4vHA4n8ipKQNhDTLfFe9cTap0VPSrd
eBBhh2OCs5k/hvsmRB2eFo05ROR+HyWMMIZmwZpTdZG7duORTiCM8afYhiQLJp+AAQQDXUdBMs6N
7pD1dXmbEsKLwNDbd6yLewK/MnvTKmE9t11kb9liyzXpgDgNm2nc4whXD2nu0EvDAnq4Ki2PqcKO
EjG4sxymGFTZDs9+I+BMehUy7OTD0bSoL1WaeQ8Ds/ZDTygXEvvGOxvX/ZrklB+pXmIRboIhIquw
b6stmlGKLcIqtm5wvMqT1/XLbWKnebHBV0hHNLBp8aMJOjq0dYeDOQiH8haR+K6v2mjvZy1ekGTp
Ox5tZTL/0YiWCSv2dLRHxGw2Ae0A32eAm3fZdriK6LXKjz6RLnCKg0XvWp0HEOKg7EvrVefOLyQa
qTH5xZ7aWQT1mHHvj1N7AhloTwTAh2v8H7iNZ3d8YOkB72ITcvcJxhjm3qTtD4s15PsBiI0Q+C5t
N4aCEURZ6XSK8kzs4FHNi1HY+daZFvNBd1KfTawxe9mj+gg56FS/nCqi/No2Xtif0fAZxJXh+FqT
yInft/C8Fr+0qEn08QkOCYYmuFGtbzHO5MMjJ0qgFtxY415GVBUkAR6cVZdfcaPZWeBbCCKbnkdp
ITwO+iD58jDENytdzGQq+hYyshYJPBxOSGeB0+Ie7EVuoaAeZbivyxjQCfdlsBkaJD+NGubv9WjX
ehdmCVBC69nTnQfwo05ZHKTtwTPuVdmp44oO8MV9yM2CZGXKwqrdtwMGk8RSxTMJHA6ZIkV3grGe
TmWR61VXBTQqgobUjbEo4jbWcHHJtRJUoCfNg5jm8aRdSN6wJUnFTtG0ZTKLBW3uI7Jzp4uytRqu
zAD+HLyp6azndR8hAdsOjDvxXcLlhxWuPcqc4Jk43KDhW4EZFugye9/eRNyZB+W7n/QqzPQlmDzb
jXhd3A2jGD1Qps4B90pxNKzUlz6h16Yf0lcy+dIzq7p1DorFvR1SAMKWVXMP9Wzv0NVHN2DfuPbG
kkCLIBXMAHH64o6ognxw6W0FGnszcMTGrKGcH0G/1G+uJ7sLmaLDg4hkti+r4EWrvDlS0JddXJRY
sEJNt1vQYG+NjLs9pUsVndk2wmbWoHqTlX2DlVZ6+HsCe7zJDBr1ZA4lYBTRVG6zcDf3Pvpqp5ke
l2Hy9i6phDGjB1mQCEShwc8uB8ptQkTiBm2NRRQUW/4eq8NwxCMEZy2J3ttd0Y5TUHomI0rGE4em
APhSbTmtAsXL86IpE2Id1rRYKeoFXukBhDMpOXfrmKe2x63AJr5011MllCS6ZjBVY8X3RM14u8Kx
7Zu8Kf3XGE3Ul0bySnyBlMtdIds7DpA4FRre7ZasHhQOQ24Nq6wR2XoytDeeI82sKDxDb1sQlJoN
J3C4WmgZ2rRdHk1L/5cpmez3+Siye/odQd6EA/W+lqRXTqQYh7FCl2IlJzrgiRtrfQKqqVWiIiHK
058NvvRt0Ts12SvEVe7GAqvXrmw8RXQyDhJuSI6ZZ6A9H+soR8uLMCWUaldEq8a7Vq5XPPIO8a7f
vbl3n+ZxXk55112teIQCEfDYO/NVAoa4J+aAkaJ7CIZ4qyuZ0Syp4jf6dhuiw2M8Tq2jHi3VN1t3
jiMcxH56QnqjuCG7HNfKiLAX+fFEFMRCqciXy1L0TBbPryKe2HWHmCEYoHlQa6483tsOCOFtjoNr
m4au1Y9W4t1Thg2OMQDTDyZk/BsUONbnZLFxD7XpsBNt0lAQBcS/bRoZ44fU6YgO1VT0mzroSdGu
beyrtsNpe7Uhk7p7Y3MrjmTTKtz2kzm0okHkQOAq6pxpLPMnlNLZTU4YzDPm8OzWmXGsDbVZ+PaD
s89lOUW6zXb4BAnWjbwMhNZjjWejkJn+SV1etyOjLFU/5l5ln3khCi7s7H9PzTxdxc81ku+yOso2
TN0tHLTG45JlKYRjEY8PpoXYRYzgF9OxHyz3iWY5G0jfNnhxBi76umIdu0DDQdhxmk45BDJMnbO5
kSipchPKTZ+l2d5ukiZdz+ZqM7E5E20pdb2GWMaowsFsCmTGC5FPGrje5AcfNtba5abzv4+IUptL
5qKiX8MBTOqIDrj8pF6l+ZSiWF4mSVMMFptrAaMZmUv59hLR3mBWndGmZlnhnLNsHncFeatviVcz
/LCHyuXQMnF+MZx13Kg+PlSwb5He2Bg9+g0dIe3dpArrA3SK3jTjjvHZT1X01hT+M/u3ZOegne/n
2NNDjQUmbFzurLn7zJAnnZDdchwn6gj8wcV91rIe1eUP9oUhOY5C+A+kPxCPy2rZvqQZzqmVnSgg
fSgIIqYTPOgIs+vhJIIFTtiS43N6lVpAeCGTkaGVvPV1kJ90biHeI5Ap/jR1BbDgEkfLSSkaBFjD
NNYqP/YqKN8Gzy7cXbJYoGvC+CAD2ZxMJNT6HT690KgrvUHXULJpWNSBKRLKkeHyrPTb5ORsMG1f
gUQkIYKAVVAkZITZrQu+HnWhqdfVmLQ/+NsM/e7AqEH1Z/0B00N6WFdHWOeFhsnYcnbjl9QuWxRk
ZiOHXV77DpP9jE7CQRf8EljdsmZn4o/xTCpu3nBYeIZUgXjqXz/Xv3En94qd2GmhjuTzn+K4jOdV
qD07x/PkSsJGs7Flt155UdHLmsKY3loOeWdPGYGfMek3d0Ws+TJsSy+ouhOiYIpzHg4j6Qz1jANr
p/xaLFjZq0wgKyji7t5bQuCZOZzqj9Jx+a5qFfIrxiDin5Yu7IJ8NvaZl2soOaKMmA7Rl5bOsZYT
WR2Yg0l6diGh85k3SLaWym46KLfmOzl+QDBFBML6bygH/IovyTbwReAa9IheEi1Sd0N4aVRtCQIf
9UGOQk6w572eHuiorD8I3+AX2C4FD2zEV2wHfTbvinI8t9uNneQaeHXMh4OG5s+E1dhkWwSmlref
XThSuRrbkC+qz1o+EhITfr/hOoG81nVZ3QlLcv0B2qzi3LRN0X3kPvGRhPRFS/UiscZODyyXSLs7
GTqUoTstNyUJkHzSYp5IiFzPge6zW4ulp7gMfda/Mfh35pWki6h9sTpJQfpIlOZ1Q4sjs+/JZqLi
Pqj5bQX5/N4eDbWb34a/Pyohfb13BAYUDXJMg/i6IfHxViO1TTYD72E6B1NSheBa1Hvs6bBECziK
ukTN4VV8xCl3ePtQsyjYxrqN92nvVuwZTnERFNitqNV0XtMpsDmlBvpQuNYuK/2leHZwaHmr/5B2
UgK3YduoDM4ACrjnaGGz0x3iwbG0qmNQde7HH4iV+39xBP+j7Iv7Ki1N97/+51+CGX+n4dM2QIwt
9RE8h38JsNNoU0KZKu5aWzV35aRSCzxlQLMeSr9Nd8rCOfUPqXn2f3lR/u610c4l2RdWxvsLXcEw
jX+d4WnlYXH8AL0j4TfibvjVcrzb2P3inpy5Q2ERDKJE09yXdLbOQC1oW7LmIR8LEobCQbpbbZf9
injvYgcH7H4jVhFflIt6B554qdnsZ6Mw4fuDCV4cTwxPfmOhzrYa62QqgYs09HRb/EPY5fXt/4GN
4atEoas8JwgCaSu4oD+zMYuwa4vtY15xBk65t6v2GCdZs+kUuSft6Iw3ysfPoKu4ef5vXk1iY5VU
lGsBcnlQUX9+5YZHjShrFOqDthkss9w7ghonvxK35gARwkDpf7iWfy2M4cMytAah714JOQtT0Z9f
si3Trh8KYKS2yKPbxRmounJFeJr0QrQfxq3ggurJvxPuAIMatNgt2gmTo8TQJ3bCVAh8k0TZ/9TW
8peoM95XYAEnw/nBFga2/5evoiQCIGvY0JHa2NN9UBTTvU5axsVWamaDv//er1f0z1c8sBza1Gzs
lzSnB3+54iEtcSRG4ApEIcXhKslrRUvMFDv/EOX51w9lUWPh428BJJVEBAfQmH+szJiHRWueKeRf
smNFlmBF15rOhLQhoAz2hr//WH+9kXk5m/vIVjCk8ADhle388fmYljErifUf5YxghPUIV8bvjSed
UriHeQYE2ge4rIm57eYrCMXGALK8MGNt/v4NWL/Lk/74zcJ1Skhd26HeGAXtX8uV0tFOpwxeaMV8
3/RvSZcvYoub2lCsAAtzx8zhDFv0nzVsQdJlH9GS461xY3QFnMxaCTgoYxATA6l428VJhcSk9IN6
a+wMfbMi602vI4OMae1MEVK4zLB+rJt4TDljLPZymJQefQ7EyVwBAF9NjbOsbHlAqCuSjdsb1v5/
0TI47tloIRKuM6iDffjOBptGuM90SzaYmLpvZDw76blkkLVvYSKQzAjaTedDS0CluSd/nYsYdpNV
vXC2YEOFuYEdJB2HTdcMmLc3QSn55rs+KovdREAyW+9IBOmqGqgn39LO4J4b6mwe4nDmpwikXVoz
aFToSacQFqk60r3uxDphGrCHgjdftSbdG2W4lKxr8WdcT3W0S7UVnHDqAAQ7xu8v15CJL5JF2MD5
jlNmAAKdm1NvvCh6K8MoZzJJkuR1ac3y4IvZsJnaDm/BRcWOAw38Pb+kbc2GnvuY0y4mENNySHDg
97/c3GGKJpq+F0/4syJznHHhgL31bgg4USttbSqkL8UO3TK/R6UgSVt7acj1c0JGqjXyWaaoTAV8
UeA06V5gx2Nuhs0h7KqLhTmiJGaDLuY2hc/7PY+4TRamJxJAxLRLFWlS666cJonSe5TFefKRy60M
WYcc8sOZrJvh92/oU4cXwdnW6U3VjY1PZEuahge4vd9fgs+H9qHBW26aije7MOPr9VhgFbo3U1h/
dIs2kDf1FIE0j+EupcfgzVYtd42W8ByzGIkxMKYstlFNnkaN2f4zyqabTpdwC16p51vLc65ewo6o
ktO/pjR8fDQPGz04hKsg1XVANr9watoP5D5azioOSGLdREW55CeOTbRz/P3D+hftAzllLBXXeEuW
XZduH/vPq0XoZVmtrPJ/U3dmu3Er2bb9Ih4EexI4OA/J7DMlpVpLfiHU2Oz7Lhhffwe9695rywUb
9XiAQqFqY0upZBOxYq05x8RU2JFQBAHQc2/5jqxTpEtqItCb+Dr1Bm7Bnz/38+JLMtiCLnf5fJji
xudqwpg4H4bexLw7xzm/ijRay2uIZfLy589ZFtdfliIfcQmbnQ+rk6QG99NqSF/VGvu0aleWqbmA
J/XiG3jottnjSbGJQ8AZiFJcCXwiIXHqzwQChN///Cf8dolJbHDIMmKE47Op/diMf1qQFRw1rSyQ
VonJkxdM1nxiUrm3KKsRRZj2/FFEM9fgz5/6uVzjG6OOWQJcTa619/mLM4OLfYO26aokcOVk6pxv
WLWWcXdeti9jlIz6X9b93/Y5vif6Cbj0qHaQJ3yS0Uy8u5gjGQOrOPFv5Bwiz4uk+c2fW5aSP3+7
z4+PIWz2mB+UVR2LxueaCYcxrlQJWyzyOYqsONVn2m3V16p8+/MH/bubZ3MlPZCulqu7n9C/OAlL
q7VcSIFkBL7ZdpjAt4hz/oE/ImVzW09+/CPo+PPn8uZ/enIxQZLJCLrGMqlNUfj9+may6ZVOF+oT
tU+f3wjRdXj9RFutMmIz8H8CYP5I3Ex+t5NK/7BRzROsm3rdawevpt9o3tx8GFXaGhu0KvYpY4I4
ryFN57duMZqPdekWZ1/S3VwlSC2efIbRr0h3Rb/GuujhX6C7x1Y7zjQyE7T6ayMaR9AI3iLZAWBy
tHn4qrUx+fOraY9dE2iphl+V1ZkRU+NUb1Mfas1O6YY8oM0ovYvUXbarOWmj5LmCFtmjhLcaPDbA
LFxiH90f5+uBwkALagZp2COwJ4SHnp7Y8M03epahLvRUfZxIh3UZp5Wjtkdww6odW/gVVu0Au4BR
9dI/gL7APy9/NJeA/NNLhSytvIs1zvyGKK+T8lr0VXiHfhQgBH7fXhTHwQlTb9N5fY16aCgKzrxG
R6K6VcaVwcbpq0sEiQ9ZiWchVlE1n5QzX7xqINdhAVQAFdbEw2k3HfqAe/mjERRHrVrlzGw/Utw0
dNgSX9x0dtHzRZDp0HOeKRL81AN5l+Voec0SXY9ejt9z8OMLGmmM2PhnD0pb5/Len2Ep0bG2M6tf
1wgirX1VlxhnHM0OvyTY7t3tXAz+XqrIfO7qZHqyPSoLBKCOXR+1ysQR30ZWhBI09bBx+163a9Nl
ZepR4+0ZVxP4lFQhW+CcWj3WVjmN6EozhTitnuzTP3uCTXcQkAUjSniTP5pCqZUQprJgmRbjmEdN
UEcJ9dg//z6TIC86icR2vXPStxgEXFqWz9KuzLXrObLe97PynTXiTO1FYz7zYCGzoXtkiVB9RRaT
nUpdI41rrLWGrjllLjYL394SYkSWdO7LEHe6GobwKi1pQG9JEO6aDSqQorhKpm4eF82spa9tBD5a
gOyQh/kf+Ytqwe6i5uijeucUHh3rfGbrpP1dA0JueUcAk/y4uVi0cEjVuGf8UzVLufvx5v9HAtKH
quA///2LCPR//vt/rXIUeeYf6Ny7b+0CO/9ZOrr8wL+Uo/Z/CdMl9cjjlGYv+ab/Vzlq/xeZJAT9
Oq6JIVhHvvn/lKM2P+TopkP8DlhvQ18iJ/+lHEVUSr3BfmiSh8O+AW37x4WNvlX/arx0n/7/z42Y
T7uDoKIg5BQPDlusDeJrWcN/3trJK6nNXiUBLNLIBVXplJjWeiuEYJJY0sYe7tvyXZdld/jpEv3r
L/n5kz+d8pZP5qoYnrBtyjbT+lS3uVPHuxTFScDImNrBjYV4a5w+dDeRSb4qBFDH7w+D12ffOpax
6i/Vxe/ZRsKk9YR7hiKChEDzE5Qc1V7dMRyv0Bm4eA4VgmyTIViHJ7WT/mM/6/k3QAgljgVa+UHS
13pF/S6sf94WHvX/f0d+vg6fig6uA1QQ3VtqWNvk8fjUlRpFlaNMWIyTtC5OwsziZ8scpuOA9T/5
y5f+VFItn0WLxiK5hVRR3v1P17yeajisWpcCygyt8cELZ8gIJGJqV71pcM3HilbRn2/z7w8YX4+E
Ch/qtm7a7qcHDOmP7Aeg1UGv8olRInyA7EAajw81MAG718pE1NfYDMXbnz/4311Xqla+s+34i8T6
1ye7Kx2UqbWekdGAOebakWmYHk2pcVbSou5vIUq/P80M60kf9D1viZv87S7OCcGGGQLlLM/tU1d0
H6mF2WCrJEqLUc+AYYC3SfOpLP/yHv2bC8wKwpuruwjMOSX8+j3roTc9GBZA8SWEkzGV2SYaiQjM
o/SjQN5IlifP1Z+v7XLTfjqTLM8R7S2OXpbHHSW29dfPlICdHaS5Be4GW7zZesWTyuTibx/z+y2k
u8XaiaqeH3bcT/U4KlJSLWoQfxMgAIEQGOhFiFv+Q2F//FvX6cdB8dcvxeXjYxDqs/Yy3/71S7ma
npWNYeBDTK30yR0LoAWFLgbUVdDRAUs6YNpwmy/kicHUCAjFyokewZXapoGdityKWNB/uTH+g+XB
RT5Kt4XISjaQz5FJmUcbCeZSFQwxE9KTCBFBlb2fTVf0YPz/eC1iw0FTw1qE2wFl/6+XQM3CYqSW
syYuFRJjkwQFEnLuVWdN9ct/+gwtmxv9S4JJeGFsdrifdx6HFSjlHamCKRn8Hc0uniGMkFH9l1bx
728mShgTYLnOOYvd5tN36plsMaTAAdpO5XhF3yLfqWmy17lqMD85KATehSaLh39GV3/+jr+vtxy4
+EjPZ2tls/m0BvVlF/WAqHHK0vF8I5cVDL6hYJEFjpEa2dVQG2w9f/7M399NsoEsC2w0h+bfX5pG
9yKnRCGPGEDJi4aI7YmV11v/+VN+W3VIFPFYAjgw4zjhf/569wYXsAkMTRvZgq5dPAt8bNh41jFD
ZhJIy6vvEYV6N3/+0M9df0FKnnApo2lDGMunLtf7p2qF1uuomQjaF7RojD6EJLR9jlwe1VasvL2W
c+DbjRnG+01ZcZCCsOhEH0lZlPtOjMo/pDDLTIR2KQnEf/nbfrvu3GjHdx3TMzn2/lbPmBXqS1y/
qDNILNwx+UrHXerYUbzSjREsbOmiHkPUfwmLyOdMospDB0qZ11hl3xLXB8JpS0hfG88ckr+917+9
BK6gd0/Fgxjmx8Tt1ws3ykR5qVkQ6aGj2Wz7sfiK8Fh3NnBbk1uFE0dcEXfEg0mdSBmoq1Yam1kZ
zAMpEL/YTI72CK1GDk/RiA8fYAZS6XZwo3WXt5JzuVrOqhmNsoUiMowNvcvJShFqWY5cz3WZfVQt
D1MwGtlI1pFkZLadygLeQY1NcfFRz123EpHEhYlq7Rs94lLugUCCp5EV+Y/b2vD494yZYO+NwZTp
GM3+kGyj5d36Z7xSxz8a2UN/J1s9uQgzBJdbJATeCmga766ez2geJkSEniziCN6wyW8EDkBXK1Pa
AG7J9E5GZAELHeuRigi6pZe94CmQ14kwyZj/81Pz+b6wqlPH+y43R2ew8jmuTObwzqG9AB6/zsdt
gZUFFcG6cv6WGbrsFtzin7Y3yzL5/UxWHLoROj2ZT+tgKnFW+DhmV3THHXzpBnKTlS7nqgsMsaRh
qBbX7FjqyUaJtO6hJ5iXkE4H3ljUiauub82zIyP7GqAssujIIeBKdWqbZ/HZlIyXyZ9C+ITqzgrY
08I7sJ2qWZu8ePEmLlQfKMSCO2MqOJOGoUJu1SdflTFq2opI+TroJnhZVT2h8Ja1eOWwu69kkyII
xfq1YvQz3XOIZTJLwQMQnauJZrIGgNHNukrXTtPcLktiskUyaO3hDNWXBuH/eE4ImQxwNzhQWnqB
vqb3SHtZ7MUkUGQ4U2NaZBIvmAvKJ0+ySWzCpY3MON2+QqIdGJkmnO0Qkwe2DpnU12CialQB8Sy3
sGJpaemIMxBzJYfaqk31yk1H5Nk5trFuYuzI8J5MC6g7Ow+ukrwYH4QO9DpUA+0QArQQJMzpLXoa
fGLEG6BK0xtHc/a+8gAgF6pap3be3YZiru8ay83uDSMuvmE86oqVHzcd3Kzc7nQsN6kk3iW6Gfy6
MReKP+QnGm/+97YGLsqrptnP4YhPOaggPqIYNKULX6QDUIc2briIJGxudRQwB4fn5Fw2oX3UenPr
tNChWlOaJy6+uC5nhFO1paW7xMPzGmi63bdwTBur3wvd/haH81ctjWm/9cPkP7c8UXfwB5mnDQOc
vCoh3ySfdPMFrb++n1AQIrEOn+xyMi6t0EE8KXx/aVRu0sTzQCcrTYeyPeOq9tvcB/JqucbVXDjp
qShs+672ddy3aogcgjxSGGl8WPtdzhhGgoq8b2M3MgLIrgEgvLuxc4+6wVsNrTHNu1EWylxZwMZz
RI/6Uz1lZbQLI8PY1mktbo0UxF0qbInepzZXUaLe24mJx2BDAO1G9GJkEw13bl73mxyr2i70C5Wt
Ob5VUNLgkTk8iP2aVauzg2zgCqaa5mw6TetxFXp9sSnhIod0KFv3QUfTR542kHAOLfkha5l8QcNL
up3h13a6Uf2cf+lkr7iSmY2JpYwithGNrCkJFvRSKE3sSAFFs6Zb6ioaHHnkmI3NpE1eRhMKO/3U
e+IMe7itE3o3c0u+/BNCyqeUk+OKq8rYTiOASoYS7LFXryYWLqRdtMIdrci2eYMpYKNG3/4wUl81
6JJ6PUdkUMqbuupgRSuIXqiGoYgC+FObhIwCEo9kuxmtyLrF4K3dGG1MBwHVFWpaMxjt+LG0bf3g
+tF93fTN7TA3yQeEleJQVvk57bsHtH3QWArCWlr7tZbqNXPh3q46YG9fqXY+fIvNTWrjG9Ja6zmd
lcvzbFkHibQxGMfiTsJH1bDOnURjaV/SUN3YDNqCLEpedPWBnuDRi/wPun4S29+MtS+6YpEC+zeM
G7fvoPEhbPadptzIznqJIlC3uW3cEIOVBL1db3EFPpq42X6A4CJHXpVRmLObVo+Rppv0+LLvIMzW
tWe8+Hb9JuLk0bcne4UryAmKASdDB1ZZEEiLBr2e36nv7qSpHjzsFFtt6d8augY2DxFTUJUE8aRd
dK55xvIYnWmr3zWQ3Qn/GZszxMpVqxOIYqAMDgiXiNYxlGSyWbhDCvtDnEZnys8cuW5FmwezyRow
Ff6MHmwduZ1A5BnN8wnCPkonFmvDm8wVnWTgmCWYpYg801LH+uU24bTqzRo+Um/utRKdWWmmD9Hk
7Ch1FAWC3WwQlAcEqwjmqdG9YfIOESt2k80i8PupoBJOvnlxbB2o3oAbtY0BOxzQ0AdJyGa9Splf
f/S53T/bvV4eQ96zM4DGGoJ/ttVrDCyT1Pw9Gnuk97CcR82Q95aG815HaC1mQkNchNCtvxwyItIG
DAxKslYHqokr1YE19ZvpG7Ksep1PsMRzxGaj3j2XWXjs2jzcJRIErAY8B/hkFdDM8QPblvDkEAJu
6tHrrnM3f3Qj7IiBpYtFng8BRSkost3wmPb6VrOjW+grGIRNU65ye7oFwPceOfRyWWOjs9ZAimWo
/96hLV+PBisi7e+Z0UwEZEFDww5uF9pBXb8bcXts4gzSWQ+1Uubld3BhMcO4IvnO8TCGMBqKjTdX
8UcfqvLU5nax9Sw/v7fg8D+qsOGmkAG5tJ/VBkEn3J6B4A3SLLdkV6FVh582GZDSHOObUfgg83Wa
GkM3J8Qcld6hree7mP66Po33RVmf+6G+A1CQPkvZ3CYRaQsaSVSBUXvv+gxzsyJ99KAA9tHPwjfm
JGG20pt2E+aSiUefXOP4cu5asDOLnxdNgdw5DiK4Sl6ZTcMUv7Yeq4zDheeDemiiS5rFx0azz0qO
t0YMAXMYxmvDyq4zt34AU0vFSddin03jd7QbFTyg+RxHaGTasjyPxrBwUQAZQQH77nQ+4BpANeYp
MYnEso3plFUd0e3AGAMDpLvXgeEsMGJQZbiHsJO3ZsnTv9W5kMSFcsOL/sWNRgJ8JUxHFhzsyiUc
FRFNDEaFs4IBWz76sHY52ZBsA98PMo2B36+l8cezqKwBiOR83XTzsW99tTEH/4UFnNy+RH0NScDr
8MexiZsO9tUYqpLOhAteZ46xKreDylPD7UQsRkDroljNWY6mjhBFoDggN1sCA9ZxBX6qDFOEqMkG
4/Uuxp1nWjP/Tp/cZQbUrtqeRMCw6XXSfDfIVPkhEo1AF0g8W2/oYWSVMO4taDPdaN6U1NEBIMcH
p2zOTo4IKzRQ7BZ+/Yqd4zSCErsB4TZgdWVQkUIFXmuz9mWsneQqJ6ouGOrwuiIvaKPTYMiL7CDy
h9CN9mDgoE3X+Mj1UyLiKzdON8JD0hiW5YBiXxM46ptq3YfmZgTTlYzxu+MmsMu4trGjHmxBCsfM
YO0wYfkKugIee1PQhmuNXF8D3fHQ5zm7OkanMaGBt1vjQs7Fyhb3jW2FW2wZO8fUnkJObVM6BLph
Xag0tsJX5Nlm9ZqOxgfRdkdisU5KaDvAccBVBoiwnQ2OPJu3o+td6Co/iiL8SEtra5MBROcIW2mC
oc+9n+ziRnUAxFSRvbgt8V3m9Fh5CUs3O2xX6RtrxDvUG0jiTS+/0D/Nt3IYq42BYhYXT+7QA0tC
Kk5uh28jUCnTDrrCRMHugEeNWd/NcNozSYICVZq72B7BM00tBjj80ppWbz36aSuM3hQ8WvUkes9Z
uVKcibu9Awl9bRW0mxypnfSqx9YjMjhss0kqzmih98mjk8aIbFfZigvUIwzAouF/Tej2IIknuZGt
wF5Lf77Mc3pSXnnOHLhQY1m9u7OtBe6UpufKoyKnmv6CX/XielN5Mygn3iOr5q0B1+8utlZcz3tz
DrXHhFPJQ+T5b85Q0y5yD6No7jxHe7BDDYkvDUJGYt8TfI4cQwH8jq77VfgLttipi9WE+HIFEvAq
8Qx89WwClNjjC+3116H33BXROfXGKb0HZxn5xUsCTZmTtq5kesR+/IA56j6ONZe2RnML+ePWJUPz
WhjQ81SlvlowINFG4wB3hnidmy78zJG6oQvDDQDti5YlQMNDyF6p4x4o0nZzio7Hl63N0AOeKE3z
myQc3aCrHBLo8DNWTUru5eCsSK6/AXlIvdXLHE9O13wnZPG26DBJSfpIgAfrp04YRUCiwUdlTrd6
7VuH2pvNR23RZhjEBAR5CGJ10Dt5HCd107vkImuMwrckBEH2bGZoxF7cvAIDOht5fQXvk0RkRcYn
oDJnzX6FJZ1eIBRK3BEnmYwvfZk7qJVn1jnKEaiYxtn1GbauC90p92FcvWt9Jo997/eBGyc3TR/e
QNE5kk84rOoixZ22kHCz2dU2mjVlgd6C0tO92AiqjBgGYaiWVA8H6kcLPsxPi6dGdXvXkyxnrCwr
Qb7wXGjlObdTZCmmAbSufKwKDfxd410wVcVXwmvmY+Xi40JHjliK1MFN7kzRlTk2W5GFh3gydgyG
tBdI0Ubg5NrOL1zeIG8Kd+TUXFIPynY3P0Vj/1T5SRdMc3Rw3XbHarYWPcaoTppnGOzkYhmk59XN
2VThxrfh45E6Z7N5UeQsZLPBdx+qVALVUO2lEfbzXPo3/mBC7BX6ofW4TJrn4dUfpg2sikdLaY86
kIxT41W3kxeBRqvuimEm2FEl8CUawJy8d9C3zyNkj6DqjIV8dVRKbrymvpKCaT16gS1b9TYmIQ8A
lAuKrd1BBN/Qx4Bh0i/Ga5Tmnl0ZOtTVcj7jhxg3zegfSDS81Yl8DkbQ/nRMSEGpIUkV01ORF946
yvWNxLWryczjpKx/78nO4d2t0dQK19m4uEcBgOoM1lZEMgrOrNVo4qnIjayC2T1Nzlab2nYIcMX4
jxwY+3tfhKB4G6FlOEoJtWRVIZOKUEJUNOrazimg7xySFCq01X7e7e1sjK8a3L63mCab7101svhp
bUfJ2JhgEIDKVHSzkt7SjqGk5xNEOLo+6OTYTxqCur0m4um6h0rc73Tpyqc6JPCkhppP4J6eaDny
uMG4hDV8pjX65tA5EE2RbwgWyjxSbCLYtKKbhk096A/VGA/6GTMcxpq6jy8GXeX1EM03yggffG9G
KeWJNymltW68V9a7OkjnN7NVN5PbmuBQjPToRLhfV3qcpvlWCNG/SC4QTxhEKT+EVRpZ8XhrG0SY
uPSziKR7xa1/FWrRg0QBo0r+binzu5DDc66GixH5tzSCSxSKWLML374hbJTWx1ylV4bUyDmCUxi+
2XGa3cQpFOHUJWC2QhGviM+cG+utaT13UxjhdMgZErO2V5PFDyk7EBrPbmATwbZvp+ioTLBguB+q
m6psT+MwfskSSM1dI4aH1jVeyKt8chd1osgJpIjr2H1DWKpx5gBKwZhKnRIcOKvUxdwEPoDuYwvs
tGAtQWhoP+Xknt0XdfRsFLywPBsVACG+k4UIBKpwb66o+lD1k5XXgxGFdBJAbY/NdTy207qI0OF3
40Ezm7tkMG96VYFzlkZ4Yrz+VmVptYvgLt7HtVYABZVD+cq5LHpryta75HUGuQ5T0V0EQ5EoeBkk
c6/ZzBKmOxqUcFG8Yzw56oJ9n/CdNpp31UBGoE4iIrD3OD2LMrLvecFfu1ZeEqr5mxKLWrXyfGSz
aSm1Rw7CdFxDBjv3M/z+A9vi4rbRyoe64IyXK5VeXHeYj4iLvihCLIlqcS+RmX6xuA+nCvMoAcW+
etIcmKCKoq3bdJ0nHvOKEz0Jg/Fmivvi0Vc0EBz8V/dE4PEVHB2yJZPMg+zBmUnbmS618uN3ABzO
uz3a49OQQ1fMe+up0VEXxkmR36QI+1eeLYnz8sKRUoIpOrA1AY5BShBHxslrkYXLGvmvN3UbEesM
8Tv5nrrdFbeFCdrUvjLZztetXd+StTm91jHdJ96YbSF9MjAyYJmMR8oNErniMJb9gAMlL6D+hTUi
IXt8JDs5BOvpO88IEJdMGWsIKKX0reUXOlICY9hkfpFhBvQ3Ca0hwj1nY2+WuIdHGApjMDD3FrO6
d0awJJVhZkclOoBzOXNhVLHjyrUpZFqveyar73tqltvZM8NNTq0Y5INhAFI1SYSu5i7dQWN1qvuo
FeApCsNpCXJQdKxMcxSP1gKqMIya+NLIT19oksw0VByE0Azodbh9UuA0Nuifaf8wbS8oduiM2U5+
GEn9Xfe2INqqaeW4HUXd7eHbumsJnbxlec+1QzU76TUWvBqCKqj6VYVafFs5JrIoL4ruXZHZV2U6
wGw1IC2bdv6S90n8UnYpUGa9IzSxAGf+ipm63fo0jr95vtAZEpiS0D5yxl59ICzWOe1Ca8McHVoF
xiT9vV46zZyXGpTI4UChwrsDp08accoDOdtEqcIUnikX5Vw75rZWAxitNbSfKmdJs3APViIB97Ia
LB7I/YxJyQk0uta835M9BFGf+q9KIN3jcKJin4rbw6F11GMi5A9j2MclXWp6u0e91xPrG+7/kbe3
X6AyTkHiyteU3zk9m9j1zGs9683ozTfKRMK96p3kMBVDF20EY4Wnruh/TCUcVjvgQGTEpoZXi4BN
glnkTNXfU2sLfdc0oWkf2CuciiOQEyX3orCct6iAEtlw4I/27o9xQttkXXqgPJ2xkRdltx9EAggp
HynyjsRHueYWXFo27au+6L9UTs5DVRJiOBE2iegf3qNkyk8jxNXSIzbFGRrCPJhmHOD9s+QRi09e
XJuNJS/5PBCiYg7C3C8sMX/BKILXH+g70s9ui1m8FQ2gBHhhsAp6mNPWzTw6FowGu7BsRmW2iNaY
DhCit7IayDZWbQF3JXYEoJKoL4i68AT8Enes/exoJiEK8pSu6rrVMN2rcQfv/3a2yFFkQ3yDZ7gz
DbgUU30np2x6rlLaz77+TuoujcLups3q7dh2OCD6muUGR9R+pMV8q2i3rr0u1k/c7RfEsE+YS755
vVCbzJ3US0d0IcYnSB0daJdM0bvjxEW/YTNPnHyAjTjrOaXhshzi461V1S5Hza8tLDc8P47G2Cjq
9C2neOAso6myIGo/Et/bj9r0Fei0Ayp0MWH4EqpH1NzwI9Y9LfMMys5gPwm9huxsyzevt9i6Y+Xu
G6rtDUeoGKtPY7jHir91lWauxy2mTbnpWtjp2SobfT/fWag0nVuAvR7xqf7IaiBbhwR5a0SmWtaz
5BVxmsI8Y8Ut3yJrihqYE8loHZtuKkx6Dcu4datPhMvAoUg40Ft21nrrMiZ+C+8v0nDYOtYw0N3J
fdKwvNk6J006V5um9mwg5i1i0Y05NY57grK/GIZL8NFbHhgPo+g4SnEiF1Ozb8JhJHzGqBLMupaG
xCAslZ1d6WMknNNUC7M6cHsTtddHw1DrUPb83a5L0NYKzQhTWNQc0bStGpwut1TMMnro8zk3zwt+
ikHCqPHfYHKZRAlR+f3arPErU8CE59YCd7qVpd/F29i2yJ1AyBt5pAlnpFAXuprN+8ycWv3k96D4
9iLJ1bT3YOHWzeqfZWLEm1l8HR2nSS5WZ6bFFS4wF5ommUV4aTGTEljow9HQrnynNpI9v5lg9RAb
x0nvoeb2SOtvIqtdMBRuNh/tqmBLtIi74BlW/baFnaBhSq2j6WnwS39jtrJOIJPE3b7QOAbmOe2N
Sybqdo+ObFpmPk9N35GkENYk1rQT08uIuhMfDoAkZnHffVd9YUvlkEUBjnHPnG9YvPtTYjkArL18
X8Q+wLVmWJQfxKCUpt3vyKxTBNKT6NtprYXLwac2KiEIxt2SGLYM32ekuxw5nMH8wPmpIS6Nw+ew
NMCl0FaLn0EjxtO2mxAlccpv23RPC5racoQkdS7bOqaoS5Ygos5sTrlr0giKc8e/LuQs9wYxkxy6
/NTmGAJANqyyOV3zLFO5k//ePSxjle3gs0nLNvOXWDGvfIftMG+G1j5HYZa9yUifbzXdNwg9SaZk
N3kkRrogDQ9KiPvBKNH82CLZIs9waOTkhPoYeRcGc+N3sNkIrUtYIpqj5EC2w7n7jVD0dE04V3Nv
tAj8AxpyELzbWYE1qdqvPjftPmZ88jVLymktcr+DH2GVQU6uh74iHYlrOic11exMe0u1wtqrzoTD
oIfy4nJSvbg8d4FvmF+sUhHXw6TWeMvpIjA4c3tjzYRjfswYtD6R+VTdZrr7bE40dqC/e5uCJM3b
MBxquckAsBctadHkb5DTYJT1lde2Ls363rshSn4ihJF2NhFuOcC+ssvGQ+v3OfbfzH+bBgJ4YHdV
Z5KPumsQ2sPKpUPJ6dsmQA7P+gpYwZNO/sXJrYe3Fur4BqnfwU1CeQa/4GBOM/trv3fNI/KimglT
W7+6SZaEa70xQMu2aMVXTMfHass00dzkdhMma9s1rbdBwwwdaH7Z6JsuI3skyCZnfm3cLCWNJ9QM
jv1pcgEK5D3H1tw/T7nHNmGKW43fdLX4OG4GomPIM4pKdQQirvnrmZHZ9UQpsu20cvyw7Ka7LVXc
XbR2OALUo2+kO5O7p6FA18puTRpFemovRIpKmS/QBuCxzV6zMau5vO6sSMBG8JfOJeJKFejgCXZF
KohSRKhDMohQ8dc4JLJZiysRrnrm2oxg65p11RsQcgGJB89OprWWGSeFtX4HAHTBBoH+CabaFnT3
p0jnVQGvY+BMujdFyXEAReWOgaTPUC8OjV2cG5zZXS0X+JJKBelGNFcRgdlvJCSZ12lG3IAAvMBZ
SR0400Qk7JCcuzYLTRzKopKHxqEQBexln/SEXhbhd/bOaiYSeHsVWrfScKeXuqsNf02g1XyFq5oo
oGii8mjrfKNU6V3TwCHFhXig0VZ7zm/JthMDgVtC3qEJ0R5mMg1vW6ZilK8J2OOkRh7hi3Tb5In5
pdOXTEBI4NDtSHHuVlJW7l2YoAAA2ZQf/Hb093UKqXsAzPPmJDjVPVEdeWUPWRmrF9R0dLUjeo8i
ddpbzQo7gqMqrOdRl2b3gznpz5NtRNdE+ACKNo2YPo5j3BjSf8qcpb+qE5m2G2w9If8DbQFyPJIL
KPA523XGPkuUuQvjbLioeiCuGD8wz3/sfzOnsPsosvJbnhIT3jbD8Io/2b1uKqvpVvWAAtXtBj6H
mR7DbhkIRuIBji7ySFADH2e323oLkYbh9hae5F6G5XiwnUjRLYU4jwMsMN0ES3g1v3R4nDcISR6L
Inu3sfGzmBQrQHKgikpxrmy/gWWk0AuGBmEJonHIXNGNot9qxVLfaMDxyxmuF30Vec44jXcg/eI7
WuHlSYr8bqRyHr0icfD+cZwg2RtpBbLbYwWwi1bTzJE5KrQ5PnVtk2z9cYxO6Dx6bgRroj/5bMAF
Pax8VPdKTNU6YxHdjDzEQT51SKmEv4kG68EV6Rtptt7W9vRozUBwQ+2lPxJCs6fVToyNP3+tO72D
VJ2DQ6/YjxJzIjrTMedH5dX4qjFrIBkEdTAXK8AD8ZEIEP9LWIQFDUt3TvgJnYRI/Ag4GUn2rNfD
xE6GabTUTrnGsboaJ+1BdnV/NIZpPkVsz6s2HrK9TzeNJrzsbrrGo6EEOTdgTByfvMwtyaNIBnKv
anrotJ1nyxM7eoocQjh2kfJFsij2HBGkTVE/JEJDrsSiuoFHb28rdkFil410M2uFiyOlHa5gStAL
FgUtwUQn4aNzfeKvyF6O7ci+E6E7n9U8NI92yCG2oFP5rDkaVETtiNlHGOsxraozXWxgRO1XqAzF
ZcBXeiI6Jjkauq3vAbp2j6Fn6ae2Ed4ZY37zQfNYnBKtiU467plVaCaYR6JU3KDwgs3LesbUgTEZ
Q5+IkPme4Kp6RkToe0vNWBE9LCXAQBxW/tYwNJsws8zuLwMpb9dewtgi4uD/f5g7kyXHkTRJv8pI
31GDzQzAoS4kSIKkM0hfI8IvEHcPD+y7YX36/hBVOZ0ZJVI9fRkZkZKUyozFuQAGs19VP32qtdq9
hThOd+BXeJhHy7RsBwrtHnSzfnOtrrzrCDRXewInVeDUlYTCCYZVTbN69xQqf742DnC4Y3kuzLOc
OHpdAOxOD9EYowwvRdQYWxL63kkbGDWuW0YUoIqqVapr/FB3aFwfOuPkjDmA/JB3ULYYsNKRyeae
9Ex3knTh1Zt2nt1TRfZrFbmr15mVZgq4q71HCIUAVNO6mPyYPPaMkqlVARAh1oCEEsoZu1pQOLPa
4U3gbktE234NV6I+sw/Xa/0B3mC3YXKnn6cWYHDETMXcQmBynu3I1H/G7uwFqmVPNsyxrT/XQnb3
o21rz8BWzUtbOu1pUcvXtHGLy8QR695KYc8VpPIfKEkp4MRE0F2k0/QtY3RzKbYj4phvlQMne32i
ySsX+Y5KiRCyJ2P86pjLklVeDhG4bj1qB9vXFDULUiq931YCAM9slXG/88wlfI4blf20stBDU9F4
FrguSoNS4L0ILg2wKsqk0r0N7K70yaxnYW9wxVHbByUMKoM0ujP1odmBBY09Wy4WPGCcG0csv46x
7xSgJOLvGDklE+Zs7qsbDJbYfSpGVj/IIrydkGLoa8NAL8VAY7TGi42ngs1TSseMW5bhlhO5tAKz
ZNCg1wUd1KBMkDzsaSDeHw+1MW8Nu48+dfLD6KIONi0KBE6mVRrvFhnnE2k11gdhTagY1kKTJxpg
lA/lpRq18Ku5LO/xVLoo8mjfmWAdA/p5Bz1y+mJNerZ3am2kRBHaxp6o/Q8KZo5Kr4F3eemlcvrv
CRc508QpMcmKxQPGJPC2zWRnHGzquii2uK7Kq8AxFe0wobHqsdsODFKBm8RMmCz1VtpsIzOsDkYE
CXIj54ICTYM0IBYkl0Io6Xwwxkv2bVMeOiHGXdyXHWUbQ7ttaRxFviKigCVbbiCRcP23wtvH9M0c
TQ4NW2tyP+BgYnLATHkoGkN9TTUjOnpA8To/V00bMI5quIEwQnDY1TZzM0U3Pm98RPjxzhmRVryn
YzXsF4I4+2ztyNEWviRIZzWkPi/RQP6Agxkqzp6+LEbX4BfLy2Ibyw3aNvVhzRxpcM1qA43WQT1m
B8XQC33URgzaFFx87m5KVHrsonIt3mykvutYpBGQi0ZnYoZFhQNJFAzSslpf6CNlChhL9oz/NLih
o/0wIjPuiVCgDzk2JqxJvA6WELRAsguCSSqcgBOW+raUyRgYVp2zcXCpNC07rf5m9QJBta5s51sr
NLyCTjsXF2g26XnUJ14Hm74QzYvzctTrg68N3X1sMdLs8pkZaF9WC8wlJgP/3txp/sbHx3KJS0eS
vHYsUCV4wLFk/tmuDG7GHlrasn7Z6Re3nUEtAYWE6cQixzCGLQJr1nrqVIREZzAyb4j1DkKw6uDD
KI9TcEBjYs4VO5XwQ1gNpxtMXpfdWDqV2WZRVg/FNFex9gk9CHEm6ytKT3+9k/9nib6/5P4On9WX
t+Kz+z0c+JesIBm2f746/029/eVfdtgS1Hzff7bzw2fHWeePuNv6O/9vf/F/ff76W57m+vPv//FR
9aVa/zZMOuWfU3ycl/70la9//z//3PoG/v4flyr/UQ1v//In/hH8s/S/wQYg44ZxTsBNIXiNkUj9
/T/MtTKC/+hZOicXx12TKH80Rrh/I4rHpPVXVIpYGIbhP3J/NEYQgeFCwtlKPIXAxB9vHK/cHFFD
8tu//zl1xnbid8O6MDiv0QNss7A4Dk7+v16dk5cz6ohtdtVyOLPhWgH+3azuUwiMw2YcDHYazEtu
4DQY1dCmtQPzRgfoKKGc2nqRBlUC6XLf9gk9NJkbKzMQMzuAUs4nC1/IXnOHH1Yrei7vFMm1IznD
YoZ+SAiMmdoEe6+tzzyatG9RAUF3pjUCnGVp0+VmX4SkKjPPoo5yB0imVHD9NOtxuhhyfpRd/SM0
7cHaJ/qEdFxiJUNAhglkwN5AEDjFCbcLS2D/vFRF9IVJPCadyBr1G2nzrPSNaEgyP9VD0927zaip
Dyrt9PiJrB9dNmNfyiBr5oz6LbIhSzG+Aol3cQ6bJaYiEuFwEL2Gnua9MXh6YPTVVG9KWo+31BpX
DZXFZJkB1c7AQZsXbkytPZjmHD7gkYyW3UDnECV2OIbYW07J0dB6m8l1Sv2oyJromnbq2SSO/NVl
T343yQ5fy+gZ/GKEpzaySlQBowNC2lvYv6gsAOpItD2bRbJpK33Y9UA3r2D7SLs5Uyh3WTaF1y4u
6ndmLCNeHkzYa6IpUPD2rlEJYOXURp54FoV0zUBzmkJDVQqnJ4/jz31n5xS8KkyaH7oo8VrPfDmY
qBqKSBW5yZIZw2oVYbq96fuxfxOFA++NeeJpdX1qG9GA/cs9O901bj18xNhzjmkPICdp2/I1C4W3
ccGFYMJqHfyQpMDPoCnFOU5b7QqjUvbH0QuHszPCD/SZQzyH64vvpdyqqFuF0pnOc4Y+8mH2blSL
RnjYysHz4eqkrybWdo456RaBx7xkiEB4L+omuesA4DN2xyuUZlR2Yx3iG9cmhs3wLhhpRxIMOgcN
gNdi03Q4D0KS73sFS4pStGred0V/niqXnjJV+dyl/UrpUZz5RhTupMdhZFPaNl9kNqPzksvcVU7q
k8MUB08LaYCGCoQd3aHgO9+0Mt3bMzsZl+KibaNJpkXmPbMJ547Ly7dasPB55qQ7XADGpnLZ6Gn0
ePiiXL5HOF3Z2XE1xMs8H2obE05DGdRCE8xWGKbcD+FS+AueAVjKOkb1KL2Db3DymNLmpTjOIeRP
XS39xmKf4tOwqU5uY0c7aVHSrMwRaSzzHsmbtwdOVpD++9z0CayrQEz5iwGu3VYmZgzPyHHx2zad
UhzbEs6km0F1deRP0og2cHyR13gTfMnzGYTyFW8ho8rwLmTYC06IWIhuMy9hgyQwnHpa/uzp2HNH
sOZHEiV+NhjPzpzJO/YZJW6NihuiJQXAEA8ag5X8ZFRewNsb35fakft8aJ9N9r0bBJX72Ym/Yd3N
L4ynuUKKpaYowC0o3Jum+5gR8q2kUeQYFZnv5rNOP7GU72pIl0NkrQ33WkvXfa2poKES7gXiA3dg
WYrn1jWKYRPV1L2mUELhj0K1AJNLB6401Kboh8kMikivRp+Df7kdBXGPuqsKH4jSl2XhVmeLLTBH
xthEYhycQ/4M5MGEqsngGi11oPmZI6zPQfwur4bwTjKiZKNfiF1k53C9QTyzFbgn37vca4vmbpMx
+uzHujrlsRgDzUjkIUfX0DezKWswUrgOjSQf3yx4m+emaoKcFq+t6dTursehWIEbWMAp4tvxXkQt
6SiGW5k9gt7E0K2VU07zXmZFe+xC8Egb29iZIkvvuVDMmn2J+d3WmTky0HR209jYuJY6mFeFqt2T
ytv6pdbykIUy1i2xF6yiDEhr1C/XBG9qam7MqIleSn03Ig4eRnJsm5p7Y19VsXEEed6TKJ4QJOPZ
7LZVXnGgUJ18i6I43C91TtNdTC0A1HLamN3F3CyM1kqWrMKMd51A0dvmq7NTYdc/6EPd7vJhCnn4
9WxuM8f8Ujfe2nU5kTFR2fIA7N2+6z1UYE9nkWP8Gt0BOWrxAdu40mA5WQ8J59C1aA1Qk68oe3mV
+NCvzdR7e10U2SUia73FwLzpuQ0vXdYiLx+HnFcuZBsAMdrFFR7JWsobWly1a3V+b8jE5pxBF7pi
k4Ox1IZtu6XULfPzbAm3DWqe7/ZYuM0olcCLuVZXkaptlPa1DCPtFMM9vFHlLPZGOodEdljP8Lsy
CrWAHioba2mFVgSMo6DYsBgm2G52UV/7utlng+Zbwzoqz3ncaZovmNTt5niwdnOTTXchEjDl4b3J
BmHlpxhYBbs8eggBn4Ogf0ym6D3BjUb1HpwTBijtQUxrWmURAy0Jc+rluzo2bx70Vkge9RdU2Buj
qPpk5TbGgQkZLs2x92TGz8EwqrtaG6qPGbOX7xjkj/v0C6aw+NBUGToFV95Dg0wNVkRbHqFc98zQ
FK3DZantnc40A7iLxR3VM/qtlAX2PjH1NGLzwZvMK66UZ+LXQwphMFgY74bb4AUuw2GvVzTueql9
SRzvySvn6rsJViqQnc312JsvrUZDBaIjzy8YNXBDGGBvrJiZaIbc1E91c88MIHrMKdB7mafuJyyv
bGuOo9pOTNC+JKvPBNoRUn8Bi19J+TDgUeevpHbAdHDJSlS2nZu2+fsAwX9TT1p7ahSu3cbuuksp
iGBxctvG0O23BHbf4AfXjzrY08eMksGzNCqL+75cjnrNRqk0UmiQoi92fB6wRzz5PU+4D/iSGM4B
4GPJppP3LrRrEOT6dKp0ByuLzoM88aR3lFkx4D1Y8o9uNG2iKLNOD/r4XFfOC6EdKles8TQwEOBO
88qbMxAmSZRT7dDtneeRw+y1ZGN8jfPy2WBqAaMEc7O94ODisf6gzWGy0yMmT8wvqnPLsvIII3c6
L3Xa7ZIK/+XWdBvRbWAqJ98by9YMfCUlinbC+PqseWH5qJSm7XCNiXJbgEI415QVYx1us/HMjZRz
xpJV/pYJkhh+1eI2aL3qmzHqycU1MXAcSXpD+LPy5W0cLBoF07nrXzHkiAc5ke/J1VS9MOq3b3OP
3UHGojsJ4Tyv9iCsJg5yosu6CGVbv/caAxBr3cXU1s5x9H2U8fAzm0g31fSm+UVbGOiXdKd8Wfqi
CRZ3Gn/WTP8eaDZxzhndrodQ82bkvr74UTh9cyLFHf9cIvmJaRNBcJR90EKGoz41U3eYz+WDsggV
4C8dtzbjO/CAI+lCc7aBejPzMIPZHnqcU8KF/RDLSvNlLpynNF+/8BQlAlNljtfOLgUUWs/bgwO2
BO43jgybEGveMRTudJ6UIELXUSZL/VAgXVZGzdOIMVZq2ddDZn1ZCHR8ZLIWvCKYMaVaup/cIyVz
yYVioKRxUiJv9OOdZDt9RVugTTjNPpVgba5yS76oBmwP119943j8njpDdJwitgu4ELqthvGcpqHK
3LBZ7J9rj+4L202+O9KddqZBq7Y7DH4Uu88R0TH8UEdh6ichB5qyKyc8xGZHNcrY++WS3RW92fAJ
6t1T2UePjcIEXcUXnncblaY3+rQI/muURC4dQ+a1YSZWziFiBLBZwpgesbK7UdraB42zvFWu9iXJ
O+hNqvK2tYk6LsCAIhC60ZYmnwS/voH3lWSTZjq7DgoSvO0DW5DkWHbDZS2QOVCk0R2r2M5OXMfF
tRytMWgoFmYUbauzprjr6MQjYDIbJZKe497HUU7PGRHFfbHgDqxi4q0g/MFnLqUXJLTR+UlLm5CY
cBA58fRCsUGJSMahYsqGO81lSxcvxke2DkzDwbzHq1zuimbud4yV/VzmO2saSRGIea+z26Dspd/p
DiO7rAt/GmlNOiXyjiGHiK02W8VjvDTrYAP1mwBW6xfZkJ9Uhs0KIds79fUY7TE6aH4Vk5ZCrkIA
MTFO586YBMLQTtrE9c2Msw5Qr0r647GfkbOnkkNv342Yui1abxHILKztohxgsFPZS6xt2NIOQB6C
+xmtZ4YFNavxTTeM9FJomnVlJf5aMj57LFMRHkxlstMiPHFyZiTfpSLsR2LzgTFyw52Tl3c1R70N
akHBlJh2HZ02itaZbn3negG+yKc8NrGZLV7Qeo5fgWEd3YmZUoOW1KbTHqTYi2I98SxN3hktoiBU
P4lqwwff0ky4q0VsHclXdvtx0VhAqz4FKKwtQe2V7xpcHD5ljf5php13pBLCq+vO310ZF4HO8kwa
249ba8cjX4vjC+a1Lkg6S+05LTnbcaINO7TldgEhvROasexbhMgAF13jt+Q/gnyun20LP3/RaCQH
OrV3vTh+zrUsf/WIqLtqNZzJ0eUnDcO5BEbvEzYwt2Eaq23uhQ884/HP2Q2SNH9xtzaemGHgRXwl
BnPlAaM3uAW+0vJZYADeqCix2KM0QeWwVcOdsZ9aStYgM3PbFofcIkrRZtZLDnmW22+koL4Z+7PW
q5ET5y+gmMlDkR2G0ybbzOhOk5PuzcyJdw5x9n0UL2y7vfypjLCYY8aAQBkGLe1jGztUqd/BydoZ
Eb65MaVFcXRzXydyQVmcme81MlWHJe1h5tm8eNb8I3lbkGaqPKWzFJsBAFiwlB1JsnTtVzDK20zb
a5AtvRPEhUKGwDIXAJdQrNxauzORaHAZsFdesFWV8xFMC3gy2gq3iZb+mGLr1tn7opPpLRJ6GoxN
EQcZ8048SNrWKqzXhvfm50Ym/ZGl4c4rrv3wOXJW3WiI6XzaxtFLdb8xQp6+9bdMkvOTxWuW1tD4
zSpA32KSM9RbvZQ/cJ69ao458Ec4CeMpfob6iveeM0TW0R8mLmPvfUlc+ZUB9HsYERyaadtGxJBn
lYH6BzNzGZn1bL3YmBh6Z1Tg4gSpS/yr0JvYptYptjVuCD+O9ekMp17R4tBYGx1zHQB6Aoxajz6/
RDbJGsHMfB5aWo2YZoOaHYpzrFN/jaP6XkkKFlI1fDEWslbo6VsCe49osfaOh9fAqZLuRy9JN6Xe
jOjcaJxicO/5dro9nwLNX8xNcMFG2DeX4yIF3d+eHTiGgmbft822YwjGdiI2gphQEgxVpA2CFcM3
7ogvSYRTauoDZTrg1U0CcctUW7DTXIdxjWp2SAPDNi26c65eXC/L/GHoxpvJ3IoVb2l926jOeSho
1EIW83U6qGDMFtqmgZx8RnvzfHoO2M50LQcVupoyZtSefT+zUpd6dzKaxt3Nadb6k9bcQLlei3q8
0jnBqY/npovkULnFuCXtPp5YbyKfEqRf47rzQD62AC6/SyKWX1ponxLLvMTMa6CexD1TcLJoy9zM
WxUbNDPPlb16qeoVz/tQFtSsgx3dduNwZ5OJDgwRXj0Pt2/cufV7bRKvseiR/jLVaRxoWkr+hkNs
jzPq2CwZLECxMKPQeG+TINJjkQbcAMmRm2IqX4eYyE+R8tH9MugbBE1OhUVpKY7+DwMOyHYh5Llx
Vk2mrO2chCOd8pUxo9OIxULRQYEmWcYJIFHTFVuEh8aNEMKhI7uwjV9PpNYjV+696/b7OQvVxVnI
ZE51hAQJ5ZGXgUJmGeaTU4eXMZc4mMRHSABMpNpDwYk8aFTyIEY8hZzDHtpYWWczp/WuiO7dCmsS
toQThu19JKIXU+o/aBYlkZpjSm+XqiUaCCO+MFuaEE2WQ7N3s6MM71snL9ilEsmgMOveLIlCaqwS
+APoLSe8HccukURFBiZ16R7Kd+SdGPPX5UNqFk+ItzQDuryUkV5TP+eMkPWYPYbp6+A1FPH2MvGn
EjG3jXB9OA09jk5+9WJ8A0ND2jOxcevWk32lTODkqOjZGYcDRYUDkkR0y2NLHe1F6lvX8H6W0eQP
cbYb6HBiezF8Z1obYPq/Ysx90CPN8bXqMyvGt87pZ6ZTCXd3pFNVNaQPbhI/gqp8tztHPyCJUT3j
WnOQ0Im874fojT6Y/RjzKZg2dZGtdagJJG8HezCZ32UcZGJa4gs9uu+SjMcntd8Y4V6l9G4Mp22f
T5GkbNTvC4Medpf6HHgI4DvVPRTRF8YSIxa3ukX5T4qNLYnzOTK0N+ZMNCdfsvBAPueqBrGlhW2u
qp9t2LAWOYTcwri4ebIkQ2A6+c30pLa3jLw5xNQlbBYz8pkSkz+au0NVw4WWXeTt5WxwxmCHF0Pf
j7QWPqS64EXBo5Q1n5OpXpAO91Nqvs0FirMZuhyXbNxFInGClmkMSStG6DzNofXnBNmH2b3myfSK
CPAeg5neWBk7xlilH4ND2LqYFixlxJLYbLPFzB3ml2FDnLg01T6StJfMqXscJ2fgkd/f55FkTKI3
pHEtLvw8VY85o5atV5rVbp6BjWir/GrqDcZ9g8FwCPeaShZK42XePGuj/prZbKbCKbGeqOh94djm
+VxqDq8rxU+jPQIzfQUc/eGUE53luPhpUMJgPiMPZgxktrVjtnh7nB+A5qE5KERuki77diyuKMm5
P0Vct4ysE6whJZZAVvmZTKo/tuYx1MtTKcjHoSvUW/rAtG0Jinoz2rS/6PNsYMHMBHt11FRr0SJ/
mSla6rSQ66bRfthh5dAoJohSu5CDnDXpKys6sYeScQoer6+ZabMVsDiYh3TT10wbJD9NS3iq4dgN
Im66jZY7Jh6u+T5vPZgepX5gxPQYlpS+1tDn9jFVVVuo2NT/0Dnqj7X200lJnTTZp0sRFcAxGrGy
Y+v0b5EL8NtcrJfEATZmW/EV5zLQhRhoqTobpkWwa3QBkSg+R4bb/TWrcG8Jl9iAXqb6vhj6wgf2
PsNucL2dxwQLC6FtkprnYepM2QMzC9yM8S7XjAAjvHxJsbfOtf7O6Xo8JPrdMA2H2GtvpAaeaaS2
z8OAyEyCDy8lEMj8Ewb/B6bnE+HRbz09t0bzlpgecc3+dbBD+VKotvIdZ3FOENJ2UWWvjNuYnt5O
x4cz97SAwSrB0mNbfueUgeGSqFTyRZj2u1LGS5Z2cYDG5PNpucGCns5a4rLPquMcfQPXo9nOrwqr
+KZIzW8cJXFrTabwtdXqx5CLIElU4hZlzzZK69TJGp0dxi+Ap/5ECpMXYJjiaDcQujlqiEAa43Vk
0PeWrkPfpmjv515jPp8/ATe4d2vtm7AcF5iHRtQWPwLGabZDQiw/Yl01l3DQ+B76V7eqhq07YBLU
aZEk3RhmO3oF8Sdps9xPi0t9CJ0xZ8br5yn3zrbl3ZW2C0DSWb5XCxkNsyJ/Xzk8HQsHI8um0JpP
Zxkn2lvbeN9KcYXCAdoizO6nXqHNEO8y+ugJqM2NrrIbPIUbG8Fph2VkK9xxCcpCXFVlwVARwJ3p
yLGxeUkKsEZVBKQgaU/FNM4mib2aGI37ARAZPzzeWGOc+n3S+VChOy4ub96ktYfjtHOszSTHfKu7
nfcQM69gzj1W17zp3v/n0vIl+WirrvqpfpeE/6IbX+tPpjbt56e6vNW//87/D8VjF0H1f/8hyf6L
drxv38qPzz9Lx+vv/4dy7P0N455nIxwL/NHoxKjA/5CONfE3ijZcCFeQ7ACh0bvyf7RjYfxNd6Gx
YfFE7bWkg6z8h3Zs/M0CHy9dW4L3s8Ep/k+0479S7YTt2LZLmluCT9X5t1Wj/rOtIWtE2IY1OyAZ
05wcYLhaXjCZeaeyLTrMNz15mj99NP9Ur/+sVv/LT2SZMJHETdOROh/Nb7Q5olUMyqoOjaek/9SK
BcHSZRwNfVuRkqz3ZE+X+3//I3+Tx3lfwsbiyCwBGDz/+52bjkeK5ZDxBvfBAtksHVbCfTeFKVMz
kyq3KaqdnWRbge6Z5NE3QjeaTZOs/XOyGNOOGLKrbWRZ01dYHfgp//3LW9/xf9G81lcHz9DTdciq
gNWt31H1FilDKEEWFkbGsOCSyk7O2FY7ef0HjfMX8q/kXNX7//4H/8bg4yfjheUaMmyTK83DPvDX
bz/hsU+jDXuDeRBs7ivdtQ5RbkE3rau41494znoigdJsr31Uk9Vokp4HWW53GpuKCOMrHiV4MA+C
WJa2+W9e3Wqp+cvnInlZvDgYHzTVWBb3wJ+vTXuycb/QikN5RTWZnI0NeWvtjoxMy5wJDbBgy6W1
mlv6aC6zPJhOXP2s8GCuSW2te+XImdwXPSibS9wlEbtLlO76v32Z3oq3/K8X6pi6tEzd1J3V0iEg
gfxGG6XnXXpkLhkpilAcEyyuO95NStFfrgeO3v6g737ZGbbXvsT4ucmjphib7NxR19Yt87s5jcR3
qfBvbJgUd3SsOhah4jyj3MxtG3lshkh8s3CSUvKWxMbsd4Mw3vrWYwucjqD2vWzOUE4iD9z75FI6
cxtnj/Yzm+fE+0Lk2A5A2PckGOue9t7bQusVCqhXWdZ9CuPKZN+lrIQHWOWmJlssWspQhaM1rJgb
ENlusRyT6RDR684wMcps0hYsbhHzEyUd9eiQAMUtHDJicLReJxGaNFp37HONWcFMT+pBDTXk4FBp
DoZFw6lRslOuOfqCKbdq+7ozibOV4cyxHiIhWx6lkX5uiadupTMwdyEvM71FEL/YU/F0630ZG2DN
Zg6RRDSXjIwoSbdqu5DUhxymDzaCW12Y9203R8z4M7aNWLGTi704dnsBxIVR1dQn/qlNuUlBJm0+
I9HyLKPys7X5KFUFHIYy6ElF2CdNijuKIUmnw6zp+nskedJucG/yGyNR9KSFaswLBI6bUx1GpPUV
bNv8aehUd3a70dI2Yxan85XABu3SxhpYNBy7c8Eweu6PHH2Rk05LNrAwkLDJeS/Ou874D0mlTl22
UnY+3aStWKd/lShgxuU4kWuxKdjArD2mdeXqH24bZ9k+9bzwQuDK5kRTM5ksosEi9ylK1+8qb2E6
M6phN+Fy4JAIioZeU2TUcUU9bcK0j+8X13J/JNXIYGGm275dulIiURvGPR2BqqXoM6OmgOCGNz31
jNYYflrshmhTZ4MUESm5iWiiuahZ2zk1VpYhCK1YPtYgNaej0DDAg1ei1dPNbAo+hwnLCGlx4GC7
sh2qY8OhDzSfMpAP3bfiV1WopJ/obQEDYH7UMmwJP9AqylgbhU77VTZK3oriUdGXDeWUZX+elzXn
Rj+pkbPLa3rgX1ZiDh9wEtKL3qb6k6NA8m0tAqW8hrXzVK3tp/gNi2Mk++6raOlGtdaWVKzzhV+t
zamYFytgMAPvf57IknOyiHZgKta6VY7faydzwQxL2Fy7dg01aipUCHjXJY1fjmRul19VrmptdTUI
lwjOlggC22pI26AVoseawnNib9AIK9dqWC21vZ8NbCnmO/x5D846NbIVAT4DgCLlskY7ads5I5Jo
l1a9E0tXP6a2NiNCUvHwNVs7apN2rasdCTiyzPyqsa3nLNIR5zyBw38tul3Wzltn7sWjvaTiPZk4
WbcTTTzwGKnF6enLbdbm3KqiYBgxkT5d6jNZVaqGQ+K2Yp6o9jItRbvPfzXxNob2WeHPvjRrWW9v
1PW0LaswPo32HAMPo6/1Z9WBrF9Cjp+oxhqtv9laADy1QGIOk1MJnz7v5UFfq4IBnlKfStZkO6VE
4y4IdL13xkaP7XZY4x29InvcmXq7q38VEpc6T661ozjz1rriWqnxW037GRl9SYDJ7GJn3/WgqFxY
mYc0o8ka2VIRpljLkLOIWmQ+GStwOtem6LsSLzgJ6E9GmgQZEldUcnr4VWgtATa975vUDdI4gr7Q
j3ZyIlAwH/QG4Bl5gNw+WvQxHtK4wlNR4lulebvsH3ny5++uTKxLarRwQ4spDO+VsYyxb3kE8KEc
mc1DAcW7Deg37++Jlcf6FrijPAucFhnmqjLeDfO03HBywMzSR44EyBqsZTFCPlcxbRVRB52qrGy5
X/Dt8fThnOferwZT7Z7Uc18fk9FD8+CBrIXHgVsBP0s3xfuGK5Z7O7O/dBThbkH5k5U1dRBFMtZI
+KdMHzsE0ykXtwGtFQoBxxvXvMuGed5jxjuYmXloHOOjyJeHWvc+O6N+MCpvJzPzfY6ia7uscY3k
BqbKPoq2a6621UJyyleroNXjwxKx8ZjX8qKATO07BhG4lEbSMA3/LwOX3jgl2EfoJTuDu/k5HMn+
NqaQ+7L20mCYO8Nfo/lHnnQMuqIk/QxrIyYSGzUHrkFnh2FMvQ92M50HfoTD04eUROvyOdqu1bxg
pQ91X+laEFP6SztY60qia5Yqk1MrZsKcbe7VZ1DEMOhWpwfhPzKMxDX6N3AWeyoX0KJlkfWjb2ix
vneSsYUQwgcaRm8azgUwyKGrPdZJFO1Zn+PomFASylbLKnIB/zTS3QuRShztHh11T5XOokoVtMEn
nBW7kUBp+FA21oIoCTBqw0WIOuAZYXQitY6JAXEXj1VIg6xKpo4JWDJuvXYSKCHJOH3JxpR4K/Wl
Y3tnzYQak0GHyyctyMeYRYY18cVAgqN/K740smH7Pls2Fimm7BK3x+SgX2I4Wx7SkM+cZVBYQFPj
Qnxverqf8GTE8XZpdE7KaR6Zw95hH/XMPdvcpbPOEKXUXKby7VBKP52xbkDKEPsUNHvJ2TjKfzAX
pNIhxIA0/wo+oEwQgmjWPARmIKIR8Ac7e4tOCSDUXTMUaGzhNk+9DP090p6bvk5gSeQJrOY4iqId
/sB2mzlOt/WizHyepEXI0bSL/tRUHiikVCV2dVS0LPPkGObxEMMYCOw18DGt0Y8yaeg9x2cTBzxN
sPRo3vS9N4v6gWLZ9jSvIZKBX8acYXwly9zBp7XNC+QZZswzTLmegZXxKjgGnj2moeT5cuNn2lnO
c9QTT2jBMXzwyYrvyghJdCs06A1vL0R6bU0NtSkX7VfZVHS1Y2PAxaP1uT+X7ftkVtNuWcMzmdXX
QWdmzDKzNVzDvc8uIMfgNAY96J/Xek3juIR6UScqp17nvd0p+0dwx2YoSVobKFQVA5uxpukki244
9M3IoOZX/mdNAqUOO78FFQW47RoUcmoQPBvsVfPe1gQDycnIxjviAmdsvAORGkZw4SL5hz4677NO
q4+7hpL6sD8yrYxwJC4zTri4G79UBtPxNcoEvmRc6Ei0BmahzAqbNfQ0CmU8ZbEoz4Uymi+zUwMq
qwub8e8amcrGqtz9KqBe9OmozUP2ytEU9IJH5Mpbw1furxyWU9jLNUYRJNeSAlIVFicizozNjxJ1
lqz6QKhrjXdZa9ArRRklOafiizlWEQSo7Byl3dVZQpTlX1kxDgCnyNGO5Rojk2ugDINw9dyz2Tnk
/8neefTIbqZX+K8YXpsCM/ktvGGxipVD5+4N0ZE5Z/56P9T1GCMBM7Z2NmBAM7qSbt+uriI/vuGc
56TmTU7ISmRS58hh0XjQCxkzWX16rDujIYUBj1q4uNWUSulO8+JgMxYvW7m42mCnGOwEcbrFv3ve
FvcbOmh658URNy3eOLZfKDWjRPGGqTyiUFPWImi7s1hcdcPir2MYTp53hXQMNkhz0RL4WQPAM87a
YTpMi1UPSZz0QMmluGziJRTli6dPLPa+oayYk1ZhaLlTratPU1BhZdbK+YD6YHDzzviACkR0YN5V
60Fk/TrDC+olvvZd6YQUbbpkztaRr/uHSpqRdYeNAHQ3qRdsVsWDEjb5Kctl0oP1IEJtGGpU0xOr
0blLho1thS3DT2TF+MSnbWJJYFilbjpkOjb1cE5+xGDjFB0YfAX9KDAmqQG7k0gdnAgntscoL0U6
2UqU+yGTbzMvjlmYfU0oVmEih/lBN+eCg7lF1sDa6S3R/AkUMz5yKvHmjFuU/O20wNEpm4zxNVZn
Zk7l4c8g6nsz5iMmYL7BdXQj74aNlB7G27Hq0QEMFZS/Mq/EqYuRkuVdPTNmrrgOtDreyJy7n4LK
8BsaLkKzXuE5g2Z4lzW+dIKfn3hTo9uPQvfpnVqQvwcpLbt12KdP9hxw5hoGc/2UdUcv1PoZ4B+G
M3JSEK3YeAA0k9YK8gM7hkrGvSkQPUp1jxS6a+V1VI3z0S9NZTO0Ab56MTrIbzXXD31yKsXwZPuI
r3CspLtxkllwKxiBJR7SSpFPmzSzvHBaoBRRm5WrquQS6RHMs4dXOF6yqd/kA4LRBJy/o/BseYii
SAP0WkQ7nD+8mXmufaYmIcxo5u4IazUmngUifIZdid4xmjc4fr5N4gv2fNrK2ubRshNR5Imym9bo
I88ToM0DZwGtG/aHe+q1eUseWUp0gsqzdIyOaodEw2EZamN2g827FlUKMlrCjCsLHu8Bt/eW0Ze/
oTh+zawh9NDHac8ZXugTGxkqqyJE55HPYLuGjnME/z6pYvds4pUVyDHwNqUCR5G94cZUp63EDeRg
iNKOsNXirzxNh+chw2tL2Oc47uyBrStanmsap7jTBoTU9/5UAlVprawDfSNT1MCA2Rrz/MJUet40
hAnRjBkdm6kgyMC7Ye+eiXKGqjSao442ucPRkLQ9H2EFTwIGdMaNVNEiIMmn+IDa9eG3xXM6jvZX
NbXxgS/MiMDtQnPnV51x0oOSDUZY1/pL0BUoufqiP0sg294Twq6vg1IilwfuWW1lw3iH62G2AOfq
8tSbpv5OBmsJMlOO93jQ9VOt5tpVbzLi0wvai0GJ5BsNpbH37ST3yrxDG6roLJACCSFwXqfdXgLZ
d2qjeryBm63PVST4xwzEeNdJ2j35qxKjDX14q/Ve+cgYiruyxOrfQ6UPeh010oSxmKWh0zDxwuFt
NfxfQ8ekVWidKOseS2uWv3wJJ7vo7OkLaWfjDQjgNrVV4HhuQiU9ZH6O9EDqSg9WIyWI8GGV4mbT
lRaLjcV6XxpH5vN1k2mPlgoXYlk5U3Riwnsu5hRumZXJxncvNV276rCx3JoyjZ+0me/kxmXf3XwC
bvdjbTEITZKabfUotomiaC9FMRT7IDe+AGvlpJgLpHGmZj1Qtt+nvREdK4j+BJ9r820g+eaZ/TlM
/hJhgyzL4Uei28l3WZacbxgFLOY6XkFc+r7PZnFsaxgPEx6MB7uv7Bv57FDZuWi26E3Y0MWL0qGM
WT52reoVWAXv1CG/AX4KXd3obh14wc+0GQNkLMWA+WJ4VYBascNX5FZGXCGVH0LWe9njRMIRlBRB
C7NWYqUiR6O/zTocfmNtsFQrEukQmHHSLm84KmoY3ZlC+jPoRuK/ozg291h9QVWPWcYghypW3/h2
yvXejrAVhAYYuJ3qxYWTTkmy7TXRSpu5JgGvVCfz24Lktq6UIT6VQXGfaf5YfEJP1Hus96qRK7cg
s2CpFow1Ln2SGv56MKpBWY21rOyVrgYrYHWzaq9rDhZ9HbCkCZ8qpk9Yk0y2b4oozWnjp0P3Jii8
ElBIFXwdfMtchdaMjZqB9K1PcPA49pQxO5twGwsVYwEpGjBFEYJEW622AhxKPUlEq4yAE/tgVL3P
SrFOJnsrcp/YNJA9Qj2WasAorZAQ8rHAM9QYkCH78ri16bKUIQ0ANdlo0YpBQE/I8zx5R1MMW7ZJ
TAQ1y0VrvAwhrdA5RLhn/jCBS9iqW1NPPBpveMvhyWpU7/yNllFyO4mJYOmim5h1F9NDE29iqpav
XtGyB5WGQBgi7e4Ej2r/YOlD+tRmdfpE91SxeZcz/W2uE7Pzotw25rPcF2rkRYTIrzHO6ueOu0ys
8lg1QrcawdEBf4qA3BNh2OwQrqBaBjTaXGsUhPneQtteLZSjyJVw8xyR/OJEEZBOKTeLdMy93A4X
c30f3EJiILE3dcyIubRIn2DDXKY/omPm6i7hrcajIiz4K0VUc6aHigoJMlBLJoeqraACagZ4yE4r
6VpxVuQxT/k8a/isM4PJZKtVJhuEWlX5/fkMRdBrMsH+ZG6q8drPPbe3GZh6fxdGKBEvYwO4GEk0
BoZVwijvASuyygfWg6xzyqEZagxArUKeRhDqGPL8JV8+7GuKCRxos9NLiilvimCZjsSqNJ6QFVnz
KlCs7pmFx7BF0JEad2aBhQtpkgTGwlgE+zSJ9MwGoJ4TVXkIro8FBKYSolLcAjCmvCR3GjKKNblC
phskgFutTgfAqthJCN99iJmik+xGFv2soIVz07GNyhUOEORAZD5Yt1mLdAvBqR+ZO62PgHXmpTag
eSMvNZ9zRBjEDCf5CmmVjP+Dok1FjpyPD1DoLBbURA4F2OMnHiC9Ho3mbs4Hv3V9QBpAHYvyK4Tc
hCiIhvt1qP3w2mha/tVaafdkqoNgBl42F3bUQDJVlIcIYefRd9D9j4PXaT5uW8OEoLmDczTiXalr
5rRhrReD0w9Gc2wqMEEhZdVVVbXJWHV9nj6BX1OfJ3Wcz6KwWMWXVSk0HqgFZjp5klNAhaPFs7kL
rfe5IndbYlLOUxopp+mQctxnz1GbAxS3s8aKfnrRM7JXQgvcRTPolPzMnyF1MYZpxDHgeesJow6R
8gCbGWEmDtp7TxxD62iSz/YZ/F607qDUgVJO1GFfj3P0oqJIerADoD8KYSoecwYuGdkmLsXFYR8E
27Y15uQwT4lMzAaBpzYi1iBL3YhoHpIA5kxTvWyUKawkSVGvRoX36QBkAn9haxpqSuh6BKNb6iuL
B7ePQNu1mMZPq1DJxAFpNKN6e5I42FD/pqt0ao090i0t28smVeKaXo2Le4ip913T6OS3yFjKzkjO
hnsd14C2CouOu0Kmceee6zJAG03PUT9g+3rXJ5+3sohYrGMhIkWmCc1l4e2PdbaFaJecicMV6gXP
t6wykFAorcrJJAcIByY/Qs1d2a/MUqINVH+/3mU7CL8RQavmWqfNO6v8kJpb9mw5bejLwWrs6uKt
MQatcaoBewXGwDa9Z55rv0dwGd4mleAXLy619Eml6ETaGCBnhc6Jaa/LgX1lAdt/potjf7G5/RZP
uDU+K2CfBrch3y3eyRF4J4TVS2ShlamJiT0obQ0nDpZgYUDW8lmvc+PD7xk8Z23FDdoFLR8dmkw5
9KzBAJ8LRE5ZLO4CPKWm+zmT7kkrN4ldUL3GlZQd2WFOpStAZZ11UfGjdakse0NbA4AzfaJKyOgL
NDeqiCjgildIxJVVtRm8HFPJ6MnGjD29qRF9uGghdcx/Qzo1q6wvh4JEFI5G5FJzaq27TK0uuRCc
eTyEO5c5x+hvaHCy/NjFw3BsdFIS3MpqrfkFWxNGH+R8DTkK5HAeDPqj8daEeUB5Cgm2Wk0QZgbs
e0X1OLSYHFag+tlzkKVp93e/b7GmDJHeTp4jHa8aS7CPohnEuY/tGucmBpec7l0N2NpCBrtP4l5V
AQIuqVjcbDgZwg4EkT5ZEf2o3d6JiLnJziZHrlhHIvhuBAQwrQio6YpIF7uwZ1yE881un4jZnke3
7mpEGUWSoVfHcMjlS0DOcPQrwlw2ZZMLz5BshvwtU/582zfwQL3QTAOiiQgr8BU19w+JLTLzq8Nj
MV1j0VbBucYL5DsGIjCsHmNfcQcyKFEPDabKeYuBklUi/bOW7pAf+7MLZQbVJjyB+qdGPg9qepaS
p1Kr5OkwjInqvxJJN1eQHkc/3WmNUrfvciQn8xNCNaoDWxksG+dxD7jOZkZR3et+DEUiVJJ1qbSi
Q3plh7rLBChySfxm7tPjJQ1p+6H87cgji2gvh7JL2lVm8aT40MlXxzA1DnXWIWdp4uYGO0N9nLu5
wAtRCW3EcoXseoXJpzMuHXQkqjnCMWzgOEmuqHeww5JNzWjw2cIG9xlEsn8y5kKh/TWMQx0F8zOq
4ogKu2nurGAuoOTAWTACk21OaxIQQbl0qdSodtVSkUv8rrN1pJjjO6ml3KGIMax7XTPbzySzAi4f
EVmeHIbVlT12+q2Udf/TzAFWYaIUfHdOe/jCcRmLw9Bl9sEsK7MmOXYYIkwqQqyGwJ+eLXmMtg20
5VYVYL4SQJJvI9DD10a2xKNE6etaLZcChOcKt2VgfGdRBkVEaJZ66qe43Vl9Ll9CzL3ozNEuqPvB
J6iWLAo0TVERt1sOA7ROpk5kBKOS4qMMSySjcbcgPicZOL7ZVeG7NusxcXkjEwB7EAdT08c9/pRm
ZSqS2MPwY3M4JtY5FKW6RqEHtwqen5+4+mhgAvN5SHpZGs73YSQB+4AjLut4URhw2bM+blMmhO9q
i+malKvkwh1USq4VphSVVth0n4MmcDbarKJYevfxsdVVEwMsY5SKtXQEFzag090gaRUJhuksvMzM
W0mrKhtWq0YwYeRUSrTdauVn97ORhj/ssjnslJ6OLcxkOV4xUkaoXS/O2rAPWyTyeqLDP47z/dCW
WuNWSQRzKu0KPlYYLDEYnh0h3HD6kQy/mnAA3K7q6iOQmWCnFCnLMcV/NmyGWzusuiT2WkpRwOaP
h/oZi8uPHenxuez6R8uAa4NREQwTE60j+9PpAtI8GVcow6K7oiV+0qptIsiYegIy9htj3y7sY7In
ugdMLfb7lC54PyQWV4apXPjzUOWYSGvZJSOQa0OQSb6w1SPgdkUKbVwUqr9LLRkzPlK1YWOZJdYo
kclV+IGymhQxo0C3Vpc1MtkIp9E8NOhH+YYuVJzYdAa6YzJkjXt5tLMjSpICc7lsW4QQxPqWIIGS
bTWN/lXvpmlwSmMoTqS2iR0NcvrExiFz26RTGbLlIXt638bgoQ9CHOK8K97GqOcpNkxh8TiUtnWO
5nh6JaNMXQubJRMiReWZYPSBiS5pZMi9awYWi+o13HQDgyzwD+nBIIDqTCKzGWwC3BruIJU/i41h
a+QlItJFIrT6NyKcJj5qHwaVJJiLdrjSCSKKSKUxopqaLfCLfRwxlGpUkolSzID/TajfH7U5SDtI
gDTpB1AkqMR+LoHff69BqTkv5bzEv9zEFSe1TTbxYQar+jnAgLpKcmZd4kGlsvzn2pc/iqR+/7YG
ehKkXzJx0pbxp2+bd9FozFPbUM1ICBmzdNJ9N2XmzZGa2TQHFjDR/+Z7KvIi9/mDjkXYMkQIy2Kv
I1vEPP/ph21I6c5Sts9try/TTBDy7KFkDi/yAA3k8eE4dA+j37LEVaipEUPYkENCBmn4rM25XYeT
KX+A3hY9DVQk07xazVg+G2prSDtTYmIOM1rEhfHBupkaujT0+Ccj6CZm+W2jUjHknPpgipX20xIF
K6COoE6FJ7PIs62RFvktZqxBblU6a+deKbtHmy53wIpOWXsralNBBiR3ZbsNO7S1a+xGEwzMwbcq
V2kN1nOIVZXqQ0z6oiCRSkSbeEcZFOtCVh5E1LFBreJW2sn+RAQWKJKqXFlmP+8MLTfvgDqn3Fr0
Ch/DOPCsC0ebGSyl1UaTKC4J1NI13QWtPlMWShk8WlRYRG/UIdEIOzuS+9CdGlxDZgp63xnBcHB6
gkff4weq2JvQX+Nmi6rcLY0CEFBuR9Qa42hZHhur6NVMcxVvbNzb7Vr3lekztYndhlc/dhWI4rGR
1zHsacWpQF26bckkmkazGDkCmI4BsIu1rtqlePcTupmEwbGw6vog5oTHjD0PMQpuu0bwEljFlLhl
KWr6MYmUmCBrEMxBJNdgTpttB2JrCEHDxEoiOL6RzRjOlHb1nlwTWWyqEX9MKSZ5/H+C0f+MYCRM
BX3mP9ahngueyv9yev/8/iry6I8so19f+0uTqmq/yRpBzULY1pL7ayJo+6VJVeXfdI65RY1I/rlB
1vF/SVJ19bdFnCgsKhHuBVXj9GigXoX//q+6/JvNv0THqrI+1CzjryhSLYHs9Q/HkE4NheTPZpwq
q6ap/lkhOpmVyqhuaeg4FLbyFCosidXvqDwTR/gSLzCguFnCee03pSlfCPTZmeZgvs+g9708rL+M
ICshbHZXnQiezCG7s9hqGY8/ci7YTL5qgUSSDCsy21duytS4moFcCeQY4iT9Ugxt+GPkZFvWdbVL
WNowt9rIY3Mu0h9EoE5WQi5ec41HONOt4jKHeznZQa3J7pcNBNNK/HP02SsJoYnQSTspiEkLG9VN
bJxPZnwJxtYV+OgcAq1VAgmk+cT+RCy5bNCAAI3h/ofP2uYEP9RPVTaf2gRu9xAG3jyZREFJm9jE
DM+T0OmKnN2vhdtsZLx9MYxQPVmEV8h5ssuINkR7tOvq9BGhiWAxhesq0j+1ljcQ+oTiwLyPL01R
fQsRYEdpcKz41BVKSyBc1R0zq/gKI+UL2862NFhMxXL2bPXyGtWj8gCeCTB0AMwdx/69pkj5Mqd3
pqwGUT0Oz3WlsbSdH6qk/NYQ9xylNH9ICut1JpeItifYgGn8ykeUeQrpmOMk3cjDOhQ5DxAUQKxr
mJqv/CwVZ0ymOmlhebyhM6Mf+fYpoJryp5DrDTyC5hv7EJ5Jn5aFWdxp5ouVNAsfNFM3HY050drq
DLzldeUao5p/WVnN3nyIrbtQTR/C+i6li2B/RtIWp+8I7gKSD1TpB8b77y2chlRfwosR/cfsCeEz
44oHjJzxbJpLx7BxSEhRfW5qtb1Y+qy7/dT2XpT1yrKDLnmpgblSu2Ab1hjUiGqBb9xadEX4JUor
E6tIThVvHBhsjgh2MflZFeYFyYbPgn8eQw+z8CF8Y/+Dh0hijl0O1hVE3noMehv6jmSvW7KOA37g
taJCSVG1RQdpZ7qbkRvJKCj7YFq1GxTilxj9bv3IPlvTfOkwOTgEW3sTavAlSXc7xBijTdJk48hs
lrqb9UvJZk0tPgoLBaGOmBNFILDGHvI1PxaROq+q3bxa+B8pTkQQx1D6687zQfEU1i1umucBLQtk
CRglDcI8X/O4zN1axquqW/GDqWsT90dafcREB+MW5OEVGJL+iqWSTqPQ12Ml3StgrFs4Qh16YMGe
ywX7zm0mZVcDQ0PovxZoJHyQI8Q9xfNzl6gu5mfWN9lOiYHrNZIVnlml3RoSNLe+rfgXJHe6zL0k
OtycOawKAa2vzopvUOyAovg81laDu1ATb4GF7oo7V6F4ZcX+Cu2TQ4qZ9bKUg+wp05QIQ3OTlolG
rI8TmN2p3BqGNVw13Nse5KcAQRkbc61H0ZQjehAyHM1wm4+0XnJt/eizdhJqEZyTeH4HwUbfVsL8
94uznTDdyFL+aJNJNrkCuNDE3u+PUaBqWzmWWeVkmXLXzZWEl1liHlvoyZF0Ct9BRputBAbVJNB2
hd4Dsxy6zwoOT6dLyYZsZM9kXoTpjM+nyBSbX5Wfkxpq8GjoLVL5u6+jfReGV9y3+jbBaLdSx3dk
EDlKyxSHXS9fqKXxyEoHn6ahxawnBNKtouaWCRBXsC72kMi8oWsgrE6dMQxqNvSlEh8brC8aB5zi
K70Znu14PsbYpmHryEsGoLUf/epFgw0jI1Vd0W7c9cnEx5pIWzOPUZ+g6TrkBcIfc6Q5JGlolSbS
0SYat2Gr40pg+d/kBPSVZr1NWQaFOYjOzKritWXAyoNR+KpECC3a8RikUk9UyPgpAkIk9GITgAZl
m3zCjZ+5RoroqS6MbdA2VxQFDGYbDno6xQeStZ0BQHlpvgUQP5ywrIyTZXrWLL2MIYrucJxhTbFY
l5t3u7I9aBgPaGNYD43PUiH6tVyNr1PXn+Kocm20m0UUVO4cSuIUsHA+pzp5QZLdujP7bGfE8+a2
4MPXBtuez6JX6OVh0nK7Du8R64SVLebbAtMFr9Ovedd/FPIODn6Vq25hqZ8NFAjHDJ6GYIpPmpyM
b1GV4IKMzeeczoRtnn81+wcST/V9t4CcsCVGezQCFvKaqr3aQ3ivZ6G5kRmg4f0K8t0oLD5FuiVm
U2Kdk7fimCZyPmTRxfiBDrKjMs5eLTEu7t5XFjO9B/3J3Njzum3lXuCdRqAnR+dIKa/k8R6iwvwJ
SnzNmLgVBjf6Poq5nhkmMHKJe9LJIdCVEc73qFyS1+TwMbBaAl5M83NqaFmEMenAc8bqFiARcToF
cZmjtHawS9pKdzVCwR7J0WnWHS0rrLPSIJ6bKWG9XGlCD8snRdHbEw6u7mrIwBTnKKvOpp/Ud2MY
S+cgi4xdgX3rhkk3/PHVNj225pRfq9TPw0MoBY0nRGu9MMgFzWt2s35UGqLW8fyFzyUw1J2oynlF
6Iz2IQgaJLoxqikpKNWbaeRqJUZcqRllEH3RPYMcKd7rCsJxpQmfBSfQZqZ08no0kuTO7hF9BLlM
gyaDwkb5Fad3kKWY10tStE/pGRH+0zyjq98ysi83IpIp+zWESD/Chm6CGitf6eSzv5t6PGJ3Zpyh
Z1lzYeIJPV+b3gHytF8JjQNnTFY9iK7pCMTmM2dAv49NprjYG4abDIl4PZCc+dmNgz8jftaVHYoD
QlOYbuOvVRH6yENYHjT2YmsgS/JFRkq/D7irOdfrur0aWVSd5Mak3UzTjQGJ0B5X+MB5OOVZm7LO
Dy8gwLrLGNtGssYpURFsUNf1bRiFtEfIxGCyo1tS5nDoyWzUh7OI8ZMTmYbqb46CvRTodEBxJGp4
yeyIHT8yCjYYkfnSotK4hEn13grRwwNshw+afgmtglp4EOeMfonkHGJIKjSGZlzOe9XymRyyJd+0
Q2K8JpVK1jOnIhL+SII7FxbRwQpl8haLs28lB98mr8V3CfJaiea9Z9TvdeTLQquDuAIdIjEPFpFB
mHvTXd727WOUjueUtxir4FvMFAUuCw/qdNip9RBfui5jGNUGOiVZyaGElpY3tsWdLnu+Cg6mrcHX
hxY6wFDdl1CWmBQlJOPGwEja4mYVRXcoU2KF0+au09qVhs0ETDLXLfiQzRx2g0d/+GWOCnQAiG6P
k98/NSTfg3XBM90Cn153uO21PA+Au4lDESj5pirV4oLX5FRk9pYm/7HCVyaorar7cRjWSW/eRHgY
VG7C2Qc4hI2LMPCcjQirH7AH5Sazx2tVtSu5PilFQh06+G4VcSOT7QfWAL3eoyHBGSzQnKrTrmMV
XMrWpkzLhbYU3Q2on53BDEgEGuR9FvlPM7YT1yoxLQEByfbWiJW+h2F5G4OFpKX6np4QvmyET5pZ
V0dADHj12VnHrF+mF5qKFx7Sh9gsR7drja1q/1QQQi4IekEaFQ2XPr/3HTGLiW+dp0Q0NG49Ti4D
/09EkvO+Ew9jAnZuAO+jgQoVYzNsW4h+GgaIsBvlJYQXp4tGhHjzPIo8ZFdro4kWLn3dlRUlQTi0
NFlRXXx7wP+/uEdI9viGLi2ogeJTBV8Qf/aTElbSUbNhKRgRIvzBJ58vOBnoGZcAJhH1J7lNQOzP
ew0YG2pPdqlAL+6FwZJItPuposuwitwlJ3yfKhPPRxnNQP9NxKWjDOP4lhBTQPzJfFAAwFONkexq
cxl1rSD5DTvKBsYY6H4DOUtP7c2zSwpMp+ImXpdEPUZNPfJg4I/AiEPdbyrs7M1zA0dOIM1sZqwi
DLxOssASb+gRmYSxdqwnhDC/zFx/CY78T72pf3Cx/kOv6/9CB6ti/NPRwanI3z+Lv7ew/v4Fv+YF
1m84mwnYs2zDVHRZ0ejIf80L+C8yOioslbZtWLqqMEn4G/5Y+43ZuM1XEfqj0c5D1P7bvID/xLhA
EwwZgQSwGvgrAwMcCH8aGMg2s1kmkCozC1lX1T/57zhRKZT7CauEesPwQFzn4Wa4DAg24Qoh4vYE
soJsFie4t1fyHl66C7bDsy7ztJmBBwyTc3gKenWVFStP89p1XzsTMiVn320o+eLN8DJtjX2/bvdD
gKhgz0oJLktzfmrWjZNtsy3LNKRHx6mmldPWmblVsyd52tIblq2DJmc146w79cYdO8WeFzatxk3v
AmcfNz7F8Zvhdqtbx6u4dSuglG7qhTt6RI8axykO4Y2waHM6dgeWHJ3z1DnhUT6rt3RHO7LHgbfh
MD8y9/Sg678eJDflDyHV9lnf1vt0rX5EG3/dbZ+GlXSvOZqzfAfQSdYFwZx2RO4TrRfLw13/qp66
Vefc/FWzVi4I9gznaX97ehLO6bD8AzaHI6P29Zu+Qgzn1Mf6iHV0n9BFOAcQH87L5uEhcD5Gl9mB
262zOw4xJ3mqSOtCfAwr8iB7gBH5ONh1CBIDn8JNHrkWf7blvEXOA++VE+9at+Xfja71KRzJMVdM
wD/qV/qqu9Yl6fyIXvA8iXgVPbJWvYuAL3lx2zpdMACbpqu4VZ+zJ+/KbXtYGLN0NMS88034uqNx
i67BqvSabecol3aG9NqwZVqrFyikXbPnL9MmyvVav8yb1CVh4RjsuA6exvXkGK75lu5pstm6s1KC
Qg3JYrhWbppeo8iRmlVyKz90ZBe6032XF1ZR+rexqW6d13ksNT6ZAzBkILWNj40AwrcxB2+5Iv5l
4rOGsjF/9ydUWInHmq/xYCE955QrACAeNX4a3rhTT+jMun7jKZOyc9xhhg131zzcvdbjLvzpRtaD
jqk78SZYtwd5h3ftWL9Ob2hsaZmpQ2pO/Ip9Y+z0RMIErjJ4lexaR+Yjff88B9SGZ3GLHcktPfu5
PIVH9aTd10c0NY+mdZU+xEcxy65MyjlWLSRF/ELeJ+fQlS4F/xxLJ57pJNAnIFUd2WDMhjgFKSCa
KWAnjll6w9HawRYhfHbx4BAYBbJTOWm4RZlsmU73A5cXxIginMHYlA/de4j09theIM3VjC+mfdfB
mNsiTt6H13gXHzEZdD/+jT/S/UAy5Vyvxz2vv1rJ98TVcwQUwL5Zcr+g6y8fEG1oQEyBRf2Yb+YJ
PJUH5c7epDBP19o+2UhcYJDAIpCTnw1fbbuK58IiQ6JHH74JbtCMWiA79JU4yl+46iraj2flmqAZ
fXUZ4Pj38me8cVqH/HKv2+qnXlv1Lhw945MfTDj5hlXY5jptVeGsguQg87mojg5WxQ3O2sV/lDaJ
u9zBsvY4EaTrNrLTfPC6oK/kq/IFpSnRkP0LjNtrcBi/TIIuvqUPoIZgLFSwERrT963h5cFzBQZl
ekDvomynU77RV5tpPa17OIi72b1gtz98SE5z4raJDvFXcjb3bH7Md6DqTvLt57wlqIjs1/QDzlW9
VV+vwUm8a9GKnUR8Ve+0ayQetXjXq6/ztGtXyg1X3at9LInWQfswdM6nvFPmk31ZzyvLs198Rzpl
R/jSTvmhXnfanWetkCT+aGf72q8YZN5r+3O1Y62EAQIG0Z2V7PDx6k96zQ9Un5E/QFNzOZbX7+/h
FtG12MnOPR6c6z5ea6vnNRkhznly18YNOvAnLF03WDVf6pFfObKrv+TvrxqHeaHy6Uybdt25wyZ8
BxvpACNxUICux3W6NVbzejiesWGszhBdnhoUsBfMkR7AXWaqu+LYue3avhQ7md/C5sRh4rwy4dI7
gt8D7d500rOxH1xeEH89HwlnYre/RWEitB1BdcnJfE12ur9vfwzD4Zfpz6vl/f4qzu0TGCI4ZF7p
pE+obTgXCecAEX2sjsOmU7nIWZH3P7G6R1ODpr52cMdsqKk6/tausx2/PAqPKSEwCadp90Sj+Jc0
c5FGKl43bTqXr0HN7qXGhryqGVEAl6d80j8DGZeCsdHWwdXwXqWTws8gdDeEh+CEHlela3nKunDf
tffH2In396vtD2aXzkXzerA3j2ccxEa08m3HeDdWcHJ4blonBY/ZarpGvEXdpnIJvPKW/7Vr6Wah
VX7jGcvLt8hCdIKH/D3JsOl4zZEXZb/kvJPDEXy16WD1Dk+ieiM1U/oCHmW1yC0hYV389U24EFKJ
8PSm6NIHW73kOWe8prxkZmHU0Y29KaUtPmTBKlBe6cXeFP8JLfhLBeQD7NMi+zPV5A+V4/+l3AyV
/cw/3jntv+vme/pD4bh8wa/CUVJ/Y4Mjs01mcw7DwVhWzr8qR/4TRZu97KA0VTF+pzv8rXIUv7Fz
VwRlpaKAVGCf9F+Vo1hyOECpWJbF1/3FynF5YX+3aWKhowubbyGwfSnIBf+83Y/9LolwMfV4NnmB
jBGLRqXVLco1FoP/YO9MtitF0i39KrXu+JILM8CAwZ0cTqNecrnLJfmE5fKGvjF6ePr68IhbKR2p
pBV3VIPKQa7M8IjgAIY1/7/3t6Gf0W/OAP1UPQc8e/GJqxdet9EiBak7jtNPaquabHcYGiQEZV9C
5EJ8O5RQ7huTLMiUxvKjnfnujdeH8qEVo/o9auO7TRjDjz8P/R+Nu//rceTF0Hv3ePP/4MFFvXtu
OW1+5d/Ln8/H3/oP/D38nH/RSSS1xScKUinPtxlJfw8/YRLc4tGyhK7Du8dK/X9OLo7zL84rKyHK
ZmxAf/z3+IPLYzPq+Ku4av4amv9NBbr5S0nxXnDLS5WHg+6Q3pNPSd2F54MAn5/wXFwiIqqz7dxg
mJLyUQmHhlJdyR2dQwM/i1tsn32Yf1/+OXlHvBSz/HU9fvna1l1pLytU6Pn1MuktE+3ROmjLLAL/
QYgEOONI7jGMlftODd3BD5G/uha5HHGsnIfU0ewlO3ywSBznMwgct5NTZ2dJ3gt2P5LYe0K10g+Q
KjzfF58lz8VB94IU34KM4xyrX3y/gh4MvhrOVvONeMn4LLY0DbJZ67P3H8nrNwB8x1+vth5vkfq8
fCKib4W5tOio8JrpA6UMTlEpIhtkpdU3l+zuD+7s9Rvg1lwGDmdoTzj20RtPZJ5QR4UoKbNRBnO6
2EGc4diz4my+7EdwGQn4wA/e+xs3qZhPHVsIsUqbV3zNs+iq1V5GuytpgtJyjcCAF7ipSbXYIsvS
J1Zl/H7/mcp1GP1bRrQOM8YWgCc+LCZYSPIvr9e1DUiDJNOBDf8Eel+SDXeo8tArVjS1H1IpYBgy
gDiNurXgLLo06rPOPeenazJjYlXEgrSJkJERbFADiNrFOLEIfLEThLhhaqsvsB6sH3BHzW86wfm1
qcG8f06Ligzy92/mrWfHALHcVYclYWS9vBcoNiJ36OQE02B6xA83ZM+2WCWLKKt2ZS/V7v3r+X+I
W0dPz0WLt44PE0m0PBoii6PwneaIc+hVksgTpTR/PS17DpgmNizwyMmh6s2+3LT9FJ0qK7ce8FpS
a9UROjti2qz0yp49nJ0EjXOUIj+zHgJpqOTMSCM1c9hXvBZN9sEvq9DOg6YHCO3ExiYSt+Swgg+X
dnuo42ZFgUeptWuAkn/t6Wyz+3I8tPAxQTo0/VCtXhJYVLU7t+woQlhN9CkN1+CgFs/C2kiIcTti
GgOf4s1Vejv1S31dt4P5XXsssZta5A1yAb9Jpk0yg6frCKAGRtSV87KTVcciOpAqDHHc7vRXPyH6
ix5NFlF3rJIBxgM0hA0+JR/Ldxpq54T8DuNHiHruK3NaTTFBCv0AWrW9yfoW1aR2YUa52rQ/Lak5
pmtoqkmWhWk5F8lU5I9V1dVkAyemfgrzxruzYYBD9QeEvh2Rfhig9oDubqceZsMWn5CJ/lUTj0Jw
Xn6DbGXNPpjbqdhgcJuNYCwndhRFuECxolNE/SZWjekEA3Q3MIP4ycddpVOhd6ImSBe5wxhfuqUr
75qipupqJAPVqcpfDYWYeQjcRq8JKXfOHe8STDOgwQUHkIslOfKSk36oIbkmpO82OztF2b3xW7e/
GwFhEhs/xeyDe6gGj+2IJ2Iz1KBPUd7jhAAJPTTfChP7dZBEVcsEP/kp3mIsGntwSSbHQynQAC+x
rq/q0mt5ErIkwdfV4wi6vlxsew+lnMSftGs5ryA9iqg91RYGL2T4dDg03/NXtHrUHbw0TYutqv0+
RP5fWfxv2yzv/bpeMAH4jfGIfx9DOgN89DZW2S/QKtzMuuhwuPaIjdPpvqlH28f37msgIbM5Po4D
bqxN46fTd7d2YBmMQOFvYqedVb3xiarBOoEtMd7btl6u5piwt51J1h49sX6i4tYrOgwap/4QDF1F
V0vNEdzvGcHNHktDizcfq0wX2EkrgELThaJ10aXU2sN4jsBSJyMxO3n2e1hqTt0WRJr7XDnjjVrM
vmACwakL1SuLriTclwxohvTGPQrWotg4nc6vYVVZd7TEjH43e7I+jQuCgChPmbCHh9GHK0R3m8Cp
zlVPlDyXL1lt04RCZtG2SJvK5Kc79BhEItF2jxlbTsKZ86nq9lZjcWZViUOpzDQ0JsTW09NpH61O
AbrPeHaS1KMzHaWx+ZtHDmqn62pnAb+KFho5NgLDxhqMbkdQ1OxvF3dpKmwEluoDNvHGedx5xBaM
dhgVIIvNZQkKQJrYEAiAW+eMxL5QuA7Io+/LHka7rZB3oTW1NRpeDLzbYu5IsygdYySwHbvxyJm1
np9SeOgWOE6d3HR0vinj9C3UpaQtzHGjvEo9SAOP5SbN8ob+RCXHnUtKuB0kg/Z/9qLnx4bo2smq
yOZPxVhDMB5qGMLBWBO2a5rh7fo92wc6tloFzEzDo2HX/n278BFtBCGD5ILOdHCw5vkDBYO68H/5
XhcvLJ/meK4nQdgO6bIS/mysE0bduIbDthGu0wSNJE3CvqoMhqiEp4jlZ2bfZFIcmFWjPrXlyGyg
SH9EZtMiqJbdAh0VM67z0+mWDmqqrKrDOLROdxrySZN1Z8ZO0FmDn246d54AxYEyvVVlQt5C1JVT
j500LTnGeC5iAE4p5nAKBigk5y+xoQtiaxCBQ81cb0CHMz2LeEwPnEisbjvlkXUvx8b7Us+hCcl6
lv03MGQaL0k36mwnAKs8IPyWahNjhcGcIgW17Sju9SVuXJfG7NJmv2KQL5d8ifW3eJirHyrFYrR1
Wpg4zPikBG9zWQznE5CJGd6CG1+bns6zHTIcymBMyc7PxTEaCrxGLb/1WRNHMLf8+prWMQ54Alzn
MhCGMC9F76HMgi/dYsBVTmsFLtIN7zevcyxvR5hvYhsCGOy2WUEaG4Mqkj/TMELH1jBuEOAX7t0a
2P1tiV1zQecqpiwALtSbZxXnAwjTXeyDgijS8YHYGjKfSARxrpeyAV9VotuqcGngp8TdRsxXwF+l
VKch61zUuDGKQNSh82Pw/DTfheDt7E2mVYj5sZaDR5OM3iDfNvaxU6+oGodFzFgb6+ZswPzDC4ug
ZFoo5eDOqoK4NkhQD1OyM1I1UrDlAIEACVMyRsrBJdp+Q4ygYRykXeGHISVwxjCU0JLz5zC8I+wA
1s1U6ipdQ1TzexYt7PNqdOodKjuabWkdLk8qK2lfMkLnz0Vvap4GEq9oQ7+vjkigwyYGdce0abJ0
ud/wp4qMvKHIUPplXaEoZYN+PkX4rGC+F5n75LlhZrEGjCjIQhtwAiOuwTLEu5UXlYplE9Dp4xbY
NaJ1tOnqb5PcBcKXxHTkA9+Y+SghZHuYq6rlwVJLzfdk5yY48Nm1fhdDiNtFxuB+2WEuTKc9MsNH
U0l8HVleeT+EH8XxxTK69bdB9JrovGi2b+2FW0DsZ6UX7K2aKZDhIH642jV/KaO0tsSnAygx2yH8
jcIO8nTnyb7fETUWcr4nRWJjWxZ6kbHIwovE662f2Pu7XV4u1bein51rtIi+3iyZ1dwgR5KXRjWl
WCLt/NFVxnTjJSBIMDKEeJuTyex2TDAE55JCsctMK95nblSB4EyRurlVSoggYdNrVdXof8ErXx5R
etpfjMoeIbroJOIU2TbxrnR7/LLtXDjEFBQ480LLUZe2VdrtSbo4ICgWsl0CHpx5WU2EMARQ1fr7
gU3S96n3W3EKOoJaBm5r5lUJBCsYzXzehcRG6gvtuOkDAZxVTXRD2e6lxkyOThWu0oaQpxw5apTw
YZkZLIemdmt0hz278623/j0Bi+78O+wLqnwFyb8Cpw7iVkJBkMMtxOVaW13My72uIP1t28mZr9JK
+zhGsqnFzMgQQqyBvQbxjY11D3Na5X7RY83MLCdkvmgPYygdQSui1t+nBB9OW04N4fdeWs3Pdmyz
L9gJTKqqopc1XP6qvSti309PwrZxHhi07pe4Husz1jnUsH7hTsYWq0NRbtkOanrvZqJcnEYVEi2X
ECOxMaXu4n2Y1nW4S0UeQbfEHIUimFihU93iEjsYqYFMAwGGfDBmrPKwPQz8TPBv6MDNtaTHEpvw
X8k7kE+UqmpaU2aT+DgTi/RJe1PrbLE5rqAzhV0gQIGUnNsI60l3y3P/1uw1+Ci7RTa4kabTfl6D
8GDC+/F4RzpbetKbGM42LeD3x7ly5K3tef7PujDnL8Lt5mU7pIk5EbqRZGy/4GPMHD7M8JG4OpSC
LASIv6zckNEJNI4SjH9lkleAZjVhpYqtax3Dg6HgG6ZAwMaI+R3S4HiXlGq1ReGB8oMuhbK3kWwE
dFA5vnHTpBFbNJTe5SnsSKYkyzCyn4gu2PAt3Vx/mkUoXd6THM7qpp5NcAyDh33DcpKVC5iu27Ri
DPUus2wPGpdfLzepETZIbVq3/gmlnQp5JWRIKTrBXUqA+4DjM1LqBMNHe4DJgpeIlYSoAjGrk6rr
BW+m74ebaYaSTWRSW3NknfCqwrFp52tDjQPSQBn5xifbEdhBQ3RF9IqGRfyy2SL+aolqI0/Qk4pI
rAgMDtNjWJTUp8cMMPdYxeNJlY3TrrXBsO1UTrwLtnvdPzaNO1uBOaApR65D0oDGnrkd7J4mCNxU
xB6eW9CRQpuZqL0aevhLEel4CKmyEolQJzPCR+cmrL4PbIZQfIZZOIDJYGYm0VWMTZA3sXuZEnxq
7d1hmpgH2BFuGnyMGNwASGYcxHMrRXlkmp/sJERT5+KStYLF6ynxIICa7e2IDOfSBVvTw/hcOUUZ
KLjMYr1nV87fDfcccQ6pYtbwS2GFSTn2EBTEbrjgFU7N0pyQktfkOPEt6KnO4ApzM6gBKoBXjBde
U4FuQUaYnWYCPCXyZQvmZDkw4MK8tm8J3xzPfKpG94PADseOvoCSg5d2+hZKiZOa1C69XzT7Qcor
tdyj/+wApsUs1Ts84dPKXXHBO6jM/TJDsURnXnkCO13VL+FOUGyiiVcw5wQG+4IKu8ww3dpzycyG
9VjcRNXi/OpEx7YerTkp3lZR/Cbko/2RxZE3XUF2qh+J1e3ZD7ppFB+4zQ4UikZ+/akHF/PQN3OC
7tuOMV8SHt2VQdL4gg2V2fLlRCCXodCz5sbb0kpNvQ3berlHymhP57KZqNa16WRdCXJeQbpbKTNx
jpEXa/zMaW5i2INpzV073LXseQlcSopiP3rNym6cFoSjxjQ3X41ZImrj5YvrvMGoHjhDg8itb9Nl
W5uI/pByKKJ00iHmxks/vvBb5FXAXNTIrhJiHHsT2E9fMidW3raADPIDoIJ/OaVld9HVFXo7rRu1
BFVa54+jC9AH26zxK/WIwMOHSD7qmTVkI5FWxSDhrbFzRbS/ziljmEJyZJ+0HlQyj8QYDp3eQWq3
ffTdMm+xhJTJKd7C6afvz9Z88OamV9sWYxyJEbWgpOBbTvRk95bJC6tKIBTsjqxg0kiCA6iDI7Bg
XN3nUguc8XaqMZnaWVeCzxiQSO9ZEX1zSyXYSPcdPhka5hpjgHJs+LN8xahLjL5AqhnxtON4SK4k
ourfaTPbv9pENude4rrDCZs3TnDT6Cdf5eI6d0CXmS8U8VU0cuMyvYa6sPhgtdq8DUpNG7/pULyS
HaTs3zprYWvaLjrEx3mFyW49KSS+grYxz6hN0Ndrqmhp0LQWbB0BHMynFRB3zLutovE+pBraapW0
EM9YWUn9RJRIBFa8eIm3g2linE82NFc0wHHK3JMMnJMNj+WSLVz9o5NxilWiisarzMqWb1PXdRdt
Mhvf9FQY33KTqnZgT5VkVZ/90jqLtLbYFbByosMd60afZWk/R3tOjPX3puxCJB3NQupP3UFDDfq6
iLwrW5Tm5zJJXXrS3lhTZiga82c3eXaxQT3GMbkC0HSbty0wg1zkbr/JGpHeOd1oP+AhdKeVlmD/
mgm4vdW2B8bZz0GucZqKFFGuqUD/WOFgpf6iOYEAW5qN84xJmL+cVd6dZTqFf0ggO1Vbi6RWKjR8
BThDBBcLwNQO2eloDd6FX2YJT3yI41OLnBeUhjaACLY+vfXkqpTGj6zstjwlJd4ZkBY26VmbQbhi
9q1wAZZVTp9Th5PpbsuO3Pi9O1Jyw1eadoc+99UagKr6Yttg872ifhwbFDyL2TloYha/hm7bXOvE
0kQ7ZDUpLMCCSlLGNBWaoCSa6Gcys9FEL+iAn4Du0X8qFqhadEez7MEmmBOx5NjReW74mFljKmlS
/sDVoc8wU7GVRH7A+XLjtMIBx8BiM275U6+7Hle7ZiKagZWomw0Ww7JP73FolT6tCruB2VTAQQJJ
BhOEIQmj+SAo9P0eSa65QNLLqZPPunhiiZsuWgEwlFiwmmJAaY4ASEudhs5W8F+7yHRUubW7qoBm
0wg0Domywxvd5OxsolR6+oz6SXrOgWImXxShbR/oFqv5hZEsAJRhGeF2zwDDdIFf+wnb+2nwRfZ5
4t7K/dgbNqBgF1ttBw5vqy2vt+H6k2CFMV4OT6y/fbf3XRlfTpBZnVOMM255Sh8PwrTlKhzicbQO
yhSyw3VepdPDf8I2F2bZGbxcqog39aCX2xFa6dV/lmEGf7oYKYTj2SSUjkX7pMmpkezfLxq/0VVg
QFjU3R289VIdFamVbtDgjiTVIxq3KRb05QWRh/22Td3sShdG+DlMkVm+f1HxUnX3p8wPAtx2aJvS
k8Wt/LI0PqgkaqMeHU0Ou4XY4xneKOrg5tDYOt2ZJEKfCqmTfU4peJuUk9xbYLY4v5Ba/v5Ped0v
Qn6IMBHTou34llrbvM8aHIbjtRBuSDtbUHufJboXSAC86bMyu+Xq/UutvYuj6jylbZ/EBpeiMEbI
l5eSfaPwBTHP4dPxzu0MZ5SOgSf/D65CZAh9h7Uxteotn99QC71JaJedvhXBWcw7UpnKKms+aH69
vhc2oj7nCSLe17bU0bChdkgVlvSHoNdLtS+tUNIZpOkg//Hr8Rzei3At11YSp+jLu4GBH1pjTATr
xN90Qrxzc1ZFNiXCbk4+uNQbXwJbFstZobnO2tV/eSmy4ah6aFpPtamis2Vp0TxGeXou3IJ6KnC+
Xe82bvD+21o7MkdjwsVUZwrCXeji2kf3R1hzXAsWAyrcHOL6gQ068CN1AJ36pHFob1uXrVqYufkH
zaK3PkEe6urXl6z99vGHbxrhWlZM112LBF0Y5SMh6sqrnXNRm9aFMUlKZDgTNk3d9OcVTRkTo4lX
bzG31B88hdWK/OoxeD6QTPZWxNocN66clqxMzhio7tysvs1aBIqYwpbtOC2/+mEcLgrDaoN2IXJy
MbrhdLCbHNx4OwVZvB7ghgSQDnQ8YFOuvqFLSVxYBAeuwnf/wYT5esLwUKVIxB88PUQkR2/MYdPs
mrFP8YUzy7lRhe6pzFNz12jkw+8Pjjc+MtdEnawcXP4O2pWXI9IX+eS1BZt0VkPEt2upgTpi+cFV
Xo8EhAyC/ajNlGQjUTialxziM2XecBmTKJJdCvacaIbQe5oGuCwEaUKEy8JpW8bOsgOjwJajXlWM
MlQfTJCvvkBM4FIodhRMK5ZjHT3ayFWN0Ts4AIwB2Jg3rN9iWTrn+dTggU0mBKkY6j6YL18NPS5q
Selb/Mel53csAB/ZnCTrTFauB1iLPSRmNQNjaRdlmxbGyGEwO2+bJzQ23n+9bz14hOdIFRyM7PCi
j+4XO5nlGFhRAkA+iKhF6AcpiApOwIW8aIxIBKMv5VWqsE/1A2HEXopE0Avl9E+nPp4BYwyKBA8d
T9rR1Cf60OgyDltBViQQQxO4xunab2zp2kH/M84W02tO3r/7188dXAspTqwerL0ouV4ObsVh2yo1
lTkmuPowD3hTl850zsi3wbK6hnp7RJnB7MEb+P6V33juDiAhNDNk5SHeWo0Hz5fILjToPBJ2HlRk
GAV+0dTnFHA4bkPY+Tp1RMkRAV1CIcniXaKaZhf1drGlhx0d3v8lr+YSFjfpr6Ig9ERIjI5+CNaz
jNB3Ih9HvyEnoRwnztJs09MR18r7l3o1l3ApC94jV2GKdcz1dTzb5wCQHgCpsOHPSi87wb0b7hzL
nD9YVV5fhVHE52SDvVnXs6MbmkUc23j2QJmYZnPAX53cklerPhiurx+bYsZirvLBnQKJPbqXDt+Q
FwFfDeqac+QQFxmhBCsTfaD///5jez0lKbnuC5H7Sc9HtvXysYWpHuLe4lJGExNwONa2sQetp3ZF
qiiRLT2Fsjxqs8v3L/v642D7xk7RJpuQudA72h+TDmC05Roc1rqY52bHsAgRBBI/iHG+aDsJHwa8
xkZ1H82Gb7xALsyu0ZWo2OSqh3s+TEQ+mqHX9QQaymn6kvsTxBn8vSfv395bV/F4pMx5hIdxky+v
4oQkg6say4xdSO+yrNyHCc/5p//BRVzkoXzqjg9d5OVFhp4do9nj8fOszD4Zhc5hrFbeBwNEvDEY
ickhpA/3oQ925OheemtqBkinq0Wlt6+scaCbyNb5ggIS4nj63BvhN+ZetXb8CUJoGixtn2nK2anc
ximQt4LUOjKeJuOucgbv+/sP4VV8HT+LjYEjpQtexZTu0QuVw5RIkhGqoC6c3yam8Me+1rdqXKpz
UmHSs7ydsRiBBcdmM7r9pefZ5Q5C7HilojneVPZET1Ck4/37v+utAY58VzHMEc8K82jVbfx+tmkk
V0FRi2IfVQktm0GALytUdrbo4VeUwzoVs//z/eu+8bbsdUisGk2aeN7658+mQcprq9uMQZEpCitD
6FEZCWko4jb+aJYS6z282NszImACo9hDu4zX7egjpnU5GItOEA5lBWqhOje3wLjweOXIojoQq8EQ
Jf5V1ZbuleMvGGX9xfhgt/pKprwOSzYZPmZwzoMIw17ecO6DnqP0UgaDLcMA1aXcYcPEE2m2DTXb
OT0V87SiINrpe2108pvlT7+bTgk2IPRDtDTi68xry12stXuD5nSZCIrX6jOcT+pidWOQ89DXkww0
YVoU6BNCvhUpAR/M+W8MGGhd0kH0ZrKEHb84OoWzWQssplrY/S8HMu1tSGFo53ROebu4oXEPmiS7
nCwqd+8PmfU1Hb1GxxXrURcBpGMd7xZi2+xqk1ZBUHDlp9ELzYOJ8PWWbYR5qyEFfvBpvDE5qnU3
xvYE3SBb05dvrERKJM1YFkGOgPCWXXZ/PZfg/N6/qzc+BJfnCXPO8Viuj+cFVpgkFT7aopIX+5m4
AM2MFSXXXga4+/1LvYqKZAyynli8PM4yCKmPxiD5QTYzTFMETSdAQRJLRIVt7s8FVt4gJqQMVJop
1sRIvpVE1odmLL6KJIQ+OIbnctD/+Am7gimHY++fkoJ9tDLUuY6yfiA3wTZEerBbtpk14sUPPr3X
44Y9A1JMqiNMA2xXXr5HX0ZzbvENBVE+JfdlQ6FyaPzxpESme1WVtATef8yv3yjXc9jiITlFeH7s
ZLWNzGS3yfVsWZJ0BbFiT4853MNn+CiH9c1LuWvspy0BDB6rdBOafbmeCJBw+74Bbsf+aMm86dSB
6ffBOH39NXANH4sEXyAuEPNo7PgZWg03Z8QMeUJwXqHsQwyu5IOrvPmufHBhnAAVlaajd+WJGIbJ
yA2FSGd4TU5zDjvPC4D+IzxR2fDBBujNB/jseuufP1uG3EmbCeA+7qrpl89aEbKCmjwFklh8VER4
61IWax0LLWFRgNJfXqqBCzIagltjrvY2tu1iDuvy5tzoI/uDg9Vbl2KhcyioYvkWan3Kz+4qkmM9
kWKGeaUmjW3osnBjTYW4qszO2L4/2MXrN4YGnnoZ1nEaJra5btyfXatwiPscADdCk5TiSauKc7qd
eje1klYKP6JRQV/Y/V0myeHLWkDPazHrhqjiMEidGkBQqUOo5wjM6fp3td7iphAffJKvB+/6IxlU
Alk29Kajicbs2DfWkDVQ6WX1dhJhuI9onu7ffxavH7sHa9RRoO/YVKvjQxftaEpHg5tj1qyLQwzx
7FRrRZxb5ugPLrU+1ZdrIW4XHPlsqNnz0i94+dQreDs59oMc5dFSZiC3Qvfr5CGsmQXpnxszd0UU
DN780S72jbdNYYpbdDxAAeYxXTT0UdLabKYDstRUuCmjqKVzLboTMOTnPPjqlpffnjHUlys52MP5
nLnVgXyoaFe7lKwIbx2SO4BJNyaygS9Cj8sHr/r1S6AUo9hrmVTe6aUePZnI76baJGYtaKDSfzbM
qLrsTapKcQSV5P33/fph+BzMGFNUIXkJ7tEhWxeZSak6yYLc8P1vUmbeZkCSBWe8m6sbPcfzBx/b
62Hsc4ZgKAsmSJNeycu3ntboD3RNqaTSdnvnjdZ86zWLaj64r/V3vxxcbOwswQwC3kGKY69JDWq7
8jJAyBaNxLNlIsjIIpOIZZqGzKrCRh8zjMREGvQfN36O+Ov9B/vGfXLWZ6dsUyDhALz++bM5JWsX
4cuCVhTbaH/nV326y+Ip+vz+Vd4YKewk4WGsZxDvj0Ps+VWYIxvUdl1KQ9cabrt5+ERltnhwcpaa
96/01v1AnvUEvh0WaXU0R846MpLRGBAyElK1D+tieHJNv/7y/lXeOAFTuaKASv2QjZ50j4bHUtUY
cnKi+Caj6Xep7P7kSHkwGOYw3SYAXneqzeetLYlhnPK5301q/NE5rXeo0e4SzRMihE/JoyZa9qN9
7luDimG1HsAwjHJ4ePlOkWmGbLpIfSVtowUD0NA0zujXLy3AJhrZNkdxFZb7WuHh7ynVfjCoX70D
ngujhlkZXxNv4mheYHJswt6xCBdJh+wOHlt26bZh8cFVXh/z2VqzP6IKsVaS2XC+vM3MGPOWBTkm
LMuRM4WhOD4AO0OBXub0rBXpaeQ0YUCNBOLrXREv320Rk62HznxnJH23a4zcvYtRF2z/DI//7y79
DzZTz76U7ffu+//6i8V79b349V//cfWri381q8O0fW4x/fNP/Tcbh7IMUyuKGldQXjT59/1lMbX+
hed57URKCtQuPWMmkb8dzo71L2f9E/5BKiR/NaD+ZuM4Jtgcpk4C74kusdge/RM2zp+h+e/5eN2x
2DYHCdJtKbd61nFfSHh8I3PW+Ju21saXuXWQ4HedibIO6ST8kqxTJZTDttu17jrcbDMtdkQlTxtn
lBZq0gm6NYTzMw851iPysfJeT+jjAwc/Rr7H4JcpKgh++MW2OEb4tUl42OzO+2dP/eavH/zcuvpy
BvhzGw4Pg30Yp2kOEUczgImfDbEGe1/QkNa+BgLaw4ZAWGJFXbglDFvfrsncJyPfJhkh5keHJWu9
wNFzZEuMmR36Mb7z49PSjCq9aMYZlEKYpxdNamaXcMdB5HS6S3EAWcja22gIz5DMGCfk/cxbdg2f
cxW1p2WNuGmh7Wz5ywm/sr3Gs6WvJcivw9iQGlZ7bXNqIUGydxSSoBuXQAl9xGdBwln8MSXA2b4k
DClVCHOyZe+MXXj216MuyLp5/1EfuYT/PGuKCh7HXroN9BPXte/ZClpGrjm4GXnfffKnj5v6V+2E
qni/LLWvOIou09WIo0FtssnzBoRcU1cQ+BBaAPiJbPSHMf/ugoUl4Wey/BYCEJJgsA7EfxhkzAEu
/mCNFH9smC9fD/UJTitI8Vj6Kdi9/M0je+ccJaWFP0jnV0JMv8i4W3YGN7jzZTacE1cHaMOfPsuJ
YEi3wLPWRZ3zNOO+uB4sUr62VVkVaL3xAYcNsalXLHo9Cg8x3hFx4v2I2nrudtXSJPCbmkLf4W41
NuQLj2dzYvV7S5XmDSbHPQnI9oHXqPdG0altWbfWgZ2efspoS10iImjuM2nNvyvLN261KPIzN/H7
fRjW8qpGdAqYwjZ2SHQJNW+y9pzARZe8pdLbVTiEP6Mu839W4XLXZN7yFcVaeV/FZfnVcHPQGsJC
uhblmqzd1t+FvZ5viNnJZ6DPFfjLrJjOiiVVV/Vct5cVOXHXDeFGxFYM1r1F2NqFI5Yp8P3s1h2W
9irsErJ+Se0gZajJx88WgsgMl0x4qrHOlJuFf9nGZUN/6brwVqXdnUbEuV8RBHM95P6erD9AT8jc
/N58xIVIY5REjm6bTsYUEYIuYdjnvvlJJDMwwqkc1GGaHBi5k5deRoRYb9WA9yz04f2MqqpJhUMh
vKHAdU8ClY/nZ+hu0IVmOCbIbc602DdTUe0++CSOpx9BPwyRhe3ZNrtGWx1NPxjGkqlyZjgy3jCC
TZlqP3CqdtAHWdfNb2jE5glsCEAjaTJfj2bWXM7Kve8MaSDoywbilydtKLElQzvdKisC2UKI2smw
fv3SLVrwqa64+OBXr/uF5x8Fv5oqEqU62ALIU45VRKU30CKqBrBFNWTstLbA0oxr6dec/ZOJEYTI
b/glwoHM2khYOzOChO7nSfj4/g95eeBEj8PvgCpPKZS9DbWtdXv1bEKZwDMSjkPw8jANmogF3m+K
YWUb97PYS6idX+xadB+9s9dXZbFwV4Y8vXAOAke7KVOoSBr9iE8VOumAlXXUD7bbRD/6zMJEpoqo
HA8OZqq7LKtIbkQHmtXgQvvwcdCzDTDKtx811soLgx7IprYESUB62mYmG68PJjDs+MfvahUtsbxR
ngZX8UpM1xDLVCYGydgJJqDA6d1rfvxTPNcW8XNgRQ9+DIaq0TMYSgilB2KizgeyjRFV5R5+lzYR
gVHK77VtVzdOQnJqJmd3h+oA+4mTi9Wb2TyVlnGSQOg+GwY06blT3luzhoQjyFFMyjb8rJQEHaTh
hbq5fYd8YRSggcL5gD0XJ11Ue58RpvvbaoxIShVEPlP7dfsrz+T/BNTlCKds0SD6UX4xEW++MWwY
ldPsISLXQ3/fSmvASRT7N44AAtv0oYkiMFTg88wl/pb47nxWKc87pFXa7Fo/CvdZlJGTHHkVnKKR
ngW9LvPE0HF4yApSKvG0NjvfLFmZdWw/OvEqKV1y/uVLKtQDwPaFDkgFj9yes/ECe5xtBK5qz5pR
NjeOo9tPnVEOP0mbFnums+zKBIkR4hoclrMCECfE+1pitqgMDkOTti5jR36qWoKea2nV5HuDzY7Q
il452J5vjNSSZ1FY4gVi83c6pfTop4ryFELpjIyMIj5rVbOcwYAfDoXlR9dFPaxyYxNiK/zmChRY
7RJXwEnEfmq1ErsuUgsQ+D6ydg7482rfW2BN16zFTUMeTTDbRnsytd6885IsCbdl2dTfRVTV2w6E
q2cu6WkRJf0VEmm19ZJwukg779RTSbcvQudBmqF1bun4q4pSYyObVXQ/JJc4WvuNLuSCo6dsr3LD
qS7spe0OmbP4wMDc/ECXA1n1QGmGyJCoRj89ACBYKABcdl5zt8x5eNlWnXftDYjch6zML4m8yoJQ
1M4Bz/2N2RrfYjRBt3ND5raRUvrZ1MNAT1WDyG9JVGbIy0Mqlv/N3pktx41sWfaHCtfgmPHYEUBE
kBRHkaKkF5gkioBjhmPG1/cCb3cVGWQzKvutzTonS0umhNmHc/ZeG+lQGn0nda+6HUf4fLgTmw2J
ycsDUGrxjWW0cVZBKrjQ4+zMNBdvL+ak2yZeNt8XTa5Rv69r9ulTRn6hN2/rFXLNfmvraNZ4oxyC
4wcfQjLAVuuwFCxnsQ3u8T+NoL3JvAwGr485t74gM3LwKJWTDBCkksTzuJ26nzzD8St8659Rnctz
6kjGzTBI+4tdtNU505z7vcmg2hJBSDQ0cumgiLU0MPv876zN2h4hALB9fzIH+NllbtA99VsI0VNE
eiY2GdUkfyurg5yaFq7cTZk9cTLiPipniV9/aahTsTrdYRbWbtE8qdtRLNnvsoovhWdNoSJ5/Q9r
MX2F9q1vkOd45yaN+zsrAVy/eKr/VjbG17SG9V0Yrd5sgPWLLUG5UbhgQbQ3Rp3g0u7t+ZDzAK5K
LbF+0aT1HjUi7A4VY88DyNcauINRfWepmoSga9E5mHHGyjjT3HTvpBNWQWLsy7BsZTLusNNDUupS
gdMw85Pou9Y5zi5LU/lXuRhrgi4pykvZatgCsDme5bFh7HnHmt/a1GDUJH8AX4u31dx53uaJ7+xF
Fs8Xbhx3FzKXkGMNZV+49qRvPHd5NKXzXPHFE53R7pka/TV5CotuCsgup8Bb+BNu8ZwEoZ6a3S90
nAfIC8ZWp9pzYDWTud9Ifm5AePpI31kfyfGba/SNGQCKyQPbykWzk1qGZJ7oxT8zvuzQtPxkU7dj
VuGiGZZ9HzfQpmziQ/y6i9jOz4jxWQpcgdvRV7vLqF0h8ym/JmmpMSzU0D5y1g6sr/X4AGmZ7AfM
BptBdBIuyDz9nonfuGjqqrzUAD/UWy/30rAbpvxJOitFRC3Fo1fG2HWUY/3uo7n/mvQaA/9shVGr
eb/8wRovU0TkBz5oMG0I58PR9Xkyg+1qq62mLp3zYSI5Os5cSkRkUzsYnq1JRXvM3BiWmf+rH3Mz
92YwO6M6F4xj6RZUq8YXsH77dQ23D/jNdNCJBr6WeWakYW2jlguRCRowSabSmB6kY7O70+EC48zu
9Qmfuy6eRqIExfWQtngYXo6UknF2GZsmeQjR+hnMKCrPi2bW7U2PBgzagzuPxq2SjlM99X6UYzl0
9KuhirBQVpaJZTx2dPLuS2sOer61sG2RB+qLzQRMjUeu0eTTzVjOrYflsgIvOi3iyvVqL1iUbp6l
NoNvXzhrbPskppvSrQwG4kgldljXsap3EI0tEye+JH1AJxVdXFB3z3lfu4K7q2dyP8pS7qfC874w
j/vfOHje3OkZcpLf0VTG5o3lNNgbLBYjGatguj87qSK9JfvXwyBaJUX3BMFjNZOS6VyTA3d4OVVK
ddZZjY9oP6MJvq/1AnBimYurouc1FioWVwjpx40vmIzZvCkvmFdfSMQs80WQs+3gxeLqJbalsECS
dacIy2LNDYjgATATeEi6oiyBzGqYbjqbu6V1rjMgEqNNlCwVqYssJ61fKUrveCOmGb2jhd9L7FI2
lO1mzEa5x7DAbwSkXh3aSflfbLvFumWa+Y868jmPIZPYx3VV//B71TVELnj1nVH7brPFY0uEoT8Q
3FFWibXSvrmQtsT4vW3rFCKgobnOyL/XJLalaaVtkYtMN7liR9TnK2FiTkZ1UK1hX1esE0uMRT4Z
l2XpV+hU9VkErq353/y44tbhqyJASxntk0Uk8DeaGKvEefFw7FmgM37lkdAfhT+0KJXFNKFhJl/j
BgVu9Lx4Wnpp+ZW3sw3cxFUNT6pPVh9Xgac1atS2T2z/pkQyEpYI/oIRc3AVZk6XA+bXkrAdCPcm
CehWV4v1K6e2f2nP6mzUiH5tEc/d+mRnn5M1Nl4lPS1V9DcLmMnJje7NPFMTzjb7T5V0gmxddlPn
mMDmA7bN7No10/q2zw3rcvF1qLp5ya/rTHU+gpoJR6zD7NRaH8MzK4kdFn73t2ibnNGHLLFD0+b1
hegIbHEjmT+1LquOxtgTHO2nX8zZY6VS98VBCLd8LudquiyiTr+vkwTrDKlkOGedTgm5K5u6/7F0
+bpUqUUCNEcwg0QZvlQ8zgIin1nOe0KEDlRVLF48t27BWFVLfqA6Ct7A7E2JiY9p2u3Ic01zyyfP
rRZ0GSoR9SwnHBEdCPF2L8jenf5aXtoGVm6IM2Xq07nAd36XWspwcIxPMEStJb60Mr5sTC3zt8iw
HlljfnWT+FYlBMRqTa0u2lkX+7zv7hD8DhvbnHcUf9TveEU0kAZlbxLe+Ot6YiE124V2q42osyZS
3Pbzot0mo+5vfYAxW82x57A1I6IYByb6zrCn67gb0OlXaXXdFst0oIrg/TST0rgpOh8v6piZ12ns
laGlChEKmzDWcVbxZZtn0ZUz9e0tSpD0YdDMxxpGw8EE8H4FPucXYuzqm7JrADBaUvvEvUsc3HMn
D37UfourxvnRT5q/ba1YPSlpEVK5eC3vQQfSenHwZCO6svaGVu9wD2KiSrvuluwXHStVtQbgCZN0
m96wePrmkyztB9+YL5cOewyegPA/JBbvMcVMhL/Mu2LzEofVSLwwK9GHkmWnnEl/ILyOoDt2bKZQ
v1unu/N6eLmZeCwHxvRGr+8ow3/NtPQ+wZQaZ8SSJvrDy171H1W6/xv8zv8eavH/IconUq3/M+Pz
f5RPxKP/el0B5///d/1b/AuGIrFwSECJhsOvzM723/VvASpx3cxCYFw7SxQU/7P+TZacY3tYu/kR
1hmkfP9F+DSAzdtInIHV8d/Rzv6T+vdLU/lVDYQmokFZni/RofSgG9ZR7cHwS62zVLaWaCv9txxS
9wbP6gR9Z0EyCZdp02IuPIs613ug/U7mbt9obCrqL42px3s/10K/A9fO/5MW80CyF98CIQZozOGG
bqVteSHrb29He63cptPwp9DVzyXOh2DQ5lu2A8PeRSwVgtZgX2pUYH4dzPN6u9IrYkv9ZBzEUev9
qMclhWBEEvsUPehOYu7Kbk72zBIXwitIvJzKB0az/oqIxr8RKXFNhdwQIxXri7F4bOZhCNtmds8N
uGl70+jmUBTCDVOtxaVK1twfC60bpwKIPiu3Iy780B8nnKnWxA6jno3rmG97V9DA25QtCKeMkOwt
vfohiLTKIRO6u2DU1nZz3Jfh4jnLrhsVzfnKfGLgjAI5eoRV2MW+95LhHn7jnRnXT1GmPVpDhDe/
lfazNolz8iqTewJ0iJFyx4OPg/igZSTm1gURKgu7q4v//02TANrN93NNj+pP1YO9m+/+AqMqX3+j
SEU/+6qvKjX+mt/9gn9/1qb4F7TeFYyKaY/q5/rh/Puztv7lIN3EO4W4nJ9A4f3Pz9rlF7nolKjD
IxakQMEv+t9tLfdffOnkROhAIdFyo1X8B+DUt7U9qvw6um8a4gwv6EjEi7DoVUUxckRLSGO1BMaU
6X8cpFE3eHNdtdGMmrpyV3TFl2byxxOtkXWw+K/BZD0sEFm6Ikhw6UMjMHhbyFxMd9YNRBOsIDQ+
Rgqv+8Qo27NXT+GDXteLqP34MMi9GRhJ5mTIWqvRr64O17sGCiCGMRAV/aNoLe2rPWvquoK6St1Y
2sY9NC4X4A+mJoocRWd9zTvitDf4ToCEVwkilj1kRw+zVev4y4b9GIxG1RvxH/3lDjmKyT/Ip6kz
tq1kQbgpyF1ET6UX4lLOOXor+JvVElK/0KedOw7JfUb1kSoaQKx6C5UFkVClZ5jIICFa2dalcAyR
HMNqtFb/+ydd4hwJSPyF92aDUfuVJktKXFRikB7Rpll8MUI/+5qoZGjCBsLct86ToKQ6qBIgaJ2q
9TeFOWasQx27GM4jyj1fzRw0xEZEdJF4yrpf3FSzmRf7hSh697BYgmwlP8nEuWrdzELOPLV5WAwZ
6lAh8/hsbmpZhaIe1ZU2x0kLvtaGMVnEhCZt/6PMa2AAkXIYUhvrBsM/9cyiGauLbJmIA027hDtF
ILJMA92U8pSFa+1SHT14j2mSz0PHVU0G6tsHP+hzZQqpAUEyK5P0bE1AnCCvsrGomklduifetBdF
wdEB+YA8eprr62Ydf0eJV+FKzchFpHJTdkGJ0d394qppSDAW1el1S8GlCbvF0u78oSOoMmZfluy7
PkKl0JsW/rJGTkxBZTan3227T36bS+wCzXL6cTwAiRXP2ex1cqc1c75TmleTZVEPxt3Qeqj7/IRt
Eey7FnDBNKqzeI2T3I4iylkeR2llQjKBV7jSlZKznDYZSXzuQhXJJDONFA5Rad/aoa2njSgIGwyA
06jzrGjIMLPdGbgkWEz5cymr9FTL8YNHBaOBZpDDPx3ETm8flT+LyiPRUQQF2Mkwya14DzJT2xl6
0R1k7YsTZqKXdsXxo1pjd9EG4LlBTvv2gILKi01VWwRxZLq/i4ryYYJmbqv59UjoqKSpmseEinq9
jO+pccSwFmmLUxP262+xmZX0+m2KsrYaJ1I4HYUjlDJAvgeq0Xw3o4V4C7+o9B22tSZEAF4Gnw9r
L8qrt1eATYTerMAM7hqo1t9eQVy6+F4XEF9FWXlp0MatvCgIdgPXBqQBn2Y3RzfwkQcntKUOVRBP
B01PSc28pRDRFqt9dSrqII1EBtyM3QXpJxUSWAQISEIRg7Z9u7Gp0l6AHvJGWIcRBisarsZ1AWAt
AeDW4j6YU43y8udXtw79RxeH/xZ/BggGVLrH8ngHqbbAz2wHNZd+2UWEcWZ2Xx6WrNRP3MgjT8o6
DaEMRwaOhBMZJQvvtzcy4zQUfQmNOoeu9UGSTUsEZQ5G3NZu6YJse20an+zErH82i8SX5FijD6QJ
zdSJCfH9POytmhJU+A5T4ov25fVMVQ2L1yiTCFq3AWEbU1ChzaOtYyYlDiLhLTiidX5KO/kyAb69
2QDMYbej1MSXg3D47Q3oyjhrCrcjPGaY0cp3oB1pu3d1fWVGGnGGejqCt7aprW0rF+MLvYeEgD9o
kNaXvFGYgHujB2SSeqgFN0uSQ9pVfjW428yI7WvowylRIOxeYH9qJXA/upsrpdCI2BgXJN09Dk3J
KJdgBbswZZxjdI6ygqP1YiBONxuaXQ6NrjhXlSkf7YRhaIPfOl1CV58dwEKu7BlMfY28t8kzrW/4
j8rqzNI0iv354uryNp17eRBFRPV+zOP6LI6FjAmWTgs6RhhmqEXMy771S4teZu9P4KZq4MonXut3
wxxi/bWBvMqHUJVbR7oKMKdx5KsEkG8x+H9l16SHZhHyYkqTaEfc7alO+8fHI/YBSTjGsmNUxMS0
YBgO2yVJXPLOVd5Mqajxte1gd1aYgD3+Z9J6PiZ2havmUeAZA6RwLJACwhs7lLhyKvVTweeawA5p
k/lCs7Lx/vMx4siz/L+Ote52UXV9ANwoRN5WGesQMKrT+GWCPLnvrXSuNlnfd4+1D30mkJpNg66M
6q8LYC0iwBOAwETO9MbzibNZh4k3XxFXTtA7sz5Cf4Tn756tg+JE1XnItyq6s5yKzRX2CfaC9pB9
qWOEzxXkuafJ6zs2uqp9wPHkhUsHzsWcBdmF0NH3ZYQD4sSZreuc4zNDMse5IVVmpDtq3WvCjoDN
kuhpTjLK9m1WiVuPbWlKnaiz2ctnM4li6L8X9rENTpYtHPHi56IpSbxQ7S/ONpojoULDpu+0bWjF
3eiJrL0DndW4AN+o5d1FPrua2n9+6u+mAaHzeDGRorygivEydL9aukdTs6TmKMlZJr/zUMPPu+Ab
1u90ran+8TTAsQCOoW5ghGC5eDQKOl3rGPoUE/dmtO2DpqvykFpx8Wumk33lgT74mTiLc1YX/bIb
WsP7LcmDPqEx+eB7XfeHvEQrpwYEwtuRGDL4NEBUjIKUGZfGpG5V971TpHvbaf1xs8TekpzQSrx4
9Y7eDi4aJwH+ccpEx8SFVDebTKO0D84hoZHcwYImg1W3iGXD71M8lGbRXcdRnvdBbmsAqpE+rrJg
ntq2KovJ2MDSdkkX74EbBmM+N7uZfGOc6KZ0H9KFhN5tU+uUUcvCqXefvyBHPrqXMcBiI8yy23Zw
zr78/NUbUrGtX0ccN6i6KAJ6v4D/3jqRolY9Rk7abxcAnCPZmK41QMKSWMxAL5B9XHA2f6jPasXO
1UeTnBl/NIYTp+eyeT/+9FicMTzxm5o06NYX/NXpWXU8S1UP5CVq5Aafj0rNWpDV0Xg9RqMklZ63
8ca2SrsOBn3ULsYePh9rMUJ896AQYNUmoybTzZz4hDelQ0t0G4hXFVD3TXMowIk2bgEi1sTYtnAq
xqxUfykKdUyQmgkeozMWm54sOwfysP2WhPLWpxv3YMZqImuVBPJ7R0/qBGiM3w4/RpRZyaVcHDYJ
0k6zq4g03Pu+7Yw/VuHlz6gkE4DMrON7liIGPYS+Lkxjl+s+8Mq21qB8w2z1rmfhL18jrNZ/S5MT
u7Tpl8Dac7HTbgBqoydBRNGgA1JmyXhjSnUDMDBCEusOdyB4EkJ9F3s4tMgb6fUC+foha815ysyp
/SvooxPvrietu3GXPv+V0EAhOrEtmdrc2OwAsqki52XuvNnZILIztb0LPvg7MF3rzrF6ot0+fxE/
+HJXRbDOB0SJB37J2wcdx6ZtUS3RAoax9lJGiE1tjYCtLIFhNzvjKQjU+1Ure2/MhjAfVgEtY9fb
A3Y1VHI5F1owRLb6ilrBgi+HBgV4oLFbKKayjMcBs2ML2v6xERXtEtGcUvKv49HR2IHRDDU2Gnto
HcZ6V1693qxmrFRzlBZQRrB2eQ0oRpWDfWZMpgwETvVplsmdaG2Ehm2SnBiy3y2XuQXrRMuig8kN
UtLbo3u0KH1CeKIAb6zcpsKrgqgUCzaKak+fbT4z8XqcGKH5Mj64ZqTkCIb4k39ZP/lX12wrTfMZ
NTQEyX5HEIiFuhfmV9nQiVQLsMMNW6sewzfKjOEgUtram0K31P2QFoi3vCkixH4udbCJXgpTt6tY
ogWF401WqMNEvddo66VBt0z67yoDo4Suc27bg72sDTgAgYwBZgIoeKuKzJ/oBSfOgZsrjW1k+/Iu
a8CkQhqlVL9tCq+1sAXpBRu5YmnKoDGyxYaxJtp7YVNwwgsxkc8Za+1D1XgWOt+uuMULmd60iJ9I
ovBSGm8dUhOxryEv3ubVUCd7V1uWJ5vRE9ubPWZXVq8lv/vcnNNQZFNiopxNWUmPHYEJWwCkwKFB
GOaXYtSZ1xBWEazHus4zAmvBjbNx/WXxz4cxGX8qmsX0rApL/xlRAdcDaWQdRZukGn/r5ElI9G/K
u5tnCKebCcAqt9Cp+7ulFcCRJrNCu46Fg7CEppU/a6QUYkXXooftTUdeutPo6RBBM7PZuGj/romm
aNItDJdFBfGEB2szkidBsWxGRLRBAaTJbYP5P9s0Q4TYzenN/ItHg6ffZgg6vstIJk9wvAEDoxp1
rjJon9/tYRwJatCr7q8+TAXxpYhcD+gN7GeReWDK8RkUN2iqnIeamOwbZfXNV2Bx47fZNwkUsroI
LmxKmNHEgD1a3mY0tDFdpafx4yygE2/SAXH+tsU4EG9ySl2UK2WlHkEmO+1OdsIh1oBOeAu/qfTu
0xK/JRq+Wru0bETdG7Gw6gpkVen7ukj97NxxABUf0qpICbKFrbyxklKcWV5F1oqdrbXKeBzjnrbW
f3a+bv49Vrx2IrwfN2knYS8mtIuVKb6Pt1+TJ6lsCb90g3lA48TMSJJDX81XsNgpbflkn35+vPdf
7+oqQdvOPoyi4HFEXZFU5I1oBRNyUTuMGeZyYzPd3rZCnPLuvb80fd10odWlPo9X8Gh4KoY8syuZ
MTxlyvsmvTy78rAdb2OF0Jn6nH9iCnp/abQXKD9i6aCfwEL/7a0kwqmnXU6gOcIIZ+sVqjzHFJqz
0nFOITQ+mn2Y51gzGrQtcHkeDYKGjLWsslM/wEoW8RnmPslFk6edjeksQld21sNiwQDaE/UxXrCq
bW/HbEWWf/40P5gBsLFwc/HZIQI+BmaZlWUvVjr4SEAmRNitEiM5R5kGo6tPugEAddeX0EWaOR7+
Lw6NM9ykgkjHlVN4e7c9lQv0pioinygrzsfC6Xcttb+zCbXZ+VIQBZZoU3ZiP/TBTs5DMk/8Hn62
lRHz9qCaake7gnoUqMkwx31CD4GJDxtRSgqxzWTg18q5Lobe3wq/kyfmvg9e6Bc6DcYQ7OzOy8z4
auYzKkfgFqi0IEYn/keqDjUnNxgoWYo+qK/b+sfnj5f9Bxd0tMCgM0VwF3sv6KjHyyqk9YXMliYK
qtjJ5E6oRf8FqKJFLqYWNR8Gf568wLHzuAz8yUMUJRLsLLeDMtFX+lZF4S6bK3eL/Lb6tbDlarco
A7E6ePo6gJeaZA6EKxvDFsGhJWG7LcmNG6n0d9kP7BPwP9SXuck0FUivi79LVvtVOCLsiDfVOLlq
V/mN8113jdUK4E3MdKOekpwCSoQ0ZFbp5AAtVfZY+d3YB4yAvolopCNMCnIW0Ok5LeKLwaUiEzpg
r1CSkWBxLhpzhmbcxzkj85jih9AEffaFjBEAbJR7/pQtVtJwkMb4cywdj/5ZBCl65PI7LihhvvN9
o/oFN3tqd44B1TrQ2txeI/F6prcJkHG0AQTeVkCNvdWVMzfXZZKAHvYl2QNby1yyfhNjugB6ldXE
8pQTbMyi6SARtn1C8KZv4Gutk7lAkzotZPaoOVu6Ta2DdaWJkXR/AZfbd8oU6TMLWUmCcRPH8VeZ
6h3JS0lUP3uzhEuct3B3grwyx68O/AEtRPk1N9uxFZhRiyTrp02Bf5MY7xps/zZt6ZR/qUddvy0i
cAKBFvXtYaRGSKmCUiHbQZUl+X4Z3PavLwUiU72adIgj2lq+tOYOXDWri/OowVC+MVGew8ZfIoOe
XWPWzeOUN+MfRp7U2rhZ3vbkL031mVmzZmFjhb4aIZ5ZKVIyKuuJUafnXbIQ2+z1qirya3NOhjqk
h+jEQdTV/C6FjJT1hf7PIs5EnLbOtoviyNgVRkUGL6K2rCE9C6kj12l59rYyJNdsx83wc0RjUCLw
Ru23Sabe/T5JzUEUKDXSUAaW4M2GmTUn/lsvrdvBVCidnFGbfstYwaj0yOD5oyeT/Sf2+Zo24Nr8
ZxZntnvuIQCv9kStuPIAS8huziVlHiLiK696NpdlQpNN9eGLTTjLsEXNyUpflRHye/LJ5h+D0U4X
ta2X8jKRJuJK5IPpY+eV1h+xRHh60kZjJJKEUxG93lSK3FfZ2N0O/4K1BK6GYQUBnL3E4TQPWtjY
hHIEGCvQSyMAj7st7c5qQTIqNHtrx9HYBipPBjvws7K850zyKjBkkuekFy2TeSb0zpIXRGG0xq6m
YvPPNxwCIyktCbb0HgKdoxl2TtH65R4aXqmgy2+aDmrUtqbPGm/gBqZnIP2TfVa1p6bbj0ZBE20A
NVXqeDi33w77cY7m2pvX0hQrKLp1iUuWxGBNexL96OzZNAvcxplu9WJYweMVhfrPB+IPlhYojgSs
GUqcrDCOTsDt9LTTUJ0HJfGQ5/ZQics4WizcNcnPz4/0fkZnU4crnDmV7STMlLeX2tVdG7uT5UE9
S9aNx1CS5SfH+EmzF7W3awTNw0wozOdHfX99rEKxCgoaQAIm2NH1VU1bWXrvugEoq+WMqWGmdDBV
t4unZydu5fspnEOtSyec96g3jtt2JIzlejNQsDIWvbrMnHgKDDIfOZ6JjLTgjrLwdvrvxAycmE0/
uEjQ4iQh2riroWselYFRNMciVTq31hkRLVfYZJbE8r4t3NATO/Mj7/26I0ehyAoRxiCLRKpzbx+j
XQ6x3ludH2hdHg8/6lnqQT908UyPOu/+uiq15F6WLoEWin1ywLIiGkPOu0u23lJramuSL1Nt58Sy
2rMsKVc53Wf7jg9uBjVP2Ck0UE0Ed0c3w60qxhF0uMGYpeOlIbLlUOYE51nEMJ144h+80hYeaw8K
EJod+CRv70WS2uQxLVYUuEqOG0NDf46VAdB5gzmBnM8h5AedeeKVfj9mCNy4q1veYgtCT/3tUWfT
yZdZs/zApN8V7wvPoJ6dz4VgP01uCw4wrTqj3SsYZY1Ov3WVLk9h4j66yWx/6DHxNoDgWn/+asFI
s6AQIGCiQE+b4rmkmPJDn2d0DwWNwtvPH+gHd5lGuAl7y2d/x4f89liKsp/lkEBBpMrctFCj/GYm
SFBz0p2wYGdLxK3f7C5qTiyKPzgu5WXGKvDyjB3e2hZ6dY11bFvNNBteQD5fFXaOnj5XbH2Iky1i
nnE8dnvZyeWfb/aYh3T2sGt7HGXa0b55ciKNwBxLMmmCzNu7M68ta62yClGPdifUEh+MWVwhxTaW
rKBDj+3gpe5qbc2HEqYU1kOv1D20J5brhQM8t6d5hmxl2ojtN46vNBl+/mA/eInAvpLey9DMTV6B
EK9vsEvMpUCAkYTx7MVfy6Htz6ju65dajv/g80N98CzZpjPPWRiTyWI4OlTmeRn6J9Q6Ypkr8cW0
ai2Mco99ZEEhuQwLPVvTbdroxAjx/hINLg/yMvVcGgXHqcgNfhISBGnTitZ0n129qR51zwNDGQ32
4fNLXF/Htxuqt4c6ukRzhK8wGvRMJWYtY5sXKSEjNuKrE5/F+vscH2eFp3M/qYqzbHj71ChT9oZO
OmuYlkn5xfO89rqk4/VFKxfEbYjMdp9f1xFmYZ1xVkz6mo/tIXgG+vf2gD07LdL1spzUvwbhe5WS
kYLKnYmmDt3Fqq8iqcavjZ/4045wqu4WVEf9SHNN7SMaPzhfNUE6UUnNKEEwlpY2UbpRFdRznp7h
rKJ9+/kZG+/fNuQWzI9s5V8wnkcjB1seFPwetpRkULJEXhrnDwmZPd11Q52N5mxE9gHuTsvvwpGV
5XPvFp0baKqAaTH4eZntYyNxv+sIeLqgI9KQsm9TuT9VXtPvMDMMyENhJj91o21uJ7RCxGtlZTHu
EAkND8XiWW5QFJaHEcSyiRAcpD8bm9qA63BiMvrgBaeI7SA/J4SbV2L9+atBkrgIk71QIkNrMiQG
7MK7ggL0K4os4/7zu/rBygMhz+qPRyiPnvV4fUVEklsAiI5Dk4LxbsTMtcvMwbvpvNS8opa93FR6
M971bJmurAoZS0ZiZMv+rp63bkZEOk7BAs1r5NLM+fzcPnjgwGMMBL3ItigTHN2Fpcb0WBNajb1D
lXuVFMuOlD0yfoZ0uRYdK09pL8mJ1+yICvjyYVi+WCUSRLkIxJBv770nySoEsEDu4jBjGPHxCl5K
PV+aoAaurm+yUhDwa0LmMHekORnuvQ1K7skgBdG/XBm48Nv8kRJKNGMx2SBnc78TBCGLfdE7sb//
/B69X7awuVojVFj/E/BwXFhEohXHfUWNAxNUGlrdTACRagjSDfQhkt65babDRhAS1YZW6adX7A39
v5+fwgdDJKdAXREtNn+9vGGvXlameC/zRIxmc0mKnSq14S/G3OXx86N8MEASCYoqFZsHIG7zaLxq
8EJa3RIlIZlj5EHmo9DCJSPBxXX7TmPhwG7/8yO+/zRWiRvUUEppaHNAGb19EwqiMSsYt3ao93MV
s3Ou83ubNOJLFNLRDqqEuElQB+3tuQY9RMFNbbzYxkHfkm72dUxi/Uu3yGwvBX2sz8/t3WM3+FgF
WwX0HixYX5DNr+55kxKp2SjHDgEsUTrqWft/XwhijEO9NRuxr6YGLAMLjfh5wmIeBUbhoF/5/CTe
fZ+cBFJhwyPsBm7Y8RJyjjutKKoBMAw5wsjgiuUMOTVinU4jV32Ys/M4HdLw84O+IPzezJRsB5kH
+DJJfCDl4+hF6Ix4BCGRRmHfWi11NMtamh3r1nLZQHfIqtAvndTcxaT+3BlZlPxFbdn+cZJi/D22
UU21zfSa53lamjU9UfOjjfQ8Cl4rL+CXUem1jrZtcZrN1OXjs0t8hsV4T+DdLk6j4XYcLHXLIlYi
FU/nEdtmgbJ5C7jC23tywhudT+b0mxi0Sg/JexY3+QDTErPPGC+EzqQuuSDxbG9E5tgEU3KeyQ0r
5cE+zwnBdk6sXz54RivWjYYztVCWpEfLfOAMQ1Ob5E9IN62Dci7UdQcAhhB6/YL9Gym/jEmnXox3
IwILGWrPwuRvsc4ubz+cuZ3suanqNmxE0pI4CupgU08uupLP34X3bZV1xWQ4MEtBSq5z2NsD9aOD
s1ssXJ1nisuevstWg9+zt1JlhY1XNkHqt1hOE4WhwO6nLXU98e3zk/joDrMApr7PF8AgeHSxSMTM
BtCpCpUgJbSUcg4ZD8btNLcmXlqrOSApTk5lcbzbYvDl6bTmqBkw9NM/eHvlAp0Qos2pDaeyNc+I
fF6CQtfkmZNEeZhgX9jPqiX2sNVPpHa9v9xVV4Zggy7kCiQ8mh4TjcjcPhNtiPzb/2HQTdpmIBHM
zeynxUJaKPEE8BdIuvv8Nr8b/7ng9YViQOYP/7gqoBbQEzbMuLCASnU14fvbD2amnxG5Jy7GIu1/
f36892rJ9YCsP7i9ZMywAnl7h5WlRV2xyJYU5EyfA5UWdhAVaUQiaim8ZzfGheGkqnC3+JsJXMmJ
Mr5qxonuvDSU3p9419/bctbzIcSJwqaDyuKYxFlpbjIxp7ShNs9VKQMVKbPZokTu48BMtZSY0kWh
oMHObOPxT0DYbO2ysIxtVTRRswVV1F7oChjMOTA7MwvxqLTjBkdh5LCkdtac9tIRkNPzkW62oS3J
3yVHT3SO2Du9Hlkp/tQspP4ssQ1siU6u9I2KqeYGzaSzHCbmyVq+tP2S/iAaMcs3o3SHIfAi5IGZ
Mc6wRSydk8p76VwnfR7d89qY301zyjpwfyBgdC2byMZul0HQHhCVvZ1ivTlrKySG+zpuku84Lmwc
iMU8B8RiA7BY9JU41qDXDLFkmFFgE449PUWKGmE4IuXdG/QmSrlBN0zXL80aX94DtJYQhmDjb0s5
JtUhkoCIzlgdxzsh26k4M9kePJSjoP6PCWgxD7gKEAcNZrf6zIfePdDQ1T0UJMX8PPtKNaHVSORz
n7+E6zv2dq7D88UWgAGc2iCanbfvYB3TTRplXYWKEPoDoiUXqkW6HGyq9SfmVWoD7w9GhY9CPdtP
GmLHmHQYHtj1Y6OAZaZ73f/k7LyW3UaSMP1EiIA3e0kAJI+VjvzRDaLl4L3H0+9Xmr0QQQSx0vRF
T0xPq1iFqqyszN98GSS9eM3sQlFoLgisnDRK1jeeqAHcoCmeXsmONPV90UrZfCQ1kr8nRjthaNNm
peyWy9D8UlQMDjxblpb5oQ/C7mNKQdW6awQ28T6T5El9RMIJp3ipQSAYFpA1fIDyjc9vY86m7iVI
KXJRdmnxPsmwpHerGoTSYZp4lnoDiLyPTosfMFQsBBrfNhWQd3/CBC33sEaWG6+WNWg6vQV7Z+jb
qncHGQKWi5pbhn1ni0O6p4+9gU5OEzX1mQev82Yq0vpHFhfI0KVqn8qHDLjjizLPGKeixhLiPtzp
wA8Np5fel0QC2bfCqHykzxmC7kM4p7636iXvXHQ+Cpj37DvDDY28/JpKHSizvjORVLXRdjJdYzQt
GKgoNx7TiU40MccISWsjBRlLUIa629BvHb0ZpQQTn1PehUfs67nclqW2KA4XY3GOc6TGXIg/yo/Y
iur8ix4OmuFNnUxZmHKyfGcOZg+oZzKSCjY9zaBDKkXSD9KZSvXRlQufhqyzP48dlSr+TCXWnzGp
wXpbB4XTI6JlzMHLHNaVAkIpRf0djEP3Cv5eH+jhaPHPVk1r+z2epd10iuakFW7SY9Adsr7R4VbR
BzPuEYzCnAzxjCw8NlEbpIc+RI3nA1u7Td80Qze+4HmvZP4cQG/wugRnJJd4oGM4HY+DN6PsNT45
Sph+mrQw1k9AFSrDMyWcVK2xQR6GHBDDRTnQh8ZVU6pzByUzqZs7hoSGxizPbYLwR44iXVDNAakj
/zFOjUMr6uRU6QK3Tsn71MtjvflFzzGxj9AwkcnAf9X4L04nZ6LyrdDiDCJteQ4Da3nX1rL8pQHE
0SKVEmItPapO/MWQyiT0jKltP6TKBLlIwSwCBkdAr0k4Mc7PwFvCb1joIuvk9EFOAaYdwh+hNSQO
rSrgVwd0DWLnoJtKV760YdZkL1pvLurBSAaw1F2Tal6SjfMX9EeMD7fDzkYkEAQX6C3AYsix1cuw
o9UNN4Ha9j4VxvHd6ATR3RwUP/Bmjl6oIexhjDZyGVHKE01Ccnsu28vhQqMu5izSer8IVCRb6HII
JTypTqk/pL0PqKY+wvfM7goQazvGIuup8sangCgKblRqee+tImzSN5BoohSNFjWjjJE4iGLEUjA/
1rH1Bhjir9sre1Vd+D0eeFeaKAQ58pnLucrVlDaznQeYXSA0e+A6gbbaBSae8JBnndqDsNX1yyGO
SlSIaKA6QjDXkF+ppxrxAYzlDKWsbYz6MDcJFkvoeYzqydbTZjQPS1kbe0jdqyRb/GQ8OijBUE4G
vrN6cAXLrPRIs0juFJTmexMc9Huu+ulQ98j08tMGL3QsFOMS7V5N5uopjOlY3F629XP3908AHAZy
yvrNGblctWg2RtAVo+TmozmehzJCqyWq1SPpV4lObKXeWRXljwZ/hscMLpx3e/jfud6f9/Dv8SnD
CcYXlVNbJMV/PLctvDpH1erQRqXSgWDWglM7Aln6DxX22dOsZBoe02FSvkaz0ryL9CU+IoM//JDT
voEiqfUnI8Jyu8wGauOJU+/1m9dJ+e/fR9HfovpCK8cWJ+yP3yeHhtIldB24IB3b17GhdR1Uut06
jPqTVJO+Km2+h9dbH1sxKChmbMuAVFOVXR2dLG6bug0ADXTmbHwOKnCP1twMnlqhgTTL5oI0EmK1
iTREO2+QdVr0e2SRAvMEwflwbadUIwbdWHUWeamiFAcrQR/RyQMk5WgMnG9/+o2hIFbSAzaEmSi7
73JlJWR3illnZZukMyzXGtMFmQ2ATN5YNnsGVVtHjcEoP+pIhvD31T6rFZGTZgl6gao12yD4S9Fh
Ba9DBUpO/EzNQiTkApT4R72HaAhd0AHjUgQ7G35r1qrwTxXMGma9isgO6n1KRK3dFYRwLO2VSekP
QRRYD62NwMbfLzHYEHg8FPYcrDwvlxhbYKSS+hzjtqxHVSDljQB3NogngdCV0IH7++FEKOMsQ6Hm
gXc53IBgP9CaMXBrcMJuIGXll1wOOCZN2n3+h6FosgCGZiFp2lwO1TRdHzpBF7gSGk9uplv5GRU5
3Qsmbc+DfeuL0YmjCGFTHAXmfzlU0I6o5E1a4IYTSPZDv2ioBSdD/lNKzL3yztZY6M1TlDLJD6iV
X45FB6uD2yIHrk6m2XuFM8qIS02qYN7aeTf8w2bkxiQfoaIAuVi/HC7Vaj7YKAWumqnJU2SOKQlZ
X5DEWrzXbn+xrftZVZBah9OGsBAgl8vBMDoc476NMfjRB8S2uA+7T4FhSu+1Sil+LUFatwd5rvVn
oYcgHyWtMN5LM5J4boq28fc+tuBXqFU4TYeGZCJzZxOcSr9Ew49/+KVCX1k0Xon6axay0QRzZKmk
mbiYoEBgZXY+oVpQdX5SW/o7cCY9ltxLhKJZLePnAu8r9qVeGWiUtf2zEU8LUhukOi4Y9sqv2xBh
cvRw97AtG3c3x5q/SFUp2q5hNGGrzXIxGxABQkvyW2QsH3XaL4cGFpkPjlX34F1pB5B7rcHbn6bc
7YXayPCAgfGy5cCzUmvfnzDOR0dPZMkt2rw/Nr00oB/HtRhM03OJQNrOhbE5nJCGgWkjQEOrEN4g
lbLYDqGTZui9asDrS1KRIrXZeFIm2b89uasqFVch+HwGwgyGIsH6Es4XmpWjjD5T0iFz0QB090vH
jO6ciTpzraW8f5XZ6D8sQ1Z9Di2nuIvawbxrhsXa6WCLY7jKkbAIA03yPycKYxXs6lYdaJOgH48Z
/HI/BFNw5CHV7izvxm7SBImLd4LBQTVXSQe5D2yiQI0gCAJgT5coRPN4dO7pRFRuPi/9ERf4+TB3
i3KMlV7auTzE11tPEvo0cY+7ChbVKjwgYN3bGpKnHtBW5ZgvoXOkSgRbv4l0Sk8GSq9GtNcH3Yi3
9L0wWRSxnYFXg3YKkGq5b2izK4Hlx5h1eVmVWX4w7sc/cdmuJ4hpsDAyp2VA9f4y/jUEcYeTGHlU
1ZfYRY3I/KRT1bxvdDnyVSedHtHrwrp9RoMbLU0e312IrN/tbb0xY7x2QAgB2qf0unZnjlvQr+oE
GDheRuXUlSSUphVm33oStb2IL2a0mrEwVuX5KRqpVzSQeHJmq89IJmUVlbUqn6kPmlJ3KuI0Ow95
W3/J0s4RF2uh3mllEN7pTTUhyWYE//W1Ir2ZuhC+3u0F2IgiVFi4xk3xk+ivrT5DCYxBA/PnSU78
S0PSnEZRZPtmPiSn0mmnf1hvUNIyjQQK+1cJ9YLCTzZWauxNyFMnMIGriviMirCL3vBe62Jrbqiw
ADrDP1cDIXw5t6KtkMIsegbDVZKX6+Q8OkA77soCzIrbaN2evP3W8w3ICFAopCRo567zMIAWUm6U
6AaMGvoKQ4dYpNWqshcYwWlppDd5k5ielYzZXUgCgminrL5pG6FnGg/1faJpHcitKvDrUX+9/Z23
NjrvGCr7IP4EWutyLZJZq2ZQ5bGHb6l9TBbzM8ZeOMpQLd35xCL8rrc5WD+yNfy1qCmLY/DHE1EC
PrBY1Dk9GoVvzKjLv3WgYSgolN0jJT/zxbA6UOeWlL396ykKJzSil0gVAThdDgzuTg+CoAg9VGNr
eAoo65QtXs25RnPgH4aiXwM6gIYnq3o5VBf1Tt9VdeiVQ7GcjCEvH8zIIFGE6OzfHmrjtgOnS/Od
LqcuZOUuh5oDYIS5mJWN4tiTFoXaE9D76O+fRsK7nSIy5RccuFcTotgYZTUFWtqKQzj6VdM7tZ+M
Vc7ORAX29pQ2ziXHUvSJaShS2FxdM5gaodgck7lIymI8OvnAjQZpND7EtTM0iDDq3c7u3xqRnEHF
ewLxIupwl4sIWTNXC40wT7cYLe8KjA0mKL8iGtQPiei9/P0EefThpiY+GBXHy+GaUF6G2sL+o61r
yetq/I6IQx19s8j+mLZ2vLOgG4ebrhDypGA1IBqsbd0XVGoDgPKhB51d99KACow5A6dTQkQCb09t
cyjAEALbavNkX61kUWuBPegmBbK6WjxUGxoXbLzxEnA5/f0hY4/QlILIJ3xdxMn4I5BYCLBIY6Fl
Xq/hzhAGvXTGqTI7RqGq/X2dRwgdAjCFs4/a2WqoOsaQA+ZM5s1j3b7RwLDcD5E9PiYLgIK/XkCh
v8OjlsI3d9MqSqEYlTcA7lJPjSpo0alQGaT0X9SHdBimnSUUv3sVi+H/U+AR5jD8l9UNiE+FDYwI
jajUkOtPeqfVD7RR9kKU+FOuRgHETVUbfMRVxzyu415W4yb12qDMT3NiRwe7tqzjiHi4Z5cq5bpG
QWY1nXJkEK097uXG4UaWlxte0JRRPlxNsuZzVg5KWEjyR+OpkZeXPojzD3U/dXfllAQ7e+VK2YSX
EKZ1aPYwHA++tSM3ImRZpil14qV5Q3JhdjRboJEHozcFTv7UUU88S11h+b0e12/ArxTvW7ofj2Gh
oxNGj1z7TzfG+PvtfbXxqanmQWxWhSvp1e2nFKrTaHmZeEs8yABJpeajEaX58+1RNi73//FwACrY
BBr18kwGM0lUPymo2gWon6P+g9bHUeVREhyqJcXUarTMB3Mko7Eni4bW7dE3gg91NIIBHktUg9ep
RbIAgEOZMvOQd09+FpYUPoZjbd7HdvH59khb89TB5IkkRniSrsKc2mPgwodOPadozHveJcJtRZF9
avaaP9Z9/xhAHjmRBOjn2yNv7GbuX/o24Jk4tWtqRt9GcoW+S+YhMhj/6vAL8Eeg78Kkom7PPTTT
nYC0NVUqzpR3mAHimOKf/xFmkT4z62WMMy8F6ndEkAF77yRGZi3KAG0ltf0SDAuGFHpYvvzDVNHq
EAK8qOgaq2uSx07cJChzevqAkg4I//Fja89fZ3maTnbh7KmAbu0eQbHiQcMeMq4mOqNYoqOX4SGE
UnyZGiN0KTeDX426Pc2xrY9I0w3YJFcXELXVfVIVzewUi5whC1uYd7jPKf8VXZa/HRTc4CEAOV9v
r+T14afKRnlGoWhJVFqTpmIo1+2Q4sFmxqD4K+QGnnFI0HcO//UCXo6yOvx5johRmTk4vamZgmpU
QW1NKbq3E7xq//aErheQxIl0lxuFD8Vz+XJTKlKDOF22FKD8I+s9HPSv0lKaZ/QojIesGNSdM3B9
gzEcXQgybFPYlK6G00eYmqkMVR153exY8kjFQlA1q2d5WhpX7yR6pwZmLJ41hTTSrSaNm52fsDlj
h9oA7BaVg7+KOFWwJJ1sVYVn9jgSQD3Uqw/09fv7APtExEt5MP11NLVkHLI5fVyaMuJ4l2s8FDp9
FjxvPJluGgofsYK8cOTQgNLD/ymTf5/+T/izfPu/XOBPMZGtncNgBgk/VWR7TYpq9aqhvgPYIuqH
jj4z/YonlTXsDxnSODud9q3DgAiDeMzgZMzD6XJe2M91duiMhTfqS/SOfhCGi+EU76UB4oNcZj1i
RiKPI3rRtludhhQ4B06NbeHFdatTmzKHA15nJu3pRfUSbXKO86xmPqyN+WTj4eHHsNh/3j4m17Gb
W4A+HpBxYUe+Bo7LVoq0sa3m3lAOsOVHXlIFqq93lhYnLpKa8x2bfvYQaxh2irBb2xWoK8YFlI+E
dublItcL+HSY5FhXpTaiMMn8KzPUAQvUODFdTBD3oBtiM65XG/4gHSeyTEFcvRwvySDFhOhgs1mX
H5h+oWFUgknCfK+z0HiiR4muSPSX9DoHCh87iIqdqiB0uD6TZcgrOMN/ynPASwGqIZ1KExBTem6k
T32vpFhSO/EnBc+6v6//WgrCWbx9YCGIcuzlfIu46mgRzYUnVX3kahLWdHOkmV43z46XFUbpmmYy
v97eThtFfi5jOu1C1QNeyrrfjStcZQ6OUXoUZ7FlRbUt0904M7WvhIiw8zEhNos7rFH17tBYwSQE
tAYMf5dh0r5VLTodx9u/aCNwAAeB3w4jC5jKGjVTkAT2iSws0I1GOdSptdwjzxu4OYC/X7eH2pw8
+GpDyNFj4SmvtphRha2htwnwwNQcvSoRNpkRnjvVgUyWC9WIh8dyjJbP6L+QhfFgHF5mI+xPtZ44
O7F5o0EP64BeEnOn+wAY9/L7z6h9UUbLEy+3IpwEuyV/hYdRPk9KEJ/tYBrJuu38zqhsDH1x/j02
6Gnt/IiNQCpeONCTKHKJvOnyN0B80hZJ4jeAFhgPWH1oB8oMO/nu1kzxDGcgYV7I5bB6vhEtcylI
eeaHJH/yUx0Z45Nuz45xQCqEdSZPxl3HIBFtHiUzjj5hTN1gSkntYE9ycyMNoNUM6FQsvCAtX054
SiQggWWYeovSVvf9qNrnVMnH+6KcKVZpgXZfdkOG/orefwQaOO+Em+vNDhiOhjANEVIAyjmXw88x
/qTVoDjuMuetq+YhxX8NT8Chlxrv9ma/DqcMxdOToy7Ue6zV3Y+oSzXFEHvdxkwddwSN/Wmo8PIO
ajDJSAMYn/XJlHcFb6/vTOo5KqVtikeCx7O6M7uyUSaLpotbKJ16bvFT8PBkL55gPIygIUtC22Kq
7w0HWZ3RLh+Uqc13NvXVN2ZhTdFW4+YEDLLWGYOc3OL/hYnrrMTAyhCki2B2xSUocnmQrANO8sY7
qOpxR6G+mQqf8mt295erz28Q6vbgqAxAG2sqJFpjYATB9rgLKNz7dO7Kk6XXCQxHyXoZ+8w5OKjo
7Ry0qxv796D0ZRF0szXoBpe7q1XgCA1VNbq6VFYHw4z6c1Dpvd/O+WcpDIbT7Tlel0nEeA51SR11
BYP20uV4U9oOmjnjWCZlufOpzMzqvnGi9r5aFvzMjH45d4453pMwWG+bPgleEhg1575z+kcUgbSv
ddjNe7KYV/mSqCcCrKNFL/KWNSiScJKWGg6iblZK9rEoK2Rcw6JzUbRH08dJRxd1ecNVh1bfWY6r
sy1Ghv/8uz5Dsr7a+caCHFIPQgCctBP6dVM3HtZHCT73GI/dXvnNSYoCLYkZuf26gpDTIdbbIBhc
Czj0cwwq4ACNTTk3eVIdR8eRjo1a41lPt3cnJ94cWYgfiOIwOctqko6JU7xTMUnbGHSupKlWnrAy
KL7N6lKeSsVuXiLJahDxz2VtJ+vfWmDxbcEo0M/lLrncbmpbdY1ZMjb5CwjoMta07/2c0L0udSfd
6/RdxU8epVwQiPrBmgacuArVIfLKBX6Og2vnFa4sQwQQE91tyJhjO55KLa9f8OVosr8N22JYchNe
HrTpKVdcThLaCsp2Uzq4APSXU6CN5lktJgWC4BL7ENAiV8rx3/vr/aRy/4veNcwQbFsuB636njTZ
RFG1TZvETVGa8LCY1g61ESB3HA/BD80aw7tuSfZUmje+qSoKGgJxwiN1HSdpkSsDuvZouRYyYr3w
M97YqKb8VCpF3dm6G9GRWq4gLwL3oGwjfsofVbAUhlBHtouYlt6iTjD0keW1TdU+Zr2mP2Ew3Hy8
vapbOwiGmWDAAAkn87kcUFVDOyjbenADK9L9MJmzu0xzckDoBSzDJtBduC//zyHs//8dzv75jXag
BEaEWMdk4rGNNj+fMimj6RgMKj6YVRs+SKoWHW/Pb+vb0YlV4Gkb+Getm3wyy2lyEAe3qfv8FCeN
/GSPTe4iaha83h7q91pdPA7FtBze4lRqaZWuq9Jda6Rc3eHgSonSv0HROwE1y50CrWtU0G2KNWoN
x1lXevNQQ8R9dfD3eYeHJj7cSZj0zwq0LhvYOQ69Xh1M2VsNcT3DLUY5su67rLXQS8oC/YtDSv6E
cXX4tebFOLltR5cBXdQOne7bc9rYj/DvYJySkPL2XIczJW0rORpw9rL7RH/sta49tc6Q+q3itA/A
wve69spG7Oa9SfULZDcnfY21NJU5XLSalLMBTWEf2rCzop8UzTLjgLf7GN4v3Zi+WqzkckYwPs9f
EqyORo/i6aS6Pf6ob9FjyZ2DoRa5SpFT62bU+qYpOAf4ccoH9OaH99mgjDtZ89ZKEREpDXB+icTr
wO84GVxUaXJ5sFkpt3gc/mh6o+7e4KMUhQcTaxhr54oVcXa14cS+pkbPW5GcXfymP6KFgvFfgwTi
5BrVXL2EjvOtU0t1Z1tvDYLbARV55CEsai2XgyDFFCtdq5IyRFmPxqNu+k1VpP7tjbYRh6h6gm8D
ySAUyFZp2lJVdix3ErmoMixnPulwp+M4RDYczjjEl44QoN8Tk9gIDhoNHMqBaP0C2VgNmqDz6OQL
eVjaNMWvYV6i5RhI8B7TBCWVnaO0NUNAdBYJCRp5hL3LdZSHpdWSkIy/quIMmcxZr1469Pk/Nxpg
zUROmqPdhObL7XXdOk9QWKD64DkGFkgswR9bBCFMzOigk7hTKXcdXuKm8LpRe3/ox1wFS2ukj7Ke
xk9ZN0o733RreUHxAV8Uoi70Gy/HBq0XK4j6jK7oCvp9M+PwSc+jXQ5ZWknjTnF3a5+yQZkqn/Oa
nlHIzgRmKZpcqyjMV765quJMZO5VHLcmhb4ulmA4pnLsVsdhcZy6MejHu9VQzkczrNqHYaq0+ywO
rT0O9NZYOFzRlQKjRk9AfNw/Pt7E7SzPPTDnnhqXZ0QT6U6ryM1jkjbtTnq1OZawFEEiDd3itV5x
gQEWuEZHBF4pPgVsD3em03uP+3KycxI2vhTPMYI23VuBvVwdu35cxrriqe1q8uKc2koPHrClqHb2
w0ZApoBoE7LQUeQEiF/xx+JpetFp+Tyy++qITsZYKai160aX45ARlfX9nJnmTvJ/XbvDKg48MBkq
onbUwleXAKWTmivJHlx5rmLJ53TLP6FM6U8oVM6/uiQAX6EkbQXKwply2UvjMD/JtdSqsOHKLtu5
Hza+qXj9QjQRkZXE8nIJojwEaFUkhG7KKIcEa3iwAX15GlUr2pn6xlAgt7j5eHRRGDdX3zQZJzWh
zgGNFxnok9F25kdk8zWocmm2M9RGSDOo0unCzkUV8KbLWaFBMPZNjxswEH796PT5j04xxmfJUqc3
xpLKZxtKvIuapfb2dizdmiP3LUhs3JQRo1gtZ9yxjIHGHA1jjp5DVLRIJ2I8nA5yrs1/2+WkLsN7
BuQ3zTj071fBE8ndWEOranQLq00/pgk8WVnSjEdgusnd7XltnBRhKkTSSlkGfNpqKL02zEoe0Odd
Uml8nltFPf5Gj7bscE9rxj1c2sZNyHgImxHYiKBrSY3UUfGYUYyee6EfjiEVsgOqLR9NJdLOVuZM
d9ii1sfbcxQnb5UqEdb4dqRLALnWwFMTv6Y2w9bLnQ09zQ9Y0JjtQZ8d8zlcYL4cSm3IP2f8uybu
hnX5QUXqb8/dbWP/UG0DOsJJEWZbq3DeO4ECdY91Do00/x7pUvpulp35ycSxcy9x31pjAcaDMijI
rOuHpNkYqA7rqDIH9qze9dpk+FCkhqfEKmYPshNvEtArO4F9a5H/HHS1kTolUZbQ5AFUmQUyKYs1
32VLCMs4Sq1D4CTxA5T1HyjKCfOef7nBaITSb6VzjTPk1VM2lY02EqP3KVZC5ahUR20qJYxFinZn
N219SdxG6UrwauZqWX3JRg9Dakms7hQN81kpeHdlsFAg8ZvKzlBXwoXgAUFK8/gSQBz6H6uoU6ph
0XST3rvWYLb+0lTJwyJhhNgoUfq1tLR2ODhJXb+re9U1kv7cVzliTrnexHAY8DgSyTsZ9GL+aEus
AHhz98Z/US/vVbTFx12fMKh4gnEk+Jzm6u6z0Xc3gXEPLjVj6Yc1RTh/Falcv2sxD8MhJVbe3z7S
Gx8BtgQhiw/B0qzTCDDjRZcmHCeYaejy21n7lFNTPlpNuHz+h6HgNgloEi2ZtQuJNlLva7ALdNOk
kd7h7AkOKp1z4lY9aDsPyY3rjcsF5D6rSIK0fnLTLqjzwph7Fz0nQbij4dhyzj/0RSIdQ8xjzhVg
ykODn6F/e5YbeRkjk5XxogQ+uYbvqHNLwRt7aTfTTOkcpAWOwRAIdoLEdacNUAQ1BQH3oLNNrnl5
f9cVL41FZ0NLuZrfm0361rLq0R/tUPJxDArejQMKXZMM3yms9OIgWYWzc+Ntbh1U+wnD9HWpoF7+
BGfW9JaF4DaQObV6aOueZPPEBTc4e7cXdXMoUePHtwECt7yabRvK0KQSm13qzPYZI7LUwzcBHwpV
/2twglhY2vSwiEg/YSBezsqWwyxaaAq6TmUFfjxQLuoiNTyFESYcHe9nrNfKPSrNNYP096gAozHg
oNq0fkRjmynnUaEhNtOHOIvlVuqHMXIhdqmoZ5rH1nxEaac+4mYlpItKNPnxwR4eAzkbj5qajKdB
QpjYs8I+8jNwHF4BumBPQlfMfRWdRGIuOk78jYN1uTZ1Y4dJmCmcKsRn3vTxnHBNlFhKLVbyvsps
xzPpNJ5vf/uN+5AuHw8qMjjO0xotoqOTAJSKbYZ/8HAH36R5TZNlfpKXJTkNfZ4aBzXog8ekQUYA
Wy9V29l8W7PmlAnUOsYhV1jDKeko60RkPZo02aestaeHJuSNh3kk7t1SpLmLKmU7mJytMCL2AUoF
1KTYi5dLHXdqq5aU5zGRLe2nUBpllG9wvr69tlvnip471SIRSahPXo4y6Wo14ujYg1pHJE2piuJ7
nbc/g6Tudh6Svytc672DfBQeiNRthATj5VA9KmwhxLzerdrAxt96lN5g3/7FNLviWZXCgt6lrnpy
KM1uANDyfkA7HxneWn8sMNN+/Yd5C4ygKJTRf1mlHiUeaEOqiuvBCLqj1knfhkwfPtAAKXd6ERub
hyvIQAyFSisg5NWRKdpUJTcPOjd1SvwYW1RA7wo1wTAuTp3lTdyU2ksXlHtgso0PK1D01ACFpSsj
X672kjj9UC74v02U574qQW0fJqMz30z5tMt+35qihpa3wAAAPlxj9qMkgluLJJa79LJ+rKpo+oiY
CYUJdTR7QXK1PKsu2gAZqLbD0GMJ7GMaW/Ud+PPihNHPPB3sIkl0f9B7586J6UB5OPlK/mggSvv3
Wx54HcmgwNbzchez+aOiUWUKXtqjg+BoRBE2c6LYy5IgeTSHZo8btfURdOIFVa7fTfrVGZ6kueyl
GgWxpYY0F09V8C3CPvLBtEprZ5tthAvxxhUZAZv6StG3iWMpDxmOrgkrhsBZ7itBp364fWzWX5pb
nuIOqSnPTfg12mpXzWo3yTw+ch8UdITAd7S4wg/pXNQqjmvdpH7JEm2vPbtOiRmUK5FXLpJNNNnU
1aAg5YNqqKfSl2w6EmpZGX7KsT7CAVU/RfVo7GyQjUkyniigC4a8vKb+973OWydEPq8owuVUmRpa
r+bc+1rSdndWMJiImud7vJeropeYpajiibYXFJ81u0eiIEmbDWVsqZM6y+dkj79mvc4Mz0pHKcUW
sEjvZ/AWWOtqQ5d9tK2oqM/43Zlf2lQf/xbCLH4PDwLUk5CJYGOtVr2Vc7OYzbjxLcmJPtVLi9MV
rqdeF7eL35TTnnrY+qwwnpDOVmmS0GGEV3p5LAGYFFJiAWFRqzJ5V9cYQWE65jziNLbHsLt6DDIW
T07eIEKgB7cQseP+CAFxFVmj1iejj2yvdsaNKbur+P/C7CUiDEbe+VkdS8euSxR8GMLM0zKlfo/s
G3ibxKJ8XBbmfKxNdaRxDuraM+cmP8pqZ9je7QN3leaLn0orjIoJ2Q/bcfUe7GlYGQZlOj8C6vQp
t7rwTZUV8we9ihfrII3h+FqXkexHVLXeE/O7c9oH3c6J+D3Kn3e3+BWsE/0rQgvncLUZAn6XWVjx
4KNNnqYnvTPD/EMeavLsZ3hbtl5Nz/19pLS96UH/gFujVGn+sdcW5TM4JTKyGr/N5xGj2u8J/cP7
JdFHC4fjDFHuciyHz8Dagvd6oCx/H7Fox4MD5DEmGByrBKeMw7gw26VD32KyHnocPP1uiIcHuSoq
P8HL+H5Z0ty//dXWwZjl4tpFJAh9YcEgXy2XFEILtDtMPCw7Af1vFM2nsgq1XalxcSZWn4UYLFgG
SJzD+lltDvyiEtCAwtKu7LX5mEx28dq0avhst6OOvyg43zPUzu6YRXoNXAhy7GOgBMU/rDEwSV6C
xEwwNKtrzsmR9jXsqvdrB0snfZSVh2aJGg9ZiuSRRtUPBcXCnffv9aWAqC2MLiS9oeQAWr88wphT
OQ61496PiwSwRR/N3+Il0GwXlVseQFGg7eWv4k+8XGyenYRdimIQuNGZuBwxodHRA+NF3nCKMwXU
TK2fomgpe48ljd4qkY3T35KqKmXQzohRAtcj5blGYf+rlPbKz9tbbCMwwEUGFsaNCKj8SnwB9eQ8
qEHk+XYYRf/NISFCG7v8LI02xnRtr3pFIVOpTOXUM3DpwLRdD3ey6N8Qk/WaIMEoyCCgA0EyXa6J
A8O7nSVj9HtFaxW/WjA2ButaOA/UhAHgIZPAD7HbtpaQDG6al3qZ5/xQzrb+YoWGOh9UcIzBQW6a
5jUwpzrzE6WSJm9Cr/kVmaEwOphD2tylcZ8h4QdVJ0XjN1Lbu53l3NhP4rUFhlQYIlz1lQcEmONw
oICC0XqOu9HSnnMbUxJ0JTXWblYmQmyT3KWotfulFCtoD0mUkQ74xKPxLsMpAuRf3lnU6e7jSK58
edCq8+1fKc7zarlpnNgA4kRYuSJsVt2UdVHeT76BZinWFll06ArS5Bq70Hc4JE9vh6KX73J8H311
SJqdc745PDwRGREbukbr7lRkmcmEFd7sm9HQTYch0cDcIoNiBY+5BQbTbWEGz3h7ZsZ4KPQJF0xs
NwNpp3P1uxayXgboZGD1SBdE9+py1y0GMmL8r4PPLVTZT22xJNEjsj298gYXTuzXQ3Rx3gaI2L9W
UhRJz4Y6DiWZS+7cO0VXpGfQmlrCVx77+ZDq9rD4mbJAga3nGuWCQUHN9+BIhdO4EzJ3CLgEGC95
I3KjPFqkWPqv0BKk/Au5JiOdCj3HZjQoEfRXRik513lq64dsiPgKUz8oaG4a0QOP994AosyDz0vC
Ojyri9UGCAHNdudaTpjcNVmRABeL5MA5lGm0tPdDZ7b/2d1UfWqCQX8XmlGafhwDPb2raUPVB3Mm
LbbVTK9OMy2TR4rbheOiYiB/vb3zrrMzHu7UMuXfjVAExC6XfADiYWYDtbbenOPHQkeyNitbNrla
FsfbQ10VCgD0kgmDEhRmZqK8eDnW6CyOPMjCqM5Raz0C24oEr1dhVYeaYKKrjR+h6pw/K1KIJCa3
QA/dtZoW67vSNrV8R6mojT6wFbFquP3TNoIELytIrkLXEbT96pdhy9jXbat2fr/E0qsRBYWHG3P9
bRzaz5QtF+/2cBt5Kv0XWyBThcbOVftpqAO57wqhrR1qUo2taxizYYNRthKseoesP1qZXGr3Qdch
7uFwHzQe8iWZcpzGdsh9B2ts4KXDgANoOZqRBK9baz4QUNvhrdDaejtAQdZ3fvb1XgGbAxKIkwlj
lmh1+f0sJx5NJ1tS7BXQnDwkHe3JvhnHh6qNAvPvB2MoQV4TOSoJyOVgLXeLaCKVvqLU1r2zQH60
LRRcQuxEdobauHK55EiCRQCkzLEGkjgNLzcc6Be/NKLhcVGU6rNEI/+oZwBYDh3DnkfSzKNqyghS
RnH0kfKMvbMHr1+nmBTQXRZWQ7yUrkRlA0fFEchZfIPs+jvmWdaHySkRUWyiyvIlXEkHTG+N0tq5
e34f8Yuoi1or9QX6vqLGAKfscqUjRD2HoE54/E1z1N33oSw/N+2Spk9GPsnVMWraKjlFyFC/JtGg
vRZDkXwwwD6mJ2rU9k+MbaK3VUoqdzRSCIfc8fhQHpK+qqdD1sRtfxisecamNyCQSxrWI4eZmmFw
6CBVVId5yY3A7UsdV14z6I3v/5ez8+yVE1nX9i9CIoev0E33is4e21+QI5kCivzrz8U6r/S66dZC
Phpt7dH2nqEpqp56wh1MpXO/iHaO+0ON4+Byn5bq9L6FCjMFTCVqkL/8st92K53Bn8DiDL6DnUp+
J6WTfNo5qlep+FoZQQqgXqZHbG99FloaFEMqXFpYCUUr7WEdXXC1brUHmSVpdAREU51VV2u5Isz6
PkNlI3kwMSL78voPudoefCU+EBi1VdSCRtflV8J5MlkhSMtxlUPPfXyS67u2k5o45mMPdoepURy6
g2KrO6djrWm222PV0ABSwkpwDjYPrqyIyt1Uj5M+JtX9FOkt1xqO4ZgZ91b+qU7sLKaZ7Woj1rrT
vPPeV0GH917hJEhUoa5JeX/5+DxWJia5ksKzKLhwXWv6mFWZFi4uCuCvL/GNN6UBxlnnMNDZ3eKB
LMbWOlapyzF2Y3ZW0uIB5Mf2NB7BkdqPIBL74+zh3u0lUbxTib+IG22WmRkRUGywiPSKtrSyNAXU
Uce1drToia2eKaPAlMArmkfE3yr3MGGbA8/UjawzQA0UHs2xQrS+crIsOXPRIPRNFaNOd0MUjw+m
OsPfwdhAh680mdHg221hIk3qRe5hTmCxH3QnQ5LR0YR66FShz0dXjHodLJ2o3yz6bH1Lq8TEbU5r
4j91NEBAa1gXfK/aUu4dshsfeSUQAGVZ158G5OVHtgAjGH1kaUfP7cf6XlU07ddkOEn73CcxwoJe
KUQcRpaz/Bgqb9GfutigZ+OpzlQf22Z2TqUEdRC4jPDPE/lpFLSoA1T/GqI5elDImRhBDAPKvqlN
6fBW0WysJgky6VBfR9EBJ0jputMTovT2eIqHHiC7qy9RunMKr5Mnng2uCsUR8icGdJvceJyciijd
6UdtrJQFFEHqfhqGbv7Taz1xMU/R/ndNTAuwRnOeaebKOrAGO/9q5hgdWYgj7JyW61uTX4SCDVAS
UErs2E1gcI1YZK7KjjUwUXkvqmG+W7gp9AOYOu9M4SjuOzKGw1LV+TtvgG+/SLK8nW/yMl7aHBwg
oJwdavhVOmyTwWp567IYs3rMMTdV7mtV7VKgk8ZQHxBuiX7WThzBBrWwKB6q1srPSYfzpq/2tRS+
EiUoY0S6dHyjKU01aJnImzs/8Sq7NKjtDDIMw1gRR9vhqt7bqVsKxzyiHWc+C6zIQa1l2vu+WapP
BdqdP16PYzeeB3gAUvqKtifB3JymHOdLNLMH4+g2ZlQxzZTRQ6Yo8ALiIZmhRNPd2nnF69AJupGG
1fodkIrZhs5RWGkST7l5bHsNDr700hzUH7hx35gxqc6yGROWLFpCFy/n5V9bRgRMvgqAubW+RwD3
Mno0eV8D57LMY92P/aEzu+i7pIYuyCwKaElTqi/Gzua/Dljayj5fJyYOMmtb/NiweKNhNrF1nDD7
uKeV11cHUbTKQ2uncOr++XvS4kT2ZJ2yMirZfk+hY0g0lTzM7elLS0BbQ1FgNJCWvzDCqncQNtvt
g4obN/0q58J3BFW9WU7PiSetT5s4zCxDee+NWnSPE/YsD9oYWfcJbn57u2eb27w8ES4iDLX1it8i
/+BtET0tVTkSsu1HmINdmHaNeKcOmXqA/ikC6fZ77AY67eyLvyPH+ljwf6tyFJM8FBUu982gV5Ez
ZbF7bNJJfyaL9eqwmJrpi9Zj/ufXXmf8MtVIyQLMkGjO5Jj33HvY33Q+zM0VJ0Bd/RYR5hS8ky2B
u/adyNchcPJO8g9QxleGVQeznOP3TWJUH2x8kTJfxQfi1yj7agwjEde5P1SJ/N6lav9fOXWIAarW
Yjs+sbOPg1iRMLznLsUIW9CFfF5c0fxeygLBFCAh6LfhraXey2zq7/WqcVT6amnyLUkxUsI0ph5m
X5XCqQNvRs0sEwrOHaYr48x3lXoZGNqiVsTfy+F7jJFxuxoFxQO+I0rFvwq739/skh4th4XkOkgF
lkOz6Iw8SMxO/M4TZPL9jCgK5Cqap+yYJxkv3rZKhLB9I5W3HoY3yTGanexxtoZ4Cca06u48lW99
RKLCKwNbMbKfFAha7mOiMUf+5Nntp4isTxyjRkfqSrMwHfGx9aFvN/ZG/qSoKZbWwhiTHs4XMGg/
lSUuilJrY92fpSKX5yWKsyXo0YagSjANpfVjWpWPLX/2LirjBnlTfVDiYKqqNdsr02amwGqMd2AZ
OjscRD38tqVLMjZlpvwi8KH53Q2C6oWi18XHr4vFF71s5wpNl7l5EJ2I0EcA0eH6dqYlfygqtOqQ
TXYN9apHWBgr3ciV/lyaS31oqJl7dLpz5z+nV7X4nFVqdo50Z6xgvePe55Nl1Dhntir1PVEFTI4l
RFcF3PLT7DOfTe6ZjMQGT2Nk6Je5p1ifZ5yAEPwfmM34RTpVhe/FHrNFkIBdfGf0mo1Os6e0DvZu
w+QEtVXOvxY1avmf5yU2/apMi6cei9qPPSJHf7Iosn65mGMVAdg7Wm52nk4HIuOQPNLFzb9lVs7J
RYDBnsEMJant62Vt/4RVk6rHWR+cx0Z42Q8WzmtwiU6Jy6+HxyuI1arrA6iLSTIMTS6hTaugXwcY
2eiVod4zvkTg3Jb4dyYD1Uo66DXI8BYpjiO1b/1HRWQo4Sqay59DM8TOwZRj+RZxRIxL5lq457pe
LTkT111sfx4q/V8lY/ixKO7S36eYot7fDqGtXJapgaByyABQCwQkgDDFCvN7X6T/DYn5hZdUP76+
QC/CTZeBjjAOxUlfCcl0UDcLJFyF2FK3dajaven6qFaL85Q3qjjWmaRIbxPNrgIdS6HyaCrVgP+e
Uk7zodI7aQVyXonoSewUH/HYqnTfHjs7emM3g30ao4nw6DLZxQcRz4FPKd6oCJxNaGRQZ9hMEF0s
+N6mid10T8bsLcwxJtEepEMy/74XiZG+0RNjxtncBM0/JSnW4qUCcIk9mX9O0RP6jZiX9Z+FJVl6
SFG8me9zvai/L4yj+kMSd3ToHbejsasOCfMbN4ur51SZuh/lMsRKSGOBRr+aad1HDHDN4lSxxO/t
Yu1XeFpeyrtIVs5/XPbjcG9h7DYGPePXr/040EFDBjp98kzcHDmOZfWnTRKVRjIKfTXNXpR/ZFMJ
+oY4nJ9KDNNQIBmXhC6eU/QiKBpMzQJO8fClnrQJHqaBBdCd1tp9gg9wYQS0Or3iU7e0Ij+NmOc1
fqdFUF92dsDVTWczxlsBfuhPwfpfb8K/5uLWbM7VyKR2nRSq4aKVjLIkI3Gr0/OgVTFFKyaz/ccc
ieuVZVhnpet4GajB5UOBkEoD+Zs0VA1Rn1zJZMGdlRkTZHX6+vr7rRv4coObjEPpjiCqR420TSDa
OM6LOEHkMm9ahYGNaQ2PSm03O6STG3kKY0mdnMFANIPDe/lGLsOixS66ODRAMWhHJc6jNyAenCaw
C7Azw9ykbzCd2oOQ3MhTYE5TQ1B0YnO8LTuBICnMbtIk7AbQdGq8aOdy7o1nGjHyWY8Say+ivuhW
bdYT2RU8JDAmYw5pbQKGYzRzFZtGdARv78gf/TJ1X+m+1e3Rw4LHe3BxkjqXRgXurRWu+NINkSTh
11pDC7omiorPDkAlKygZ3jznlad3Z0t4TRMMESyogx5LpYaWrWmfNA+RqEAyT/yZArgQYYUlGj1B
IAgujqG1hZpRqtDwmqvceFA4GoMfV8v8hvaw2fpepBtV6M6W+pjk9eAylypQvVLwqFcOjVpWIbn/
kvlliWQQ3o0493H9qpodGFlhfOoVnYo5Kbr+Pzufp8gXjeIoB2aJNQNDdeg6xoBxrh+LKTbx+Jrr
+kNvYStxmtLOW0KoywgBaXOt/aiF0yb+VMAd4/+XOVgrRkYqD6rZQOXLssohFYjL+KHN8fBDgzyx
K78WevUcIQA9HFTCiBWIqlyyI6OPcT5xYXq/Wo/JiL9YTEEC7CXyn7NaVE9F7an9+fUzpF/vbhqd
UCm5SenFUKpe7m6nsaZIU4c8XIxEtwIiRvYRcSJEpGNrqI+FVSDH30dE1ERod3LplcDr82iVaXGt
jAbTqC4sYNr9ripjPjlzPX6xuPDvyi6dPxiR6Tx4bjvTilIFav/zAlgUFlpQxXEVIIw1PRexBf2m
bCNcykUfvv5+L4iQy03NLchMAWANIy/qxMv3a8vFcDuw86GR6QlmYbFuUGGopvQju8E0cpgaB82T
oTgTLw3d1ybb+iSw/qxOemJPRtBgdvytK4qufhyMVi+fp/VKALVFmk9FNgjrKRr1vA3YeOQ6xowJ
kq/nKHKGfK+BdFqNKvHGG+LuyUvyeTy4tZHNQTk5bsy5VpzfXVsob0uvtX8ZdlmLnUzpOpBYDjGS
WLIygGEZXK7ANJSGU6EKElqTqO7nZcoRVqCDXCHReKKvF+/cANdhmedhY0AUQSLhCuM0jEU7DHWT
h3qZJNpTSTosn7yiWE6vf9ptNU5ORVikRc3D6ABtRR4tLR6Xij0YDpnmweFqRViorXwztyhF/POj
Vsz6ihhZAbFbLUcsPWnPWVMRShiuJ2uJcPqVtvuWPoyyg/y8agnzWgC410YOPX8G4pvrJtLj2Snd
NA0jE3TpQ9XbyX3M9N97HoeJuYtNTKWw6PAZdrPepoor0nrlyluz6ueLnZ097sDiOcrcBQFdqzPe
QjfticI9ULgDO6VN7rsO8P+hVTSMTOzB+jPoXt/6rgan+kAfp//cWCZOmHhfM9mZGUh3gWrJ9hPe
PoaNuT2Nz8dI2umeDvD1XkU52n4ZyoLWZAB4uVcbReAzWndlqKjYgwTD6PXeh8hRlAelaKnAFXcY
rZ2PeyWvQXNunTeiZMhEjEncutH+ypPSstBUOY5VmCm55/mys/STzKT1UPaKem/k0jqjf4ZjRWz3
v00lnuegddMWHlBlnb1CQ3/WycVTWy16D4/aptjzygJHWE3tK1+XRrwTtK9jNrw3rORI76AyGtsc
KzHM1F4Gtwj5ds5phM/gk4Ue6sZiJOy05QP6IN1OIL0+bYi4IHq5ym3y17aCiWo3L0lx23BEFitD
rMCyPlVOASKs3pVDW++cy5gNdQG1S5BgLkF7q89gDmphDUKKcFlq70hGefTwFijdzCLbKr1ngQIA
YkeGupNQXr0jc2DeDPqchcAnnffLjTDbRK16GpsQd9ZP9BcyuvpmbobzYDTvX48oVxudRzHttRzc
fWAXb5UFFBehdmZcdbgkc/7bKBE1o5lU/mD2T3fGiZc9vNt2ogmsCzUP5kyrmjjyHptbwCQku62E
CYhpE9jOqJQrFHnSPteyGU+lpWEknSQdf86Fcc/IscK5S3F3otvV+ICfgUIgqhu0UMFdbEFHZTHU
vVMmbZhkqfITwVakfVzFPs4IOYz0yEbzwRSZYgTT7BZ+rwKHmt2q3jny16vPpI9zA/QPLYQreNjM
sEdFJbcP1UKbn/rWWw4snnunFTHEHFVVQP29/r2vtjTbmaIAeUXuxXVzX24tbcANPEpTGUa5WM6F
TmMTk/DshJDk8mR55XSo+moJGNHtMY+uN/UqhvMC9aEHAPr48skDGlntUncyTO0+R46MZ98Li+Ka
BCiLdl7zKjLxmqu2HWeHL01b9/JhnFllbhZbhq40jO/AC7SzlKo4NKY+Hry2knfTMO+ZE998Q4Cc
sKoA2JDpXT60HQxG5GbRhS4NnAN+qMkRKQ39XNR5t5Pb3HoUtxNEdagZaEhs5vFVvpDM654MDTWx
/b4fvutpP/xnSid++/qGubFF2ZovqhkOyduVHFjT4ug46iSRyPLdz+PUvct69QfsHLcDpUfj4/Xn
XW9QsEnrJUjENQwyt8tFtPpJcbq5A9qgjMVPJ8qTwIHZY+Nlx+jX16fSaA8t8+SDMlvuh9cffv2y
CJ16sKpIeoj521ZVkkmvA3FIiqoV7gketviMH2SJoV/Svi3k8n94HKceQra3Ar+22BcKoXYakA4N
F7mYT+YiZ39qmF1ZsZN/HdHyPb7+etengnYA+xMQ3EvKutk1a0Y3JLXN60l4NnZvT/dq1UeHpu9r
X5Oa8lBN6Ee//tD1g11coi8C/WxTeo7InWxTqZLsYwJ2yL3Zz3YYlwhCz6OCq03b1AHdOIs6jhGp
NEXxaNdDvPPO1ycFlhqbiekg2gPWlpJXO7Pn1qYsQAfp+Ruldh3U9Lr54DFE2XnTW8uLvQJFnk2N
DrTucuvGraOP9O2KcJy0AXoh9VdUlPZTmZTuj6rAK8ghkdw5L1ejeQB8gAFIv5i3Mg/fIrcA4TiL
slgFckejeBdnOO+elpIpCGAo/c5ajOnQjUnEAMOciqe0yHq/Lj3rh4tfc7C4mfr99e99fYDBstHs
1dexFhC6TZwHzhVXyFcVoVeq4m01RwrmTJQEmllWx9KVydGRhnLwROv+86dm4dE3QE9w3eLeZnsn
SlW5cyehzNR5/nmQdHQtXfR3aeo2wesvecWrwuubjwwoiFn+y766/NZWp5GUaJUTZp3jnS3EYJ6Z
HS1vzVQq52KwjNbPRO+GY4ZfHy7Z0JxyrfhcVOoefOUqZvFL2AO4GtFgR7J4c6M7uebUpTU4oMXB
4uBU+ZEpd/puljFOoKVp7RCIrz4v/OzVlgr5EvCCYFwuX7zIKmOMDXsKIQQ070FoPM6DZn7Jx7w8
N8w035qib3/0jv6vXrbAdldwJEShVeELasDlg1ns3syyRQ2bXljA3yiEzLRFwS+Pv+eVvoeSvV5W
yD0gGEhZ8BfhiF0+Lp2RZhFZrYWdrEdfeIV+itqSsdTIkGfoa+Xnzo66SozpZuLtzk2AYiwYrPUH
/V39eZU62wpOsSoNmLemN2Zv+thOTyIhH/bR3GtQabGpk7O8/DInCI9JFb+dnXByxb1gmVdrEQb+
LwXINlzHtWKV0m3VUPb4BX+SwuvsZ7XOtC/QQoCgeaOVjAcqrs70m7pyQ4kpT/3IIBCFrL4wls86
KjbYU0aGtiDBoY4WxOu0AXA9Q7iBqdzYHUJUelIGhKUi9asYqhZCMFlb7WT513uVBvHKZGJRqTS2
mhnFxG+yENkLBfjyGdSS43yagXi9yRU7OhtKkR1ToTaHwp72UCEmX+vvW89jrs/swcZkmjCI9MPl
1+xADPTazAQ4Hw09iIVr32eI0u2AJbY3zvoUTAhIVJAFIefc7JkpVnSzTdQFrXR9+Zk56bdqsovn
LvWUJ5rNDGuTds925+rC+d+HMu2ECwVPbOu3MLomFITBXIKYPL5hDgEqV0Ruc5jMWP+otUl6LGoY
kAGgsPSD6MAqL95cPZuVaE8tJqbn10/OzUUgeSLz5s6FDH+51Kin5QmKnio4iYo463QQHxLWawYn
4YpzVA7GCR/TPaGsK/Yi68CUDqY32Sq17FaZyyqjVlS4LgRKOql+ZJTeSWlz72NlivhX1gDZyGpX
HOSgTieYvhUDwCa+K3TqS5tO8zOQryb0IpDDplOVZy0aQGaVXfFliqsJKwU32bkfr+XW+cWwj1eN
ZgA2V5IXmUBDJpPg9Vqzcx5tg2F4jJZmEbRKDMnEbh34F4Wn+opMxrA1c/tgAfI44uyufAQ8SULT
ZXuNxis6wrqOK6YQBB1hhwB4+f00RdA0ilHKtbpu/KYXcuj9cR68z+Mi3HuRRop6kMDi40Oi9LQS
zVRvFX91ob6b6HsyUqFQF/6iKuobpajyz7WdGm9pDaaDX1nAPcLX99s2o1x/L0ebKo/yeRVTuvy9
A1CfqkNhCBhdKt+OjIDv0XqtDr1t7yWvV22Kl2fByMKJYSUjbDXEx8ImSyuAhiTl0n3UUdv5qCiA
rzDa6H80sWr6QLMytnedHmfFkeHS2/VOrrO+zyaU6RSaK0xpTTG2xBk7lgSuzpwCYSy/FC1l4Neq
iKS2YH+/WqhI7W3TNWPZPHDNqmh9rXcQnIDLBW6pnKE8EzuNpWe8/yJZDoPozNwzT7koKK5tkTt3
HDn9VAK49fNpmhu/NqLx3evf+sa7o+UBc54qG/m9bRYweGXJaW6WoGTwwht3yyHOzOpeVeWMisiy
pwnzQjLbvjtKJqQCGlwIaJiX764gzR3xvCVAj7K500cw1c+WmCTzfoigve/KCJRhoUgSfCyNMjuI
ga5/7zF6b33TGnPjmBtZqwXk3fOPIVNiLtg+GSbfwajlNBFulFPfmu03rR7Nd3ExlWyauO7uLLuz
xp3QfGv5wA2yeWlkEps3SVQ8S88qxDSDrKgUX452/jy7jvRHMPAIGkZ77nM3rgKQBquq3nrhM8C4
XL2mryN7UcUcNE7+vfdGNSw15ppF05QHvSwIEkWz3L2+Ra7CAf0X0lH8BBAvoke8uembJQYXppjV
Ie5N92FY8MKBsxufPaHvaRRevd76qLUpvHo+Ue9tXy9exiVSXB6lS+VRd6fxlFbVDHHNsg+ZJ+zj
ImS3Azu4+X4UU0Ctue1gCF2uaeSmFPW5Vx0AsjTfGU0nB9mq1aMbD/9sJsT7ecg/knyCceczXj6q
zdj+k9qKgyNs8SUzsX+2U0BxOznuFWibo4w6Jhtl7fLArdncOPU0SH3g5x/KKFruaYbQd/FY2EO+
pNFHA3G1oIJ28s0eyuFNgur5nSHJtyu7NPpj1DnWz64ZzDBHl/1fYy1C0PChQDLTP+Cq3uQyrd6M
eiRyQffQ8D5Q9E1HqC4zVM/ZOw2i0nba8Tc+LkBirITA9zJX3PJ6Blwg7VQAJGoEZrwgscCheSDY
48Xb+7hXsYBXY9O+vN4qtraJ6ni4zICmOCdR3wFGz8Bsyhhj407I4lTPmF7+87nkpQja1DMO4WcT
SfVIzQsL3sKhZyz5ISmTArpK3Tz0jrvX+N22uNhPOG3wwRiTYjy7hci4DOhVEwmVAzSkOT2MWVMe
s2jC7mxMjEeZTPWz3mM/EDaKlR3VvOt2Ok/rwb+4NfgBvCYhj9Eh4L5NYBCdGjlRVaIY4jTTE7gO
5U3Vls05r6PxeZkxNhzxBUkYB05l+PoyX6dv67NJgdc2FMdpyy+glhWdZsNZHbNOiKNt9tlwgq+h
t1BEjejcqNRe93QiGOwmGCI6p8gsx/K8AL81/+RL1YSOpjjZU7MU5qdmpjXry0VJvsU4tCKnBOXm
/PpPvhFGL37xpmMSl5USt9T2B1Px5AcHA6I7uGUZrFcTwGC5uB8Gc1fj9tZDGTRx0CgZ2JTr8fir
vLedbMqohcVh8KL0z9y2Ue5rOXo7pRzfgOfpwxjEwvH1N70V6dbRHmNlgio0mU08Qc2BVqBSikPS
YHLxNfWKyAhU2UXZg1WJnMOYAeY61O1g3hWJzL/JxUK6EpL7NL0dWwUh57xrxiww5gqcuQs57MPr
P/HW1mU9SHXWagqWweW6iCID1ZaQ3wxj6YSmK6ajO6jNHVZUwAF6oPFqY5ahWxf1zs69FZAARpAp
oODMxb25BbQsVc1iLupD7Bgd4ocqKjN8COuzSyf8zaw13//5TQkD8JdX4T0+xyYANgu5UAIY+iDz
Rj9I18wO8yCiYCl69VhOyS+hGtmXhhi6swtuvCgTDVR+VgVKdEY2kRCNnTSzaMYeytizA83syru+
yPuDrijmKdbMaed+Xf99m2hkc8Ou6QJ8HP66/KSjYzYoz8UsLAmfHvauVSV36K3saqesX2j7INJz
CnBGVABLNw+qkYeJ3JGpbGSsSNdlzuzT0EfycWzliG7NpJwapcYaMWGg6o9V3z3ZUw/3v4pL26dT
gYWFpmc7NcONkw4gYi0R+S+29OY7Z7MXd5BixcEE/P/c610eKEBjz1UbyffgfI1HHK0/vb63bi05
2QAMrnXMwnW3WfIlL/A/SqkSRtxmi7iwnxwlaXb6aVcbCRA3lShCBWtAoQK+fEpWm9pYmiN06TjL
njXtkKEVla2QZH3Q+p3AcONhyM+Qp4GH5BO/dOD/CphpRltQYbLDZ63SAFh4dkDQECrq1Kv3PfCk
nTv01vOIQNBxsI4ANLzZTE6tS10dHDcQKtMpEjzvxFzUflLdqgmadNxFPF7tXoBVKzOPDQwWH7zT
5WouDCgcfHF4oK5A51GKxPkJ0GSKj9JSlBTCUyuSg7XUkq5+jDxYAgtDDzR4Bt6RfjT9JaG3xlFJ
8xUCTCwLrbRPqtAp8+TPBKTTC/Qxbo6NUTgQitI6fxzTtB5OQgjp+UqM/mn4+j682vu8E4UQoiBg
rjEJ2tw3RhzLqqpLF3c3ZfXkArKPXA9Mw2M11/pJq7Q0NKxdbb2rNJbHkvzQoVjl1DkIl0tZGL3t
Kj0YDm02JAjIyU5OeVcZwCn0cU+f+OqsrQ9DUs8i/1jdITcbpZzVwcwsHmaWg5Wc3cwZk0BWUzz+
axzlQciB0GBcvYsI3JdvVSsU741SesFQgXM1O3t8L4RVfn79k93a90xyUCZc4yjLePkU/KkNtcAx
mI3ldO+10WVD9ng0LAiq3XUN2levP+/Gt4IsCcOP7jGxalsvt9h7wz5DdbyscvqN6L+Lxy4ZbM0X
umh/vP6wG/uR+MHavezJKzO8EQYQ5oZcslakySfNmP8sxpj5Zp33d15VlI8FW3YnvbyxoEj6EkmQ
tqOxuZ06zAikUdxYXiDcAcLc1NjAIXFKxkAt/bEM+h60+Lohz7wTxALzX8YdKyv08gtOVl4vgqZv
sKAgBSmmLIOIzCJo+pIELxfqMS6U5Ni1DASm1mlg5mLtYo/tcEYKsdzZtTdfn2Ru/TkE7i0KBgGj
SPR6Eq2wjf5UDgLS3NrYLRPnC7l8Gr7+ha/yR15+zeFckON4820VGhy1b4olIYoqVWTp9+TZznPu
jcNjhpzGj8Vc1HMjDfcutbR+z3n61u6CYGk63uoEQov0cuFNBFO6AQH8IIsULbDSunhsUlh4VdnK
D32Zje/HdJz2CN0vU52LtIdXhjHKDgNEzaR9E+0kE4QSdaYoqNrYmh+QpMn7r1CHKk6TUCYpAriz
MzoBrle8cyWw82ActO6nssgmBWihOJgGZ1A0T66D8FagT5H7Por0sQ1Sqp/qlCaMt32vi7smqD0F
R3XWFo4ftneJ/gNjzuRjNnQV7XUgJFidD7aXfjFRBTrWtrDBVvSRVz3kytQWfrZALAw73ZXpO0TP
hnOVqmL0W1mWn+zIauhUGm5U7AzGbp4JUuxVxY+agtvo8tPMapTiqDChWtXONpoZqDX+sSNR3jdA
eQ9SX8pv6Nug6dV79Z22ZNLPam/8UCiMZlBin+s9O7gbxwLMAHxt0gsURa6wPr07Z73EBi+Nqv6/
pRnt9UrMhodMFFaQT3Uc7/R2rroSdLf+H4iZVBRm8+USNBVWKaOX6UE3SZwiF3vCS7jRTnMJ1NIf
lI4uc1Y3cDRJQlr6e1gg7sT6Gy9NyUEWTHa+mh2tf/5XDpd3KwY/bnS82DXtXGOHzSNloXrH1jT6
577EI3Tnra+vF6DxmIxw7JhOAo24fKSo5pbhcm0EIhPL44hfg68h7A9ntN/r/F6/HcB4Ws08BEsp
TBkuH6Unek9lw6CzyEbqKrWaQ6fPfmRulh51LftXASwCKvR7Yh2K6iY56ibM22i1Gyn/CYCNoq4w
DQkG54X4PGs0vF8PqrcWcc1N/xcci3/G5ZvNmH7GorZ17FwdL/cnkfY/+r6ynZAxFSTG1592vVEp
EhE2YQDIdcFEe/M0Z06pK9C7d62cDrrIih927w2Zn2eaelrSxJOHLlfgCGt5LX7oxajsXVrXOd3K
T0RfFTqbhxTtJlx4ren0sTkC961b9WEpFuMDm6bfedFbGwbdVibntAEwg9gch9HC96ouIB1lk0CX
yp4j45BjMHis6Dp9WjyC7usrewVTWvfMKqiAJjnQEtAIl0urtg16WWkJe6j2XBFqE+aCXS/deyuR
QHVoJypBYedl0JRD81/EoIOyo4q+xkWjv339t9zaUzCkEUlhVkc5t9m+cu6GZhohnXZ24oatKJNz
2tnqyYDquLPONx6FzfPaEIAEyoJvMvRpNgzFgZISRJlWvDEz9wOVePQo4+nj6+/04nh6eRVT56y9
T+pGaKZb8Q/P1LMhy1ozcKa2ek+rrf4Ykf/UZARzinyRp+lvASeY8zFvYjn5U9o6vR9LaEt+Yksl
8hOn6o9x3wgbv3W4fYHWwNL/9/PMHYhIyYp31xkuXm4DV1dUWQyg2RmsNoafAVEI0Z4oR5QjdHHY
WZT1sGwXhT3HFINu+Aq9vHxaZqGJ0sneCEq1ZDv4otb6xU9dbUneu/lswpnI4vbrVHjMANDwGX+X
LgPJxeSfC1RzFPHeMVg/+PYXsRFWuWno1Xyny1/E/KpVyzZTA5hgBWaXo/ELP5QybDAB/NnBvZQQ
LEoTDauOkkSDSR3OSyd3Fma9Dza/AkA/oZt0HcjDVrYlqZZVgzJWAzEOEBEnysg75Imyxo89JU1I
O4biK1PZcmeCd2uXrpkQqD0AolBXN5lAirKnEjmlGkRVMd6rZpc9FJnafrK6eL6nC9q+A5YrgqRZ
SAELJda/DaoqzsWUDqcKa7YPIH3Et1Goxb0lrOz36/vlRuxdjQwQHKYJy7psYq9rIoBailwN7Hpp
jwYy5GiQtPaeCeI1lmJV/QSlQq0LAZOTd7kJZry0mzmu1aBudBsVvxGkRNvB6vDjqW7gz5vTx5rK
DeNVqCNvsgVKHxKw8U5qeuMSYCAFwWvVIl37wZc/Y7TNwXHSViUZK5OPep42/5l6mn5GrMF+mMCr
7mz+W7uO+wbhJ64drtnN7aqhnuPVbk99Aln6TeU68bEfi/Je98b6rjNacFvMOe9e/6Y3txwMNg4d
WE2Ug9Zf9VfmN/I29ULFFNhced/XOdh9PRbzR6DY1alylyJFqiCK/tj23H4pmQuYgPo9wArU5+qz
GU/27HcxPmhL7nbvxlL0/97vM7jvAZgwHF8xCuu2/OsXioVxE3eHFuSKGof9XHtvYcihuYfARPPO
MZd2Z5/f+vBsPiZfIMSJjZt9ji9LP+ZVqQWDLuI8cJo5fZfD2DOQrLTTJtCHAQ2a17/DrbMFAnGl
itjUHS/Du79eUpGOWpvNrOF5ai4flC75bJj5+PX1h9y4bkmB//9DNuElrxK3nph7BXMLheoAoW1B
S8+LqxJlzG76vywjAFmbhsc61t2cn2hpufWrQQtQnjXKI0VgPx7Z/zOahA3jNZns6e5ftxjWPg60
NdgDcLW2ZCL80DSlqlOy4VQv7+p+zu+nXP4PZ+fVK7etruFfJEC93EpT1lpucYnbjZBsJ+oSJVH1
15+HPjcejTCCkxgbGwhgDimWr7zFuQytMJ4tUf+g5CFeavDdT7+/sPA1oC9R4AAToRb+l68XyHwt
vB6hFhDBEEDx6Ea0tBvfQqDrDzbK7hw5BzxLBKbQQ26HygFJaC43f9QHydx9Myojnl7PeWO8prFc
W+hgISN1SaxRsyPTmJMjC7C9PcSh4K7gQIIy2eyhvMnKKfVJVk3UrnDSQ/+l09f6jxZZh/PjVb1v
ivIQQMXX4WsrM9ytQp2gV9akLQb0q+vO8yt3xCD3HYptUxKhAsMit7ENmLnWi057U8w22uddX5PE
loupgfC3tL9jezHk1ZPp8DnVO/tIb3HvqkAQmI4t/XQy981VAYgJT2KUNyMzgU4mjAyvkDXtX2d+
+QO623oQIOw9EYrahbyIruKjzZGSA5ATZ6aEheg1PMfK+jzWdO7joSyv/tR6Jyjg8mBv76Um1Ahp
e/AhyDO3HmG152TWaHA14TY61F/8Yk5f7C5o5zPAVAHuM0c5fRlXbQiHrNasl6kvJgwHU2CKIZly
2vyHfUEiCsiSjJ7sd8v+AnhgNOw+PUo1rEmveuIY8gK8uS2+Amj2gkvXen15lsJap2uaZBDgiOpz
lgeXr6+5UZn4a5rgo0N9xuMH2LuRHG3enQude4BXBH8W6D5b3qo0tYpsudcp47W4RWSxeSlLf7k8
PiI7p5G/HYlRVA08ICWbDUFbdRjj0TGpWbvm89yszudqGN7reatdf3ckLlZ2gOr+YwG1fYWDIO46
mQgX3YCpumaJjwQRhfK/8nasPz4e6n6XMxQ9KT6jGnH7FqYAGKze6t2o8njw/UzDwJMrB9U36AeL
ZkyX2Vnmg5XcHRRkoOrzAaDbqii0q+1BkhzciGdJUsBwKcRTA/AvAQrWr7PKnp+DVj+SJb2/Pwhc
qGOAJOOV5Iq7vc2xu88ss/VcatLwT3mDEYOadeeK0lh19Zr6CNu1E1tDRKXTrwCCWFVvaeRo4kxD
QX0n6pZl/TOtBE12wF7lR/jG/RkEcfzGQNnvnHem9SaeveVT3yxHz+Udd0VhB6mHK0seVQTc5jkp
lqYTWnQuEZYwvAIFH6WHk+QzDpYCZjf+7qa0XpLBm7/LJjXflavSDHJieEShmbvtv3rj+t+dOhfy
jVNN7ReUExDUTJ15acJ+1OYfbeu3wSUobf8ls53OeoFiov35eKOqiPw2T2QaVExZTkCzd51oI11s
aaHoE3lGO+lXtzIyzGxts6Emnw4YDC2gcy4DV1hxLgYrayLcPA37IIS/v2koF9B7pLSBMDKiLbd7
qDPdXo8tOIJm3kGcdPLsfY/cx0HccX/TqHwYTrsCz1Ge2IyyuogdaKtvR/o8Gc2HdhSldrJna/5b
rKTRB4/O7mhUwci6lCrM1r5XJC32025gR8HUFt0LnaMpf7Oa6LBFntujR/j4Q+4NRxEKsQPkWpWc
1e0SojSmSF04h6wy87+7fl6fhzjNvjbmoYfEztdCuRt2hw9Vm3t0U/KSOMkpQwuPJLpL/2cgEPZZ
JNlBnLBzrSh5cIJuNgZ99s21AvjYB1XJIKsuNAv3haa4UNRLIfjM3eo+V6hJfH+8hHs3y82Ym8Aw
MAGC+GPt4cgBhwpUQ3pGnGi+SMj2H6hsJh/XxfDzCGeP+ZrPqf5q7Ofpy+NfsfMhb36EOrG/BOJO
3K32uHAiF0Qpz4XdZmE1ig7ZvuRIin1vKATv6Z8CZyAz3QwFdrCvqCn6EfyVzkR5Zo1ftLXlgtLm
9ag2sHPTgH8GfkfEo3LEzeIKmoYiKAW4CW0sratIS+sP2+lX6xoYVVucgsxEQdaVxTo9me4EoRZY
bVz9dsuGypwBDJm8GDyFvdlWepzYHX1p9m7Ruz8gelZ/kbTPY5hj9XmUEe/tYQ4I6TeYXeoim8FG
2vY1VAoGKxEeHFerfmtMRL1pofeR6S/DAV9273visMdYpKU8S5sltpMsy0cj94CmeJpxQtXAn0Ij
07MYCODY/PV4o/4sYm3eDr4jjwfKIXBkt2uJWBrg/IEjSrrO/9rTNMgIf/cBjFZZmh+zNVvskPsK
qx3YNPV17CxKLzUAzFKO6XstnsbT49+0twI4PhJHQlyA56W+yC+HZ0WFLUnR+Y003R7+rJJujATN
dGjZzpEz6t4tiBwRS81utoMtXcpHnD8rqYFGWT5133Oq6i8CBbX04F5Xe2SzyJT9VXuVLBJc7WYP
xd6Cb2UNMiZ1nMoMy9XTf6Doi5il1Cwr7LRK/55X7ZGoyc5pBYAHbIEUTdXUNs+J3VhLRRjgR5Ow
/RrRiLS9pMSV9gU3vDUJl8XFRcbURfJJdnMpwnKSnnHwYO8FWVwXAYw9uNiKiH37Odt1bgZkt4JI
xLmHOPeoGeup84ANh2JYtQ+pVlVZNLteoqPOJPhdWuys08nJZPZJn9b1n6Usm29gbFnAwTVEFtmD
5yVh4QHeiny9h2DmLbl41tp0ArZiiTwI8w6I5+8fTYeAVUnwKCvMbVdEyzKrH1ul/DNbwYn2P14P
pb7+cPPWODIXu9sxeIcwEpANWpzEU7eL1k/W3IyxxM5e9+VrL0OFBunWkqckrQ825/0Fx1A+Nxtk
eQ+C4mZzGtIrxJJ0IAfHob0WrhJr9q36Wixd+R6kxhEI5v7MUUVVwTbVUmChWwCORk6FP1KuRXWA
WmNS9mh7D/kRyOn+ElFem8rAljQRGQ/1K365RNo1q8teQhLRUHWlVFzw4lOiemsJGfz2tmAoqgDw
8FUKtQWoBfPoY4M20xhtQLR0YhgAsSiFEt9qLr97NSqRASWL4oPlgWJ1O6t4tFpvCRZoTrEbX8qq
aSPE8vSzKZA2ezzU3bbASFsVMbm0KHAAzbodql0mEKIDhAqpmwtJ71QFr9GStL+JWfpvUZzr/n08
4N0XUwOCKVRoF4VZ2N5Wi9NNS2PhUM79+GTb8pOhafR8s/7oStqdGtKhbHdoDkAyb6dmp6Vo24mR
uGfEk2iDMcqSeA7bEkOaIa/TgyzivnSlpgZQWKkiUSbaImuWFKK717KWdWXG4YD075eZSO7Fskc6
GN3sZWc6HPpXfXCs1xjnam81P8mfxqIdjswL9lYZsVxVP+PBgx16O3c007oRbCNv/NS178q4wm0Q
Rhf+lkN+hOvfHYv4TElrqbXe7NaRJ7FY4UpEokpQb+hgKr70DQFEaGnF/OHx9lF/2c0byxpz1hVU
ggeWhP52YrOGFunqMhgC2uu3rBiKr+0gg/dNmhXyNLmgwpE0NIJvj4e9u83UsMp6QpFIaWBtwzWv
5292bIksagyeWhbxRRsa/fJ4lLuXXI3y/yg+myt6azNrZYOHBzaj5IGcTvGUox/gj04oFmSL/cQo
XseyzF5jroANrJK//S/D83bzglMY2CbdWjJrcdwgwyGRZL3WsyPCYlyss7VK+bx6cn2RjiWveCdo
YavZ8cH5uf+05KecGlIcuARU5G4/bTfNbS5t4OGFsa7f5rH0FamyQLZ8DkQbVrE34THSeEdK9Pf7
l5o6f6hrqHh0S8CpfbfBxTedIprNxKAoMf/Ru927zuGoPl7g+xaDUh3nVFrgD9WTv5nioqE9kvfp
qKDbnXOedF/7w8iAHYcpFgnf9M5FTsb0tO/zmtfvkA8wX4IsT1/1DfoPwhi116SA/sdaj4+enL3F
B4JEGE5hEBGfzSEe0OC1Ci8eIiePszzsUfYOO2gPDUiMHoYgSra4WazOQVRyv+M5zGCRVMDIDbI1
VJSQPDwb7EsUBEXVhs3qY9hLutd/o3AKjRa+UH61RjF+T1diRrwqVkAZj7/K/TvBbyA5MLgwSZC2
nfe16oU3e+0Ypc3YXjE2Gd9miRSfzdJNP9HzP3J23NtvXGCAgDCyIcLcbILVSxsTZ6AhmpDVxiOL
hBpXtyGye+EeHKmdoZgRDvfQctht2w7OQNXA60r+7pLnOGpTpERi5NxPdVB3B6u4OxQNSayqwVcR
Zd6eXi2XtdvaOkidIMVOSiELqsCoX7nmcAjL2x2La8qlp6PYpZsVNEfl9CesIdIAkHavZmcSwVNT
QO7Sg3r5/Nvbg16gARVRQQDJEm8nlqZoyIwBg4mWXkCc2m9zS1mppZNXnYxlKn6b38E2JBdA5IHq
C85e5u2AvAKZBSh/iLylhKYbcwMagpvg8bR2Drza8ErGluiZttbtKHZXaI6c2yFaSI5ntAkwlQhF
2hZPy+wFnzK3MxGqiSluPR73/iVldjDgfto+EAhuXlLwVS4KWh0XDcx63PKyJrvS1tKP2Px7e4Qr
lgISlxqYv01moA+KF+fjBA+WZTj3vWyu1WRhFgR75/R4SrtDqb9NKXAT/22GKkQZY8jBDrEEVqxE
ScYLLrj/s4faPwAJ3Zc92RsBmC04Mpw0Avbbr6aBqFbofy4Lv0dqxe6bH029+qeyxaW5WTX3tS1x
bh4n4+88y9YvIASOmkh7H5AghTOhjOnvrmyqQ44MDF6KNLdwm3LX9ULFKj9Y052HATizqkIq5iJw
1duJggyqGiRGx8jHGJJnYIqfR2epzlbjD29kG/SA1qQbBVSvrq0VHHXa9z4pjt8Q16k8UtLe7FJL
dFbqjPUIPj7LL7NWtDgAuGPUurM8//7uIaSlOK9iD77v7UyRAdD8qsY5eapzfG3aJT+NuBdFs93+
tvaB2j2qRMO81H222aiJxNin1Sm0UX3s/9bHXvwZpHn1nPpjfLBTdxaQ3QEFh1IqZbetqn+Fqw2O
kGKMYrKQk12lKILN3hRWExTDxwu4834Dm4OpxpzUI77ZKpMej0ZaYlulr7wAmSlH6kwt1qN+D6Iq
EgXN1Mcj3pdTyangqAGcQi2ZcrHavb+UHbrKKREB512tc+A9YVWujfMHBj2TcUZMq/2fK+1MRos3
1E4Iscx73+JpWp8AV3vvZpTBk3Pi1sZwVOXdOZpKHwg0I7kRRMvNz8pnJ9EQvOO5r+f2okGzbi+D
nEAncWmIf1ynqLuImkxqfkbJy31TAE3A7atMUWHLqfS/nh2826y5rPSP0sLy5CAc2TnUCtJJcdRG
7QCButtlM6p4dvQsx0YpQCfJrfM8oj5qn4O2eJe1oA15pownHGuGC5hN++Dl2duSSCkqCWas3u8U
ZxvPISN3mbBIwWCPgaO9yhLjb/j9xu+WitgeKPfSiKTYjrzR5pzlQZlgoA5qWRTQphSt9mTXMo2c
Fbelx1tx5xlHsxvldN5UsqYtiR9LoDTF2otgMm2XV6JL0ARDQrUM8aJLEABbYKC03VHtfmej0YW2
eVx58MgZNjGRlyF/j4vSGFlJNkWTOZff8H2oD6qjO9uFUbCVJoTlJdgGyrTpjXy00ZowAIqfUDoz
X6FFYf0V5Ll30aSdXrxGuqcsSMyw0Xv7w+Ol/anjf1trgM6LiyynHDwoJfbb7ZqNWGxVU4HD+QgT
5MmMY2FH1hLHSxj3BlTGuB3y+Oyh+mmf47TBS4ruS/9Pbs/Lv6Uz6N/bOm2vDb34yxjH6fNke9Wf
vVZk7jkpJhuZ7inFyy1DYoP60MQ1ivBk74rLQjUse/KdcipfPEerz/BRg+ZgfvfZKCEE1GidNhsV
VBKg2/kVoF6kS2QEnCf4rAjgQYwP31iodBR636XwK8ASyyJCtD+xnlFXHXXjr1Xmvq/x7cNz8v3j
Jb/bzWpHYSNMLZdXA0js7S+CPl1kNKEoJSWL8wq3TdRQ9NbXXyXUnS5IOFYnyk3uEdrg7gX5OSwc
Z6IZiFRbpqzwwOOUPBxRsgSKVo2Aut1L+tkYRJ7HoeifH0/z7ib6eXBoETGWgjls7oeKspVIF6aZ
tV5wFe04PZXxUEXSN+eDMH9vKAPYGufHJ+beQrZIbvM+oMUQKQrDSTp2RzIxYO/DwTt4h9XtfXNc
mBXoFKWeRfeEz3D78YbadPqsGiWxaRc3UeFJ+6+qMOIvciz7E5jR5lnk+fx2WFA1f7ygu0MrRxZC
G6zktu1NpAOaXLcnPiCiMee8xUrZh0R5RQoteT0bWRJVCNaHPXTK6+OR99YXaBHwVKq+zHsTfBRI
YjpOLynZiXVV7gVr5E3udI7L7khSaW+Xwoaj+8BxBUOvfsovQUdhdU7uBIsE/dljoBlYy2kOsjWs
HKc8rTB2Dvrvu+NR0oUohgwF/+d2PCqRfGTaABGGEyjR5HVxbm0cBlEg7V+7rkwPPuLueGSErCX0
Ze6j2/GIuPJ5WjNFdSqmD3Jog1Nv9M1z5yYDsvDLUUfszqITICNIKpTBIeCSz2wX1NSalnJ4pfxO
RYbAskZz9pJqo2NE1uA576rcrfyTFXgD706gJe8aODLTH3o6rKx/nk5TWPdW7Yd+MfhzKOul+sJ/
ND8WtnR+OyNRPxZo+09wO/nwZnXIPWfDTznIBc/9OZj9/G2ckTWT2JZfH+/p+yyTsQBE4suoSBC0
zW+/RIIZbrUKjc4JPkdfObPia2Gv9pM3LMbfEhP7IDSqLnvFLeB+sDV//cfQu+FIEWJvP5BUsxso
v4A02+S68ZLbSx4wY72M1xMmrssbW5ruFzjc2Vfh6+Xnx9PeG48+JdoyqpcOVuJ21mliYbQ0dpS/
B2t4N8eFHMIYORa6v3FenGQmjmQ978Io1pkLy6PTrCDu2zAKEz/wiF3LjYkxyaegWI33aRofRFF7
0wI4D9mTLwqfZXNt0Ldc18nDIWsKFvelb6uPOXzz0EHsGhT7aD49XsW9C/HX4dTP+eWWMgyIYbrf
SFwVs+qUZmYQpUGZY9uVu+fHQ+3OjIIHRXUlCrslFPpDNXqVVPELDn6viSj09w3h+FdBPNeE2sIV
fPDE7Y1INQDKLBkMGkSbyekorcfk8TLy/XZ6CnzZh9QoXISjHPdsdnZ5kLL8fJ63bypkKSI/IEJk
uJuAaPW43GeLNxWpVrylHdlb701qOu4lSLPuozYJmQMhamclziaX7EyEk3ih09XyT8Bbixe6dmOU
UepNifPM9TEjuWOaYxo2pUAAIcNh6I887SX1uNIsnnMwT3Y4WlX+Y7LB0oejjHvz4LvtbRHqZNxh
KCUBTNmEPz0fxm0cVjHwVqUBgEmBtAr9GtBuPv3+FqFmSykHXSpVjbjdjR7eTF7tKGX5uVjO3Vg5
f1MgK6LJdbQTEuxHGe7e1DjJNO/ZHaoJfDsemutWZsSrUrKnuFlrsF2lhxKzbcdHe3FvKNiKkOMV
yZii4O1QRlLaFB1p8XplnEHSnNrX+bJYYd/X2UE+uxNeUVQgl0TOUgkoqJ/yy5keHc0d7SUdogGi
zz+xiXhvKOxljFw0sV4wHK7Ok0BIbnKG9oikuzNNcnagctDycDPZgku73i+yRtTUDHDwDt3WkU8F
1KvQM6bi8niz7A6FGJAi4dKM2jJOPWPprLYm2Miy5N9RNtbFFMNIO2rKD0ZS32ZzrGH7oQ9B5wv2
5ba8KIpUrrnOA4uKa3POq1xcbEccKWbvzUdBCymj8prdpRncvwHqb8xHOiNKz2nbTV9baU4juaYo
//79xeMZo2+LDgVWSZvXcwl6HVtVojcXLGGkDVP/UsJ+eIukgfHn46F2skT2gip4gJ5G3muTt85A
B90cpcLICIBLmmYTXK11HC5FgamE4npTmj401Nm5+hUNWcUjVCRIpW7PQC4B+4qBQcG2xK9RstFP
gzWZlyU2ZogFy3CQuO1NkpSNXIa9r/Ka2/HMFO8YL+PZHlzZnid7mD7AirGf2E5eDW+za54zbap/
PwYnHlbVQx441Zy8HXWd7d6hEMd703beuawn/zkQxQLVIevCBMHw8+NPubdFlSgcMrl0Eyhk3Y5X
5FnSZKqa3wyIwRXeoD812vS/1WuPGgo76wn7i4Yr2C1qgFtRJtVlkL2n9bxzvn1KY2F+KWz81k8N
ou1j6OmdBvRVmvYBUn3n7lQyJkiZuoxOq+12hlymcdupGG/usFzyc4wJjLls3jQVVhlz6SC70Dgp
DZyqPcjf7n0d4MGSlqpniBIPk78duiuHOujgZkC2ls2HwoRfQMVhnN7JkQp0X/E4ebleXfJBNidz
7eT7PpiMEx7s2v/EonfnRMub/1Br4UriZ/ng2HlONushrNkanIaEGfjLdNac1nxOLCsO60Auz27i
HIl+3KOy1Crg6ai6ENiDbqNEq/NRosypDRgaZfqo1xoCpMKsMv9JG4f1g7HUvX0Z8iB5oT7bGKdJ
K8Y8ssXS/Tv6I7HDb295fo8itXLGWIXNVzHazE9Mnd+TzgPho6gdENDmN0oV/yE+VnKESnEOkDWg
qdvvbw3ZQq0lp2Cg1116XVuyS7z5LGlfhFOlb/PAKueD2e1ck3QlKRpgL0B8vG1ee0blCKdx+2gc
MCodh8EIFzeeThUP1Ye1nKeDl3R3PAXYpxHzk9V2O8eS+m2y+GaP0krjfpdyRjlcK00aHgk9hblK
r7//9dDTY4ZkyLwG6rj/Egr5Mm2HUjo9bEE7Du0JyqVFredqSu2/DMVlHiCOTkyCaNntUNrqlanT
Gn2U47CBblWbvZmX4AcWUMmHx5PaW0TCY19JAVB62YJAzXgtpw6aULQabvrk9FP9GlbGV83tk1Mg
yQUeD7dz6dMWBGsDVBLM1RYCkCGutqA13Udz4gzh0iPHZjeZRGHhsDy3E2jxqRTCgQAIA63NEcA6
1VmA8VBQ9u0e2kNmPLkkTgc37e760VgF0QV6ihfm9ksJ7AHS2KDjZ9am9a7VDPjqAMpCD9ZwSFe3
PojHd+804kfF6AJczdtyO2CQOX1e+pyybPTQpRMUBTMclc5aZ2SntZiGyyJ9DPZEhbTjZGAFalb9
FSdC++CX7M3cMciH+QPKdGv6JP2upZvI+234dREh6Fr9ZQqvC2e6Uqe2dfrz462z9z2RBOPosdA4
E2y+Z0ajV2boEEZtmRiXIvGcqMM25Y/Ho+xtUAVHg8tAA4ig73Z5M3ILw5cFzi7wgM6Uw34IP2k/
CFAeB+u3Fx2oZihiv0hx3InxUVZEdMgi3nJlWUUZJK9vMfq+ryl3VBSfsvVVUNSJih2Sj4/nuLuS
HHquToXa2vZi3bnwfCGp06RjZXypm0yA5fDng5Ohvscm0SEVVp6AP92Mt+AG/MAIbQUlGtOetCd6
/9m3zKrFVfjTfLamfozIkKAiV6MeGfOQHQRfux9SYe3+f/itumInpsytAiZZWXDJFxrkfyyB0UWW
3WdPj9dz90vCIcUwgxuUzOR2zxhmqpmGxs7syB1OjZHoV/ZoccJKk+AmXq2Iblt3kf4qD9Z49wwy
R+JoOJgggG5H1vJsWJk/HBktyQGoLfrJTnUnSonwoqUVZfgfZqpGUyL53N+bzAQdr7zrRsZDq618
G6RVfF3GusAGoCrn4hyjJPohXwf5YTX85uDpuHdXI5ojkAOwScEeGJT64r+8v66UgBb8hPIirZbl
eWoRiwjXai0+g3zQTdhjA9wm9BDSP6Z8SBWrvyzO5ZjGZthK0bo4KLV6ANEBMGQYF0GPx+A861PY
t5hTnhe717/glDl18JNGnOsfr93ehnSpQSrcIqz4bfigLabVw5vm1JXpcCYiN9Jw1tcS3DFKbUe8
t6PRNrclBmhGnZtqT2pecpnLAkn2Lquyl2z17KN61N42JP1HtAMFFY8/t19mAvfWTwHVBlNijEUW
Vj3ps6VFfrk0l6AX6cElvXe18EUhaPG48xhudkKCo1K1aDRtAUhrryy7K/XQxlMEelmCJWXU2ksx
nQZjSD/npeP/b15sNz09/px7l6jiBXAdA5m/kwAqsjTV3KKjMFbCMF5F53x03Wo6Px7lHojApieN
UwBepYKzlSjD3y3JYwR7o6ZJ1+KalWb+I+mmsg81dr6FU3r8qaordAB0nIVPmVGm/3hYL2Y0i7pB
o0KY0EaZ5rl6o6HgIk8G3m1LOGk4qYV+V63fxSBkFflWhcBtjv6gE+auM6ehqRmVeJv1poH5Twk1
7TT5sv1tZA57QwkzUqYCbgfL+XbreK0oOmwTh2geKvfd6MciCoReXKTUD97bnRPBs06PGGNICtDb
omm7tl5bCKoqRevYIUq4zhMhVozKA6jox1/tZ79o8/apGgrRGbVncr3NBs2qiUDGJ/MP4jyvI0+I
BVePpBTfs9zU3tNcxSchycsqeIYvNDgfpWhc9rCTTFWYOW5WhhDojDc+RTBsg3UxZK+7vpve9wtL
eREJAm4H2dtOkURFBICcVdsNnsLth1hBBS99TqHXBjNwyRZHnH3NrCN3NfsfS5MKyJxV4zoHt+Je
PIsQKdU81cNX8I/bcYVXum2Wkmp3Vmm/1frJOdHfSKuwoSwyRMhc0ensprGI/KKdzuOiBaHb+c2Z
I27++/i77WwRkkmTUg2FN/5RZ/6XFwZ8u1y9NWgjhKKtv7N0NM9Gi/JN1I9LcfSW7iw4QpgA9ni7
UX/bQox8jZKD4Y+8pXGLd1ohrWjsx+RCyocUYWlW3y2H2vdvz5BBqXFznxABbhurHdbIfOkVCO3U
lqdmGMxnxKz0KDDkf2j1IOFIwVQ91xTv1aPxy2K2+sjOQZcMXaKxOvuCFupYzuY5tiiAPJ7V3lKq
Uw0kGQDKHbh19f3ZqbBqikZsSS/gXqBmQlq6ugKIsMiC9JWHXNVB7LWzWUBQKYSyyp+hNN7Ob518
NzGnlthrQLIcI2p5saUHFiDrj5SxdociwOMfXoM7WnI56ZkzZnUfpZWZXpOgtq4yEHguD/URvG8P
AEBXFX4KdBiICFuYeYYWO51/Sg91xklDrlaP6P+k59lcqpOLJNrJGRp5zjMxn4KADrk+Ff3B0t5r
RSpxFIoR+Lwo0Zut7Z/tCV2McUNVYqn69tIot1kKFcmfayc8GXqFzz0pCnxPn/x+hNs460KIsJKy
9LmxvOSVZ8z0+ij1uc9T3RGWd/m8/Pl42+2EPbieE4j+7OVTZb3dAWPaNiURaxf56VzTz0nXszVY
f/adUb7EgXMkE7qzC2DJIRxBZY+YYAstbfQF0IpL/Ql0TvlO4KgEyzJOXgtkNY8eMLV5Nw+YosVB
51f2cQgr3k6NYG+MrZkqg2jn2D1bi4c5FArtY+SMbf001wjJh0YcT1ccNLRrvgxJFbqao11+e4mh
zakYAdaDEmm9/R2C+o2XYcEV6eOSIkQtQFKb2XJ2gqF71dRt8vnxeLtrrKjXJKfIgm3hL0InQZhX
knIrQKErWXEjpMwhX0ZKAr8dj5DLoE9lkgr89K+/nRoeqEhPuVYX2UkZPAmJol9hpPiTttI5WMX7
WamhGITOGcSGbUOpr8Rsg3/uokGv54sDOzjUx3i4lPEhF+z+TFBqBwRC11HJfm0ZwQs2q3bcJKqe
uHahjjH4M03w9Ly6ZhvSFmifH3+we/EJakLcFexI8KO0WdTcf3lm0tr2GjpkzI1ivoUrlO80l1Ej
FQ9Hzsg7lK2BXwe1gVGwcKT9qinsoD4j7Jn0YZpMpA7WhHlyGGO5XZxF5VoveRWPP3K/Mi9xnMni
1M2z8Zq1m4qTMK30jyTRkKF4PJGdi5cqJY8XuGpa++TXtxOJG21xdTTtI0wQp38o4FfPjdcXz3UF
5yz0NCnPxawFV/x39OcA2aUvlNu739bAZTmhhIGYAfyFBp/6vr8sZxZ0cNLTgktGc02c3D3toveD
cx1j04wwkikPvt9O/If4HoMCaoTwQ9B1O2DQpUizq1utcBfnTT1PVBMsPMWfRJmGfplfUteeXhfc
fJFMZg/Hr+FiOPWRhdN9CMHPwGDWBG7O3Lf8CXuxYn+QPLFWYk9hanrDdS7T8YRvnPLjk9lTYedH
Zf6dw0K0CRSbAiB9k61QhiAxmsve6VBz9WH9eM3yOray/u0UFMUA9Xssj+Sd7ktVyFiAr4RCy5G5
C1omDw+weF4xxCo1sACtvkTlZHZneoM5n1xzTi6GEidvNNtPj/e3ip1vXxRGhpUHlkThdLevF+XA
WUyCAtySznYk6iZ/46PD8/R4lB1gO8PAqeJf0gp/e4raoS/WeA66SLdbZCVid2me8QtHOjo2iz6U
eualZ62xxjPCzlWUZ1r+aaoy46QHRfpe+mPZXLo4TS9ravkHe33vc8PHVeVyQKe0d263utZnRW5m
nK0Vm7ZPyC7b527yiouHs0Z9MmJqfAfv+N6upt2qyCEo6qERdDtiG7s6VTJG1HRZn6vUtqNU+t47
GRRx1KLsdHWojh0MujfNXwfdpPRO26yVq6e024fCpTmRt6dAI3Kw3dh8N2KCewBcuN/TnFvFiwQN
RQK7Tex1fcqnpBi7yEU45RlwWYdcb6edm65YQ4QdJzQmO2wt9fW3bTTpQ0C/oQpELZTYfDNTkXmL
S4MfLoyWef2TbXcJIhhIrgcIbJV6ca3XORmvj7f43WNOXkpARBIHSxL416bmG69pXi50z6IBdnV1
NQerf+10sfGqdo346Fq8O7VqMCgwSt2D2utW8nHpCynMpiEDTlbzXTXM5iVoa+/T4yndfUFGgQyP
H5CqoN+3dnQYTAR0AGwmBMcyQYMAqKWggu2tIXEEBEkqmCcEQo8oyfdACYbmHqSCR4qKOP0mwExq
8BGNRokMpXLjr8Fs0n+IapGatxegAYRilvsyplb2I6669fMk+yRQ5gDB2zjvnOUsSjTegILH3YfH
S3J3ctXv4kWguAhsibW/PbmeXxmzJhcKILkMlFlLbFy8acxOyUjM1vXCoRSC3NFBOWbne2OvSS8T
DgFp4Daa8hTyOVBQc7eKiy917acGtUL7EP68Mz3qHj/15+ng41N9Oz2iz7ZjMzDOrOfX0k5x4Db8
ObOiqV38P6kbk9RpGDj+/XhZd3aa6ggr/XQsKaEU3o5bBIsPTYVx14Qmbd13Etnfxg6b1FjPwWoE
J8AhdkhN8ghifr+yyHypl4kolQh82yhuZyBQvD0D4rPe8MaIteVjm8kjW5e7u1dxKIj0wdcQUNxF
w0OaL0yc7L3PE0zo+tF+6p3sr3WV41M6U+d9vJz3nxG0GJsFEBdCo6D1b5czpjM1WDbt/Awecxl5
y9BfClMmT7nlxB9iZzJfOi0XBxf+/Q3IqFRDEKNWGdS2s1+JkczUAc+19pgJJ001n5rKyqIMz7SD
87A7FDeSwiyRB2+hjdIekUX0wdFg7Of8nTZz/GPOS+NdTvn3y39YS8W++FmCJFa6XUvNSCeWmoal
I6iI/FmZSZKe3SQjWUF3fvIA/pXZFaX+Ojj4iruTJABVvRTlW7a5axbNajvKvxxGvY2vwrWLV35V
eVeL4uzBUPfnj8QQvB9nHoQhAf/tJLNZYGRrUtiB1e9fhQ3p7xp063i1rNb/B4HAxke00PHe2HXq
HnSE7zMsDgckNbVRdVoAW1AUkUjakUf1UdJ1ZhFWvo7Jt+0O7RxhSbJ+yWx3qi7JOnafHL9e/w0A
q5iABofZ+Pj4W+9cBhRFVdmQ2EFdtbfLoMVpMc0xfdSi6qt3gwaxNDLK2rcOlntvHPREoP+pLANg
1u04iQGSFFw2e8quuleJqbWXxcz6y+PZ7F06v46ifsUvOSMV/HwU6OYAxBoKGLtZHvl9DBy8kUJe
hiAe/3k84D0JXyHfQS78LCzT1dnMq6EAqNWS9aMFbX4qs8lOT3Fpem9rmuzfRu7gFwo2Rh7O/mQ9
IzsiX5eBlX2o4rp68VILEt3jX7S7BPBWYQ2T2nAj3i5Bg5BDVigwR1OU/WdXa8oXXF+Nb61feSff
pAZx8GX3ziwxkCpVgW9CeeR2QGeQVSdXCmNxoWVPE93sUyyW4qxklQ7Slt2hVNERkAq3011nSHrr
5PpAxFp4YZfVq8tngAbylBuT8/R4GfeuB5qd0A6pi1GD3pwLt9KGXCaYnQ26V3onx8//j7AzWY6b
SZLwE8EM+3JFAbWQRVJcREq6pImihASQQG5Abk8/Xn2bsbGZazd/kbUgM8LD4/P970YJGOORzM2l
2hZzjdUYH7FsMZ3+79/9v7zM/2xy4oxAkwbP7n9/R8Ntg2IF4+Nghog/7F7Gz4OtsDmKxZn/54EB
4vZ/eTKhW6EUQPGJ9ux/Cps5wk5rqeCZrwyyYe8jN9ei3SVmtkCkZvxF0QgvcyhpGk4q2fc3rMA7
qNi1irY2p9U8HhNYaV+juYx+e+/IK1eElC3YBEvSIexUgiday6RpfTJ6f/JJMZhuZNUYn8ReiC+p
slwcldq3P+W6OteqgIStVptRP4MBnYCYW4r8q5Zu/ko25L6cfaA5a6UW7psbxM5bKGm3In3K2B/U
9Mn7WitVYkYg6h9WV0affODTjxTuTQ63ca5LbK6S+WXMM9StKiXjN6Q0azq1WBeOH/RkGnGG5Iql
KpSccGFMcVBfxqiSPbISQhTcpOjOUbXu2LYPFSGdY6MqT3ZHXqrO5owdaRPq8Uwa0qC3r9fKdGBb
gvbruUdOB+Yoa+ginozuCEAIOzcCQNx+FlGdtcvi5fCMcFL+A3bZ4feq1v1HSeFYhlkDAalY+wR9
r8tNKB4MH4y9bfuaR2hDSdRFZN8R2N6kLrknE8IOWhwS05+12Gj0UFc0eYGfDKmn2ViR10QJFJo7
EEsgUlIG87mO12p6McHKqQcCemtaVqz+A2sAFJTmdNs9fkRO78EFk6EjivNjAe4IlDJD9cMaols6
d7Lib9qLhLjbdtX4t1mrASRb7O4jxcbNTj+JDeuAIICBoHUcAM6C1hiN6WNEuRzvQHhbH8eqInil
tJnvhiJaiuNS4+t/wAWV/+Bmor8R+YZgE1Y3E6IU0dNhHjD504ILNevHpMBsgCFIeGpJPqALZuuE
OcEKWvpDHufe9gOvJOCQY+KQsUZVMdzBVOuX0yYy8TysA/kwS0gKWA0Ax+mURWbqsUK6PcNizirm
B2AJEpgeFkPvZBLDuIZXkRyRYUjzuyh3kLhhEMrnVmcLFW1tgGE5F6aKo27bdbqfEaTo7yJK6r9A
JCkLHgjUIryhW2MvWCuZdGeHuPqd20YWx5Jg/adlIDDXLRIBePOyu3X2p7Fhrr6svkimDrRKXpwy
QvCPRZHzdzYfiwjAiIk/16nkT4RNYgNEWOnrRGj2Yu0YA/q7L/ZXWWLUf0gtnMAnwMLZDEPeVhZ3
SU1IBmsSWsx+hDdiB9i5DklbmELDxTbWeJmsMo5dYkS1b/eotdesrXQjXgDWjsCLjIeNH5lXoNKb
XZI/e1n5+ZxLsv3hJF0/XJEGCre7zSGMCTfyox988o9O5XT1sRtxFJVUmjZ3lcI+fTXkVbtK1bzq
IcLXlXsJLQ3v8Xx2+C5i4bLc2TMZkOd2cmgJ7lyOL9qJhRKd5MrT9Z+eMN+AHdxs4A+wEpiJaJf6
UlUMaZAKhfd6ZJCjoNdQtuxnyyrSNbDn5/1Ma5Je4E3g8+2hMH8gE2d7a6HXvTQBvsXOqMVehqK2
35WJ4Lr1+Ux+lg5flW5FIJi6mMHRv2i3/c8il6XszJJZ3JQeAUdngk867kTdRMuB1XvzspXGrn06
0Hm4RDRYByRmBI5RivDkoc9qGwPZXuxxaOHHQBzFnGHI3W9qJrLlHGvRB+sTsfYqQUJRK0Mcph4r
J0Pd6ZivcatWOsEdH/N9eqR0n+xJj7s3nUcQnDmPZHLkvlm5VYhhxLY/0kBl1CCl0xlz4XXEmpPe
NBQ970CsOEceQYVtRePI/aLj4NgbOtz8K6ktHQYw3RR/gIMhhZQ+B67Cs8afY/s68xDESs7cck1k
VrnTFpahvsebn6Tn0sN5Hh0ayabtydcuG+9JiAzpJUBx/KvMTLn8GChbcSZ6L4Fyb00Jfj7m7YVq
qs9yHHT9OSR+S0fIrkZ50DyBx60+0rkAWrO1RdijV5kXU/PXo1wUHTJAV4V8JUpcErWFJxiAti5J
NbasIlEDX409W2U9gjLjuZxPoao0/T145E+2Wxbq8BUlxsiidXsp5JkMRTpU96RucGYdkrHZ4rfN
7Yl7hy2RAB2W8MQ+gps4bl8zkunTjyhHCPV9hFslO4DFOJB/KuOW7kdR3xw8J/RHfnqGcza1D84h
jkWiL2hgtG71kkR86hQUR/53BG5+Xdsm2/j+us7LyO9nZ2WF0V4d3HJRSPz5AWpbEQt8feJ9eJys
FPkZKZSOXwco9jDY7EuhszcktCoGIT5H7hIsi0Cev0Ss1PPQ83TOJtxXciO1AJcB9tNXvG9x1sGO
lOqnGvPLIWqDBt0SuJqQD8hXRXtZcPPBkNUMuF+81l4cHARpN7Z+qC05b+W80cdtaYz4u4zhRom0
Gb76j7m0vjgmeDZgxInBvwXxJoZiM/3FyEQPqjOZH7cLRQc9dCkpl0eTum07K8djjlF9bsR9zUGY
HdpmAa8nO5SI1CJPQAHeEm2SKvi8bldhG6B8Jpojl0DknG0PeUAC4wNlNxK8X3ZNYPzJPIBRrVVL
U74tesSHAm9aZOe53Vyzi5Obm8md52XP0zOvC51fZu4KbIjHvJmOooQ9rs2RjgXXTYRc0UNAiFU8
dBFtBvpVV8EMjwIex7QNxQIC3SANshHifQc1SkcU88U08/5J3zAcHQjgKEwFy3h6LFIr5i4DoXY5
7o5n+UFaEK9kOw3b2HRxPi+Yj89jEmPDelXztzWh2e2WDIR2iCSKh7ZIdvYEBzggzWFPpne6wfl9
4GYrolMGR+MTEuuHrE15hLh6Y9LtIw7JZlqGXcC8Q2KlvWBGB5z0qiqHmdW4k6Eb5zJ78szpH5jm
23DY8yhRLXoh4u5W0ZS+w0rLDp/HKNOxB/MCaKOy2hj8ZyTFz8eWDZ9LAcTKQTRmWM++COyazeMy
dZkT/H6Lkpg+EOwA+D4YQp8Mzj28cbDUfi9u1jrahnQua1xYmP8dtlUyTCMq/LeHZdpRHFRTBZeZ
odBUD5MCkA8AIGTLImtP6/iXmDUiienWKNGiVEQWWEMqkR1BujfNqQYAo2itXkXdVRvHyayEBIda
Jrv2BxLvfnsTy2blaRyXYD9ROqZ5iwkfm/7SyE5wjORS2hPRWAdzjwMySedjGIINUWub1cof9cq2
uDqGsEYpWG+kUL3UpWW9TJDQ+5kYFf8UCvv7aVuv0l9iq2zdlvBf47kap7HqY+XWqPVY50Fy6VSn
2/2qi+kck2Jc74yye90moKPtz0ls4xj1d+FFN8RkDX2Jjk7d+815d3JOphsK22pf8FWftrwbh6Wh
gHE0EGcRfxOwRJMYC1hyUYfLvmoauoavRdKbUaEua9FNq+ERh3EyP6ZIypyfx21N1ifPwQfqp4wr
jv2p2r0C2EfYGU696jJKRgViHUYRTvkIke3a4HM85SwU+G7kqHp7wETd/MxLn2U9FbK+01MU/lYC
Nkcnb3Xpysb1cS4W9cEQ+aTbSsYoUaTDwAFGXbuUbZ2NMKNWIWOfeGq2zwI7GHGbyiDKqwib2Hse
L+W/st4H3WellctdNvPqnzG5pt2Aw/PKFRBv3VDOsG0vKHCXQ1JwNnZONsurxTHxkmu5YcER1kHc
08u4kkdEMWWq1fsM0gsYwCntQDdJX5wYJ96iPObfwoLb7aJpiptWrED+3+EeViAZ0hVV7KaGG32s
8vgjakSJuYemHoeHWdwgUkpFZm5xpEqkKEdy7SK4r/WvWizzM87yOmDIvS7vbp4h6uFJoK9EFPhH
9xIrmQcHRy8qMxN51dtpBCLMDE0R9+Xm8es1iMlnrBzYqsVoGbt289ysiEDQEdoxsNmag5YFwyq0
I/EzHadiQlmVWFzGteb3gzPx8gF5Tv8mRHK4Dk0i1B2eyeoU7bAe/SwpGyjm3cs0tRNumXdjJoNc
blcE3TUDU3GLAm/8tZUSaYiyWUWbGjje30KJ1PqrzkU0HqACb9sdc7v4NIiDwB+MpUGYXjNa2/OW
4xRYJt7sR1kpw+7KsQqXWeHTeuGkptfE4GTsvUpDcodHk6wXqB18aXMZD9HV7kHqExLC0QfNclXJ
KWrGUqJw2EzWb1Ujlh8aQUHrj8TG5doCxbZO73aJyuYQBZ5P7TytEoiSNWsILE5y+z1EDP4OdD7T
mB8Wu4vq4BrUd9CvUxS4gEmk4WgmZus7qjIEuyyCxuoHoJq+bodqJD9SnK1gbiCy+3s+bfRnjIik
jxoR5u/SV+ujX0T4jfHWxC41jg7Xjgbf5C5dCrOcCKfr94puBBLoiDdvBe9n+x3tVWbbTMHibUtZ
v0taNuY8bLr5rMkW9KkYiMlfGjXlRS99mv8hUeLKrpnWor7gGMeRWoyoVFWYWXJFxim/0hJFVYuL
oobLVYr4xSxo2M/A3yTZI7Vq02eLWGwcMhXh6wPTYZ/PNhdT8n0Ju1Df5gT17lWYEdlai5sEDAMm
usMn6f7kAWFtpzzidv22oDDNrvme7/8orJmqUwwrwW1e31hkc801P+x8mqt2K2B8eaAjw9J5Alxi
8kTSOppBmCvqrxh5aW/IWA3bBWLGmLZ2Ymv8sMcY9NpxrklXRHltTkZnBKXYVrDTkq12OI88Hr9F
ZrEIc13TzZ6RmUuOFJLMdl3tVFxKk/DiMNg0xPcL3h3bTjfaHtD3yXrB8LWcLsOaZW/ZIBmKi2yb
4ahXdfaRxIGL48Yh3LbRBiXxtvXDoBHoLJ3x22FEbbGVjaaCz437sVsip4Ms8B2dREzSXqaJeIFv
NFsPuDOje6mkmjpbZQhNyCV+MWLIpfqbLhFB1Ua2MYcfmo07Stst/1k4Ny+XVAmwikiJsEGseCBJ
Chm8Lvvm9F4fVVrV5FSEJWWtUmHaetMQvDyz4MvU4QTF4Yb6z/1JcjquHZcmitt6qMe/fFIeSeBl
6e5GC46ba1kyZNCOaRS7K+OEqzbfN0hF2TgWuFD4tPJj7GGpOKHJ20CerKNAEZ2ZrHK7L0ZT88e0
iGZ3jiRGCW0M3DsOE6xlqQe2WXafhqm49xPSN9sYWnXyPHEtwxGiV1ocDUbrH5lrUn+QE7CdxxhK
wXCXTusWOnhvASIhiIL7uyJ/jLcABkbJCY91mpwMapTl7HKQYC/5EPx4P3mnSWuxj5W3bAMsGT0g
kj4PNT4jeZYZrU67z7BAiVMnwWoFyEnFcSA7RfoKro3wALim2fq14en+vkWoE/uAP6dHzYr99QEe
Cn4wIpsp9Dc0OnhGm6EAzAyprweNXy3bMaqq1yEha9WOdFhoO/AdSktNB4l1o3kl0SEFBv9pjFaG
4COsa6unnPrqPMdsUh10q+QbDnH2AyYHirgul6+fNMqXu3pPYcKNljGeL8KiTgSssbBlN80hf5mw
M/ULf+0tTWJOGn2aoFH8BAIke1vw9JkTS6VkPbg4xcfa+FG2WWbVw5bjcvpntzj/DsB1ons48afH
fTB1QEdSQvuBhOZ/YdEn121uXEoPdkrj8RopvFktNdxeBM80BxozTZ73aY6jM1WiItcC04C9A+G5
vF+xfTJ3fB0bcYSfLXupl0g18B0jXrIty4goNH3/+WyDbaIvqHRCvIY6EfqpyucYR96eDwj6znXN
ul0l+rXAIfE3GFSqB0DFluKSMW2+xwqU817A+d70Na6bBKd/ba4Ou4n45uM5Oc2uQWQnX+f9M6SV
5d3GaCaPSW7ZbV0rD0+bFJpdDDYdtxb3Z/a+JEUYunrZKTlnPifPIeUOj1McoUa2USw7biggSqCE
YksHmVzYKsg2N7h2D5vM8LEO+Nh2EqonOJqhHeLrsyE4TMLI0nnYK8/WAFbTpgJ2+d6tcay6fMbS
CqqxfQW9Yeb+t4HhVhwmwpCJN1Z8hGy4bPQFYHoyA8KFAvoMAjF0nLnQ8/MmsNR2hFqr3lQxw1oG
M+KmDthjwnxzpKr+Qm/jLlWE/rGFliBOy5hCe2g2xvfPrUmlPnIdZ+J+LQYV/Q6Nz/41ClHnB81o
fiWKia8awvDcT97m3/edjJeQkoH1KBmKsS0snZe2hoT4L5shnvUUeZEGBlttQadYCabxLT79eX9R
PHXhuGGByXQBJ8UlRzHNemwW5m8N4Q4DOxrp9yZb3YsrcfUwD53oIAeVvHFPTX63OMGenbckfilR
FOzHKLYYbnrsCqgTJp76iWE7gbU4WtenKKB57HOp1kuNIWB6cAE15EPhlnCygACiTwgJW/qUTttH
Cu+zvgDPyh4F02Rtq6HYzCmJNDvXjqfj3XIzkKDJKRYOsYtxlE64I7AZTezyhZRw5yE5K6SNmy1D
OW+RU0nbpQwb6XxaOwRfo0Np57rKvkXlSNEPujp+kAVugL5CDtVv1KYMaVcbWrcO2b0FOwBp5H6I
hhTfQDacltMwV/l3VecQ60xZTkiernwDGZjX0+/djLePOg1FX0Zu/Xkbe9CDCOuUY1twD89rvqCF
A8MC6N0QE2paHQb5DSuuC0FtVO14EMRSHWubI2/LlLIZYKUIWx+mvdSPex2hYkJu8/yAssaPnR7H
1HSuKm3SNpDO3/gQ5P4+y3nB24RYJP0aowH7CfBrHQ4iy2XxKPy4X3MAYQo8DVgun3DkiTxrZ+Rl
/GMcY7aT90o8YmOsDJgGIFbjKRtLfOEgNot2SqdbMT1YyU/DqnWPUg52uzRbVn1MQe5+3eAoW++L
YSRnjRvllYc1vfKUeweb8s7hEF4aEp6jhqZYyUGsU+ugZwI8FEcifRj2qPiEOFiIC/r44iFIXg5n
GyTWLLH9lf2CTX7+JDixoGJjx+3qEzbyFgWXfmfZyCLMcCL7UFoe4dFHMAdIw17m2SFf6lF3NRni
CZsVC55PPKqN7asIrwXCq6uuvh6qvE8AG4e5eSjmp6QooE/4ZmcSPgVdxy0UpzxqU1qHN6GQSdxK
7+EjIFGGeYyOLAHcPg9Id0+EGFqoHnh40GlBA0XNCehvlSGOBeUDBhmXYvIihoYa0ukMkdq84o5G
bOXsYVftSxrMeC0TjXvHoW6Tj1Ao/XQ1vEH7A+5wKi5LMtCsK6bUP5EpLL8mWWFVxhQUrM06svFj
rie8bWDTjdFhFhsLD27Jlg9ToAJ7Z0u5/WZmLIoXlmU67eKt2JNrLZf1zrt8NL1FUgyeKJKNObTU
tfxiczMkLYZmnD5QEduHTWvMUbRq9h/pMFYTFEjA9NbJhqpVWDC5FyXk2m5ZqHvkZDL7qzLI5+0B
kFBrm2eDwOQGcTR3g5sp+974Jt1vH2sJXr+1/GdWyYVeDDrhqM9A8H+Tzhl8YxHv03xmCmIc8pXi
4d1aVn9gGRV/9IhcTszDSuJIt3O38650GRFnubjK3bN6Xp89vqD+LhOCfK9ZovK3lS+VPFCMoN3P
UkzqDtRBGGBCnC3RYVGpgz5nVBPD9CjNhnoJLwUnCgOKH5sjUXMmkImj86qjLHpgIzwIDzcp8Xc5
ZaUDIqJEWWKETkPn11jZzprC+D6KpuxXtm86apOoWXVLnJHjUVpM07qQZ+odkk4TnTfECX4mK8YZ
jyJb1Fe5xdPTxkyGzT1YW9PDlnosds6Js+JQjY18xiAem1rVQJuLBzksfZuLEcMkxGz6vQPeomo+
HKZo8xmKsjPXeiz1K1swNfvU+b5PB5FsHAd9ufgO6dvYai08GvDWBFcW92mD5+k8mHHIr2MQt9Ba
icXCiwehm71pStWI0FUvKQY8AXKqRoPXHGZqshHvYuUhZpfzoy1svj43duP/ClwNSMWCwQun6TJE
6rxhTijOZCd4Qbj3Nd4a2MiKM+wnlT9wVYxnH5Gcdw3oVrcREiH3GPkU6AfGtXkAQqcc4TdrJqAQ
Gin/ZTk6ji5b9Q7jT9jLcNtC4c9YxHFPcmLKHQSAhwQ3qEDqRYkRFdRvHKp7N9Q8Pd+cX+D/i2of
v2HkCl4ZhubkT4yOHZCOpYow3d1KFQ51majHsdwg8dJkDL8x/sWIkLi9IC1opKhU4CdFzXoDUN7z
0vDsrMU8fZR1g5NjmcLwRy+cLD16bvywhbEXIFzs5oVW7FDPj9NSk69QLupvPkoU23ZORtTpa/GM
GPNZPkpAU/ajFlnUo5yM6FGOct2eC2PFOUF9F6A+soK3lKJjOkJ7L8QJr6VKIX0t/jUzcEq/SPTf
8mScjd4btnnAhoxskhNY3lJcZjDidTvH1H2rMXWZ+i0NiKZGn+4tWCUBLQvUpC1GwFmCczBonfgf
mXcSw8RmdWhOa4ZlAKfE5A6hcvHLTl31e5c0mZB1fft+rFgCYZ2DsRoz8GCTGXzytPkRq0ATTDI0
+7MmBDhoHnGsdtIlLk+m1tPY4Z+cXgcZyeS1WRE00tpUM31slMw0YEKVh8KzZxgjzMhhK48Yl+UT
ZP4YixEWNq3QFpyI9Q7jJ1ARkSXm1LEWYx5388AH/0CA3XwKmYcVB4dT/G/VFbsymL33E4snpMch
ALTsJxwpNylykQyeFTzmtMGy1UEom05gk2WQsMS+1de5qEV0yUTCpx6RQKt4QOs57C36fTTy2VLO
HaZ5Ttw1c43xc4rWFLPqOjW8N7gEICAPEYQ5cOV+qyybMfWt1030dE0lOpU9FUu7GuF+grqgce+5
jJ1g+xyQHyuXfDw34zDpuxzzTbwPye0Ly4QbunJA6XUp4L4dD1lloY9pTkAsgo4CCgGYYmsOtlpa
cjAxaOPamdMGeWq4oOAkyQIe+mjF5k/P5C4e5TxiHglvCVLL0ZiIn6ifJ9+iUWdlm1QoyboVftSX
ddSkvp9shS4o0gXyHIDgzo5YwllUF9bKTteikGLpm4HUEFAKN9w3TTT7a4QQyCvXFhtRaksxwssd
xQa/HuTOz7im4u88XeK/ReoRUUFvDlUoOXxZ7kqWINY0RMTNh//wtXo9ZPpIzLyuP93KUMSbuYgf
9TYs8L+7Feu2eaoS6KuR16qtsbft2wpxMheQQjBZyG3B8haeTfo6jzlLjttOMMtCebPfY5Rt6Ukn
OcZ2IRnw04OGD+fikIWCPFKfb6INIEArTDi9eRkwjNIHtgw7/gdiMIvPAlCIfqmm8Yia2YKNGyPr
rkWfZS+Nn295z/k0yxuzI7yYGab+bsBGUH1mFBsYlxFMqHeJ+eSdDZvnB45Z/YCSabfs6MUaRS1D
M3ELtUjE9wW6yvsafABCzd4sCqYu2daRUQNBhC3ySd5FGFC/SpRN+Xd0g1p8yzMnq7/Q3SlsAtWI
4c0CQch1zNIEGg+8iKh6B8s/511pgT1bjZ017LOQC1kmkOO0n/PxkiVO+w4+TpzVmJoT/6+MAn7Q
oAl6hVODoV7PEJjewvwTozWSTXMca1pUOE8Xn54ZE/PrNMjx17BjjgxWCx9gWEgaE7DZuU5/MdNI
MGAImMWNOM5drY8+iC3toBXACIF6HLZFzKpKcD2brblfvUIwXoUQEDiklgKeIsOF+ESngFIg1BX7
wzE3M60boUL1yZKYcO/nOet9DSAoFl1S2RUwvYsLeo1d92zAZkGHLMLyLs1v7gNDcZYfYL/wuOEK
6jApF8UaIw03D+qJe8AhoI0hZ67lAkebZPAcnM3OcV7Xqly/wc0j8+c4xef0qxSBhfOOs7xudWxo
+TrVIq2waTZhhO1Aa6GPmHvgrMNkGSJcqvO0waovQGvtAJkLT2vJVsgsS2KhvLHsHZMjXP3LNg3q
vbQ49j8Q487Qgt7ufNzvmT/szabfYPUnc39DYlGkm0/iQ9q92h/GNU6nC1QWTP2X/7yUENcsxweM
Wud5GDOYDZwI04cXnsp2Xhx27hoxTGDuIsg9wxJ2EBfkRS/qZrWe60MqCdAuGuCVHzmkDHyzYA5Z
Dg6xH+sxWXJcVRX+z9/SFoWFql7HbyV341fs6TS0MJ3En1xXJb0nSiJnDsO7cjsmXog3q/zytxZM
hR5Up8lexb7sDXLNaglOaEaB5Q07yMB3SaKHf0uka3oAOxogRywzxi/ogeA/36B3D3jv0WSZtIYT
ayqSDfe3xpF+WBF0Ynsg4YY/O6xRbxuc9BYvYErKrs4lZEiV51HaqWYd7C9Raf5qItvApBT0wI4u
9yl8BXQsu4UDTw+KiJSAEsWJgn8gyGZDeF4e6HjVrEpdO81gbXXZoCHeS0iT1wAjAJxF3hX/ZGWA
+QV6XX5HjpsCnETV/nUpRZK0uHsyTK5n4BSvQeBI7KqwlQgphTxMHqTSkPi1dFHVCxAt7a/drHF+
MJPa4weM3xPZ5yvQbX0aEfZU6zV1UKoYbjGi92CeSxuVZaeUt/JuchFKBjWr/KEk2e57JKEjtTu4
qYl7HG8ibmldIItGYlzT81qo0G0UFrebPuuva62T8mi8SXKsQknh+zWayhJzPs/eIwN7ICSCHe/5
bOEAfCZj1eDA3kV5T1AnvJIsh+Era2BbNdBpsHBCZGmPTaOqJ5Qh/CcGXpl6rPU8nbc4dfbMJf5p
wDHY/Jjk3IBhJoV4ita5+lcGhioBA1dExWMOnz8plL4/MSzgRYv9GBhsAAIHKFQKV9VtQWGAuJAc
ClM0AGn9d85o8O0Edwimo1a4uUOVCeuLDhiBiEXnYy/lamIQY0HzKuJhqjHwiNEytfDdoAaNBazf
PYJucV8jSWdDJcowrOnXYhngAMM4/0Vi2ag4bDbTX8TjGLufNtgzOpKwxHTi1kmilZ12FNZkGJ92
7Rb1Ns7w+10jJPC93Uyloa1zH84lVGX9E+2s/sSodskeN0bc0sE1Q4o+QuV6DRxz1ENio3AdtXN5
Cz9EU7QU+v5+BRhKvdKiQJYYvsk4gvxW4PhDJK945KFEVCn8F561xvrlV7nsxXyH+6z4tGQfHz0A
Om+NliVo476A2x12ifk7+P6GHPIYiiucTHH9DRp/vj3QEhdPKxRtwOrbS/MVxhySPAg9QzizlM4P
Pp5GuKQwy4ewoTTsELVk9R2K9Ix2NMEEpPPlsLxZg0DsIxzRKn6aqMHJg15Sfa3eTU+LIhG+kitO
+8NG2HxMNiSyYIAIJfbDr8umWxMhyxl+eOIfuQ1W/Sl4cE97mpn6hOKeJP1GNtPAwxg1v4KYCzSE
4P1DVYKrKPlTZfAK9rPJ+OmWlYH9tCWjKP1s09ADjiKr76dscBumB8DcHcx/cXQey5EiWxh+IiLw
ZgtFWUklb3pDtFrdQAKZuMQ9/Xw12ztxW1IVZJ7zW790rq3h6d9cu/NKZ4yjltQeLfWRi61CfzSQ
73mUkbnk57bSA4xn10QPVqt9N1mzEGqZILDaPubRKN/YvRso6aXMrxwCXbAr0Ph+t2sgvpwpB4y/
gWMfbtMVryJTTpDkYEb8zWT38DBWVbjPQnom0mAz87faLBRpkSOSI9RDdZYjklMcqPkydM9QH1Gc
zRQHoyQdHMCnAVUr40NYfNa6rIe0CqP2NSszDgUUA94j4liEXBZ/31MzeJHHUZGLJtZ95w73ujHy
LwBWSnfNslQEi0Ytx6yfV8PZcbdlTRZVkupIYN7yF1QP4yaR/VudaAHBnRKJRnis1flRf9tFAvO5
0rWykastVkFwutE8bFHlfGr8FfZ5Cq35zNJmc6dxq0wH292c7akC/PotwpWG+1YHbBWsmbm/L/UU
vG8kRouHpdzsnA22ll/eagQ6XXw+Es7YcmMrKQdlpsEajAA/RS30UehIYaHNnfwEFi3kXlq+uPgO
ymM48ZortV5XUP5tq+3fxuJGxiGv65w/J+rsewHIbPCUzn2724rQ4eestv25Dk7tH9D1z0ebJeC2
7vfdYzgbdpEOnseTGSLC+iIlDlh0zh2JdLwunss+yPOk09r70/gBiqOGar43q5HWS1kZk4FKzifc
Z46olk26gNFjbzSj9xVMY/2nLK3pnYwM3Oe+4uNlTjM2ECwRTbH2gu3fhNREH2y/M9japHbuajSD
nyUqvm4/Q+MEqDtutDOknMbLSHd2i8Cbqa2UbrsmiLNyxmLZ1pcxC2aZ9IMt3tzMsdZkJk3GOGzN
jfKn+2d6atBGwZ1kQf2OgsdVqBEsPii79D0oY/aIx9Ibc6pcy2j+PZmC04YEp/AuM1FY7ud1DucY
rDb/yiptoqI1PIu0Kadu1tgQMO8Mj8RKtXnZihSMtPlsEDIizRqtmr4hV5E4M9xydY4ApAOnvDXY
oIYif8p4rBGXlwZAxdDLEEmL60syrrVjHwttmfLYWd5y9aE0RDIi9glislMWERM00/e3OJFginNv
hXQxXYDXx6DKjGfkUogy8mEUb9MERyfjia31TFJCJdFXzSWiZwzdrEyMihBHRuseiLJ2193YB1HH
P5gjp0P/oLZYISIe46LP2j3gfw9hGK2Fyy4x5dOviAyqP8LNgr/ogYILbUsAydbMXI9Op/SjXRjp
YkxzZ7HtQ8Bn8BpEpe2miOD0SZOWMz7QtFX9mTujMB8QY3jTeVBLra+F1YZP8J1KJu3U249iJoPs
PCmr+SURfSO5ck264xpj1g8UGPpzXGmnvENkMnYUwDfGOwxhge4YoXpitz43hT039ZNqjeB7Jjk3
+oPY0Bn3AtW5C585i3sE84CPrXajHzWFwEoOyrK0x1JK9YddqTIJp9E1jtU6iQ396rrJszdmy3Jo
Bqtpdj3qQvcOMiR71CH8/37pZQsM7+SZuV8GAblvdF1FbYFTAgextb6Y6F/rPYuFv+/Xwlz2ty4S
HCJbG04o1jTEYgXpJtMlRAryPHV6+coHNV21H+btXme6gyDw+y7DSWjCplee64IETIbTEyBoe5d8
RvoXm0OkCPuvOX3eZ+lW/Tex7txza9MJY7cha6vunXCV3bPXlPMSmy3DAsL9qbJiXS1653csubcC
nNKK/RFGm/RvdBd77LUBTEzr1Q95eGv3RBRn7mlLsfFB6HG95HLiqCcRAmlYr5r8p8QY7TN0A89c
eC6cVM6SsxACtrXRHXdc4YS/1yup2173PdshnqNMzb2b+BjWAX3CSRfcGl3VvVmjDazDogq7ON+8
BkjJu7E5UFmnqmNG4/VzTvdudde7pZbM1GK+oHFp31dC1C9rnTsWgFXJsWZ2WCKhpNZ5sXauM4dW
arRR4N6HejblYbT0LI+tKs11J0cmYZAmgODYohWJCxv33LHzkHFjMHYqhFnKqr5ZilzMRb01D6lV
on1Bil/Qs4rSsrh4tQEnVASF4EkIneW+keS4pQjRZGqWvlKsu2HLr1Iv/Zc7rOh92qlRp8huYZV5
IuDDZ76N4Wloc4SYfe2291HLbRHnxlr4McLRPruGk1UiGMpWN3osImpu0krTS3AfTOxCCeUdkXMa
67yRjBt+Pe2KxWcbrRAv3UE3K3Vgg9VPnnbRp+UuhuvYykK7P3FsDSOrmlJ/wwBgC9H9OHKQb1Eo
Ew81U7b3KDRCd1Kbyjpp0AlaH0JOkokmsNe+rKufIIAnSylL4+UNukF/GsDsDqchC1+MCjNf9wqp
GY10rSDLqrKm+s0ui7nYN5VjWuQscrmmRtF6ENPdNHPTyJx2eF+04fuGcoKBPPIL0A+xIO2f0Q2w
TyiEuSXyXCCzTMP/F6FZ7dYpa7xk9tbpSspDu6S408s+2Ta9QhBMo6zvJeRRG5eRLdSu2qiFjTc+
94X3ulqXHeQrWozR8I3DxKk27QeKcop9sbk3jcEyZw/uMrWg00ZbZHFnztMHEdf906z6kbWRotMy
aZHee1CWGGVir6nKJXEq3WynmacZMLdZs0+PH/noOMH40gx0RaWSDwLGMJgQGvd10LdnB6TkHiRL
kynq3hIWbK6Oaz9vldiHRRsQ47+WCxYc1I99ki+mKXY3Hz+0Kafmd4BpwEn9dpwrgpxtwTquF/py
QkXpbFy6CvFs5HIoIDLsMlbsCVFUhwZHEzfTiBdjKoP+pDPPvJO2DoHWLJyMA7pHsANPOf7FDDBh
4W2YxTOd7QMMWyCHy1JNAS81KNV3lZnK3wNA89+yiks1AZwYX0bmjix2xqi8Aih4YVounlNdA6/V
L7N0zOVDOEVun0aqJ6NvOfnLqR6c3oCszwrzZ4Up6x9kTyTWDvW7S+S9VdXjIbOX6mAj1hd/Lfqp
/H9may4qRhhAQKqwB4vG8LAzH6lEAKhrt8F72Xqnad591uQeOLbsb4/6dntk2rUBejf68MBv6axH
nBD6XDtN7h99p7YR2QZbk1ogYkuKS7ep4Z7IZzzl2JwW/p4etj0DtPvMc8nZYqCs/ydz1/whcxDx
Efm8/jXDwwTUvuY4GAVQU3TQM7B2osmgGaFpa42M3BTuB+iZ1actceoLNOzk/URji50E2STqaQtB
9NfYtuavrO8j/76vp01/zFx0n1wjW7RzfWLrEtQceQup0/jfOGOAafvZ68uHiY01T4XV1WtC5bcR
8rVU89FtoYtQRBWVv5NdB+4hh9Z86Qs4zgO/DEpIFpb2o0YSPOxAc+0htWljEimLQP13wK4o/hl+
Jn8qiYLjIIbAGXeKwuBnr4RtE/3G/u8Am3gjVHOxvps81hQGl1Q4J1G0bVeBzHc983Z37Xu5BIi4
4nlS0y9gkm48uBDkCwuqO1JF6Afr+Fbr3BbPY+uRqa89H229u0XN76xxrTunn4GIqoDBddeEJMNn
+QyabK2mtV6QINZbIrZaP4+BxOjB3TmfpTtJwvmNBokkjCHvah+5nMiOrjl7ej36j4VfL0jZjTy8
Hxw1hrcHZoTpMf1NVEnu9FHx2Yg1FzEjJG0MsDcW+UIl3wZZUPmlRFLYn8Yp6NCyDz4LQRZK5lDK
snrG5LZZ553h4lCJQ231KxOLw2zBL2E/LrBL42EqzeWVl6ufjkKMwjzkXHxHmDKEVGM32vfEnFrr
9wR9kKV8yAhFXdKp0Tpp3d5FFcEmOytgHzotWA1dFD/U2saLWmzUYsLatt+jSwnh1abiKjtMsHTu
Xbs04b4Wk23tbaJSf2bc6vdATYixFxCg1BM3poeP14Q0Dub/j2IxFWDNSv8bzXB7q3qkrLHV6/LF
Je9q3pn10F+N1V3VQfo18J805oY0Xi8Ho3M2XnRavNEL7OiiV0tSWa4nv2UwdGCQVpf9A2SpMJfY
3VTtuwHHSFKVPGRMOFX+WdQmJBoz6xwljdzAW0QA7pzkCsHKeV7BiXQzgNIuljChGVpwefZC0dRH
AZflPPbGvF0xWeAum0d/vdTs6FzJ5lhwaw9mMcYbLmumNbfBTFmCJvoPy4TJA7cdB0LY2eYzwoil
3lnczsH91PayO600WGItc3kkU/ar5cpMKqpYlODGLNa4EcF+yTlGwxU5eof+1nR3JLcF9q4a8+k1
FIzMZ6sqWJSc2cguLfflyXR8/dEOGZycQ+sIPn7RIEAbQ06KfWbY5sfcM6LFjej0i4cr7xEnPPiJ
nLL6yxin7NUEQgaHW8dKJV3X5z9ge2xT1UgMyZvJTPDHdEBXge6Y5KFc6/Wx29aJh77CHHMITWn6
u4q76QnYxQPe1th3D2GYeW+rI6TxFgknYxxugvBDqXb7VMyNqCy2kqlr8hZCO0xJwLIxmUgLe6sZ
Hmoe1DoNciyQ7GWzX97l+bDCGfE7AUpQWHoGJfHMvatDU7/VXhPkJ7Me89v30xRYRorFYYBlsoMU
8RxKnLugfAGMzMojqRLFF/YYcwGHkz38oYdlac8ZIeVVNqb3QHdOiX6UqMLXppLGJ1+NXBNkcs2b
unG6iXLy4O9ETfI/1ZuM99ppHW83bmFf/2g5Cu92gtqzgjRuzbfepoTvjLZ5ky/w717OyTOGYDeC
eKqfnjcTpi7zO8ZfUVgMapVpJ8SRTQiyVoPG+CmsqksWTM7yjPTWOeuetEaC41AWHKVsje5oDwDx
TK+hdvegCCWK8RnFEFSqiGCke/d7NJ2ae4a0LCLdinl8JAAJl6fAlv46lKb5xxny9TzkVgWoWcOd
IxHclkesv+0TcrVcAWuQL/PkFm73VirbeNdN3TuJZu64WoNpZMd2MIx7NJ7Z+GZLfHc7gkqnI733
gNhGM4lnpkSn4+vLJzvG4G1ewk4FyHIjnqDYBn0iMsBbzGPQ6EAdnDJfu4O7dtOS5kIjDw3b0ROP
ET2l5Zejoj66Agws033fM1zu2sU/RAZpHqO2f7mbsF+gdcyBmXtYvUORmXZ5HDA2qBvZZf+jVCMD
Q23F+AQ8VhVHRI3ltVq3qXgEfAiLuNz8+S/5/hxPBW71xYiJ6Sv13i2tQIHTyXJLhizghpYSd1jS
uqUbHNYFoOnoNV7QpvXquIdmpCx9X+T0aXzZREcWhGSJHs5ZoB0D3wIK2Ok1xOWNwoEVcbfOqqhO
dau7vxzd+evmjMaUWrWAqmqdAZ+MoJ35n8EUfkE2v84XFbD1Jm45E/Kmrc1JZ7v1ql3XhCLcb0RA
4qZYQOzris+VxhRuYM9bmwmat7EwulqZ5ZxwqpcfaEjCCpNlCFfIAJR1r8ZqyG88G9A/LcAowQCr
bh2MIj0+z1IpdanzziKlaaTQ8DAPeLXfSeueR6gwMGy4e1X6DPGey6Bcr8iDGpf2FAR3458c9Hxh
ZZcV+nJMy8DjtoE4EY8BktzOsvlV+iUs9xQTtB7K6ynKwcpMfFqMo/oTYrH+5XAJWDxgLNSIkEW+
9zpicW8KgeAVGqJ4WDDlFLGsO1cdQq9FfDv5mwP1HbbuncVk/s+WwWrttxB+Ie4IivkzsN4XJ8i5
6q9deqgS82mavjlE2gWNPWPoHpuc+l1aZRDic+HQifG42X28bhhidzV7IU4eT2YQy24U/MIm25AL
UjahBZPUqO8gwDPdg7cGiWDgu2T5GFKJ1rv9H0YBNGRqdr2IlAup5MlBKfEsKannpayXxQOnrNS/
SZvhl6uxPBCMBKlr5wvvfWS43IztMLThoV9NJK25L5dvaG3RHRHP+Q/4z8v1uo1IT44s8xCMhM5v
GhflaP7gOwMcw6eQnxsTLwlCSKuuk6VwFivFwIopMxj98GKBvtX7eouwGpJAgMbPtUL7b7tZwYfu
W/0ATwtELkM5vY28xw1vud9cMMMgdpMal5RoHDgLc63K6zw4rrlfh9zlKMl7lPYF4u6z4XHj7GgL
668khLffYWm5/9a2qy7bih8AusxVMHqYHv9R7Oa8OuylsKXUHhn7Mhgp36omUEbbkVuzmzT53+gV
c8Q3/ILstkgmtkfe6v4Pikfi/wcJE3WsrNY/MgAQpCCVgRvJGCQ6RNIixa7oHNv7ilij9E7knrQT
V0bFenTGzZ5Oc13Js/TMskhyQwbuEe5bNUlO1CDxEcrchk+PNgzrhJwc3p10gwbxEoK5ASkID348
B3K5Y8sro7PFijTcT0iQn9TiNj5JBE3JfR4y26ahSSRfLMS03jvzDYKxxBwFu3lwXf4RI5DVr3LD
x3IAGOcxDyvL6J/JJHJV4mYiuhSGcQPcMl9cPfoU/5qISEz+72VwMYsw/8UmEG1xMGe1fyKqTdaX
tgbNfrbKzihPcuvLbZeh6EfgKqUFRITNJRCirR77ahZWDEyjfjVRBO3kSgmLOFs0EKZjbk3FrsJt
/oAJFLsia6WLWduflzs8lnDvAYOHHbd2o5Gk6oBgyqFq3GVnW0vlcWlSVpq0g57u7Gwof+xwdNVX
UCzW7wVeSIqd2XSZTPEeFQ8h8FZ9mNUaoeqjACFKRg7qK2IMx/7D+9Rkl6ZQ9gPnZMHhrLx5vFMc
CBgaa/4+664GWnPOFUFU4uTBCV7nYpx+B6iRfkx2yeeRbEU3XTYxfIZDmU9p4Y5yfpYIvncFtltc
+x2tizLUQXSmLDM/mqqZYT3zvkhLm6zgXYCiOt87mRs2JzBX2dG6HXH68vv3C+PWXL3paDDHa12V
4hLw7KzwVh1YQzZRe3HQgMAERtVVnVgo6vHkEQj/bs034SNK9OhNhvh4Y38Oul/5VLg3DlpQOqZ8
avCSCBa5jF2vyn8rCSWDegLskz4N6Iodl8ryooTP+1UK7JixwbnWnzKRTZ8e8+pjbtWK6cG15x/P
6ufXRVC+wZCpnX2EReuX6Muh2SEeM46mHKrfYT+ykFeOHGPYLJsMdaTLzq6AxJ72mVsWakd5s/mJ
4kn9NjwxXHgiOm7EQgTPTVua2cWm+OBCrMninPKQNO49ylkskcQE6WfSkNtth3EPQ0pLnkh2YXtC
chM0EP7xCvEwxL3ta4c9SHlfkHJRcbR47LkCq6B5B0YaprsceV699ykanYh7NOU/BnfPoaggsk1u
KZvUedwOoXvs2YCw0Q2dwhJiL7mdCHFTq6lSWM0d6XPTvK+i0YHBlbV6amAhgYYsESLrXzJvu5eC
EZp5RvvOSXZ2pJha7Crbrx5ARToHlr0nsytkL4aDQByXNV1SYfeltbMaV1yeq22c5pkBJZ1H6KnY
BB9BUUBhBUET06zYtkhK6i/jdBOE2za3DUnSQ4CcKsMGhj5TXCmVhctyxNITRTNPNKU1NHTuyeXe
uGtrcl9iIuf6X/M81K/ZINfmXK9yvQ5Vph+YgyErHddekU0ObneXoRvFYm1kA0O4Y+irjdPfxlfl
TZdBqmh7x/2/PQTm2Bas/jbKaYbZHsBtCzGS80o8LwFBSHvD38gC5lMJAyJeOIXOIuS2P3hjU897
A6qRyxYhnUjJMWiudP7y0nL1uc/syq48Zi2pJmRwdfKzr7Pgslkc9zGDbfPeOaK5n4hdVru8zsY9
W1iIkQ2Q58Sgi4KpUookfdrLwr3HGO6z4Cof2joIuu2nVS6qiXbzut1YZtkDgSZjfgdU6BUi6Rsz
4s/qpnejyr1zi8mbTxUK7bDUqzulAyJCHSvgUoD5MrCbH3umYOCiBYa3KTZKd1EfNRErf5rOQT1m
jNZi42kn8n6eXG+JpXJUsGekY/gRhAhUMdmEHXRZtaJLhKC38rSZMvOiLP9mFcLoJxDUGw4yhJvq
MakWZOd44GwXlHYkaTDu22X1dsENhgGYcTP8c/jUt7hDiTQ+GCtakWtbBf53O7YOGn0GhD7d3CUy
P7jh2vC8ULy3QZ1z+MbFonrsYYtvoIfwxHb2K/gYGRvzNBr7tmMi3I1mxwku0XQmJt7+PImQL2If
5m5MljKcHsDLI16sjrlu31f4VG8J5otzQU5FuTjgQIfksBT9T+brMX9DOVoMe4/nKEtG1ZEuFMJu
Ye6vdI/zFgNh8agzu31GRjThh2UXDBOyOqI/7qzD6hSoYvpplrW41+HkE+rTNt7VcDzP/l2Rg4Q6
ukCpErewG3p3G9pZCooK42E/rf5MYsB8c5Gtuf/km1QBcKkbLUCorYfhqalwz/PDJLax0F/KIQ3L
zn3OblZYJm7TbVJ2WBd38oA0AwdTocwnxBVI4yYzVw8339FpaZB6AK00IBxNX2Bv6qKyG1i9ZVAe
GJvwNTj++uK35KP+WnMcYNMUhc3jqtxCnoqs6OXf2QD1j7FQQO4reOrhiD43uEfPPsKMdTbehghY
DRgoi3jzG6SDT7D/DDa9rcn98Qnk+egD3COxs3rrK1i4+9TrfvkuYUG//GxrnQenEhthNmzAgDOt
bJgCgvqflefrXxMOJ4vHTQ8vFb/QDRWB/d1VBe5EdrHS/BxUkNlOTEVLyKsp+GsnKLO2iSBKR+Uh
2mdOgr4l7jgRRGbASIBkpFZOeVCBaHfc4xwyz/nmW6U6cGb0xZmj5NYIh4jZT210hNyaprN9oyma
th0FzGF4riogyMR1++XSNdxfaWVXeUc4la2cF7/uiv4cykz/VjAfeKEIVHm/OVpLohTK5YETkXkr
KLmc933RADv3A9s6aRvoLFLUVkXzqzBazlxtij46iWG2noqV2MWjxXuTx/laTQ+GjladREQvsGR4
A5P/0PV6StjrsY7CCcxYNy3Ch9H6K/nXKogcjJuo8sbUkXRVEeWd4wvjL8mAv2w/vxsRfX0FEBqQ
AmVB8rg7BkW0y8lKKRNRieVR0RjwYTTrNryODk8ITylvPKrQttFvLPBCfwQ+0nQssNv4ZhDT8wHU
c/Pud4V6zPKKvwaaVN+RzNFRokNVWRtHcvReyCUkg2AuxcatwHKPHhLjQZhEwgyvkTX2GMAX1L4T
vEGphjs3cEKUGlY+PjpZ4Pd7i4yKD8oo/d983I53dLPNZGEf8K3uzb5a/CMSW3G2aB9ViTN4FqAZ
4ADBUCNq32SjZh4CnLU3vI/qhXV4UiH/7Or7a3jp1DrfqTzvhvNcZgEMWkhMTAKIFAKNgDxggeV/
ASKCo1d7fAC4hCa6p8oEC4jGxVWZ27xjgiW6o1ht3rZ1yjN3Vw0FAl3d50gAgFIZWVtik9EKkJdm
pQt+oANqi85PDax8DAWgfOYOg6XdxJt0MZM7yjafuiHDic0RqVK8r4WRaI1GISmHbbPxEYWiP86z
z/kiapWLPw271UjmDpWz8bTO7VexbpE6ou1z/dgcu/y19Kf8bcIED3fpRaOX5qXsfwNV8XmFRTV8
DbVpwg5hKglifET9HbQ8rMDYrwRx2c5ShAe8hd2fShNTTZhHuGaxLiW+jwyn6LrXapqfNjpms9iU
KHbJPGmqF1JlNutAPDuGtMznazjX2WTPNeeaeYs3Jn2uRpdkeOcQd3B7LuuACALJND8c2NrFyzpw
vCc5GraRfwAoOQ2w8s/7WhK6EoclYXA7p4iyF92YwrpaqvFPqAF0mZCzk+9JYK7q4yqLsbwguuNC
G1CymueIUFsVw5yN+DMi8gMRJfkH2Mi+v7MIWLOSsJ/U6zC70auFidrd97w4N9O7Mg66Lbv8wON5
O+W10XNK67baw+pq1EOLHXwMfoPMcFgMBEyTyzsZads9zJ1Gr1GXdhMeJjVofzdjKd3f6Fp8LthP
bwilCxSKwdFs98s4h89GrxB9lK4c612EVv9rJbkr2NVohZ9RosM2ZTiOkaJT3djHurW9hkCUAg3z
0vd4egyYkgiRKbYsxq+SRW3xUBBiL1rIZbuJCYvO6kQ8Esf2M3Gnvi1qI2sAAZLdXWd+1oO14Z9I
Cc8wcn5uPRxXLFPGBYjW8ZMFF/qMNLfyThkGVb2rZQFgyskxRzHutf/P4C4sHxthA3x2sFOxBdeY
XeZVS3Ova5tMBPJxHPfvELjhQ9iN/QwdT3oOmjkxtFaMezkwkzKL9BNf3lRDZkj1HdED/Nki6AnO
gZMJ80hU8hoxNtu2vHMWvfm8bZ79C3tX8M4NX1mpRvHJtlta0bfVG9YL4QBsv4OawTkalL09xsWf
qBs2O2mIk9HnLcut/ACIHf1t/bYtTpZj5gSfA8Ibyezodks7CoiWO0InnHLHQMUc3Kip/9j6zC3i
3ggVBmajsBCwhB4ze4UGYzpZfjPy+kR1s+wdhYlg1+ag+6nvkepB3h7Fu7D/mRG8kNSA+cLPUd/u
N6BFQD1vcU8WEHALEeMSvOaRpXjWNH57CXlj5Bwsy7BQ6me6IUcIgsUn0S3ChY/W4NwFMuGLE2Js
Jw+WV3QnYIwI7rON5TcJK9mb4xuyPOIms78hiwjmZDybieHUtp2uYG9W4ofDoOC5PMzD1VSRN1fg
k+EuNycKp7zplkGNcJiBL0DvLWMigOU/F3uXOgces1kiGq7+lLav4JbiV+DT5L2KWPrJH9FvDFt8
S4rCxm3nroElvszOHxZEay2BKHmxNY9ORCXkYWEK5gkHF2ieyehUYJWbC5ZQcSx8GjWa8yPy2IE8
ySYAUKR9RKLDlraf4TUOTL702eKjvtY91MSJwYTmdLappToj2jFvjdFTRfSoVxchvt6Q4ARM2dB/
W9Nxk3NYbNslqLXEK9JsdfiAdXaUDwDQ/lfQQcm9GqTAhOkKbscPNJB1EWyxtVijnFpsBx+HKliZ
LvPuO0L2eG4wb613yNzM7eDM+IYPU9j30xU+Nbtq5VffphyH8hkROLpFnsEViBKnMVtE51BjYurJ
C345QP7ijGOuFLuhyZkoKr5AhcHTRgrWDWo0zoWdme/VSn3nsdKLeDXVSMTBpNSMjaDK8QmFYVlf
+GCmx2hQqky5flTzLQZmnnQwyq07aK9c79GTEz2+Wr3/WVTICxfeb17bvB8KJLBBvlzlTV0JAhU+
m8RTYfe1HbHvQPtnKBcIhGeZ+4gv8BFU+q6KnCXYm0YjD5vJBoRH1+yIpODbuFhWO3UJeWiRn07C
ncL9RJYqen2PtH5sF0LL0+yE/Rfpny0UhQN/dZQLyZDpPLDYHAWhEOkqolFdI2+Un165VR8hkYHs
QFa2vq6bEOrOXpDTpYw1oZ3mNvrlXb5sebYbwxUVZkEgE+9GjlYLZNmCKWIRhN9fQhsZYUNZdUF8
0HZZCBDSBxXllZvw+VUT3t584WFVvXyuDTEbb8iLad+NBF1tdwGdmFmK+riI4MxMliRrnmV9ZIer
+vvB6IZHc3HaKZ3GeSpRKYjCSy3iLz8rlFnlPhiiUR8gVwrKbSMWrqW1UXlAkjRchJshplRHXXvn
OKp1yZEJtvowZIvNW+yh4mXvMBr9e4wW1FetRwYgFvQoPGzIGYuYfcJmn9ysxiH8sRrVx8KdhNzD
MsYmxiAkYc/A5BdcVq5oiL0IdBsjaXWWR+ZBu03IhATIDSvlnW2BwPs09WouTy3fBTAB0tf2DiXo
PKcbKqb7Kpxy7zqPVVTdz0u5QEZXw3JAPlr+zIYRmJR2Cb40y97sE+gZYU+2L28v+GB4/2QxdcsD
3G/Q74e6GaLzYuAEhDyYMYFDrY15ahH3SRDW4JrvhvI0SMjmj1z/wQrYQ26OwDbqlyFuBa+5edQM
qonCUZrkBW6wkSBvdm5dhzbKZ3LK/MBLW3K+ORJGpq691YIZkVhEMN/mGPMPag3vX6V6/NdhI7Ad
O0qt9/jeih+mkLa52d7HXTQv6P9uZ/mO1WeBlS2W/Fn1AnwX8QaIoNmbjoBkk/1f8srKb5YsCKSM
ee8QgAEUd7jFBsq3UZ9pWjnGWr+Us2KvGwsne6o6S/3MI/5jkhwwFqaVNVD9WjQboIYVWmTCB6Cd
EVkONjFbIYcGFxH2hvei6VR4znKl3ze5bS+EaJC/wDT+F7OU4vAJ6DcmhGGIjs6Aeouwnm19NavO
u4kZVhSBPk/X0+AU4kilVv7I2gQB5Y8Y58+1N7An3VLHVEI8GDEKbm8ZIg7/4+w8eiTHuTX9Vy7u
+hOGEmUvZmYRoXDpKqurstxGKJfy3uvXz6OaTYVCiEB2o1eNRjIokoeH57ym6VTrVDRx9asteyiS
WgWtHj3aEu6STfVhPArYCMWnIkGEdj8bhH034qFp7zLO7gG2stfcD00Wv1JRrAXgMnzPDGAaDfKj
cFBenQ62FJU8kL6cX5/Eu7NTWe4QpcudTSW99OBEjo9NVEoh5G6IokSl6Tdp1G0NmAqgZor4Ca0y
P3lCpIZQnHcxWa4pKfm6ZcKTcX7Edt6dLWgs7oQ2WflOVA6atUYGj26jIycLPhN2e/OUc9K+6ZXT
/Cqt3HtA+EeAau4b8CB1UaqzjjwvG3J7M552kx2o79GBBvpUOUnxHnQELe6aZT7WSIHRwOeN+E2A
f49dYLwIO6Mci/z65BVqvFNiab6yWJW6zdDgDk56OGhUawpkELeekcTGPVdd6x/QI9KDAyxKloD/
szvaUZZwMxnSqh88INE1bfnRYwvWmf05IEepjr5AxlrNMuW3Ibx4Ok5ZG2r7IWqnfGbTpO9BvFKL
1Xul+S5QCJLANJrpNU2R2XtEvqWS+6ATzU+E7IPfvGeGpxBo43u9z6H9ZYlafIptVb4Q9JynsE2b
Lw48yXbnK44NRT7VYWv12mefRPKTMU19v/HRQWh4pk0R7uboYJ9iUE0g4kKhc52LsandmHcGrHbb
BvXfFC2yzJ7uGe8SYPYKITRqf/JepnuZ9KH6PQSj+a1rpfVVFB1+EWqE2BGPbd/4kGgtwKgcD1+u
qdjs79HHMuU2oTCRi6+0xFLvlOe+3e9Syl76NoK8XO2pcikfJi+cvmmiqioXg2rjK2VytjmmRLyU
EJ6tnkd0DJAwQLCF1jdwpHe6TyF8QxKjkSplaviklOAxN07j5/3OUcyEyhm9ILeuQruloU4HAriq
1v/Wxyh5xtzXA+XMFYZSlafXAOc8HJe3htUP0QNanOKl6cgLlC7xMJLtBkqXwqbP1htWpmw9Rzrm
kz05KqqbtSG+mvAc3oPeCYJtDBwVA9IMF3m0sLz2SEcEGn9WKvZnnFQt1VXIAfcUM9EiapMOsRFM
noZgn3HjgRsAi7eFHVVFOzhh1DGNFCm2f4DbC7hyqInAPitaOtfD3IrIaPJCtUjgF/WTpjaHAFjB
rAhQJ7y5QnrAm9qgN4hyGOCxO+QLtYPEwLV8V1sRgg/AcxTtkKgD/koeBUgJOrww00+tiXQWmGbG
fl+Z9Sydm/KLxrJqfvkhAjo07nq1uCOXyh+ivlER2Bj64vdoKuJBo0ZDKZ8G+aOMtaLd26MDsjrm
wMoHyoRT5BqycIi6khv7SR2BTOymNFTSfZG09mfeBtiyiQq5xQ2NJe7ScJyQ8CujqkEshgyw36f2
RNrtSTuv5t6yH7pGD6PB1SNtbvMqhvcymmPy2mRk6a+GSr63R4lUbe/TEoGbDSJ/aOR3JV3EjR5N
ubnLsI3s6TFQOtkEoW689EGR02+wNWr7URlCIacfVPwazSkdUGeM694NIbt2G9TISgMfes38nYLx
u6/GWrzOwCJ/o3a8CYg+VB82LeqCM+cIyD6SsKPzQU39Ln7uFbsN7sO6MCHyQeLnOFaQXss8j6BF
VX5zSLF9RVBUdxLen8o0/Qgp6SB+l1fqPvfNRqekY+vgAxuElB+9Eh2dDe7tdXLsLYOKFnw0UW28
RjE+hMgF/2pMNJGRcHH6d7FTef7WkDUR1gs5v3sjAKqwTypjNDajLPIn1Hbp3yvos6AfO4jPZi3r
Hw0y5CBqNNLQg2124neEm1HyxG2bP0Fmwrq79oTa7pTKEwClEwiKTMCPqH+i0n1n9030EfkT+lFI
5lUvhV5i0AkdqPuJQleZbzoMGn9Xei48F9kJGhkontnPTWIGZAdEW7TsSj16dTiCqP9qXUTXSe/N
h54EGI5S0Fo/UyRsO/Sm0M7ZJDwFrQ0qTASBLBF9D+O+gk/n0Ha9m0rSDZ5eA5kB2jzmL7MG4l1H
VeVttcTj9shlZT2CPofgAhLJ+QymPDhqVYgaT5X2UJEjA0HuHesBJATB8gbAzmBbc5stAG2hyjLO
3om00H7mYAKKk4NgZIpGeS1+4eyhyO3oZxLKaGY20UGAVn/S7SFtDo7mTd02qeht7kacdMQB1N34
ZNpDC21l8NXBTWOj+J74fvjVA8j4opvOgNDbUHGYfuFmKNID2k9tvTFT4QvANm37PsQvwjtGVRyH
J7AO5NSA7JqTrecqIlLAxz8PWWh/tpHWJ3/pugHYS9qhMq1O3fcwlWTrU1OD3kt0npwAIo2Pk61b
FDOR5YKGaGC1Qg+miYN3iqIaL4qTwAVWYj2Z3TypcbcoGJhgJdLKBE9MyWlOA/B3zj8YzURQLAqY
dnQ7667em11mfG39woRerk3yozkBKMQxwRe7iD41SA20NTR6zzqvU85QYKA3CtHCBY5sQbos4Adu
BA3RcKeOFmUmvUPyduOnhFY3oAa269Fnaok2dOq3nQXo+wkcSINeGU0glK0FJAgt3DKWU+5E28fJ
Rx+lEQ+Z64HmI9hJp9uhtwvvwDPjgXacZ4/pkQs59F3KIXpylBI03a7QOvkD7d8qPBYiAIwdWI18
QM2+i90WBD/RXccPgs2myC9q5ZsfPd629k6m6pQAUYLe5koLLIcLaoc0FQZj/jBgl/IpBQ/xo80r
JaP1Z+svaT12qGTAvaY84RfqF7Tnk3/srhqZPiivRwcpigof5fs4Ge9KYc4mOhThXzNi6wjiLQ9s
xBS7gpo7Etj4alj28JJ27fClnAC7K3YUA0Gup+6+CgdqzFIXIVq44LtfEnB42v2ABwG8MHKsWVYA
mtUBT6bqWe00NkgPpO7jWMgcu8KcrwRmCPoyIo09eCq0xaFgmCA5lT0AI3SlGkwQPyA/52vfDLOm
Zt5j/fUUEMV/6qqvjXszQpz6UYFdQq14dOyI8IrCO8XAVNrPehJAP2ghcJS7SQugVUbBKEfXB4J5
4kZpEwRJc5DTtaIb/7Sp0XKTJVxOBRzSdhNqpRKTT5rVndmFjuNGWWCRpKAQI3fW0HTfJmuUn9Rg
zDS3piuLR1dX2mxrH0M7ly89Uj3OINVIYEfp/WgIKSiyOF7zNeihbz+Qr4x38Je1Zl9Javo+IQGK
Pe179MCh8+bPYD95otK6DV46vEJBfLe+jFzaQTaFeY+ah8uTKv6ioPdRbpGsHK19QY/3SxbU5oD4
jDLc/afkYcJriC6TlRjcMiJHqKOrSkTM/1MGTt+XWYITjS1T8VDhI/JDqkFEFTgV9E46D24C0tyl
/Ok3kE6hoQFfQ6eg9/8pDDo6uLpElPuyFI0GyjCiAejSogv4jdJ4az+XVZC1j7SyNXL4vPK9j2o7
iMnVwkk/wTUKU5g2ZZBt/uP0Uo4ZuZ0Ltia6p6/goBvOVo/3/1ELKhYFBUI3sDzzF7265iWTUTgn
UMCwBMzkz/+ZJsiMopOwf81a80hrBWBFBXQrtZAiNff/gTzZOMLykl1uaoHcCi7POxFjwnOMwDCP
N2yhVvyMtNlXjb9iCYQqZs+hv5yxVOEj7iKLZgsmaURpygDksh/6ZpDHofWThwmM3bfRi8eTTeHA
/e//+l//93//HP7H/50//39v3f/K2vQ5D6l8/Z//XrMY0ul9k8zrunDUhddhT05jEet4+sDuALqE
JC3lPOf++ihrtklI5emAGkGYOPbCAtCPxgrLIF5PikZzFRXGV6VtqifeGcPd9ZFmD60zB2HiBKhz
XUjePgYf9Pxj9lHg52hqYSlbKeF9P7Xagcu03+oKvhBGKr9XZo/AOQYb97XR/rw++DyNxeDzGqqW
jtWrSVf6fPAy6PwYHj7eEVkVnQoR4leJVMe+9hsYgnoXoMETJ7vrg158W7p+dP4YTgCo05zFCk5j
0TeBAeptqtvik5AIY2dFqbxDDj98q6ciE3MMXdoSfR/8yxbLSLNsaPA3gGBWFPU+s5zMharauIOH
q9JbZ6Wr1FRUw9JRJjTFwuRL97SuQAMfsUnL/FA5UfI4yPJVT7v06e0D8ZbUcaFX+YxiYcqWqKYB
sAm1AHRy681AReCdRlTd0wOHnXl9rAsDOCaj25hAOvjs2VB1z/cHDFsMV1JH31qojaIlPWqbWOY0
LEAJbzDE6N56uOfxnHm5iCsaXLnz8aKi8RE6Y7wKNP4BzUdlp7dT+v7Ns8LXU3NoUghKG/piqdLS
n7jNbRJO7Mi2Xh45ewijKOM2AvET2Zsfro93ueGR1rbg9jqaRUdoecRVBR5sKsDgJaKtt5ph0swt
kSfSe3v6dH2olQWDXakZ7HeLb6gvFqybSwNpiN3ElCXmS1S0NBysQn9tECg8gFcN3honLR3nc7B8
lAc4YNo89b+uAgU/AC5IUHQKYrzHyc/JyIFQbbm9b/kxrnxFtgUWdkg06bBjFquGxkEzExcQnEEH
9IihCyeA6swW7lr7VhtCZgUIjDjFvw47/3xWmgczBQ7RfJb1cqNooTh5AAgrJdJvBKi19SJmEAuB
2hL9F+tVaIAMh4CpVOAYYOjywO79IToERo/i2lRG++v7Y/Uj0jXVTdNw+JSL2IvXR590DlsxwwX5
MPTSd3U8ww5NHb3+i5E0RyI1YguLC/v8G0LyxzvHghgeV7Tlp9b3dlWOQX00+NW/mZSETin4hKYh
F0P5pPS6Gg5EqV5DJw+lgJPhQbtA+MG64Rp5eVuzM5D1pK8GQBFP2/NZASUHdOMhKYwWTgaYuUc1
Z++Tj9OQxy70ta8q4HqNptAFmcAl342O5MH7Lz6tLWxHV21b2kuD9pzHe1YN6DxonlLigQTbnGJl
dRR2H90IyH/+1nmGAH9ZYGJhCrq/mrpIT4SfNjkNMbnNpiz4olR0cDbNgLVRAcrsnQiS+DmsKv2e
5lj9gBmeeMeVO+1otdsnoDjW7zEuut/AsjOb9z3YLLr78TEKVYq7CvSXGxfWfDKv/dzF+igKMNXY
tOU2pl/hZwEdWG/A+gCjix1y7WKbjk2I1jBCIdfX5E/eeW1k7XxnoIwCxaVn5BrxRgAPKMul9juT
wtm2VM3u3pkhARQJXr1KVg8iTINj2Xo3fsXa8Sb4s17mHLjsRTiGPKRHEnQPTD+0Jb0QjfEauP8J
kfDyxlDzobqYLwIKnHBgwKa5OHSUXKIW6p6+9ZpvBhjNA02ZjLYuOrIFIkLXv+7aYHI2FgXpAf1B
W+Q8ThE3+qx/S9sx89VtrurFg2JF1cHoh4RavA7r7Mb81LVvaVMpICPRTEtbuhk7cKzJIvDgRMCl
RtsXLwIQ2F5xskjXTyNuX4BRNHOPXGD/XHBT0OHCE2BHaSR6UTTHvB9BfZcu/BmxLymWH65/k/lq
WCwApGIV+RSbWh9XyPmGy+bPnyOhBSoOYqVdgrfXab3tro+y8hW4lhwSWi4oTYjFtvamge4rsgfb
ehRI6uoIpFiGtoF7P+6vj7QSWgnfKhe7xheX5mLvJr3sQNuR+9Edqk5TkHmngu7OljLK3IIws0NX
qwFakI7ygHNI9fagSkJNrDOpeRNVF1ssHWB+hn1gbB0lV943poBbIcYif4BynXy5PtWV7Wxgcazz
UmBjqcsHNAhJOMAlYwEUnl0AJD611OlAU08lxDKsz25825VVNLkZWUIMug26eed7BRMdxDwNSvqA
1uq7so/R/isa+6HSbOfGUPOfWmxLhnJUjbSGl/PSwhmXnhpjII/LOLFoASV12CJRGgaIgGOqtut1
oT3ijKXciBCrM7Q12zTA3BiGOp+WvxJRQJxVhDoTimiQLvbUOUGRFGiiw+rIj29ePToT6JFzhm0L
udHzoUwFLXnopSS5kyc+6GUR0TcAd3yEVRk74PC6UrsRjFZn55i8KrnzVctezM6QjUoMZMMI32/K
nYKo2CPKJkbkhlDL3/5c4SuyhKZtapIM+Hx+DQ8n1OD4lCirmCCNyHMs/Lp3VQG88/qnXJsXkct2
NB07WEsu5hUjo52DPza2EM4MDIZQH1YSPGpbwIc3NsjaBT2fAB4PlHTgei6mBVdfmG3LtDB5svxt
YeedAUzAyo8I6ytoGAdIDie9k/W808b+d1WV3Qkvn+pualWS87fP3OQuo3lOUDWMRbipE1yhrB6d
TEx3rWMLA2o/OPVL20OK/RcjOQ56WOB7uC3mYPTXyeD1hkEpv4BsUcNQAHoYUkcauFcc8W5847Wz
b83vM1zV6Pvai8uiHiogWjVwigK47wk9RrpsuFe5FT2cO4SjlRPURPtfHEfeF/BvidzUKOT5/HwL
nccR4WwQxYkP0xYYRhqY6tdRT4/F5Hg3Xryrc6R9ZOmkWOhZLhYuh+NgayO6TV6Yt++tUI+2ePBM
RxQ14gdYglhOoFX49mcisVvO0CqVtM5czHFCgg58HdLtCVhVdTeTRsEJNpb25DD2DyMMwq/Xd83a
NG3LZm+yQ02i3flXRQlN9wZ0PLbmaNQvw4TQeJUDZ41wJP3UB3by0PbK+Ov6oGvhgLoyiqIOzznd
WIQDUWVWqfcoJUCFGdx8VMatmSgQBOgWH948FHVPajJUBeci0OKL4rI9M83oHUD/Vd2AauUDZeV4
n5Red+NGXJkVZXJoTsLizUiOc/4pW+hLkLJqlGIdIfYxyEp6IYmJ/LX9en1S819a3L3Q/NiU5E9U
Y8Ri0QbheXVcqPVWAit5qjCtHuB6Znh0Xh9n3uMX40gewVDlKJMYi1BqW2UWR0jbgnepnCNnJT+Y
Q23iOy4RnJpM60V2YBYKrkNMEKz4x/Xh54i1HN4SJsASGmUmlZrzD2pXWWv4luTEC6P/YHli+gdU
N5KldpftyzFTblRcV86ChdcpFXJqXNJeRtAWbKIVxLQU7cmHeZTm1u9c1P42pL2PgMlsTwkE8p83
T5KYjfyLlFIIHhLnk0T6GNF+sNrbzkGcLkcl4p1Jd3qPHiSaJrwob6zpn6+2+KpciuxPWxqcQWsR
vJ2kH2mT1girtXH8wwhS6+cc4n8IC0on3KkKfXY1GAIoTBOkD9Bc/seUCqTpXp/45dc2LNMho5Bk
WTiLL44LZA7km0IKpcJUtPeYJiavtCRwQIWAcI9UgmFtRgg2+ub6sJebyrA4pswfWgiiDfMp/uua
NNEXDm1MlfAvxHEszmYpE2wmT/BZfrMJwxuzXB1Otecek6M6XJrnwyFZqEJdAuQ0awB+BMejn6oE
XvygDJCygxyZuTfPb/6i+HxBgleZ4/mAtjmrEud9Df1HoS0ZybT5MLW6eYoMr8dAM29uzHBlHTF0
Y0yLe4S0dXFRyrILU1yWoH46aX0MZYF6PdYOruJ58TEIFO80KYr27vos58hzvomp6RPPeeLwiuN5
dT5LCrQ5bSSOKp4eoJuqAZPBmIzHUovilxmU5a+oqfEPgGR04/xcRvl5ZJPMgPe4CfzqfGQdZaGx
Kg0uTPRLd7SerVMlbe0BnZ/8RstwZe9QwVUlVTlKuQTB86EUT4uKQNeBOBRoNlbDOO3gVgN2nooP
uYeT9/VvujozVpC6Eug63VjcKnFqBcoUAj2B4pztczJIYP6eskc6J7nxEdeWT6XA45gObSdhLTZp
pA1wPNJZP2aCANhVir/T0d1B4Vt+ovGrHRA0mm0SBuVGVjcHlfN9Q37FkLZDGskXXWzWuB9xJkqr
BgoI9SUFl6J9SOHjxpG4XDjeH5SP2ZeEmosz2KlokkD8brZ1HSGpAynARYSm2KPUieIQzjA3Pqc6
74TltKz5cUbnSSM7XhyHShSIJDeyoelU6k9RwgsyiDJMzXRZhri2eNVBFDVkAVOkx7JMkSoNnWbX
dL5E1qMvHwWiai/Xt9PlGpvo92mU8ug8c4MsthPIax8KHmtcpwnqEB1B9osfN8MBnSDzc9PAxDxG
A+xCFxw3IMvro68sgcM7k6yPf+BtLMK8Y5kDvNySxn49ffORP6bxgsn0CKWJELi/PthlnkQUUmnT
cm4MqS3bz7MpLoKIuFMIoN1HDLkQ2bGm/uilWOZSWLNOuZ8iJtk2TbQzgCK8vR5scYgYn19hIsi+
OE8JJVKBwFO7tePoFw+i+hGHdg8h2Vh/f32qlweIkUjIoJBydzPf85jUlljzxQZ4G23IYByXQXMI
aXfe2NAro5CB8cCcUwN6EovVKxUHGW3h8UEnB9ov5j93ioZU6vW5XAY8ay5BzrOB3sJ2OZ9LjmYt
StID8qyznNcYyO5kqtEX2U/T4V+MZJLhSV52VM0WmWyHaBnslR5jV8DI+Jn61l2K+DB6HzI5XR9q
ZS9SO+cRoqJSTWd9uUCBjS2NOWvH4PtYw5Jojb0+aP2jqlGv36Syjj+mI7y92urKz3Vvvr2SjPoc
kCENgIJJp3Nx7hHopb6TAqPCvDB7oB0+7fIeXcpYDPru+lzXFvAPaMH5s3zLhiAaMF1rtVqPHE8J
TSqGTAb3PXpG7fBWZ2L+bOcRFndcZjQDWQSC0osdaXuYVKkjbMtSTvIDenfF50Ixtc+aAr530zW2
46Z5lr/5umJUkGs8KFVqZ8vFRK5nGBJf77YDUMp7jJUKV+0d41+cAwzuqAPOeAIauefnoB8xhhY6
Eu0wDtEFnSRarXKqtnj5vb1IxVR4TxI/aKxSETwfStVgLAOyBvZkYVliIdK6wwnP2PgSOZa3b465
ljKDCOiAG4szp1U1pkCd7LalV4+HyUEZO6BRvE+64cf1kdaiFY04rpkZXkVz+nxSZiNTZ0pw2yir
oj01FS/kzAbpf32Utc3OhSoNuLWoYhqLaFVIj9JfBPeytLENQZUfKejKKI9Tk3c3Ls+LoZgEWTUv
YUy+QJgssqQJnaXabPF2FUZnHbBHGY9l31JjgIW0uz6ri3M1D8WXMymSkunqi5tLwcgbXhFyR3GW
+kfgzz4SRE3wjCdb/dXpdCipEY4d+Y0ZrgxrkuViL0QXgWtmGSVpZbMPCrwwuQLIqpsv2CaqhySN
td9Irto5IlBG+dZzxoPh70EXm99ACif1g2FCyy6HnKZhsIMqR7Mfw747Xv+sKytIJ89hhhIIjbiA
IoU8gTQ0E7YFwpt3IJZR5rTwcwMArt84Zxd53jwroJO0a/mWACbOd78HuCSUQzwbcyYD1mxIu+oS
AR7gC8qh6DTzG3lY/GGw6hvH7uKmWwy82DpougCr14Np2zRqv+cdiHpRaEDVVKeouENtPXBR8oKB
j/nwA43l9MaBXN1DXAYcfDooVKbPJ47I3tRUDlYnIsCEahMKZC1dP0iyBw+JgAiKRokyyIjExY0r
fn1gaaA7RReNjPN84MpSkWDFaYsuX9x9QvWj/K5hQ3SACmO5pbCmQ4wJ5NsP6twjpxrI9QcQbPG1
+0Jx1MzL59kC4t9SsqrTh7bJsv7n1GXKcxfUkUIFN69+Xt/KF9EVWBGvYKq3FFAk8Lrz2Zr5pJcj
Cjhb5BeUCTZJCyoex2Lr49vHIemUpJsOYNJl743rQivtCv60SRlqdtQZK+8+COCt3Fi+tQkRWqlc
cOQwYFxMKGwmS0+8WMyayJi35vgvTHV3qz+7EgGsv0dZHMsgRqMd4Q+xRQ6kOVimh4p74MwqRNab
SyKsEMk6PRLImTRoFtcFOlJl2gUaoBsz174Gyqi+11qLbhd4Ivf6Iq1sfYukFtd6c+49L3F0GOXY
TpZ4YoviG2p7aFaiCt6Pp6oT9tHHWXfTIc5+Y8FWIhz5imnSPlAR3zQXmYSwAkvBZEtFYi6tflJ5
+Y4i4vTUExPuoeBnrjHN3nKOhaj89emuLaI5V7ioJlDvX24VzO78Jo3ZJW1qjgdo6RgxRrD8NLR2
blxOa7uSrH0GRJK+X4BlHXo9lW8gEUIBPD/kIi9di6LCjZg5R4mzNJqtQrEQCJ8Fe9Fedg4tHcnP
csLFDXj1iHqkVZ5mv9t9Odtd9uWo3WiorX3AuSIygzstXseLGO0MWMZh86VtKyNLd3nQjnucv8YD
vMZbddDVoSwCiCBdN3hOnscpUcKEotmkbUtIiTuiJcKEGJShO2ndgsiufkVuP+qKlAZpVZwPFYeg
9VMr0bY1npgnSAz6qcA95W6AufiuN6R/uL4N104dS0Zk1MjUaG+dj4dzQtQ0JlOTsvodQ1c8hg2s
uRiHXLfBMALz6im/MebaHHny/CmbU1NZQgYKAO9+NhD2R6cR20kt48gdyz7N4NDjw4gIdfZwfZaX
nRE2p8PVBnqG4AJf9nyaRm5iCDA6BObIacNNEv6RvB4cdR8jn4xwHaphxDl7HwYGanTwDdW9lwto
Ztd/yFq8Yd484YF90aRZxNPYUvGJCkLwb5GtPSsYsggwGmZ/oJzW/8zyxoC6hCx9V1fyFhzucmzO
PwEWIz/K+dSSzr9Bofjm0I0edl15VLqtrg8xOnkbzdnDTardUg/6XZPWyu76lC+jD8MaKntZnzFZ
y4cuhH3qWvPFjre6vrPGyHuM0b47Xh/l8ojOA4D25iXNTSGWk4vtacRIbgBL6xkEHh8zLeRe9kNR
fn7zSJZOFJjf1ORoy2QCX3SKdIOlwU6U2s6Jp+DQ2055UKfevDGpy8NJI30G7tomYIwLkJlvhoaS
1SHQfAdZdZnlqIcLBVmqzPb2AGIVpAbqW0Cly9NJ3xlQKO9dHqO0Qc63SWtB5m4NQHxwN8OjXuJt
W2EzdxwamLd1CI74rd9zLifxnOedSK9p+T2zLo5r/KeQyQqmFq7vUBEZch4eDyn4mhub8fIMnA82
b6O/WoRF6wV9PyOIrKpBiNqu0YrwW+mKyeix6oW3b+WE+BRX7xv1npUQpAH7QkwB7Pmc6CwibS6M
xvDpfdJxj6xHbAy7rRLoXzLFwK2oQPYUYVLsYwckTMsKx2Mj1bobYfByaU0uTAhVM7uEADDvt79m
n4eOHTRCHd2xUpw7pR/9w5hY3jFOywmFofFWSnd5KBmPPjQ0FgakAnM+XoKEIxJAzoiTjuY8UnEe
MEMLpOvr7a1iw+XCWoIgo6maybMYIsb5UKjJDBNaGb1rFFWHqmFXNy+hg2a72jZxC2V4ML5hvFLd
+7ix39hUl5+VsVlUkM06lZUlxSoZVfRUh7x3bazCH3sYNMeMgiy6V1p9CITa3siULz/rnDfSCCb9
scEwyvO54pgzKGZo9RgilgRvJxo2yGlgdCqqL9fP5p+W53lSZ80AV65OWmtzz+t8qCSoHCr2/uhi
HYtMY5+CJ9pUOlapQP1k+6lDM+vZRGnnHajcEa3/iObIZhaIxqMAg91Nn6Tmjd7p5YViaQRgQdI8
X2VLFCDiUa0ARoyKiicwHUTOJ9jKPhtfr899vooXU4fHZcyJCiWAizgITxzXLVVHXcGvURCC6i62
gH7K8KDiOwo2TQJwgCllu8h1NnKTjujmXf8JKwtN0WUenWIdYhDzpv/rvOqOh3ZsbLOpDRE/kCI0
R1EZ4g7AvLzxEFodin4aFBxiPsjf86HqSJKF1GrvapPS4IWWBaq+DeoaxWdL9u2Nx89KMKRYzINL
goSb33uLmQUdKyGQLEEJqVeybaup8KXR1LmTUFa3XaPCW5djeIAlbD/VU+U/+5N6i++5tsLQWOkQ
2cC4YQQt54yGoKbmA/5CqvowahKfmJDKXZZO6BXiBovSpaa4SQK/nyym/Xh9dVeH51wRPAz28/LB
qye1F8QEDldVYwMNSpWGctxBi7YjY0AvEXw8IOsWlYcCm1jFejPe2mYNaCzPpKD5dbhYg8YE2tEO
1eD6XVr8KHAsPEivNTZ9W7Y3juxKhOTiYS/DCaUqsiS1+GprN9rUD8ikxEhp4KB87AdA3kjdhKje
aM3h+qdd280Aj+jc0slUSZ7OVzbCFDPWLbZX2TnDR5MBXBiOzX1UhLeQHGvRaC6OzOkSWK/lTm5a
gXFkCNYxloWWn4LMRm4JIzSMB67PaQ61i3hEjYJ7G84rDNsl5dVKxq7wc264vJT2Peaoxs7LkSHK
22b60BiIXiO35eyuD7ryIbm453rMjKzQ/qAT/opA6JxavR8jqGf6RY+JGF5BbiFnk6CqRvzrRlj4
g4hbzpEeO3AjWCQz/+B83UaAx2kmRiybQR/3KnrnmYPh35QJaz+VnTrtei9scnSX0/EHogwG2vLI
rSL4W85yND0V0n7TiAg50BhXiyfw2c14oCeq+vu+RUp+QmvjWyssDGaRbmONsI0xp/eK6ivexqj8
zt6h1D40d5EW5o9M3E9QZtbezBllr0jyHdIjB6aDtig7ZUFeJZbRIsqHKuYHkfd3fo/cIh5a1l2i
Y6Xw5lWEDsdrE5CsQcFkXuW/VhFhv65OkkTnids6X+zG8h9yBAq+Sq2bbqS5KxsGBr0NYxQwAfSR
xVB1X6KzFLS6W8rU/oBMTHrfCCM7mgNCh9dntXIg5kYWVRmT5OQim23rAD5Zy1A0wod7kmvbVZsp
uIsSGnTwLrUHDfOjG/NbiWQkl/Q5+ZK00PTFyslJqywPSTI3zczsfWiFJ2wsSMKqHmR809zCGK7N
8e/hFgciS+YnNXUNd8Lvyjk2to/gmpgwS9w4NVdVR4cUJxq9ELvrH3dtHZHIRDOA1ycl0kWOGSKd
itwgRd5+HMTXmGrNl1L45UsSp9Pz9aHme2Zx6Omw8ELQgVWB6lnMsVZRPfFp0bnlOIkdRUTMvFv5
iskOJl6Dom1zDGBey5oGxfWBVz4uA1tAN1lMFVLO+bEwInS0Oq9W3bix0OHpNeUjqKnXvBXd09CA
qzRHNbvxXVf2j0Phh4ovfXdi3GKyvV0gnWwxZudVNhcFAiWPKSDAaFNruDRlo23tr89yZSWhiYsZ
MEK3hQLt+SxrZMGcdkLAtEcL6asqmvpp1CMsfGnl3Xhfrn3QmcTNahLEKXOdD6Uk0MNSJB+QHW0E
6qBN1dvNe6vJLPogjaZttcq2n/sCttDb5wi1UUo0mMikjPmr/xXgwpLSjySJdCvPw0KoQSX1Y5ko
FfJqTlrdSGbWPiiblYLinC0TCc4HqyytiUOa626WefZnmY85xhIhphGmHY43csS1s2HM1yEIfcAi
S8RNjH1fgwWM6lqOV9X4wKndfZfYBmpdPEQpx8yRgKaXtkMVoL0Bml9JUB0AP+QaVIcZfZEgElun
qKx0rA2MQulOo5X4R8tDa35bjj44sSbR9H9ST5of085oX7Oa+tT1dV2bPpXKGUVPZ5Ifcv6p8QW1
jL4upWvGKTLtSW1Ew0HPE+N7ElfiZGA6vgtA/rn1yCPtxuBr06deA9ppZpRe4BekNrRDbvYSsbAg
S3ajJf0SsUut/BA7QGn13IvvMQwwXZ6r3Q4q/C2819pG43mLAsOsKsRlej77mK57paA6BKJTZgjh
NmITFo5+VJDn+BdBAobwjJ4nP7hI0AM1jgILvXI37QP0HAO7PaR4vJ7SAqeT62u6FgEZAtATD3gy
y8Xx0fxMReYski5+9dLf9pRPfmc9kOQN3i79fYdd89uHRGqB80ONEVwy2jTnH9I38gKtsGoiLvXd
cwtncodvJ+Y1/Nfhe+GhW3Z9jpeB0EbXCnWJWSdplvg5HxCB8cpEKHByE1WLvoDXQOXKU9RNLLBz
SvFL3CDDPNyIvn/ujvOLFLKxpIsziz1QGlmclkETeEDH3YgCqC9yd+gG9b7XDe97D6v8Q+KNwUPj
1yhij0VmHps06h9jHI8PY+eIX9c/wOXWJQskbaCnD93toq/aoXKKSIRC5Q8zgI8CGvGPDLzgY5GV
2efrQ10eU7LAGczElcqraJk+aJLecFRFk9uitr0bUs3ZBfjV7oq0Nj46XpvuRB9WG25X61ing7e7
Pvzldp6TUCIEHVZypSXs3IcpbVIOQxUDEcUM1YYYibwIVAPJmVaVD13nVDcWemV3qXJGTlAGA4Vu
L247G5Z0h2Hh6KozLaNLzGonW8XZYdMy/cADqTzEmvX++jQvIzEKzlTpbW5ZMs1l6RiTMnVoSyQK
qzoMX5JUe649O/+HSKgc1T5Ac5THv2uTDN8IF2s7ieAHVhgUNm/QxWT9FNNOJ4gF1qvoHzWD5t8r
Cdj+uIn9Gxf7JdbetslcgFbg98NOWhZW66atkt7A4EICCgVQ20cozMcYCdqVlz+xefpNgsWsG2n9
cLJUf/wnJO/6iNwqXqhNEj9qpeUfr3/4tcWmaUm1HhgWGcDiUOMuFmFmQCgJJ8gGmILagNExbvK3
HvYWmCshNHzKHAPdt+sDr604qRTVGvhyIKi18xgW5Zh5RUM/uXVR9A8YBmmfcGtNTnYt01/jUIl9
juDBXo31/sb+XjtShK//x96ZNMeNpGn6r6TlHdnYF7OuPgCIhasoUhQlXWBamHDsgGPHr58HTFW3
IhjDGM1pDmNlVlYqisLm/vm3vAsIcZ36mBb34ZW1Cn2sqEE3mX5/dzu1WsWzasoTuljdpRRxdCaC
nFpibGL2lAUWl8nX4fUKgLqjk2BPCX20306oUgekfhhFTG515mBYv9ZRiCZW8TaZuBOvjju6VYER
7+qQiUTu1L1nQGEiON+Nj7/96ejXrDUVfSny4aM90yACOLttOuPeWUxNgF+hc9GUCOZoSlZvkdyk
i9QmHe6isDyUM+vmxIIlU4P9S45MaXWMA6ad2wwt3apwiZca96ymubDqUb/tsSa7ol3e+5M2Vb8f
hUknONtXsBJr5+gTWoz8rSQpVwXVFk9X08RyA1/orTpYj26W6Lu3X/ALXuD4O4LWJX9B9sDi1D1c
MgZqtnqGuWPIoDQLEH/ONlhVzttltOz3tdFXXzSUn8MZz5TNpOKKuJFStXd4aGYfkr5Gtx5FSTPw
GoqiM7d2YjUzbifa0sXHjf24IUkqxxyz7ebQrhz9LvOU5cIZ+uYB6Fv5LcYVbqPOyKlmoxSfaqrG
7ymWPyqikWa1xfEy2Sz4B1x3xKK9mqXjmdVxovNP84S51VoFm3T/j+IZhPB6cYxhCkerapHWqccx
DxNkdj63qqE4W0fBJ/XSRiXj+wj2Pw6quFSv0WZGieDMmzoRZ9iBmsrgjqEsIKLDj1ikNIdFRf/f
GnCpxF0vi7c9Cs9X66R92aDmYlzO2K3tbTySETz3yu/9PNfJpkKrLGwcpbwBF2vuEqcurjM5YsLX
Z4p1ZmmfyG+IgiRSaFKuw4L157/WtkPjwPdSpzCNqokW/WImV/pcFVecld4XpN2R161Qe+dVlnPt
q90cfXz7RZ3Y0St5gGEBaHuDiHx4BxZifThGqmyuxMLaL8Yu+xJfg+HRzl2GN0OH8PYGtz73988B
GFdccqUtAlw5OgfSrtEHJvZ49Sl9jd2oxCb6WUhDgUKtA3/A6N0p9Ivffljm45oJ3QoUm3Fc9FqR
hjlWMqohjkOy/hIrs9inTD2bnYtXQOLHLW5RlzjdzL/dWaSbSNimc0IQY7sdvmVAiCa2SCWdIZnV
DT44Hk4tRtbksJgjZdnjWG9U54LFGheP4hgos1XJlRk9ac/RIQ/9U4cynaFfX9mo3mnRmGEx2NdX
3jB/M8AgbVO1v5u8bNhN6KwEDID7h7df+Ot4RXsCgh3nPKgT5PAOn9s00mUUdGpDkGb6E80iCzad
hYBTW6Ll/fa1TkQfcC0qaeyKwmC4e7TlhUe9oy5slkUf2+qqIECVoZEL57PZy1beFMs8u1vPlLOJ
Lzwkx6CN0ODGs6aoztG5X+cCgEGcF0IX+S26mIcPPiYG0iaQMbBmJ6z4baOJ3YJlzpnd+zrKHV5m
/fkv8aMba7glrtGHwNvcGGdSt79qa5wN8PRov3rpYG7ffsmnLsiGpXMEboCB2NGa6lK7t6YiG/Ci
gzLpVjgGYWUKiQoHRD8CbnMmQz71HkHMr5+ThgJqdocPiMmmBiChHUJjkPFNtbTlB92azh35r8Mw
rQrUMgykm8gStaPXCGbOG8uiH7ASaNotZMzM9j0saO6YVMm7xfKiuyZTjJuqjovQHlTz7u23emKb
cG2yGxJUa8WbHD4lrQ1hjinXF0Vbhnhv4TTete3NvMzN5u1Lvc786XoZQD4IRGROx+wHxKx7fYFE
E2LrlGGRUqfKU1rozmWsaVh7M47HCaTUo2cqg+xc1+21aN/ac6M1hP4Q86pX44BGwWog1jseNMHc
IsARJLpyxja7KtXObhA+QrH2xVLxk8ArOYjMuv/YNf33QnTGhzZZ8k1WiwmBwcG5ZkbU3b/9ck6t
A8i4QGZXfils88PvUInJxFKoGBhl9zUdbUSG7hW7ErtZqQ0D32jXQe9uGJEwSg31AVF360zyeWq9
kwegkkoQo0w6uoPILc1IetzBaOHA6ouoALCbuu2Z7u+pbQzHE+g/fFP49EfhKcNab9BxmQsVRR0e
m0rNcJrEhHXeecvSbAfGxhdvv9qTD0bjzH7haLye2ietiZNAyUbmYH5SJz26NWyKlLevcmojIRCC
BhNBA4bPUbiAzl1WlSAelnmnbjolcsKkGDAHq5Tfx+/QtAAVT8cErTnK98O1EiWCaCscBDMGN91V
4+iFtlDFJoq9+kyudOqpEA6iR0IrioseLYq+0qo8Mbw+BFGK0mvfdxtd6BibC3GuI3NqYTjE9VVk
UacBdfwCu066tUV8nzE4u9LVLg0x/i4xe07t1eVi/G2gP1kBWK8VpwL4/vicZLBR1j1+RGEEiQit
70Lu5NTEoYaN2/bttXEi8ukqSTYYCwoUksDDDwYAykjppw1h57hIzkaLF8SlkgIeGdq9HnsUCYoJ
XHPMojOb+kRFiTIRIQ8s0tp/OhasFjr4JsZAfWgqon0ss9lJQkw5HV9LAObtm9rTPiMzjQO2iofa
HIiRdipVqFmuBuuYUrGae9zKOMH2cQ0ZMXz71ZxYYCt+lQ4nXd1Vt+Tw1VSzW7cM08bQxOlgtzT5
5xp7IPTC7TMB9kQUOLjQUdxpI0r4UYCmXMANTCEqIliWGJ3Vnun2va5qKEHhNpI2gINiInH4QD0G
3GOvsIz1ZVF33jBIKl9N2UgTJUFXLdVbBT3BMxc9dbrBpbSZDFBPQbk7WmE6Y4HeaDEq7VNbVMGi
zBgBG2iGBu5Y6t+UulDRsVA7I0ypNEesXgzzfWnU9X3dzChSEzn6jCwqiq9Sys4dO2Z6evtLn3ox
oOjXqRsRxTwW4MmwI7TNGuWUVFPsDzmmrBsj6ZVNnHm0VtLJCTHTts9E5VMXXXGATFXp37xS5ERV
H/9VJxpCl8W8T0X1JQfmtOmwJ73APAy/1wj659sPusbEw+KHyQSngEV40QjRRystStsFto1CpuHF
5We7Gj5lCGTukrorr5VuiC4SzUEqa5bVVRZlz29f/MS0huyY7Qj+cfVBOSbX1u4YdZq9nq9QCtqw
aGV1m8xO7PlzNVu7pOryoIjUcTslWj3uZQ5caGxLwK4M0c8xnE7E9LUGY14D5HXFZB5uBnwu83jI
Nb550eYXhNjpdoz1r50j50t7atrd2w9/Ks6izYH1y5rhAYE6ulyGc6LS4D2xLFb3N04/8Je7orY2
1tjgy46DaXIVIxF3u1i1d+Y4OfWoLn0fRtoMjMhSDq+9GGpaYandhVozeztPqDhFW+ic+J4ni41s
xjOTk/VZjlcZWsAcJuvRAvPn8HpZUQvN67keqem0yQs8jxVbVtvMcvozNcKp1wqZlrYvMHj+x1G+
kZbLnBWYqYaJo4/JpnUtfOhohmLf1bZ7CpXuGdVnPEyBaetPb3/SExt45TGuoF5Aiq99WvS4yoqY
a/elYm97pVsdyLAPvnH5f5vALNPucrIbd/P2ZU/sYcA7DD0JHmsH4ehrCqvJ2doSBmyc2OU+U9UR
yzKFHkISKdP95Bhjsxt0xXiYwbKjq9Ca5yqWE28dNAhNYHsdyiHjffiBbcz83EWJ2lBxu2zrzfmD
Uw/YWy96v1Vrr75AfF+ELYf3mV10YmWBi1ghrkR5NIKOmt5R4khv7PIuVNLE/YI3rbnLZ71mSFWe
kzLUTz4kNFlSABSFoT0dPmSpLm60qPjujJNjfZMYGF8ymdJ3csiHi6XrRShiWwSOlpQfeywRbcgQ
wDQW1cQDKXOjIfahJ4wXwzQZYRkDRySwlqg7gzxvPzW1IfBMKu13Y7QkBoLry/ClgM098j6X8bLP
kyYgTFiuT1MK173UbvZiTs55a5x8SnQT1+YfLNZjXKbrCixt27HDj0qpPijTeJmjyjZDMdWlz2x9
VvCtnJYbeq7NmeLnRFgCvUTpQ2gCuny8kHXcDYV02i7ssKv6TOR8aIwqbgG/gk6whP749r45kWXR
AVu5HWu8fyU50jepK8gju9Bua6po+Iq97hflOf2UU0sUABHPBY8NtbSjJeo0bTSUQulCtekx2Ciz
IsFArm7ny9rF3fPtZzoVC4DUrqcYCp9MqQ/XKK6vqZUPC5WdYs6P0jVl+X7pIijl/dgaNyP9qBnL
o27A25LqejNmWPS9fQsnCDPgLhBSYHKJwDhNzcN7UPBaGAZDg1+pWc2EsD/KsehF1G10bS8leBcZ
G/IjKiFmceOIWV8twYcYxZBO+57Vc/asJcX4/e2bOhGayXEZB5G4g3U8DlCi9fImN3AxBmo5Xhcp
9tVDZ3XbIi7nTSJbXfio6ZwTLjtxVfjEK3rJI7diHnX4JoSeeXhPKk041K395MExw3OwicwHtdbN
2Wdo4l1loq9+/2GZGwNZpYFlcOYeHbfSlQO4VXSxh9RV2yCDLXSdVQxwAg8nlA3a0kA1OKnObN9T
T7vKAQJ7pj3IkXT4tIaaaMKOFvzKS8t7shp9opAwoxRagIzrrdqV/dae4unMZV/ajkfZBagTcqh1
1opN41EVo5aazFxdAZWfsbduDK3Fk34wvPzbTA/9PvWkkfk5NO99P5ul7WsZE4UwGtNGB+kuMJp1
kcYNNVS/UWWEtoCGWYc1mb9USvz89jo8EQxeasd1+M2nOc6ENCsTY+2NCF3JUseB2My9ZL6zDZQ5
Cmwbe3kuIJy6IGGcMSOFNaH16GQGwVbTVEdZS3VqsP6k0fmVzOvksugQRAjefroTK4DNRZ9iXQIs
+aMV0E9u6wqO+zCKUuuplfZjVS/FjYujcDg1Q71NmvhcBnDi0EDnjkzvpfvNgj9cdTODSjOrnSac
KwV7mDRvHfzE1Rz9WbsZnxpv/L9og0NJhka+FgprK+Dwirgjm0vXFZJGlhgz+BPp0u2FOzHEzRIP
vbRFU8SNE5tjcTkujamkfil1/evb7/rEh4XljUA2c+41pz561wnTh6iQTRNqBQDj2ZGGr8QOcUxg
aLd9+1qn3jFyPAzB0T8hxTtaRF5OQ4Dt3IQilcN9rOXzY6YOhc+l3V251OJMJ+/EOoI6iU8Eikuk
AccqtI5JqwMMChVhrjXvkfvDKXRSUzEhb9ml75o6IsNzh+Ec+eZERrAq1kA0JJFGh+zo9DRyLbX0
ltFYAvpmI9CECDWX4vjtt3niyyEtSfua2YKBnOlReE5UL3G8rG7DPOsrKObmfJni+h4IL2t+/0Uy
+WKIQE61XvPogZZq7orB6LvQK62m8eMMYFdWxe49b+AZTpGzheEQb377+TysHaFpMV9E9ezo+QBM
q5XuosQclXK5G2ZcbpEKVcACaumZ2H9iYSIRsipl/XO0H13KzTLk/JuaFK7vxN9jUciNlqrqNRQg
576s9HNk4FPXY9pAebdmEXTOD7d+n5dSInndhc1kOt2GgzVd9rxj74qUSn+Y2t46F99eE8IYPkA+
g3gMW4oR6dEzQoxM8mEeaNLpOXIHo4PIw3akD16kfjJoVRo2rWo8aomzZBfaQFN3G89Nt4sHlUTT
bNTIQKyrsvRv0pocuYtVK312I0vO2wINS/KBUabF+4X9uApGGNFd3JbxD9HVHXZwileB31zcp7xy
iyLwolKPd27OIPBM2vhqz7MTOMFBEoEzp/t8FFUp3abeSiSPCe7lfcoRFU6GVP28Npd9ag3feQ+P
by/U15eEkE9bYlV3g4tyrIgiFhCQWVlZYZO27nAFKInyzczxrvfpEchlq2SkOZc9UJ5zmeGrSMP0
lNkLpSsnCIO0o+jdprjczXNshW2KxsQmXp3uk4gF8Lt7cb0OgZR6gEE7HhiHC7Z1IzwUGmxoUDYZ
Z39GSjwYldy4nie3+Pb263y1ObgWjBcQiSuZ1zsWV0Gno3R69NnD1IiinWvUzicpjbteEdGmKnqO
wd++3pppggGmXlRp1R4+m+4UElNL3iENpULp/caOvL+FSAbMt3OW8INnlOgevH3RV+XxisFltM/0
GYTsq04HRtVSwxyKi6ox2uhq2oZLnRahlEkfzsB1AguvoXd6bJxziFmXxEGay5Vhoqx8NBYcysGH
j1vhMNy3SWqHrWiUxyEGqLZPkc4I9Lg+a0b5kqodX41viZwpqRXr8+jltnqfq/jBQzvx0GX1206Y
1w0G5aNP1pG+V11Ijn6kxzrleaMjc22JVHmnVZZ7j5lM8bfeFEgfcMXCCOHILCvIs+zFRZZK0l4P
67AbNRMaMhWRmC77FNKUr3cqcEkn6qrUVxWE+AK+X/rFrrL589tf8XXnmYGHagP3oW+2QsuOalRT
WCRseKSFdZyo11AF9NH3JquouE2ZSn+c3N7aUNrVV70l0cp0ZkumvjIlTocvieEU+7fv6HV3ab2j
lQpPN4tS9XiorramkLQnK2TDzGTc8FGzdpsY8aJsUGHUGXgsCzVJ2YJM8PGHz59N6h3kIWPs84Il
Ve02kHi1S18FA1/6NqLcVbhMqqluE2gIWZC0aXpXNmqOZrphz5/pd1u136FWn20qTE4+zLqDClae
mbhjYNDcXSTL6CXYDFga5B6I+t/ffubXKxrhDiTU4a8iyUIn+nBFz3kD42ou6xD2nx3MlZ7vZdGB
d1jGc5Ou17EJBhLjHEohRvmvOKuNhBcSo0gS6q7sP4vBtCFw2RrGPGj7+SrF4Jk4cXKFMeWiRlhT
BQRZDh8OT7q4WFGwod6l44YTHoxsLrMNiRGczqGUodK4qi/SxdosADj25RxFgXCq5B/A138ceM23
L97z36t6lgl670d//K939XP50Mnn5+7ma/2f66/+9189/MX/ukm+y6qt/u6O/9bBL/Hv/7x++LX7
evCHTdkl3fy+f5bz/TOG093LBeLnav2b/6c//OP55V/5MNfP//rze9WX3fqvxUlV/vnzRxc//vUn
B80vC27993/+8PZrwe9dfi3/uPk6P7/+neevbfevPxXnr5esGCg6CwMwxLonx+eXH3l/rUp+UN7A
+NLConD+84+ykp3415+O9pdm0/0F1ky/YU0D//yjRWFg/ZH6F2MVDtxVBND6899PfvdPYP3no/Am
fv75j7Iv7ipo/C2/ucbX/4m/a0FHewACEV1YGo901Q+XT2LGddsoyhIW9MzsAOZvfJGC8tq2toPx
SB45rh8PSTVspCL72ya2+uRKXdSw8Ic4jfO9oiTJ7McRA06/Q7Qv9kU3FouvEGciH3BD8jRYip0H
FTI6X3JNJM5WdHR2/SlVkxyE+lpDp3rcqz4Nvc7vq0X1a7027mw1mf7WrhBMmicNMRyjrojorZPs
Fsq5xi/NuvxKUbw4WAak/UNnzaAJZlzK0fZTH+FjxcVuSLzialTURYYGoprbdml0XKrLbDQ2hWzF
5Yg4x3d9XC44hNsiwFUjvqwnE0H72QbvRP9aK+i4N82uTcZpSydby3el133wyqTIt66+kKU3Ym/S
gtuWilYlmxSe9XYRivZVl5o3+0XvZhxfrf51qtPuS+kO9b4aMcu2uuJngP+tbfi/3VwHG/LNzfr/
4DZcC9j/+Pdaf7ULt19l9fzHRZt/LX+0v+7e9dd+bkT7L2SGkGGBWQX1Es7gf+9D5y8oMDDK1r2G
aMOKUPi5DW39L7Ytw2ugIkwVabP+9za0NX60+r2xD+lWsFN/Zyu+WPz8uhXRIaariArS6qMOE3Y9
xn5Bj2I0gBBQX2LZ7iTt+zb1tAtTxh8it0s2A2qCF55M2o3eL0vmk/7udDdNbtMo1y+TNCu3mkQV
i8riIVYzc78k4tYdne5aVbrs/aQ5Z+afLyXo8d3yXtbRMt0+ZqCHdwu7PkorpTSCKdLaj1GJIi5W
xtL9sMpkj35l1jbb2rvQmZJV/mj2zb0YZIG8j5NqFziCti0Jh1FsU0EKa1i54eciRw/Jo9gVvpUs
PWXhrDxnU9rdqk3R3aaNgzXBbGYCimG6vBc2kkGEC+uhdqNYBqanGAu04YI8StGjH20Myc0n/3pm
MjHdi8ZCZFO3lexO05lUwOEDVVjKKP9Cyxy8+S/L70RofYGcHb4hTADgY4Llh1IAyv3wDXVjvphW
QaYeVw5xy2uvRVYN1/jaJO1ejKrA2yFxDL9yR+MiifVC9Vspxvu6dqqCYXKCuRh/YYO/ptA2pV3r
7xMEMApfsawiRBTrnEn1i43m0R1jCc/NgncE3Xas5QOCArV/5LkC0OjKQ1dG+QWWNvr3LndLbPiQ
Bb9U9Tp6TKzY6nzXiOJ93sd/m1HVYaItZg0d4VzeALKOm8COoW34o6HOH9XG6D5GRV0nQR9lI+T6
qBX3DCum99OAokgglxkFmnmY68CCfo8wkjGlXxaAv9LPo1zZdCuOiXA5YgfIghE/+sVG1Q9EtVX6
6ohdOhLwc87od6rfL2PXbSKl7kmnSUjhvzjig1OO0acefHYw2KK47xiKfO1VHiO1llQPF8A+e8RS
gbNOhat8Fnov97Pmtj/atRvSTbng5kFrwLNdbO+Golu5Gz2nflcVM5mu12nJ+7cX0EuD7vhzAGdY
R5UgKHjAwwWkNIWUkapowYj/0A4xFDyPnZRXYuRulARTLO1sM+qR4Diz3Q1kb2/r9L15n44GTtyK
Yvs2huqDKYe7BBVkc0NXUvvQDDGnL3InzbuYsgwPLqMT+MmOcXrjzTUVSrNEUmxGrZ5v+qja16KU
oy/rhI+kmhE+Gm0Pm1wbrmccFEWAkY3JLyldQrIr8o0QGVG6VPqP+VAt3TbLKtev2ljclDJfhA/B
KH3o4GG6qA7NOGSoaQT4ZwDWwEPNmKCZuGVeQ0HxtdqscQqP5mpjCEPdGCpmGlmrF1cK2LUbLA0s
e6vnen2L66cadsMoLgF/ImKfTLBEwyU3m2tR8BeC3k6Mu0S33yktTRDMuXo85TM0thsVrc9FACCY
YwTwI+fJngvkjuzKEuhxTjIPnUS5Uqu4LwLNqt+By0o/200+XZuFkd/ri+dOwZlvz6c9/vQrop+J
MZ6RFOKHnz7Xl4yhTqcHfc7iSmYJiwyTjtuGJs9uGQ1m/lbefqsWoZ7pjx2hI9n7kJ9AnK6TNSpW
gJKHly5ixlTQcZFFxupmYyn19BlOg3PFYP6K9hUO3F3f7CyLvrw6iiD3lDrUk17cKF5jbryapTK2
anmGTvIyTDx6IygKULHCdcct4Jhxr00mHFEEDAIPNsdGmM6wS+tW+kAzen9Jx2Vr1IbN4ElKv6QV
hy1KnD/GVdQF+DQavm0M6q6XyAnRM1EvlcSxA5FF8fWo5lMBjsP4TnoA9KG1pjMnwYve6PG9c+er
Vu7qn3oMFpp7DGgz4WlBpJjptV2m87SJNOza91GmPZQRhRZGQ9L7pOaF0gVpJt9ldf23KJDAwOdI
oLLpjD0Ijpz+O/9dFOo7M9OalDlnHW/SSk9uZ7VpVrdNXYTjyAnjR+UIFVLT+s2cLO0tooNNGJlz
vbF4j0+55cyBhpvrZqw0bBaSWq2vKjnPPxgXSs9Hmn28aqXyLo3Gd4stlTGAEJJ80Ds75sNnnnxX
sK8/0yBesEhO6+mmXznSY4FAlJGa0b2V59NtUdL2QIrBNwlWfiVj7Uqx50XxldFzr+jQYghMhpBs
W5cOt8yIVKbRzp/0zhXIKKTapyLR9AlsphgQcbUX497M2ipw6DFf5MtsX6td8tjYRffVmXMv1GZE
QqKXc2OYBa4Wb2/LU2c60zDCMXPANfs5mrT3qVlmFFMaKphJ9EHvNXOf028KZZkPm7ZDq8Ra2hRd
/da+alKw+5oqVB/L42aX9H21yj9/nTst3YpGmL7ExC6UOQiqup7P4QyN9V6OVh3YV45rOj70EV9W
5S/5ZBsPs9ELleNjKLKnZpWyU5QCHWpT25apbW9ZTcZOtStt0wsbuETTfG6GbLz03DHd6QvGnjnj
l6BTUtSTmJ5ddP3QXC2aS3coTreaK8xHhKRoLjueEraLJu9runMbT/rW52yo0tuusMWucPpiL5VG
OfcxDpvbRCr6HhyM1Hr0D5laGIeRisIzcosGXf9Ry/S7qtbcoKKn86RPnXcti8zZaFWDhpcJ7cyH
gJpsbHvg5ntL9ePe/qFyrJ3b60f9mH9uap3qEaMo3qGEH95U7RZRqdqFFmilmd6ZTjlslFn2geYM
F5mr5ftElp7fuZ9slZNSMy+nfvw914qXe1gH47SfmMqh1HSUOCRJ2k0NUKGgrsfvVmLa+8EbtG2h
x+c06F6IoQeLDNAyGstUAUhZr4XL4eNO7ZwquZprQRtP+d1QON5HHoz823FYQ32kfEkWMm6U1636
rtXL9gsqJfFHZnqxDKOJtu5gWcoV0Ouk8x0v175lVb/3lpUxj0veYPvLrHb+UuTLLq0Mu/SrwcjS
HRSk9ka3yYik0Zq1L2evLv2skl/xEkUyF8vq5hKE7+RuoD2e8/g8bPO9vGDQ7MhXINWImPYxGIAi
jqEXLc5gJOsJy2lGxFS3y2vsH5ZH0B/mZoyd8V5WuXuxpHHa+e1ovqsGhDLDNm7461YKAxJSnxWW
bjk/oKDFEA0RNOVbPCbtg6bUV2ovqw+FLNuW4dRQWf5cuPIrTnDuR/IGazsocdX5Wp6RbGPh5o9a
5GqbdKR76zVMCUyt9oJUJOM7A6/TH6NUlB+qVySf48p2P+Vj5l4Ziu58GzuTrLoGOnydNbpd+UrV
21cOxNDGbwWzvqWDGFswdDF93f2MVnb+qZ40dJq86pEqbdB2tcDtwtRSrqRGG0u0erJ9ibz/v63x
Jy3ZXw6hV30NKk06Gr82NF5+4Z+Ohm7+9dI0wP0VwNmKw/p3R0PjJ3hWMVoBYb6qNhIcf3Y0LPMv
l7/5Qpd66SGSXP5sLJr0I9VVKVhF2GhtVGq/1dE4PIEQpFiZF0gjIHi7sv6P+V94KGlSZT6MQW29
LBssPdVum2pxGfllTITwC6eVuV9ntne3NMLeGFlmTIQNxOvCX17aiWr8cAbwcivrNI28EWT4CmI+
jFOY64xNC6SIhFrOmxgp9k0v5f3sxudE/c9d6Sh/bqtYqcsYH5/S09pdQzZFd1OI+1SetQxaq4D/
Cb7/PJTGBNSFTsC8/ZjXkDvanLWFpgYxmj67ZWjHYNLMOvSSMd9gyNsjTNVCemY6faW4XvT599/p
r5c/eqeL2UNDo6vMNEEk7wyjgXgc98O9Y3TnjtXDgPvzSSFugPPQ1m710VFfTa2MrIqV5CmZe80R
UjFTcTNFR4DE0zBnaIVU/gk5B/OMg974ibcLinPFtAH9wGfxcMlY+EaaluDxUuAf1NiNwrhMUQRN
8la5VTJV9yHKLPu3X+pRG/CfR2XMzAFOU40tdFT6zRwPjCPxLSHQVk+u1vfXsUAecNMOox1tK2OK
jEA6JRKMFk5bIdLluXohZ+kOX1D1LOy9FVPkbQrVlk2IsRIzUavilAkZQVEu1jLLEDCecU2/c8A/
OGfSslPrn4EuI7VV6/slWP3axkRDqhoghGqBY2b67FfwefawvMm0DMZUZ5YgPhmvv5L5wsFgia/S
m0dfaV5M7Ino+QYVZhqD36I97hFXkuR95ZYCEHsv6igczFzJA3g2zrUDYnTwu9qqge4tke34sVJh
1VJPHHa+Bh7lWlPoktE16pwGfYTS6PYDmhll2MjOxElx6aYPUBw0zeedV4/D5EzF45KYiQg8egRJ
kELkogDFcnTYR1Hd/K2jAgf1RXPLu1KgRxRaWgl6lb4CykGz4SoUeDWCYHsFrdIKPD8gxlDtkzK5
k5Vjjvu6cam1S9loecDsYvlSIlCSb4vU1K0b6fZQlZyOnp20BvNbX1ii3kZGuabmWZTYgdGMY6hG
dQI+elHc71qsliWYHU3iYOs27r22itNJznwUMDQG/xz8Tddj+ie6fqPrI6ywqdeyT53aeHe9UUQd
dvFm/QiSRHVuxmGo3ltZYxW7uerpdpKtOY9eh7xzAKpIf+fItvnMa7Ji2kx6/4PmgzNvezNOZFgs
UR75rRNbz6MpELqmsRSh6Jbn7XfbnJ2npOjtT6DAJs2v6tS+rK1u+d7qKWZhOQJWn6ysXG5lOsbP
zK/H90MlHd1fmij7khlu5VKbLYvrtzH0vy6bqI8LPIs/zpDdK3+o7PkhlWXVB/VSqQ+LosTxBjTL
8OBmtXu/OAMvKh/0eWRe5XYm2rH5sq+tKi/xDyt60i51BfIgAtVRWqCb4iEO7sRUwsPgfLfLKUp3
S6Ykf3fpKmUDYSa7NiPa2fg1ZB60rFl1hndW3OqXTZqMtV9wBNxzUjr5xtYTne5G5Xjm8nHCwGjY
2cpk2pcCMKp5mbiDHrXkxuOQ7uimpY9lJHUncGMI836Zjtng4+siH1sdR1TfgVRY71cTHOvCxAqt
2jpDawvfhA3R0UdJrd7wywruh4DX0yb6LSoMC9AurY0j35RMoDeyaKb3saqWtIc4YBrSRiaXgYYy
KUJbU5V/N0SWTBt0CwBXSIE+uO/NQ/elHpO+2SpMGnFhGhxr3s/tYrFVTCelz9853aPBAYYbI14E
RrB0A6OAJVko4khw2q95E8XadUNN6I91Vpr+QM8nDwZPV27jQkTWXhfNSDVgxzZai0st7bDUaWbu
zKFfpq2LvYEdNkbEUoBuD3eM4YTjlVfWaFnpY9WQRPmdMqBxXdpL4+3oG7vzTQQKTrnRJaohT5Nr
QLQq68ZqtnXZTdMzXex0uohHwX8YdY52H4BtmPJvODu4SE6NObroJlIWH1s7EsM7vdMz8U6VCN/5
ZGTVlRnPogWQxfDzfY0cw5OldpHrL/ZcyZ2ixgrN6KQsRVCxWJ2gQ3xRBBRisrtlCXhPtCxr+8Kc
lQiBTaWWNFO0yFsuWiFkFvTektwvdjTloeEI86HUdJoO0NUM7BZqT70Z9FZhXpupANK7ZG5Tv2o8
pd/bcW7Nm0FTiSAEzcrSnixkCe8cvBa/aVa/DJ/o5gNRwbwsipovlW3LhT7b2GNmdiP0oaGu0zVp
FVeRETXOvrITe3CCYejssvJr2ei15gOod0y6SLi3WqGntnmcb2ScgA2+iJRCRZkentmHvLd6gDzT
4nAClhalnsHcZ7zR++x/cXceTZIjaXr+RRiDFleIEKm1usCyREILh3IHfj0fdO8uu6rJbQ5PNJrN
Yaw6MyMCAbh//sqmOUq75yacTTxEwD7Z7IMFqOlJwHnnp6Y0VA+G4S9TNPPHrND2VPW6OvqWhsba
+12kTTNACNLV7Nilqmqu7bGvzNO4TmP3ODsrQp22bN2XanaXJ3dpgyvNGPJrihU3wtUqI/XCzbEz
kLNZHfLKzUnvt0Cx9ZHrui3989hZ6aOdq6ULM7E4sdwMdw5BHNvPFHb9oKQwwpVKlYcx78dnqvXQ
QQaAQa70l5dUW2mjz7I0pt4nGcxxSiS9N3Uu1E1Z1p+dneLuEimxlC3VFfE4DaTtjzWGxDxYDrYp
vVBLMzPOJ424/mxoanI7lkUPndnQL0nyTUTlV4nei3CT5XtWullsQy/o4ZxPzgk5XXHQhiB4q+ZA
C4krux/wsxSnoneuEF6l18VGzCeZuQdnyTPkTLp7qQ1k36huWw4sQOSLzWkWbev2mK5e7LeeGqO2
WCWYl+4mZdBUiUWm7+KNxzXw6LKxF4d7w8/q0M4XpElVnR+IuD6lnnil9LBjKeqV/zk2o3/wuro5
oeqYzxU03nugTHWSnb0cm4mFSynHPwaEKK+Y5bY16W31vQ2616pKUQB1ebJagi3A7KEUsM31B89R
5XWp2h7LjDVeVmNv6Viz0w9b2gapZDjWwtn30m+MM+fW0qhzas3vviSiIdIa40NUmxZNa8FuPpbV
cW4GPQ+7UqJnSLtXOn7d13Tc+ifwUS9ivvTvNTxnSUO0MYaQ+avMe5fOw/xyHMV35aVDvIj6vmud
c4D66qiZ5SvwOLQT0cx1wy5d7deqqqlZyirCo7dhnYMo1YHAjbpdzmlOdOTO2o2F8WTWlh21ndFH
AUGBB4kW/ARO61ysFWr+thBWVGh4B2dmAxBe29bf0sKaQGmGbD0arWndlOShdCGQXxkPpkTzOCwm
yFolPuxW5I+tuVD4h6NeOKSDE2ufeFl/V7ure5gEHm+m2Cd4M+NGFg47jinaW8rNL4YiODU9DI0/
dt9yad6UQXphDoDEU2mMZ3/qtosu824Lm9pu9B9XOVkpUQrmGDntvqyQo7yWZBg0Vz0OuK8A69A3
b9s09F4bUic3oIJbs7fLcnMpFQ9mk/pdUkJYDYj2tFsw0bWT7Mdsp1c5DZDhWttpQtfRuS+27dGR
1i31wD/1md+Z2tU8OUC8S6d/yRb7LcKb217Tp2hpfeyv1hj1WvM99cshBqohrdWyb3OZLW/KGbWz
veX3FWfdKhSwpKFpFlqs91p3v+kmncuDamN3qw/W6A0HIJd49kmd8EaRzK5ygC63SMnRDAttSpgG
8c070oyBmZaESMb7DsHAIfeaj2xcqIRojYvK72Wk6WRM5xjsg9S/Tp0aDr7/tIOFA4w2PmpLeZ7o
QYage5us9Gmdif9fxHDZk58Z93n22ZTsb3igd4VPetPAx7pFL5J2FPllb3A0Spl6Zmx1o2AEF7Lz
I08Y+jFH4hdZae3HfdnpHEttLQpGkx9eMjs9ZmVp7de+cN+61cO4uK5fqAaLOCddcpybLSqGb31j
OaGZmgSPu0XU9X3Nw7l+UNk545yYk00LpivLX1lv1+7aZiCWIYu9H9ZbJp99VRRuMq3acGyHPQpR
d6WMZCcIHmnUoLXc7sHElBpMmNUmZse3zMl2EZOdr9/gBrc+VNPKsifS0iehdihOSIy3+8JNs0dS
WdrXXLomQienEFy1JiPq2rRy9D6LNPWf3pQbSBLcGVMtmvlSRHUBHIrIspnakK2US98ShBszn7jt
2QA5g+bWnG1+C4S3FUe9cERwJscR+QMaEPtgpHZ3V+lDn0YiDawTfZL5hckOjI8sdXfN5WCqs17V
wUlTHtHIVAyW3DnkZnqhHeTWt8xw6zpyCNpDqUQX6ReXsfbYIlodze8a/BhW31jCId1Z3YqYXaSZ
mIzyA25d7yOYlU0afrs6y7nH9H8zgvBwGTU9fSr1ZtkjzT3zwV8LqoUtzShv9Gkdq3gAO/40ZGuw
EYBAmdzUzlhEhDYg5+BTlmnSD6YgfyTQJxJJ/JTJ13Q2suBS2zTGeAl6/YVj72Pf9JkfBUA3BQyk
qKmkafNyCQlO5P8v9hIYIdFD+VcPx1aF82hn5BqOWo9XoRO6CN1ZK86GtXQfmWWtiXRS82UKnMk8
lLM2vsLqY+BUa8tV8kxSPEMZEPQZ9X7mXhW1NelE2i2I2yS8OHc6W5fH2W5uXlxvLV6KrOFGNczW
ezJ8xTaGVd0vQhiWpSZiJR0+xn4suVYrKjmc86gUepKt7/JVBHaSUZvI3oCDhhcHyP7wSuHTx9wa
/ckw63U+T6YtfqZIaD8a2S73aArlB7Z3ca7nfrW4t1thJV4dOK/TkELJ162gypxkX4hFe/NU1EuA
stAsA3ei9Wo2vi15EbzaacB6VDtZybpbaRnJzOvgPo+95jLIc2PSCWDV8sH2RPejWpqGZSkTaR3N
SqxXMzHoemRvAzh0N9uOSKrCkstBt4CROSav9ofepM6T5Tb9GHYYi7uoWJw+DWm7G4CoZk2ycqm1
RgEStPKHO7cW+pd2Twud3MV4sIH177PUaYqLkVd5qCXTQdjIVFuOtjNV7JcSleGUjzNRLpa/fUMH
1N2vGgk9lAln9UvameL7UuvbbYWZqNsfs97hZsjEE/b6iZOvm1NNKaYgwAauydqMs3ncSmYZl6Fl
2rbMihGn2B8ubRQrH9wsvmsjHc1suWlj45JxRoTm+VR8teQ13c8IFtllYAXHmBlhe/O3TozsMx7G
0XFa1vYIx14/qzE1CB9qm/aHhnyjZCUexMNSKw6oJCh2feiz1GZJXbf6D5FiVInoIJQeDH3mQjXQ
XLElal0ZSbdNrlO0Oet6VVBdLuPeUdp7vfiDERqb1ne0b6fpFi6+GquDqjTVhU1V+3vfxcqpykkH
VNq5pKyMzgnfOnD0Zb/IZZl5kWXWzgNcQumHGiP+c716Nn929GeOahPZG1SmWg0eRVdvRaKZQ39e
5gVRxTplBlkRk2ucG2fN6F7LYagOGya76VgtZrBeoyGZ8Ea7ZvmidUHjIXSx83uPudVA7yQHlAio
tftY0C5fEbLRtBkIxMDRSBuq7advjTOxBl3aMuQvi/bg57ryQ510ZMRi6eBVB6cf5LOrDS7sMQ0f
GhN2K+6Njdq/sJAAqae9Z6k56plV3w+TopZ1UyN0BtT9UnBjmQDHSzVNJWQ81TkRmhXBeW05bE2g
0MP0rv+aFqCUEeJq4I2sTomlGI20+vwHiHBHO3/BfUlq9XETEMIAGgr2y3//C7PrdrZLk0KTx3Wr
9AeCW8ozfV4kaG3sEEfNmlcvnKxdKjD5u3OEA3R30ystOxhurz2ZYyWux2zL/71ecqBL3hfiSpKQ
gf12w9Gv76sInLGqKvKwTGt9X4pyZkBHV9fNWZEwkOn/oEH8GyiM6x8/nkUnwR/9Pr9RrfBegzsr
t4gDp6liM10JdAV9OMHXffkO3PZ/f9n3q/rbVQeBRnGNLw+D3O9Ke9sE1ccOW8Q0X6Xjp+ioFXrB
2N8ldo6y+MOTmlF9ioXE7c2Z3H9AOv8XsCrIDOMxMIvt4X//9dq2etMBM0IrrCziKKLSIVwnVz/i
hpL/wJX87briOCZVwUUOjgSIbMpfX2pxy2qb95dSw7odRGNVsVXS3GtMrjyJtv73jJx/IN77h8Io
Y6FXQH/46+t5BFLpTg+4b3oDWzpGnUuee1ZiTVP/8B3+7SpCzO/KJiyVCAf+FnBnWdIb8rzmpdCG
Rh4CpgMhAiqyNsP5v/BD/P8pxEbs/Jcn52+M5fVnPbGi/Wmt+MM/sf/8n4QltKSD6RLZNL5kUjJ2
ofWfVoidsIQy2OXPew4q9eL/RVha7r90fNpwImD3GBZ2wvQ/CEvL+Reiqn3BwcJNVh76g/9UiN/9
+ez+d26Ind/85RknTQTpxu613zW7pKP9duvrMmu0rNKm0LGQ3fleYko7np0U/ct83/ZLVKyfk2Xd
GfXnlt/58/PcHSfWWXfN7/W5PFplH6nyqpmqZBwfJVtEN54G/YW7/2QRq140RpIJduGSZIgNXuR+
M6fIdd62/totymh/adk/mdRvYORZLrX+e5fHgZYY6yl7dtW9Xh+94alrIHO8KFftecoExghGqjmk
LC/uuhOBgUe3P3JAiSgVvuj4J1LFY7c446zl4J6FukDwNfysG87xTsUuedezCU72T44WLsnBhRge
l5ZAjf5rk06YBm8rFWNGI74Z6Xo76etZQ1FjV1Yos9PgWNeV3hwIiw1V8+ZX3zzHjOjFibzCDTVc
ZIB/sZECDwbJwISqV9/Nvr/qnEc9NY/58qms7sXxs0Sl8uCsG1iI7E5N+hIsqNr77NB0+WUm8gTh
yMFQxlnDjZKJCXPycugyOsi0Iq68HuSHnhb1pSSuD+Al734tPpiLl1yFdvc+Z5c5DV4OomS9GqJ1
uGnYxC3a3lM0gjL93pDKs9LvbJ5q/aexffe3Jy34BK6LpsFKjGaOOBI6mxmiTbkL0vyJAPuk8k50
WTIjVEcdnEl5b3qxnVdNRHMvE83WIJCmazqyo9o4kq+Y5Ix3ysAoX0fZVh2XbL5VLZfcFpE5qkMF
cTbnFkVBHAs43g79kniqv7HIKhyJCTC7RK8lElvmSPr6DF8kuUDzklGgy61T2JF+KRcqGfLxWG5j
NM5lvKzFZa+b0dY9ohlX5Y/W9iNRZnSnkjE5nZWPFG340BUxmF0dtYSh1+UAz+Ty/VpHBS7sOhDK
oCWuBVTEn7Ky8eyOR41TvQraI2GyV26zXHoZDEJqR32LR8e/7THZWV6SEa7YmvVF5r4sy3vPkbqp
r6nk5YPyHngS9lfMnA+ozqhry6hp3yuEnqPiTrXOZfHdU5LDIcpri5pZnja/t6JMbPGiD+EGlLKm
2GFt7UB92cGGkW3zifBtdKgZyKOB43lC8Gt9b5gNWgpkQgW+ULcZM916ENBK7l6X62FJ9O7cgQ+u
I9J/7Ct126T/sLX+JgVlAdsXmH13JdcDS+Tvex2R12bAAYGjbf1VyNgbm+ddEC/T5uBy6jXvOJKG
gWaA5flXtmCw85rEWPKkh8TQUnnsdtDYpVrEMg5L5oaZfdek+QH7LL+GBcP41qqHrQ4py55+7rG0
Bb9jgD4EEH4o5PUO6K8O8WGG5nLZ5Q+IFDtPg23OI879oS2r0LM+1gIYgxwM/QX3amLyNLuUNHOO
CJUI/Y3k+h95SQRtq12646XAAlqP5zL/tIJwXHMwwaMmn2reROuPEc6q0HVv0fw30xo5/7Sp/1Ym
9PeL+hsHPHuEJXc2F3Wrn/WpurMJK8j7KtwU0dDtx9obUau/wfRu/tFYh2QVzT98r7/p4P58C/Yf
NiGPVD52qV9nmHbRNJ/k7JluaS+xODKveQTPm413dR6X7reN1vIx2nIvcYZE9yPHfLDdc6u9Ce8M
gl51tywVuvmiF1c89dp6Vs5l5h+RtFYwx7pLC+HMYvoPQrbfJr39bqQRAMUPjm9/L1n99V0b3DGF
EdQAucE3ouTiWXejzbvag5v+MgH8x077Vy3Fb7Pzf7wQhkUMqgzrv5vK52yuZx1tcMhTZtYkj4ZN
FvnqWPinTPzTa/1RuvOXSd00UT0i0mWOwHvtoIP69WNJX6fLNM2x6mtXfus+eKlxLkZ5wql8WkD+
WnuLaboKjdJ6k33N/msdDedcccjEhFPJ6xpt0tTibq7W8tkfqWyp6kNWtiDDzSu0XJyxz+eay97Z
IADuHkuS6KX1kvPwymL6oQ1twvofkQZ2Lhhs9X01n/uwz27k+N2wiyNexbvNiEdfXit3uFC3tn4v
/DmxTIJn1/uBwzQ1hXHgfq0Ocg+LdGQeTM2rQoDlEKMMyEBATEb/sTTWudPVlaqnEKo2lFIl3lCT
ofxSu/hicnHuhyzWcu0EwVZuX412l1Uj7U5Hnwwj7gosUwrs8wbQz4SJyBozLhA3FGyIvgAHSJ/0
+lz4Pf6bk9fed9bKqt4f0CmGhjdCubJivC9kA8j+VXNe9m3YG6qjs77mthta4KJps52CfMCK8tij
Oy8KFa76tVRwaOsPA4W4L4C9ZZhrTysuc1H/WP3mQm8St4SfgP+rgi/f+OFxCTCBaKKIZPs5VwXK
o1vPeCib22U6zfq5mh4Wdg532fjqX7O9GEH8sQM03es0B7HwnUiHhZ+1HvDkShocbKBuVoCkTsMS
A5ufr8eN7jU37yOXp9VmaJv8iwoIcaS+Ru/WUHNlZI9w0TofHSnvpjDMWOdpa578ejrmmc/+WRCF
sciYnOmTQuQ9TmVUdqeVD29VPXRmFm7zzC313RQ897WBrDrpDCsKilNOdkptRmVqHL31e0m+Gimq
CY2YcWey3rP3UVfvZFd1FsTEXSY2sxkv16KfQ5OBezcFGXkBscTaemGOx9Y6jjkIcAfs7L4QZ5ws
szh57t002yzl3mnfUi2c6Y0q92wzjpTDSadtpq5hS9wbp/iRzum9qpK0dnhmpiO33kGv0BO/+aDb
psOvzdnJUvYxc/xocS5BuuNqzS8cDIAOYI4EwqycEkoUfDptQaMfNpOeROt5cZZry57hYtwLoz+m
2bOft6HwLQQbVjTmSekTdwU10qQPFZ/E1+7yFHH1fE8PgVQW05eMFh2YTb9YVkYCWu6ld5D+eIHA
gxmmjM3ma5bkaPsupnjzobWHpO7l2WjSyOy/Ov3kTg/9sIT0ZEqerdQyQui+sKp8WifeikVyr5JL
Dv/ZdeY5D+4Y/6T/c3MbIt+Z64KIFqjENF6EfzvTH+tsJzQMl43FJt4EbNTak1O8zuqJ8/ZZI+Il
kPljVaNRIY3QaKdoMG+xeSVeP5zm8bvW8X3Zb3K2SWrK41XKi3znGhgp4eySOWiTBjAWcvSQ99/b
8bWv+pPJrLlWtyTBHab5XS/yZ1vhfsL95QIcMt9Z40lLr8cgyfyXZXfMoBgqMoRJjJoOfFjhRRjN
fB8+tD2sDKQrFagdciCrcSOCSLlV72rKa/Dlhdb6sO3R2fOrZ16jTcO69ZoabmjjWMTkGk32lhAX
GLX4rFbzrdMvRi0BiAxXFIl5d27bBeJpOljmnXEilzBGL23mL0LLL4gEghCqXgK50D9fR37hJPtR
YjbqW9i6xBXrAV3TUTRN6LRTQqxDuGs2mryONcgPReykno63Ai9A5qoT/DI9gmcLRlS5JN+hUhmH
j4xMoqARZ76tUMmXuXw22q+WWUkricx0a9QI9jldd1/Ly+jpyUZjdvlYqx+05IYCfbpqel76AYfd
cVq3i7xxQU77SM+He218gAY+p9BQrZeH7mBHLnz5JmPDNbEdwHu2a7hZKvHbR7aGEf6snuonXV7m
A3dpfV78S6HtVMkfb2UiBcrQ7ipS3zzOK1m2Ji46D60bGKvG0Ha+S+lEvsFjq2Nx526dwIhUn9AZ
Az6pHbiRDjlTbWa00cw+VHGy9Yc6yRx4Ne/VWR8bu439sSZBs7so/R80u+9L3pwal8w9x6wg681p
QsyU3/ztYglO0naiyrkmL+cynUhoO80SFngAyT0t+ruc2TanK0ERaO+1Z8e+xauszKiS94CuxXLK
9GOfXtiwdupxBUNNTzVTgW9cecS7mBPhT3pwGgVklPZzVG8pZ689MtrB3VmZrAWXfeVAqR2l+Nja
l35/naa+IS3mYw/mWxzx4SIHTOc2Kl9EN8Z+tbG8mIdRPQ1edlXQ5rlw0wZ7vXtpokRGFKxuK8ID
pJwjNC6Utno3YHnRJAU2/g2au/vwixNIdawpcTnJMqm3g80ZtkoyXT0Z3blzb5bqffE+IGmejcGF
2PpqLMbA7QD3Ga859mbFfbod8jwNN52DSQ5h/6GWIaq2Q9pGKQeivDhbM9kJaeIDyc9w7zZOXx3p
v8cCXrESYXII7je+sHIrIrIJYmWza3OrEmMXbhxde5f03FiReBOYPKPDdBApiDe8XA7VzmJKclgz
WafFeN4C+97snETRjo4n84j76qD8AE2X9koGTyi75bByvMp7Eseu5llg0IAFShFI1o8juzIgHXq+
PAm8Nw73N1R5Rq14TtVPTVtv6K48a7bE3mWHEIBfcHyhmKgpzOnQTEAl+GLewapD+Jakxf3g1Cqa
9PY6aNIwVSzE1UwfNMf5J2lNUdM4wAtzMlqcV7itexeKUjnR/vn9lfMR8hP6xEIXJr4T2XFuy6cC
B8Pa7ZtcdbFh4wwmGTbkRZcKBlvHNWvGyKoj1UY7b4kqKBm42cuGdYSra/EJnRQ+e2uv8aiRTJMn
NVtMvTjwH+znUNFQFXGrn3DqXUy6TX/PGld5kaw1k1x3ubRsvt2edMNwIqO1cKJGVzdQS3EOrjKl
X0JhCCGPJm/T2PFo/7ro8ff6BIkWFZ/Fihp7O2a2Rp1yw63vHBuIHB8vyNZsVxYnfi0tfy66g7TK
D8k/Pw4WEr8RZaju3+T7lGKNt2Whnq1ejwv7ZKzNYaW/qa+5e/T+2s66uEuJ+0m7uJrRGDYRou7E
TblTy3DRyGUq1U1dMXYijuon5FqMH8Tfqf3UqtpPsxQ3pImezaFKQ0w5cbUwSMw/RpbMxa0v5sU4
Z2528G3JcXWIlLjbVuRJTXko3e0cMIjmAQf6LPHc5gcytcPCsi9aA9DlAzf3wVQjth5BxJODCIrd
AWtVZTJ9co18p4kWjXi5ZNIvLX2LlaZQ8xYH231v/Md5sqNll3O2b9zNdhoZq360CYAqpzyuNDfe
qYo6/RgNJhOtOdlUD0KlxbJ7Gczt0Fp83zhc2mcOBWY/HnS6wG3qh4vlMPSfeAiO7UKNmfaWUaM4
2ySVlG+Z/4YvMtLkcpTrtaWgP4KxvtXkcCOtkfhujICIEgHhHLu+WBidsEg+/HHY+re8MkCA/O/3
cJ1f8j/+z8Dp489uj7kZf/9T/w8GhJAB8JdT6d9w6cf+s/glo+ePn/8Tl7b/hazQwPWMUQVuB0vF
f+LSmuH/C6sM3l1sI3gJ+LH/AqZt61+Ud+ytftiSobzs/wlMmySKgO/sVZcup1FCTf8dYPo3UwAl
JiTeARvhC7D3qvPfS1AlCu8M9JKRoF4aDM6ZRrcBrZisEDNZcceNEx3mCEkEQ+gtRBzGikPQHGfU
PwzJNKc1LhTV8C9m6gRDYtcN2j+06v6QIBDz7Khbh7SPOxhQ/CNU0/t/3pT/WzcFAa6/ggB8CPB5
JJ2QZ+aepPe7X7Nf9RE13/LF2OUv97zowimMWH0wxCkYUdA2G8OQC5GdGCR5XEGmbkf04vbPNDDr
7D1t09k6ukNjgRP6FDC8Zp7YD9FmCxdarQS5GQsmg8+ZmBcwDYG2hKPz2rmR03uDQlPuzO7BKDZz
eOx3zWxp11Z3p3mZAczZoFFNULc4I1aaXZOuNtw7oekSZRa1W8O8H9Sa5yQlUCdFVoi7IvpCxJ1m
5oEf5aYGAQm0zlEC3bPCtFgioYkh7LXn3F2p686aIh2Ok++0XxbKBmsK4bvFTWEU4t2n5Na4nBRF
Gcj20BtATzO8IgEBkl3SsqeqcUaukRSjB4LSd5puosDKr5Dn2WZSt3J9kHrP3mmpfn3XzE4nDHlc
Zu1xEyQrHMi2DNyLVUm5JnVVFk8FZHCSIRmSx7zN1j2IZOA6IgBo6VDAQao++G2tCOdeLfIpDzpX
uw+E6ucDZhy9YNztdM7ewnCuF1QvTObTKCvyMQJUxcTRi/dJN8w50pYREQ3KuuGHQKrtPeZti/BL
d5weCmTWFxWVUsl3py3q+pD7q5Hhxsjy7Y68DlEdfEppZOgII+PUDF6FamgyOFzKZZrDufW8m0y3
hPXgbWIpkAEXfIqpNPv3jiLk4FzJ1LyXZCwSgkum2UW/KzkSVAK5OqzByoAuskWJmymn+ydM5Wiv
sZ8FoknIo9LR1bhu14E7NNuFZwpUxI1e+2/IiswgXhYUuLHlzPlr3nqogWu7r+zESWU7nrVsVDJc
yrYR77Joyq+O/P8s7Fo7M350zqDukIfhnp+XjsA/zgX2pyFoLLighEKmh3ScGj9CrF6skElzKeKB
ZypPiGTJ8mc0p/IbVYnwK52pTzxJ9cYOWFRpP0VOms7m7TYAxF1kyuCP2UU3Et8xrBRCJAKuBixO
8MG4uuSZpJedEiwgwpY+5vAgoGsxELoRC08u2mNtT7599jWDh20yfDR+XYPy5jCvBugmokV1p0y9
osjzz0dxmoZlH6TKhT/RO+2oPlSHcOYETb6VqMxzNkbgd6vLmx/QSDXQz4SwDAZJq1CzlGHv5EHw
QmWwy9BcuIoX3gLVv/tjNZm3dcUUd/jzdt1MkTpvM/IrjB1axdLw5003SBrhDj60MlGv49a2pO9I
kvctt65QQo3+p0d3IChNoQlu+iVz3nAddmCydD9yUFs9K+qdcrznmuxcYL7a79qUVlcOQqRb15Ca
gCXJ7W9Kk/a0D1A/yqrWTyQRlpcUpw/JMprOecYsFrltD7hK2AqHn6b9ylDXxFtrMha5WlPdeLVJ
LDNIU5EfiGmd6QxIJ4txXndk0pap/qoWY2bppxaw3EoSFXvfu+k8vX0OFiSJbAdZ9yGx81/Wa4F7
YtXaXEZzNZMf0qZwfl1Xv2D/Cc7Ckd21g5uBQTjryztLTj2mBQI+Tpmh+x54nJc/18p59HPFqNnR
DIlGVqd4+N435TyjtZCdGw6ZR0JI74wAWiSp4FZzHQKsoY+CLB5Ts9gIR88KM1zJg457w1sf8GZr
KEPWxblzjaa7Mvye78DS5ifqKsRe/grU5yl69PAzYRKYUEVmzlA8rH1eKa6hv95u7SyuMsmxy3cM
vCI1x09vKm9WE+VoKQfsch0Hms1JtRJ/oNNq56Xp0ldF4My8MaZOYh6u+PR1vPjz/K6waCDbKtJz
Fcgq6mvo3L7i1l2m3ho5cJftxWbzQBcLqXbEcvoGEtQACI6EEZ7c0liETLYqr1nN6vwL5WzzyIrd
ZCi+A8zqRJSIox5kFf/gNfmtDERAZo8QwwHLD1rR2sZtEuXsCSB+oimvOJRl+Q4szd/9vMawtXlF
r8UBAurPbkPwaTSt+cEI3uHc0TzxjZZOV4fD1HGRS+GiGM2AFGviSKvYW6cJqaRdmkmXue7NVtfV
WR8b/8hKMl81svKiFn3kBWXJAiDb2z5QpU1RNtO7eRDI0a0wo8TpG1sj0FglpuKEsWc6YaEa4l1B
hJYYUTgRZLt05QSjrIEg0bpeIZutlh9ap+yfbr58pQTwXWd1l8UT09Tzimvx3dcr70Mj0L6IsV18
m1qJ8r5cizQadJIdwsxbDMwxo8NLVYF3WZZ9GVzq9SIebHtNY8RRUJYU8/Q/yQgYv/xyFHes8CSQ
+zx7NyiUpu+GMXmPcw7yNEhD48SWQnCQskZ/xFCbNfJk07/vzdX7JNtJ3JeaWzywYDbJWGTba2VI
55IsEoPVpk+v/brCeqZvxuvMxHUwx3G6J305QMFJiHWrrx05ihR5vk9kNbF+eMEw3sCsbU8bIZ1l
1OMzYBwbYXVPFW1pwXvHUIkMnEY2oM7KaHEgFhRrgEws6zVmB/ed8FUednNbAlAjp91JZcMcdqdh
/eVPksqpUvbjiz+47P0sB34Nvr4BtJrp1oV5gawVz+EyR+ZksxmTlBNA0rqtBUpalJyw2A2q18qd
FmT6lAFdEqm1eHGvB/VxnEawAeEtTsuhupv0+7XzxxOtBM7Ppsy6iy1ncUcsYSkXgtslpCE3PCOP
NnMtmoQs5RlsV/Ed+M/IcsHZfcIqQWtrr2OZy0rHfzMFbxrHjFM6ceMo1z6lpp0B541LPiYMQRUo
Nw9XbBhtD+KdttpPXHG5DsibFWmc1Wuw4KYw6SEJFKoAjHIb0WoEP7Ld9azdhrbjFrTucI4Te0kJ
9r35fzB3Xj1yG+ne/0Q8IFkshtvuZqeZkUbRsm4Iy5KYyWIOn/78ON7Fqjl9uqG9ePECi7V2Dbu6
ihWe8A9ABoIacnSD5IH2fqAP1uzKHuae7/Ju0hCwjcz4WsaW8bUTzjQ+dx72SjnaDuogY0Ih3gC9
1zfF0ANNqOH6dM82kVL8aASjgUJfMJntGblMb+RLtCJ99BKv+RJPlnrHi+z2Z+R3SwqhRB0I/uIo
yj1cK/UdITOZHXRIf+YhHS1EY5xR8HxkqOUdRTLk4SHpKc5aEepjWyTTrYiej7RhcgqdqBUnFNt4
l1VWRgvH6/tnOTg5VJGI8nonUu8hV53n+iYBXoOD2KAfpyXv4DKJ7YcpUBJlPDT3jqi7Je/NbuRd
tZQlfxIcvbGhVFWsoVk5Z0M0I7h3ZEOhZymvGdmSsZbTpB6ThyEtxQMMHWUd9C7o0m0WNqn1UOYj
+1+DkQUXgZwYWDRxxp/U3GC9WfNQvUl5Q6lmjOU7K6CqAglW9yIALjpBx0j/H7V/jVBss/gOCfD4
E4cdlRrpk88QrM+EAX/VRdh+wC2DZ3lu6vSpNjr7R0iraj9pEc0oSbTlj4mtvUmzXH310E1bVOUy
/vmg6mwa6ZYa6Km0fZLSASyorDUo4sKWmGN72kSNZJMWcEZ7SJ5AjTcSJDbtEH1GJNR0QlNsullq
j3qRuNVu7qRmnEl8WnurRBcDa0kwWw69wv0y5HTmYmlNKEFHsfu5EnqU86O5e7atjZ9Z0kfibCrX
hbWTOxzf2i74mZEozc+uSopHrxhZ/0m0UJAcWCqPdr/kd6HeWZ9Ei0CThXbIIW295KsVC4J5IyvH
72ZrVO/cCsFrZhwF1qnTbHGC4tMMJz3Ti3Qru07/GjSQpzbDSxIQZcZo0hlOPychhT4fJ5lq3vcz
ZI9j6w4K3C2Sr7gvBAGlLbRIfgo5xA96rI8n3n8XwL3bPnpNgTtMpYFVp2YvZrGDV0Yvgeiv2Uaz
KeY/IhTxP3cGolk+2Jv5g9PXTuNHXi4eMpnG302B3OAG70KXLgw7bFNklkGHlctCGrUwt/C/wFyZ
Yf2B8LvfaBx/KoRDfIQPQEIYlWGyYeHTJ6BoJVRJrfaV40SnSEXfpU2FUp/j8cShQ1koc0Oaj7We
85FbzT5GcZDuNVdF7ywoCz9qK7d+dujbvs+9uP7qjZH3IZzosAF+Q2jM0fKFozTDG9LrAnAJx/dH
MIwa6CRSli9tFxYKebI5wqgNzYbqUNWT86dRl6LHLQzZLAizVOsHg6a1XbrV9BawNAzQqGz3buoA
2PYybISysUdiRxSCArxpFeepjUfU0RLqxeSULt3sdhsg6ag2tj4+60QeB9yK/ojpqHwyNNN+MGsa
XjFo0OOcj0eitwk4QmV+kQpW4QaNpejBKBuoagQn9cGezOIZnz+aKuz2NDyM1tidwO43ezQg+08j
WqAHtHe8z5Uu9mUu+7dNa3bouDfCe5wz53s5Gtq8SYNokfbBkujBLeLk2PYzZwQyLGY3Xmy657gc
zROvzw/4U+F3W6v6I1KYwne5VIudV2r2o544Nah8x47LbUu7kbph1kbvuSWzp9ztcn9QsccVodid
vPUesHGBztt+mBJYR7FHawktq51QBqEtFKdtTuIHOKqvn/M4LvwIFsPTMGc/JGXqfT+12qm2RfZg
JZp57AN7G/OgWX5laPkPN1HCjyFrvfWyxp6J8Mpa7pM67yVUqKJ9Y5VN8w7GbHpwlKGda7jmmU+b
ksiycyKHPkNIrb9uK6QJMm8Gfa/lxNdBk6E64JbJGXZw/w7nmL/mUI1nwov2mE52/Zh1jk7V2LXe
mpiKfu5zqNmU9Wv67MgXOH8MyTgdIola48YwWzqOLhIhe5GhWGCyP0+BqmNxHIvB+2YVcfm+aPSW
jy+ofqs6ytoHY8gCxDzjSvd88I79z6yuSFwMohruSQ8KD/KQ6WFA3O2bM1jZ20Yp1Z2lLfvnBiU+
rixz5rrX5qT+ro8Rqi84HM4Es634o27JCS0MT4pD6jjjtyAtACIlRB2c3imkM59rJChs45mYvLZC
HaJp3H2w3Fw7EYzDxot0MJpChTAEe9ImX4kisvyms3raH+afVlUZD0VSxmDLjHYvqyGx96OmgXnT
nYPZO8XWSBJgx4EWnkbyDzpYmvKJUXhb66SlxQDX94S6JbmBAQfwCJ3J+DS2TgzlRLNl6tstv3m0
DeMP5RYACiEQjJSjvPQ5HMvqqwwL+oox2nUfpzH4WDdh+zYbbac+ocvEwXFSq0s+1kVPm8PxOpoY
nZ0Mz7HVa8FbuFa01eve+1zoWQ0hXh8OUxPSNxrDAYgF4cC0q8Yke088OO+NQSBxDXyk/pbKogYo
EdZUzKr+73Fo03rXiRlNQC079HkGXSCJNFRyvQEpsr5SlOZ77Q0PYPWtM5DKjSTyUnXQl6Rg82A+
maT+5QFJs+A0ZNlwKkmS3uV9v3ccHE12Tjhl3+a4VfAJwZjBaMsfkGGYoDYG0dGwci6Kbo6OMHd5
/gjWuwVa6/6oBx3dzwU7LHetM3XEAHA12sOo2/M7Z+67LxWklmPZwYF+nup02pdR+5XnOP8AK5Vm
appnz/kUnTpme+i0joPu2mn3wxrsQZ7npJ31c+i4zeBX+ah9nWtZfXERFVaJmfsw3O3tKJz4SxwW
+vu6TlDomuk2QgCJ/6RJoY5auOgRO9oH2iXjJqFUNgEcgKpNGUMj2iZPRjlrsPNH9AbSE+lkcRB1
YH/VUDCk0yCiJyhfu7YEXr9r7aAfQUPI4kStB6fPxpxOXWRp77GLZQ4YZXAUxHvD6bozRb9wC8Og
3teaZj0FVjs9QjDRIt+cW5hEXiOABc0uYkBbB3n2N3qNgXnQEdkNTVkjdJRq5YNX9iACelV8dSJQ
oFU2/TTycdhXZhZ/NrGtI7AK4DZ4MjmPYHWeEC2035hO9mnWiP6RK/nulK7+UTYNJwj2dfEWdx7g
gmPzubWKKH7U3KL93FhSO1eF2/7pFjpYDCnS0nxGKJ4aUAHIlyKs0+nZrg26pNuRD9mUu4Y4BEei
cuzA95T6iuo5nnOKqU7Gy7OL9Kr56KBP328EMh+owS+VoMCK9eoQCUQON5VAAoLuXqlrmzjT9E9T
ZXW7qo/o0IWYMDxo0CeoEMeR/TxZQ/6RF5dep404JaWsoQwl7aWQ8kBPMpLv0BCt1EPblkG0KyOC
qg18Tkx+5WiM9D7hWOOF1NZcM6PlkHTxTV2KTwi79HeUQ69VzJGrwtzBAi1PE+ASyFbB7x/w9vqB
BMZ0dvNOl0cEbyB1TmXYbq0SdV4K+vX0xkk19eWX5sgVyN6lsM5SradNjjsa2PrFXPLFDvEXkpFr
901llPNfbtkUT7EnukM4GdCsKboCD6u6Yymy7r0WpBai+dA/97eHf93ycJEQ4heA6efhstf2d5Ej
I220qSTPukHnFbN2sFSRh9vA35DtZP9RIT+E9hSSdpTqNV3/liTIluxrxHprf6iRTEJ0samS3STj
MT0FnTZlDxAVAZ1j8pprO5REq/G5RNASs8YpEdodV7S1lK5NW4jfjZqu60n+smiw/crT0iLboJht
ZWhhBKl9iGravHSdcWSkX0t1zm8REwXQH6b0dCJUjAjcM2Np1WjAUqxmUbiYaw3zbuOla4MElZ3d
IVFd+5EwLnRJ1MMe43de/kgYsB0Wf1W2sdEP6Q+B0OzygX44v4uH+10bDfEPD6NKhQ7WzCK/dJE8
BElq36xC0wbRHsaUeyDWTJQP5ezdOQRLF+8X4hWK/YvcL8E4bDcTA053BeeksI2EU4VoVdtlXv/+
n0PXmA0qCIaiRvWGe2PRa46p19Moryf7FI7NnL3ximgcQexMrUF2PKaED1lVsF2aUbBTArDf0wMs
AAEmvB1a272jpfxiRfofIOryy02+uuQUmVKH4LRCBatEzpkXoWNtQl+1YIBMmfs1CytA/drEwf4r
r/jeu0GLrPQpNM0Q2BkKvsmbcLIhPUgYD/KYZQo9pNqM4gycCDnZbpCNNW9kDTRFJUs3iEpAhFJL
O5mfpUQNBABgZkMbRYXC2lfEzYjz5KQaxNKVe9DcMoeCwhH4ScaUvIcGRq01ruiZbMfZ1f5S0eAO
74Ymsj96I9L8G9G2qrxzOlaGc8viAOpDHBBej8ef1jSzmcZEjkxACOIsGqM3WuyS2nQtmlwg08ay
9AtZWuKpqVsSqjqOzelh9uwwPUvkh6YHi6TtLdX/Jj54BS3abWFI9I24RNPkQbcn19rnti41MOyW
2ewqNNXEBod0/lFzdMuYCKnQPTwT6i5x/1J2DmqLqkvyhQK/Pn28fZtdXqYOOGS4Rq5tLZtB51pa
beFoMCZ8C9BZzt2hWCLoEI+SMTvleq7OdlxTD9CRogI615r+pHmAFG7/gBfM83+2Ir+ARcaoWYKM
RkYPCYzLYz5Ho5yKBCrHHMVNubdDwyKInF1qCv+0dFhmxzp5gRV9ibUSBT/IQ8vNaoTm3zKSCjyo
Qkt2Z1KcBTmZUavc52LovhYJjyDZZxCctH4IKh+5QesguxQ32IpkN94UctbyfpObgeZLi0Ll4c7k
1stLh10YLsKAiwsSkqzm5eQk5Ho9sNvvZCbVE5UWyDUYi/HrqRB4T2SRXbCJDUecAyeN/sKNkHKi
A0Y58HFvAGA2eEVrbErku99OVEZhzCTJB3NE+YGekiE/eN2UPEBJ507RAwlFhe4Nzkq6PhhP8eji
PzMvQE53Ak68UwhCK2p5svExnKrfWwHJ0Pb2jFcyw2gek4vqXCsOyDUDW/HVzZJppZMhQvYdwQ76
aoKuBzlE2Sy1M1AJxdal9NTv2WPlU9aHY3yQJXVXYnLSmrYS0ejf/kGr5v7yg2CuSAN8vwOQUTgr
DkZuWTFBBDIc7cBzfipx6PuQJF6BvF5nBNVuFPb0qa96iOCyzYLYH+TkBo8eLjox1aYWxbKBRnWy
MULp/US5L2n9BA3DN46AE7XvVJr/xIGCVqVUVf7U9UWVfdAHdyS/WhqcXDTqT1M18qOEl4Wmkq5T
vXv5fzWEBijW6z38mCns434Xai6A/ibQ2CJlW8Ez6hvSN9mUcNqkygkWwRk1Cn3fJkBrZhZxjP7P
uBDQ+4JqXUZQHvGvHKwJSBcYhi9eUfIvy146kGZuifCIYG51hGto7F3a/iSSEhi1XyJVQqKQBuXo
iySryl3h5J51KhBSptWumekjIgjGp8abqAjLktxng5mdA8Iy954wy8NNDO3HzPNFi0gWXcEMyV7F
6mqbyehoN7182P9nYKL/H3FCi7nA/+0k9GH48f3SzAtCyb8JrIviLk7BLgx3SDNSuuzzfxFY9f+B
+w6xGFdqonVhccf/20MIWV0uPYR4ufq5o0xirH8RWKX8H/wAnIVm7QpCm98jsF7mC5gL8AN4U21u
BOhl+ot8/S8xe5cJ6ukDygWaGief1q7zLkudBldOoKFAB4OfZlLaPtdEcs9p9JJZ/c/QROsGJCKL
37BAoX6Ndc08rLwmVXLr1Jyk3LTUU9w3MZZERnH+5XNcyUyuDwWuihtfIjC7/P1fZgkzPzLMuQD1
PFjVDjlNhIIqVe00BC/uPJvLu/yfV/OfWQE3Xi5a/EaJyC6HMsIsrUXDrIw4ss4DinA7q7KmN7cn
dO2z0QtDxAC9ZB7qVZrX5WGYBKqUaFDa3rEVU0ClUVfnrisqkOSIjG4QwBV+0SWjcWeGl8H1v2bo
kF/Z0LFxG19FJh3tryxJKklRvgV831l1QVSSlXt4RRqcXYgBAfCzO+/XtU+IxQhALx4LbD1Wu8XL
BjXUNqPGbTYR+0zjtkJJ64g4bXO6vbiXscHLBE2ymyWfBbwnxOqldDHmmYzcBuVjTjRX6k6IvQ21
551dQ9CzTJ6DyM0C33Pr8SlQjfBvj39lC7FxlvvAZLrSXH3cIo4Sw834uP1YJw9m6VHj5mO28s44
l1y+f+Zp0mQHWGeiprAOp3sdGAWKWjBu52w+qVYAcHbt5lEVUQ0CJPptn1iEPkjHCJCMJSmT63XV
xpQaDsjBVKcxaYe0WqaJNx511nsml1d2i8nBADnoUg+iHnB5CjMyK6HcHLD3UP2d1co5hDCt3kUy
vSfefW2zCAZCXAXrBj7Y5UhBT4+2luC0xeQqCOeJAU46D40n19Obj/mIqMx2kCr6rKcBcqS9fo9I
euU4msIwAKHiIIqt2mq3AOk06CyQzEXK1D56QRcjAxVNp6rNx08dUcrODbzseHuLXrl/2KEG9QrU
93iGVndAOU7A7UzWtwQTuAEtGG1zWMz7cBy0c6q0DuMcT+5VF9c/b4987csKSKGAZ7GiJVu+XO+8
j0d4p2ilmoWJJ5XRSRgw2Ei76JDubg91dZK0cChzIDuB1d7lUAb0vYYXEHqS7ZU7o5qT02iPxjfV
9PZT3k3xc59pHsB7ZaF7dnvsK9Pk9hGkm2BgdcSvL8eOsSoOdSXRX4yS7Ig7QrJrDIBAsVFGd77l
KjN4uQcEWRD5NCou5EKredJic1IDEfxtWFOV9CrYvVoxd3ue0nmjT9kjwbd5GJrK/iDyUsfI3vmu
AeW8c+0ayzirp5PglhfNw4kE6PQqIUDAqO/niN8B2I/tHESfaLN4fhwtKE4FvSeJgO9bNKbBNCAN
3Ok/bi/6lQuREI0FwRwGMvASdP0aJrSka6EeWYASi5b8Q5Ppg0iJ2m1rLNBZgAB3e7xrH9mRqDHp
S4BImn05nipmDzu6gQ0GmHKvx0rsaLXG9OK1e24GV64phPGW+iL6RwR8q6nNvUb1mSroFnO8cFs6
PSRey5iGD/bQ1SeEz+xj5fTqh6OG7G299JR+e6oWQkgWz6kN2X1tFDj1pt4UWsYekx2MEYvOOLjB
CeWE6V/5x/+JG78yVRcHRSrB6BGxb1c3hFJtX+jUx7YOT9DbyRLxzgl6cGJD1OwzoM90MPXQT4Go
YiQRVf7tmV55vX8d3l6dJoUMaVhOGlTUetmyeGvuqwaY1+1RLrfqS6RObcZ4SZz5X3K1dahWDSqa
hPKx0Yw3wsztP+jNi13poT9G6Ti946Z2dTzYDLwwWGMD1V9t1aygH595cJqKutkBUht2tcJ5FO+Z
v7zIDe9M7/IbvkwP3SUKM3AXjIXBcDmcboYBffquRWcYLn1ipuF+ns2/UmUF+waM8IPlYZltdx0k
NeLsOzfi5ZP6r9FfTKI4MVjqrC5frTPgHQBh9gNptNxGNIxS027OdFMgP2RYoFGqEc+3v+i1QZck
kZ2L4gGqvJdTNrqQAq+R0IgwkvwEOj/z9cZKfE+f05+Om6Q0Nbvhzme9fOJeZkoh/0UhiYrjq35D
kGSJm6YKhFUlgVfEpUSoebK3egWIFNHXcoTRjCZdOCtxZ5Gv7Ci8pvCQtgicKAUtP+2XnKwL4nbK
ITP6eQt8tUVG/7FVngcuxzHoE8z66fb6XpsqPiBLPMiEqaxejudEYAZMc6gXbiiSS3HonB05oLIw
2vYjlIkqWfqy9XsFXvzOPX91qhiDkK8Rj1LVvRw6gyrmBBGfdnKG5AEtR4nldTt+RnXW8bH2u7e0
hsm/8D8v6T+fFRM3LjjPoy/nra5AvTftogihrSslvH2R2+Ab7Gg20MyZ1afSsSt3q0xHR6cVgdcf
NJK85yTgRRcB8qZGPzj3AsZVkPHPT6IqQpWBFgeto9UDhG4kFbC5qX0nHz5xvty9F1JnANAJ8sFD
dXWsTfsRpBhgHb2mXz4MAg4gXO/b2+Dyzf3ndyzKcdSz8f8ger38Fk6cIx6eWY0/dhZ8XQ8ydjqE
7s6w/+1v/38+RMuOWn8F7J+p7NCMJahYfXbNK/QIo4UWpKHjPVmDWR56uBZfbk/o2uaSVKLFUiZa
0pDLCRm8dBG9nxYpB2zHzdjLsOmbjE96Z8PpAlH4e6HpPytIGYvCORhvSRXgcsA2iCqHTnrr43Na
7LtZH/H/E8NpEEl0+P252QRHNh7ci0jkah/TpafI2fGxsqyqfKU7xXEu2sUbEmmOcGqr/e3xrm0O
QLgG3j2UiejCXk6tqad8wDIOvkvdD/vOke1RAarcBib9tNtDXbuOiPpsxG1s9sea2maN2GxjutD6
bWmbu0bOxceycdO3mYW/VEq8DlUgC6NNOyIJd3volSflP1+Qho5O3s9/XH11FmfIIEisYw3u5rZ7
arzZ8seYts7k9O3e1CBYYO0Q/D0hCXaMstnTjwiYgWJsS/QJIohub9tIb7b5CDzmwc5MPA8sLQpO
ltHWWztzJvfOM3UlHCAJA91usxs4Uau7OzChhpkAPgF3p8YT5rmPo9CNZw+ji7djOHZv9VgTf8XN
VKD1MHrHO+v1+jpFnmkBFBjg0gE5rLZFJpOJQibta9SxIUpEXWD7fZVIkLhaSXU9mtHVhVjdeH+p
GpZw09Gd2LhWgplAVtSfaOqKz7d/0+sV4fEk714iesKFl+v2l9fTUqrqWydVfuAG7d6JOncTJU57
nlF3/1rpk/iUmpn7Lq+b6d2k4nvaoq937/J2IxGO7CEF7JdU7pfhe0uJwSsbCh7SwUuwSr3tAg05
mE0HmKcE4TtnGFognVXcOaKrLHHZvMDWub0xrkWoybSX+/CXoWfqKI6FHI/PyiByJZv5wIOliwMY
SPXT0Wb71NhD+DAidRT5orfNt0asD59ur//rm2IBuXCvA3eRNNZWt26EQNRcFovJtKacnZWZKN2P
2Bk6Uzmd/puhuELRMmYN17uPU1yW7eJnnYJP/1aDXPCDpm7wiXAi+85Bu/ZdbSpJLlvdNRxnddCG
NJUiET2WvzoUOGSeBhqjorUdFPPc+W80BJxNVY3OSITmIat8e6bXNjXPJTewB9+XmPDy045J3kyp
F6lFQBmlEDtyt7GO2AbKxQUU/kA7ksVqx9TVogerMO7AC5aNc/lcY31IskG95eUxXUUGSSArpzUz
5SedW7wJVT8QHuEc8zBLvTzimvn7YeEiN0Yzh5WmN7FOVHtcjmh8ajn04Do8xpXWbwG9SQDJzjg/
gHBDavv2Ai+7cjVFIh9YectNioDb6vMGQjm4EHu5D2xYgepMoqcpyR3qdE3wABZZ3wA/Tf+LE2uy
lSgxMy453eq56fHggsiIVprTtsEBo/n0aRRNuB/hHbzTZOecK6/PjB2WFw3KVW36xgZD9P321K8c
WF46NLAp1dJGWNd2GtcsPCC0pV9bvfEN0Hl+EM6Y701Z13fuhisbifeZDhC9NUqHL/ipixvKWLZp
XaH93YU/GtMrzkWAJbVo0duRTTJXdz7rtTtxiTHJa5YazysZ7SZDbnFykVCnBgxDVataOJxukH6E
uRKgb4Qt7teKu1T5MTWgA3SUoN2JMHAy/7dXGXdbB19fQmsBEPDyBPN3ei3D2MLn7gbNnCEvdh5G
CxWooKK2eHuwK7uZqUp2lUMJjafocrDZFT3SSuDWUwhQT12ei+fZHuQx9bx3XP6olmmxfrw95nJC
VidILMIKeHlzam1nde9LmDlDPDHBMK2M56GXwY6bO//79ihXrmGErRmDAjeEd281M9TbtFhOUvmd
V0POhQt2DtIYNUiHcGwL9mpCz2jsMoVGWZT8F9uX8Jcbgu4TvhqrKRbCriM5OsTbImgece3qt33U
B+O2sEbjYEflbN/Zv1c+JFHE0smk1s4OXk+37cHgiUD5rgPJXAFRhs7qDH8CY/uuNygFbMJeM39/
q3I0QTDCuqe2b60em6zXZx34N9N0IO/kqee+aYe5eA9zzf1y+3NeuRDYnUARxbJPWdvLjSpUYygt
dYgfBUQpVaUG7O9cezDihbNql8WdiOHKO2o5HgLXhkW0BLH5cjy+lZO4btb4Jv5QeHhwMEhGJ2eL
j5sNlLwcHmsoQzw0bYDz3jQ5d2pZ13+AS1ZDyZB9tJqw7J2Ih4wf0M1B8RWjre4R0j3yO1BfHpVn
gfIesfxCiaH8ktTmH7+/3C5QBgT7aW8ST1xOP+myRB+6pgGqRYsIe7wq2jSYzwGhNcczF/49NNnr
esvS11yU7ynw8Ad3WY9fbnwnp8ImJdKr6EY5xzhVyTYc0WzWtfEjbnACRelu3E54RYI7zpPPE34y
22T0AAdpbn9HovXVFcWPoacLnUS3gJasC9B6OlTImbQe+MyhfapHWLLgpqz97UW+NgppItcgCi1k
zKs9FnhpMaWDjfuOg7JZ0iYIaPb1vd6UZOEurlv023lH6ZXSOEDPfTVKyRzNGZjrDsXrHC5tnZ+M
Wg6LHkR4vD2h10Mh9E8FhYdkgVuu6ygqdLjabPyrai8s/hw4GZ/cCbnTocIO9beHItrDrXeJtHVg
IpfbxRvzlpLbZKL0EuJJqrQYkT+RhAACx9Kakjs33bLfLxeRTwSkmGgEcVv61JfDydqFLzFYYgfO
+RsAtt6Xw6T2de/QAMkH7c5Cvjr8jET3bMnWKaFwA10OZ6RTKHANMum6RNEuLuwK50Esz/QB5U4d
QtsZ4A94Obww52Nf15p1uL28r2uNy1wXywtQ9KCGF1zVxXFU5YI77cxdzwXboGMYAJR1gtH6I0LE
AblwqxZ/WNB96YTlVZ8CBkomgmLgxTCH0xopudu/aHnAVl+ArhvgFd0BAkb58fIHDaqaUyPLBaKJ
mvXVVcin1sjwP5th9n7SGgyuVIP29mjIOzvtyqcnFMUSGggvf1mjkfLGbrS2og+VlfF0HjKBo6ke
tg+JLbQ9au/2nbvn2tJTlaA0Qd8EBay1oYvXzaIbO3veUUajYFIboGW2OdqhOeKwCMVtGnw71CLc
b/boFCaoAdNGyrStngT1z143qe7dXvsr55pfBBJE0LnC7XUVzoBwNLHFy3WERKbkhG2r2ip98nxO
eXtnqNdx+AKn4ZnnM1N+5/27/M6mWRh1qLvTTtCdQ4g2QpO0TPuHqbeKfe5Rzuu1vvAXzyU04VD4
Daam+f1PTnTqkeks6KxXX6CHHI0FMYLEnWNUpzKALWBCffIV4hz+0N31Yrly3Kkk0rKHcrF4YKzW
N26yIbZTqe+EhYi+I6PqyYB2cm5cZBeMRojKtzSvegdQZBxwFOg1686yX9nkgBaWcIeKNOU5cbnq
SRBTTUV5a0dNLD2bemtuRlwzPxWjOf8YSg8S5+0tdeU4o65GRRpFBWyk16dqyM108oIAkp6GHwxS
zyI6C6SE5BZiJ/rXNILcCvlk7AOAx8GruzPhK0tO6sELohPjMOXl9/0SbkSJBCWAX9VOQ1Jmr2cz
+qsT/I2DQk8C9w3p1B8yZQaHyuznbTZF/8VbSYCBUDrpAbCC9QJYmD2ATKwRPhxQk0rw+d6URgin
UkT3rIWuxFaWTsl3wYwRTop1LDligpd6MLd2Y1egfZAqSOUDe//RjXDUC5PU+bPB+W3nQko9YmKY
WcRYhnwz1U4N76WN7lB0Xn98njRB3REUPdHCuvQ5UeYzgJLLHS6+6ilEaupIRFtvun7OzkUBBLyD
KgjD5K7L0uuQi8oU5V4eN7poWEFcfvYU+QwJR1jCMbViHFpkf9Y4knewsq9PEyHQC+OE3SV1ubrD
4onWtoottDNjy/zghpV5SKrI2iWisnZpygVyZze/vqAZbiEBLLgbaa4bs1rUgHYWoY0MXIo2ajDO
vhBNjDTqrPa3D+7VoWiUUehzbGg1qxUcss7V3KzAXCZDFNTtXM5Ng3uiO6Licnuoq8u40DApUQhQ
E6sYZA7rWDNwGd9BEHgcuyTcxyITfo9t8FbFSXxnuGu7ktgOKDDNsqVqcLk3dBN5R9sguzOnSn0E
EJztObpq20J6e69m9CNyQwSH0oaK8l9M1KHWxdHEvXONP5zppiIjMbCmsYFev1rMrIdIfyraBpXa
VLvXjbm6sPRj9EUb8nUz3XDLYAqpg2GIkwyQtyDneqEkr8uC4oTLbP399vxeX7YU1pbDDqoHPt7a
Oi/JwzgzUsYbbBbQDJEHiiZZPw5zbu1DL10ci5SNBpmXnloIZXe27LXp0vikzLXQQaW5Oo7tiJ1t
mrG8ppq8YxBgPAGkKaQo71nneQzv9ceXI3AZqsL20W3XtOUC2Fp3ANQ0pKjc1UjdBkn9lNHD/qA1
tiB2bIOdaFp03e3wXnx8dVBSOXgO8EkpWVzuXoHAVCaR0tuBuLTOXogEcpQQPCl3Co4T1pGHQaFK
9fsf1iGtJGcn84NtdzmoMSbCq4ZC7ho3QBu9Q0Zr34BJsTZG1Ns/Uz3M+y3eD+liH1Egn1Q70cfb
P+HaxwUASKmUV5S3fNl7vzzkuAkNMzaRcqcHrTyXo+j92dCCndLmdtehRnz4/fGoQ5GV8YxQDF/d
Et7oZllOaXGnmWL6W0ebaQ/as/zTAFmPf0Japt9uD3jlwqXsBU5gqRHYoMcuJ4g0k8IRXuCT0GBV
0UVTvJeEvH7odH/fHunKUlIqwMSFc4JV37q1kbTIOUA+R4YMmHWC4Ek5y9iPY3QZkgoRn98eDcw1
iGuiEkBbL/5Cv3y4Ms00BL91B7UprJ87hIs2DtKjcEYRamzaqL8TdLyeHTcQFBlw+kvdwBOX64iX
NI4BWozjGQKae4cHGmsHDQ+mJBm2Y9D3d4KAFzzo5TVgg9ahw0tsTyqzlg9WGMDOiINBo8W+/G8M
SVzczZr8XT70+ht9FtbXHJmo5wgq9ylWXZUesFeP9noeD4+0InQaDQVOF27g/kEAS757e/1fh0K8
qOwraFME4nyJy/XwhEZPvIiCnW1m9pGTqbbmhLbI7VGurTonxeLu5yEn3r8cpUEAAy4GuoFxMiDz
2JTxycmdj7njNadWa+/s4NeXIC05HhgPzJABZmh1VgS9PyLHJtiliPBCl9UWt55S4FJdjPtI4uoF
V+sejvT1AaUkRNzAV+aB4/RcTtESEHwje1G3RcVra8w5ukFpaO0JM367XUNoR9RMiAISbim0XQ6F
VB66CWoxaMmi8dyGDu7idoX1aYbxVjro1cNcIqt2+xNemZ8kN+T6gRyxAIIvB03GaKTrZuNbPkmw
LTqefOHgdB/ytm3v9I+vDUVv0YHYysFx12lolbthlAZmREHdEFiJ2xV6/HAFOArWmN65ya8dUMkL
zThkgvxhdQLI/OxhGApscoux/IG3Qf12GOYO5Wd6VAc9F4qH2sJTbHTN+m+9w3S2KcKyQKseVd+2
5alBwKf7NIVD9LRIL/u3F/4l4lzdIJJiCDB6TqlOqfNy5cssQw8Q4TJ/7KcMR29DxOfYVBrmAnLh
FQ+Z2sT40z6jEaTeBPUQPzVISR0qxAKfKlFOb5E/DMFXgEkd9TpAhL+ou7emFhV/mlITuOHg9nto
KhT8b//0tTsciAruPSIRogKeLnPNTEb5q0Qas438Ti8+lAovK0Slo4UmFW0LhFM2Ud5gQ90pczM4
aXvQeFQhJ3Tum6wwQx/MiLqzmq9uIu46uIT0Aumk89+rAGnBiBVDNFuIcaL2ExZpg5KgRQUxRcvn
vcRMfH97Da4NyHHhAaBxtRR2Lr9e0BalhrwyKu/CsI5m1Iiz6swRgZ2iPClMk+/s51eHB64bw4DP
pXhmc99ejocqe2dJ5Nu3aFwiMQRdBXgCeIQZvvbu9tRepUpLw28ZBTqCAAG3WkuCXi1BnhSnh6GS
Ncoe5vzTMGAWUhjt6NljT+PlmAkXpdfcGfrKLBGuIIsg4QUP+r+kndmu28a2tZ+IAPvmVqKk1bhd
tmPHN4TjZLPvWcXm6f+vjB/7WBSPiJUDJFeGPVWsqlmzGXOMdfylkYz1ZdPax0kT/okxLZjA6Vsf
bVuIl/urvElbsMD9U6Lfqj++7uJaQ9ZRimLgwk3H5YTOjUeFAtW2pvQWSA5GiE3KuX6Bg17CXV7u
ActvC8HYRwSBK8TEAH2i1QFKsAhuKMM+Iz0QPOtC6VrI7KHx3EyHzTBv05B7FPXn1BiNz9D5z29z
r2kf4jwad8I1ZezKF6kfA6iHkUpq07S1r09XAwrC8GKmX2IzgKsPdsmw6qv+9ZeUYIFjhSAw1eb1
zJbeJtKMvNpGayyWZ2S3moMGaBGtEokoY23tpYabqyJXU9KgnKn1IO7MgIg3AWM+WnQUHscqrt6I
VhY73+4mLFHfjqRBgdzwiOvQ0xhLYCJQ3EOYa0V/Q8BOGpi61V85TRPtCFje/gAdrLcz4Lzhf4Df
kuFTWWBG3V5lRhnBn2ErRvUUDfFviiQeYkK30c+L3RrZabC6vdrQtkUuC7U9itlrmF1nthJ1JOZ2
WihKD6UNZbgeQ3JUWgsI9QyCvvsX9Hb3LJ5FcjGKyIx9rFubpenli1lhzxSmdnEyf3ik3ejs+PHb
3cMKPUaQKgFx13qQBtLsOKE8zTAU9NPv4avPTlYXzO/GRhQANyGOgVxf7/+/lPn/Cn2//ZgEXWiY
2NwEHJC7evzJgrjTgqtgM074IKIue7Ch3jilfqQ/O34x7Szz1qdjz6ZC45keD7ezej7oukOc0geA
pmGWO9keMtcCPfdTYEDcS+ePMpyDPlYNDdhesKCWcu1bMM1QCWQmvgdeb+VbZrSWRnDU1tExc7il
h9E7ToNjnrreQ4kLTPIhNmR3LsU0hk5posnrataL7oDdvX+gbh8XCzouqhl0n7ira48Ls2DUuBlO
TjMkyottmxx1Y/CeXAf6kfumtraXc0VZnugOAoeVc4dsGCnpCNaIWAxO6DXWdOyMWXswHU8ejH4Y
d6KDTXsO31ZNHKvE9Np/94VljGBGOU4crFOslXxA4RZvBLvKhGw/76S/W58S4Ag301GcOWtkmXBH
l3QBEofcR0jO0FGcnhMfrRfD3GvOb7kBNbdN6ZtJULAO10tLey13rQpTKM2JE8SRMrQq6OVev2Fg
FyggEtJSHV7dj3ic4yRqIY0amfGFQbxwDwmE+NB0Zn950jN2fNuW1wGABL6KBhEfUe3nb+WRiKan
2XhK2LHvWyKszLgUeaUx7dkplU3DQ8SwcncOyW3EQxmPtXELGBWhK3Vt1Ghmmr8eCl5RbICO1rJA
fJjmSTzo3kgCUtVT98HX2vIPG+rDpynXp2/3P/KWE2JwmBCD95LpbfVVfls1bC5zkIMBQ7ZtRiZM
FwzFiza9GFoQfCbfRQFSq4JQc5vx433LW/eDWi0BDs8lEour7bUmSLLdke/tF0177u2hhV20huYs
HoaD6OGGvm/v15T92unR8oXGwfB5xdZkUlXh6Lmrx1xI5JiSgwlXLdOSsfD/Hn0SXxRUC7OCICRy
y9CFkk5HhS2t3umTrL8ZUZVNB7tsGkRGp8qIT/XUeCRVKWJAh0nUEnr4pBjHow8y72ufusZ/CorO
A1KBkBU/gPjPeyYUq4Yqietm/1jeMP3I3amCZSlC2OngZAuSks0imx14w8YRU7NBYNrwC4Rdq3M9
QLxdy4UB8RZ9o3OSu4gVIylySqGlPSYtApJz4LZHlKQRER2qPdzQbU5NQER5Hl0xRQxEX2J1wqw+
aJzIRydigWV2tuyBvo7b6T/Hwughps468WkwAKWi8pnzOcrUMj+3xuwiDTOk9rfahwo5bJKuhS0W
ja8PTira6GBS3p4O6SgIvEFzldkhpvXC7FFSjnsByYZrpTUM5ukXuQGpwfUSsnkpnaQjsPM0ewqN
YC4+wfgWH0jI59P9U7plyqFjDCqBnh+4m2tTkI02jcGF5NwAu2TraNUY/cKrUQw79dkNh6dmg/5r
avUgVlALotHNqhxHGM/SbIpvi0qNDmSBSL2AaJ0eJqdezvdXuGkWimOGUKhTEN9dr9C2Y+hUUlbo
t66sDrbdK6bhUaAhqDei+RYEqXaK7M7fsbvxZemeKgY34IUUJFZ2E7+vpoTfc9Q7q3zIFTViM/jt
m8jUf95f4aYlNW1IXKdQjauiYVHWPQpnORlz4lUAgtEVDuy2Mw+l57bf79vaeIp5Gf/H1irKmKpa
VjGcysekL/RPEi6c743qS9+3srki+KGoqRA0OmuKV1uv/bEwG5g9jLgFxd0GL6I2K6jro71ZqS1T
hqLZIyFV0xerU5nWgZtHIAqPVoPiDGxF5RmoTv6AVE/yeH9VGyeRuIJGCC080sQ16FSW3jSaSUQ2
M3eAnuCyOGs+4ut5I+NLnrXGyzyVzp/3jW5tGNg2dTBoapEDXx//FFZ/r5ZsWDGXnMVUMsZrgpq/
b2XrK5JeE1Aw6sWmrdwI5VOBFh9L67vO/DPuqn+ayvRe3Db/F2edpRCkQD5FhWu1XZYnAajKyULf
QaZvkdLmFTHjuAmXJdJ29mtrUYTTjNLhi8lfVrYaxRgBG7eFCOE4hI4O7G4QFDXred4b4t3aJYJp
aF0s5r7p11zvEgIPI/T5+EYD/t3zgqLexRuiVyMdqeWpmV0mrflKHPprKw1U4aMLI8bRG7q/iPra
U5kjyWqyoKN0ZfRw/1BsLkrVRhXJMGnnalGuFsx24wvqE5RK3yD4QrYVFV6kh/ftbN0rJvj/a0ft
428xpXpxTBTPrKM1MqcFnWlzMG2otD3UHqDECIonhCqCndrhRjhJ4kMaTWvBhKFhZZSpFkQeqwWj
PYOmhyjq068ynRGGTjzvbTH4dbOTn2x9TvITqj1OAN+ttQqsMiPvM6Fz9DtoYx+HpfmByLa5k9Vt
G+GQqOkWhv9Xr9bsy3I03Z4KTymHp6DNgOqbCMW9fsfUgJlO2Yy61U2by0C9EQkt6wiQKX0D8wx6
D0XahRVSEMwI+89jEP3nvsnbhVFpMSnugH+EQGk9fpAZg9kYI2e/ID8IA6dxXwxp+Z/vW7lNb1Q9
xwCFrzrDTL1eH0VUHswkYdCWKRKvuIxZvzybWeq/q9ArPZYofRxqeCeOyPWI033Lt5cAy5BkUlDG
WTE5dm0ZtohmBFbOxvlV+cHSrPQroGbxDBFr92jZUQXRPqDm+0ZvLwGFJFV5VBhaBrHUR//t5lHd
RESFy8f41ahSGcdnjs6DA94ZvlW8oud/Yw44JxNCv+pm1+aMFD11N1fmarc7WkGKID0PaDhlw88Z
nYWdT7q1OrwlRNo4S+BF6s9/Wx3CN3RFF654LgXTVsDyQjdBlMVg0P9LLkptp567dUSVN1FzkQQi
a2Q0VMrM5MRkLuRWMaITzvigJ76904LdOijgMShM/SrcrEtgWQcZHiOIIE2CPn1H4jtetDHLIFse
BzTuWj9kdK4K7+/cxtLoIkEoogYeQUqsTicg3WBgIFuJaMbjMwqByNtLvMx9K8rnXmfcYL9IPUE5
K0budSBst55bDgVWRDkDtPWq5JDabv8ewq/81ckMcY4qofB3qaaue3EjhSjpllx0M9OjULOm7OAn
KLUES1MfDbsSxwmhop0XYONAurTpVbeKI3LTAKzaJbWbiocuscWfRh77TzS1qq+aNsLHHpX5Tvyj
NuX6c6p5WZAW9Kjoca5RvJ5T0rRdZrjAEPr6YGfjdGLo2DvCDBMfi7YZjyhxlU9oCpcvPtoPO2fm
djcZjiB20OnRMMLqrKKVIpFor84e0PwyHr/7bqS3ISTg5Wmp51jsfNpNY6powYa6jF+v8ppyXCZd
LBUTwW3eXVoEBd90y+xeyFKNy/1TejsBAQON7f8aoad8ekMaX2mICyCCVIbJWCB5XcnppHMlTkEm
5ud4mFDDneBAmhKHwWBtemNLv/tw/zfc3kfs0q1SrxTcMWvgASgapOkWuHDg4p0edQS3T3G6JDv+
etOKemsJOAn/bPXRf3OgZOOc0cIvw9EUwwNiv8yv0+LbufW3t0IFKozSqOIeqzKvrVhDNyGuTRHN
6il3W+kiH81Bxk+pO87lwaiHfmcDt5aFD7Po/DvMTq7R37HdQ5QMnCBcWqt7GYzcfSsbBDzvb9HW
sjwwIeBXTMVvufp4ZebBb4sSKHi5HImWCQqAYoHePNCn8jAY8Z6923eBL/ibPfV7ftsstG8gDXGw
583a2wI81FeIWeeH1KkzRjb970OQ7GmQ3CyRkWJ6XwpAR7nuZkRCj6D0L2PYXiezs5H0FsFxtL3u
wVbIcyOt92D7N5cce4wEUIXyYQ29oVPzkmrphwwtIktL0nPSNTR+LOAN/Mphx3mtlSGgG8SWpdoI
HBJmp1eR4IR7rCHyLcO+k3NwRNEp/sZZmt57i5BQ16VlRdNtLo5zKYJT2wTWDz1FNevQ5Xr2ZlgS
8wvCjfCKzhmUuEhqUkeaJH1luyp/wPrB70cy7CtJff9guN38kQq2hLLNaqeDVnc7gd7ml8Nn0YDh
haVben04qgaa54nrFKbl5L4ZdU+cHGT7zn7fazue+OYcqg+HGQAZimV0jUMQk2dNI6l3WLjzd2f0
qx/oBs+XKhtQaEJdNZNHu0j3mO+2rCqEGKA0/r8ZAqyChJjSmsqw1oz5FCxTw/wDMicRjDnnctB0
YPqmcbp/xbe+KsUSBpBhbwTst/JcS56JqHU1VGgdeMi6zJzDHgJO6oTVHpB70xQNH7BmcAmS311v
4Lj0MxKqvG8DiLADyiMtUiljFCZUvl/rj9lAGPUgeAcjoApP16Yguhzt0bdRIxuRxPboqoXSGdDm
yZPkbKEr9cf9r3j7niqDwBZtRhCghFijL7SJUhuSmTxmU4yetmHXwRmgc/EkOq1+M8ZL/6xNWQ8n
b17/nQadiZBoVu+8qBsHCCtAP5hbo/GwJnAJStCDdeXnIVwMXojwYx0uk90ckGud3wVR0B7c0q52
jG7sKq6TmJCyOg/fGt3SlwPDir6NOgqKzKcIKqLPi+H1tF5AStz/ypumqE9BOsx8B3HZ9a62Fcnl
PGIq7vT40vdFfJa+Kd71Tle83tmA2FGsomrc6aZJD/ugtK1Kw5RsAyUt7p81CJWOddXtlTtuQlyi
H8VlB6wXcmdSuOtVxWWmYEpRDhFMGYR6nDsXRJe7oyOD4KfrtNNJGlCndgqxAKnUXlq09VEBZiuq
LlIJChPX5lsiIlePkOXulOa7FBrMrY1uHo0mEjuFnY23VjH1czTpEOAEVh588bKkLR1RhIsldSbI
uuZTEcFUVUddhWCoVVzun5et+0DhlOjPBdpC6eV6aZagSOLmU4FIo9k8lZ7TnurGrM7w/izH3ChL
tKGzdsf1qEVcZSxqO38zunp007lcJMpuRThFloRCuSzmTwx1u5e6yr3H3LKSc5B7BsIPtpn/eX/B
m7YpZ4G94O0HNnm9YN+Y5kGaC+nKNFjPS6UPByJDEJO9lRy7SvzIEdR6EpO7B9zbOkRUjhUdLoyt
4E2uDQdzVflamhahPizxw0zu+yXTKSDgrvZgoZumiNZ+PZOKtunaFJWtolI6T4wUGB+XUvc+1dJj
YFno0U6VYsuSFdDJJTdRtP2rRfHRJptpvTwEW5cel37RTuNUFads8rrz6zeOoVHG3gn2QCSubkZF
XTBzddwNFKHV41xmHeqfRfnStp12sRomlnkkNZoA3fTlvuWtl4taJP0WzHtMzin39FvMDewUgsLR
wdMtmhGaQWad207vH/3ZRbStmxDK9VL/q2wT9KhN1UqX1Nh2QtWtm0qznAkr3AKv9mr9c5Tmqm6S
h4OdBY/CTODqQ3r02BbVD8OHL5tWzh6t200KxUVVSBNFDEgeuu5KNamJFmIzYzNl/HOye/ER3h9/
p6C2dSUZSoG6SNUxmPm8/rxDGc9T0gc57lVM7yub/fTRCT7zWn73IqdZju3gNe9mFzqLnY+69bAo
2Qfm5gBLemsU81hJaIy6sghtaXbN0R7S8TT1efzgOHn3NRsa/4cfxBMKzz5i1P3i63vKDFsOX03g
g8OA3oOoZLV4kbcJ5KN56PLIHUmfwYYguxqOOtWbrLL3Bv63bqx6QYneAVRT2b+2lxauEQ8a9pzM
KRBtC5bQaN3snKCauHNjt5bG+A9JP9Uhru3KVNZNXp/WFmEPguaHoPZdRvmj/qFwq/k09ou9c45u
l4Z/VSSedM2oLq5b+a7dGUsUxwj9TuNL3PXiadAJNAtQPK8O6IBgUJJRvojeyDoeKRTJV4BEaVhm
jbiMOpcdqLw8l520d07oLWmAgnvwH91o9Uyv/V7QVzbF4JKIVUunP80+l+3BFinEUzDXL59mmnp/
j1MxHftApDTFHfFR1pV7MGHrOJfjWO94w1s/xI9RPKm4RKYv14DCQtc8e1hy/LCWFp/ryhnzY+H0
9oM7Uq46RGXTf4lFU8U7QcOmXSosMA37YA3WbV5hxmU3SCQG4UH9iXx5egJ64L0RDqVwsm3ECoVj
fbrv+bdOFNMcVAkUCeAN2D6g92WXbZ2H9migfriM+dnLRv3tbKGn8S9M8arBlYcXIE+6vpfLKGL+
Uba5A914dvx04ca0LkIm3Z7+1O29NMFqcIB5sRW4f+Vy+j4ZHGFjarTN+iBzZt0HYtywjWP9AbyZ
+fj6palXC4QNsFCgm9dL61JXmFXRclsq533id/WRt7w6+0Oy7FjaWhmJAqdDgTVv3qu5Si1fG1lZ
4aaKm4ixhaUt48OUpv2noRirHRDd7fuoICJEzQxkkFWuN80251jzkE0NXaNtz9LT+vet35k7kMit
UwjsRdH9q1n2dYPeMGtq/GWThVCbItmtGe7JyWl1CXzO6f5WbS3od1Pqp/wW6VSpPVTJgCm/zo33
+RBlFwi85b+4ykrvCNgf6G4Udq+tTDyFRoz4DaRh+fQcVIP/NuqgFnXkFP3l0ZE8NsNuX37jbCiZ
EcW+gt/iOl8bjfsKFW2JggpdtL+jiNJNuVgeGhjMn83M9Lz+S/7i2AZSStIPvcy1uQhWKsTD7RQe
gLY/oyY8fWBG6nW6ZzBIAyb7VQgj2qdZsT6AXYDaZtJiRZSN7AAKR/Wx7Zrs+4R++DvgpXsdiY2z
yFwCdQUiUW7auhYGA5+PRUudxak7MgLmHN0kgVM526Ud2TLFg0dhgXomr9/KTQmhNxPtjzTUrbQ5
xBHKLDI2BnwxhaP7x37rkVV1TCaqiFWIdlcZk5XkTHvjdMNijPQD0iXGTyPS7OoQpYpdpUAPzUec
IEymQL/EsCYdYUApLpWoquNYuuLH/d+ztXQFS9A5pqRWaxZRm1nz0dG6FFJ2LX1vLEX0FqcHR5Ee
7+EfN55VjxYp3UpalYyIrq5Fj/iVWy5NGqKVgta113bnvBFgrZO0k1AUGai25sHy8NoF8voADgBu
BPMAjGbXtyMxaeP5es7QVZcGJ3MS3SGfcAhOlmY7KertvbcYLQYexuw7neC1xgOQfq/R8zQNy2ks
DmnfyhOANbRaaqb6AwNu3ftLu3WhoPdUZZViH4tc52lMCoMSGyDUX6CK+0qttzwxN6hd7lu5PSFQ
J3nkSlwOWsxrSIfIJ7dgrj0Jp2G0wrLNWriyeiR2EH853De1tSBmWUnM4Ky6JW0fK8jmKkOLQyJ2
DdAbk8ojZf7wvhV1m69rQligKoz+B6eQ03x9IuAcpS0okymsoKT6qHdBdnYdeKc6csNLzl87eLFW
fezb2X/9AeERp7pINKRaTqs0hclzbwpQjg15gZFyGQJx7q1+/qdaMtQiqnzeOfsbB5JoSE03qA4K
QwfXK0V0KeqdAXtRV85AqOoCFWURPwZmO1/cgpnenQ28veIkD0R69F9hbmQPrw0WzQC/UEmE3Gdt
dGkY2oXkdDGPEdLrTzSr7CcrFdlO0LJllBlVfBiZPSRj6gD/FknI3CIyn6YpZHK+Opm58E5ej8aV
4QrtjWvG9ccUbbOdwGLjVgAO/h+j6tP/ZlQ3OzASACDohLrRsW4X/5km1HjshiJ+uX9eN9dHmA7J
PzfjZih5yItulA3nFXHc+S/DGJHN8FOtOqfmrIV9yVGqau/V02PkgQwicuWpRUPxutpKG1KhekqK
KcwdplTous3hBCf5EzFoQH3P8V/vZrBHiIaYgErkV7vYiCVANKuawsyb2yOhznCyYaA8jl7m7bzB
Gw6A1O4XESB9L96i672LIq2XCKdPYU/v5nmBb+HURRZDRlmWGcYDXDjaJTL06m1toXh+fzM3XBzt
PdUNowxDUWR1bnJzykQbLCPv3fipR0np/dTa2ef7RjYOJzrKTB7Dz0SssS6HEDUZFRquYygSS9Er
ivTC896EeTq3O3nJxuFk2I+epXJs0BCswpkgzfO5DvCefkV3vsvlQkVSr55Kh35f0WT9H1opix2j
G+uD9IASnvKjBg/u9QbOurZQmknH0A2m4JBUhR7Ctd4/ZN7YH+5/SrUf148Fk9yMiTOgTvkFpoVr
U67TR0YwMu7PiUy/awDhjjYjUi9U8cowo/C/U1natAdqEyQO4COqH9f2ZhAXzdgRD9mz4z+VxZS+
TYq4Yd54isu/2kCUOwZvDyQLpDereNpImtcdp95P2nEyFhkaHRopcSuH57Sfhp2XaMMKzHMKYKQo
gaDIuF5Wkiy5ZbaaCDmwjDYDg3hCn6jaccobH4+iDaOMQHE4leuC0SKtXhi8qqFMrNEioh7lJRrj
/KvWifR5MbpopwqwsSw1JqWYIqhP8c5eL6t2xjqlqSvCoLb1S+NJ7ZTsD9nf3jHCVhoR0JIrO2uk
8uKbeRu4iwgHp08/xN0QPWndnOKZR4NysvA+QG3S7ezY1reEgYIwBTInlVpeLy1NNUG84ggwTaX/
F7y/xTHOpukhmaHdzuS0R31ze6fJwKg7KpJOxgPWUM0+aJn5akqJDlSJUE6Stk+dzYGhersH493Y
NforIJuotzGKuZ4enkUWLP1QceQr2T61mWVc8oSU5L7n2FgQtxg4GJeYGuL6QVucTOt8gwVNUVF8
MLNuOGV2jbpgskeuemsJvAh4awbqgcnYa59BsyrxhqwmFvH17r3d687noCwXk+HENkh2lvVrbPza
I2Lt1y5BlIwLXr2e0G3JFNG8KRRpUku4wCsF0V9S3zvAa0F6tdBleRBxOcuLQ0wD+8+cOjBIVZlO
CtvoTnGIUCb+OSya0x/zYKi/jOM8/9T8Pv08J7b8SdwaANRrYUJ7mCkxW4diNK0lvL9Bt9eKGUAK
DFBlKM6MNUpEMtiQW3E6hGlMveaQTGX9JadtFDMm51sHSNYZwgrGnXt1y/FCSE51iKECCFo58qvH
K8Dj9mXSDKFkwOvrFC0arMfSWYxTI8Q8XFIxumdbaeyeu5Hhc3eOrP9oXte4hyVP7GDHhd3ec2i3
yR0VhAOO9bVe95TERT/SYYB7vE+fezLl0xwX6FfJfHjOUy/eeW+27NGTBjVCa5wzqy7nb4GzjdR7
bmQDwVfpmMcSbtxT0DJ7m4CdPAj0s3behNvLTpkbPXKyEhzMzYPaS9oqRU1cmXppC9ah4wZW+V60
vGVFuUo6tvTccdXXq0IAFJg2YMxQVllwqZHAPdOS6nZO7O1FV7REitSQB5t4ZBUcyKUz6hh52TA2
/fRE3a37aEdtftC5g69GhyhTxKgMg9MIXmMIshkwexG0hP/Iix2cpRy/lx5irITk04Mb1fEf9y/j
1tKgqYB+Cb5LxYx+/QEbuNeYZCIubuzJP3aQkmcHs6rhL7Pc4ufrbalAhONH8Z6SzbWtXmsEBway
qrm3k2dev+hE8Sl/K7W52lOZ2nAyHAhiVaXdRKCwWlc3TRWeICZ504X+oE2Bd4Dtrj40gJAe29mZ
jiZp+un+AtUCrl00ZCbExihy8C4ALL9eYGS0UzDoykVPrQCsmCafynwUSkzA/zTDGPbYRNI797M0
vt23rP7ltWWYm8EVAfSj6bs6oVMQB8tSsI2ipagK2xrUI/j/0f/rvp2t40J0DFeXGkmDLO96hX7h
eQKKLtKOhQpxSR/xUDR+g15sM+18zC2HBdEQdnhbyU1XpmggzKM2R1CbcfkOGaxy5yaDviDzu2c3
H+Wf91e2sXeEkvDEqGjPAj94vbJlylO0YlVyWjkGOqEgNEUaNO1BLovxMA/oESeJCA7SWvaI1jbO
qgq8SDu49qx4FfKBzjDMssuJI+IlZ07SKpAmSMEKWOagfaNFWB0mr5ku9xe8sZVXVlff1yrieVlG
Cg0W5D/IFBbzsxHH07EJxB6hy/YCVflZUYZybK6/LYvWWn3GqU16nJ4n252BstTUNARvMJrp47Of
G3v6FuofXV0J1VSArFgRbztrnKQX1RNEHAYsgLkOQXTcxe+icXk9HpsnlU6kiqjIENaUpMU06hDI
pjxzQfxtKDLvpVi86NxZwtwbO/01ObheEfU9it0EUAgiqs/82xMOcUG0DDUIGbf3y/dOUohHGUc2
0OG0fmdMk/b3MHdDaPZe/wQfdP1ijfmwHHEO+cviOHj2oXAdBDbcv+PEjo5EGv1/6LVSfS2cGWm4
WOx1G7duFZN0pGg0vhH5WlVCo3hc6qLh5TSTRRFMQQ1edIAra0BGITzO9SkW1XKir6/tPKS3Z44S
My5Rxx3T+VifudEdnCH3PGis9CadD62fNx/1Sm/HAwX79IOxzL7xKBj3iXcM394ryjE62RslUZQg
1igGKS0gIzPF32F23fMytMEz2X1xWGQUvdpFYkrN8UHqTBdpTVjtDnrkThM+K5u1ihleTzah1o3u
e0er2/6Q99YebdHm4lSeCDgEcMyahlzX2g7KFsGzOjhjmKaBey6R0TikZmc83PdPt0eHxdFXhbkH
SDmHZ3XaI2FmNjxIYTl49nkwl/yfXKv89wj29qdGMuznDAyC6nq+B9G/fXmwjKeiOUfxhNrJtWUr
ttrWDbjTc7NMxyCfojd1yUuXRCMkB1XedJ/uL3XTIGJLtK6peAFZvTZI6NrOQapiZd9rnz1G+A5F
ndXHspvMc5ICDr5vT71l147Eh0uUDhZNCpXBrj5tbBsIvTT44xIZ9Ke0s8anwICBZ0b5KYSfqfhU
A+a41LJZDvbS/Xi1ddtT9XSLH0CHZJXIxmbRCnqC5H+uTV85TinaHqzSx4cF3XDMme84M2JWvc1S
MZwMs91DrW0c4qsfsH5vx1YzytEbwqGliUd7BAzJUMo3vTPtDTrdPkIEFbSu+L0AWuk+X+/sZORe
UAaVCNG77kPoIO2j7kPcev+Lbi0Ib8eFpJIIV+z6wI6j4zayFWHr0rKPZhzNHAmU4LPg1QIaFCGo
otOaIFxRZOvXC0r5w8awhQj1HMnUyLDzQzXCU9jMpX5MtF0Wqa2lMUpI4MDKiPlWYZmsuqlxGl2E
Th5XD76GI02GennbgNQ83v+KxsY1VDU3uDnoAyJKtT4XluqCdqYA88fIMtEXPexDPmveX7S0guWA
FrBzRnV5ri6zyZj/KYF7570vEqek0yZgGAItYYgTFeb6Uz5H7huvTrMECgJn3qN93vwuSsEREj6L
Grn6899iAfpuVIOKQYRmOnQPQkJPNXXJ5zQugh3ntFE4IU5EKgyCATCBlKqvTU3Sj4PW4LPoddOf
u75GpE6jpNt0WXNqu+RTxrzUBdmcibur+0c/WIYnRra6nf3Z2B5+B0EE9TYSgvXb086M4QqI6sJa
FAEqq+niHCBuc4+kthbzirH36mSHd87lA5MNELquu6oJanBNmcVjOCWpePR8Sb1SSopuTqTtrG3D
IzM4AP4cd0HeuG536GUNKG8eZVi5FkoEzIg9LlmZhUiNDCGjhUBkBl0+tEuyhFaZ7iEvN04TdW6q
cdhWWd3q5AuXUdq09um2pLH+5BfWXyXiO3/IbveSbThE0jlAkNwyKsFrOHYLRUulpxE0zlVjncSQ
N5+XqE13SAE21wPQnCIz+kl0hK+PrNMWdkJuKkNYpJanbBnHU1KkBkVTrdnZuY0whVoNVBjMuwDy
XsdgrRdUJR0YGTpuUn4RS189FVFgvRhmbh5kgzRVlRrToRzs11elAHlTSqEuZQC1C1YuwNM4USDO
ZVgWrREyckOs29bZaU4Gaydg2PQBis2PXhxwHjz/9QeF3Bi+JYfOXzcE7Vk3yvhSVll9mvLk01A7
+QfpmMMbfFEZSnfJDyLw64sgN9r52ls+gLCaAXNmlcFKrnyRIXy/9etiDOsZdrxDsfT0m3SjmL4m
lQ1gOpmhSr//LGwkEqChmR9mipLerrW6G/ZsusWS0dQN2iGl4y8thKlc79mfkdmZUCA7ahF8UfeN
bl0TtbE0wqFbJXG+/t4zo4TCdATfm/zpULiT9mLNdfbhvpWta0JkrQ4QoRiT5NdWvMxKHbtDBc8a
YucURbI+LHPevpvMem/CfPMrcm54RigcAWy4NhXEcyZQ9pIhCscQKBoRI7apkPUJLsh/hqmUXwrd
3isBbK2P9wokBSfG5+26NmqXhiPcuh5DiDkmDqXo61AXrvlOFM7eg7y1QArdOqdTdRnWfbuiWyJz
TGZcjiET/9F1hjR9aWGQdr5Yk3ql4hq2XMcci73O0NadAH1KWQCXxuuxijHHZbbtAaKFsNHhp48J
4sNG9uIsUmM8gSncY+jYs7eK3yMjmqwmw17aDFmotzI5FW1Xn/U58M+xtPZYxbZ20UFZXnXKQfau
ySsUn5AUcy1DDQzbVyT3UMgWkS1OqIKnO12SPVurY2pNjP/nJjAAICjmaZyd4KmaqYfVc7KH0d80
RbGY1jIkVbQQrw9nPFgtDJEAAKymdL4MYkiPiSz1E4jY18/w0eEFsUHbTeXU65JELgNtrE3OZq11
wQV2O/9idqAAAq7H+b5L2XJc8OEgkKiwbzQWrlfFA+RXjillyCCVbZwqvqdUUwh7XnnrEJINcNqh
ZwJ8vXJdSZ5Sard9glLbTT/aWuHSVXCyp8az4x4W4WXvfm9tlxJuZRaS3JWBp+uF+YjEQ1gTA5gl
QjvrrrDPbYUeWzQJc6fysWlK4RsQbN0YFKGzG1fmEhHo6nN1yhEN/czBENQEnGzH1NZ2gc6lRUKR
lMxx9Rm7yDfRAE5lGESyf6zI7T5p2q5aweaCwJK7PKN0fddgJRi6Fj+BRiismaK4ZG6JAJYrRX1I
6ybfedO2/DAos//aWu3TYNWWn3kAGGAbKC6MMvnPnjb5P4aCwU5NT7wwY7TsX5x6+nWwLAAvp96p
gsTfsrEia4ZWZLgoShv1P6XRMcEVD360ExVsfsdfY7hqsBm4zbUZpygyUY0ceiacs+zRKGL7KYn7
vrvoORjT+zd50xhzWAqroTDIq2elA+JVx3NDTiB7OzpYjZM8zUOnkeoZePnDv7AGIAB+SjiKkOS+
XpoBgZUu8+wXDKV+50Yj6iCT9RQXu9xdW+vi2yGrA+ZJjQRcW4qMzDM0ZuzADhVxqC9R94gkyJdE
1toO7HgrNSD3IIUkS0fEZxV+uEvbuVXKF2yQuvqqTTALeLWZK+br9CSHQT9Uk1Ycl6n4ev9jblUy
kGmEhRr+FqU8uroEsRtoeTmSZcGjvTy7IyLftTPXl0xIGN6F5lyK0p4+tI1Mv8GfFD13kCMuR9i6
81Od1P3FzWLrux6J0n1TuEn1j7Dk/J/7P3JzH1RvAB8OVcj6MMM/3mRGwPsX6KPzKUtG0LWFFv8d
yGxPvWTrsaBHA8oCwKTqRVxvuVMxmNp6PEpVFEBQi384u/0Mw78J9gFVr72h6q2lKWgLkS7IBCCn
1/aGykh5Siae9nyGTaxys6+24kCvB//fJIFMFNJCU7knlJfXpri6Ca1Klua2GZIMyEB1X6HUlu4x
bZAT+Rc+QT0VPnRAjHet069aCQwyhUHoZ2TRAyQEw0NlptYRYcPkdP94bO0ZKDiVd4FaAW96vTAp
vSS2R6rEUjXwYxMN66myqaOVcY6wdiCL7/cNbm0alU2qBsC1SBhW/k7a7eBbaSZgL7O1x7gwIYSu
ZLJwSYdo55HaenahnoPlgMKBSk2uF0cy79Wzja1a2vIlz91BC0kHpbezXxt2VMeV0TFGGOlJrd4l
z+znqoSsNnRGK3l0yrk9FVFb/nn/y21aARMADIc866bTykRPKREephZZ9n19lnViPsapOQaX/5ud
1VmnggMykScwBJo1HWZ/av4fZ2fW2zaStu1fRID7ckpSknfHjuM4OSHSk05xZ7G489e/F3PwfZEs
WEgDM40B0pNSsbZnuRegW2l2oX/33i4CBAAyaL/3OA3d03zDsYNsNDCCjaVppcuNWzazETay5Foa
27J40/us+TEtjRqurKY0SEaGFLa9DarkB75WprXTF6e7NnShpXFFz3kI66z0uN5Mr/+uasPQQt1K
s899VpdmnMia4oIyEDR9GFVRb9fgYo3hmNTWGg3waAvKDLl97XekEjvVFOuLWkp1SST6zIHb6H6o
xJCQUDU7KfFM7gR0zMbKV/g+sgFVtny23Ga8spu8RqZ/ucRvOrdrCAfZN7/h5KedhCKp7UCiBxEj
jptX4TTpKvR6KS+lx2cCQkpzMGsJpSmInVYezK6t8lHqdHuUgohmgvonWtPjRlbGYVU1Gn6kRRe2
6pnLZGNV0ICmAEl+d/ICrHQWV6vnY+poelxN+Vw8d4wXwg+w/z6EpxwebI0fFBGIQo/vkqGkqoIL
ds92LRwKYFXx1aIvfCGWObdaWwtg0+Xc2Hzb7vkjwpWaOZqaqGnatbr2BrJ0ysOJ6nj88RE/V2jc
whZa95ueN4/o8ThO0Bd2Z/o9CtTZoMeuP4tPY4mreVTXmfu/tpvgwrSqE9P9pOr+M+btyz+562rG
zjYKfE4+/j3n1pHwjbIObkfwEE4OBYhFmQMb5cqxqF2twjCvQMT+qo3+Ejj63EjowQHe2rgVcOSO
J95O+qwnKw7pPhWxb6NBtwuJ2WIOE4xGLwTb547EtpbkEJTGYBcfj1XMoig7S+tio9M8494UngeY
ccy1JrKRti2eg1zzyxDxv/mfj7/nuUuGEiq3DB0VHouTwHTpStUZuNzGqaNjNbL0JZY7+PM8GoFw
I5jpy39YQBqikGw9mqPQ5Y+nmjqab2vaSBhRmkWoeZqHtDLK/tI15YW9e3ZuBJgbgZ9q3KnoQonn
tV1MTh83vd1fY+PkRomTjofRlcO1s2kgf/wtz+4YgLwowYEcoNVxPDVFVZjIljvG7sbkNm00Cwud
wLixUuNSk+Pc1Ggwb+boFJGA0xwPNaJV1I8oB0Ah7pzDMC55lEov23td0r9qjH8hbvl9rk4QCjB6
qRVsJQMiyu0H/XHdEP1NqJzCgqho8kTVOPhB2M/zrZzrVYRT1c1f6tVe/mdpLQ8rjdv02bWK+tJB
OfeJ//wZJ4eS+lxnC+rw8chnQRkf4iZ6wQ5qKKn4Dy8G1x1Il9+yCacYkDS1Rmxx4NAg2DZEmV0b
oDjzbt+q2d59vHHO3eVIAW/nbzP+On3pDX3K0UgjA04XrYgK05zuKL3qbx+P8vvGOl1DTICpilBQ
2RBRJ2vo26qbtXmABdt47i6fjGVvZX4bg/qHauz6051j5c1dWoPPa6rZvrYK0R8gmqoqpPw193tV
DB6cBoouB7DfzUudOM51T/58IR7/jX5/91udTV4e9U82+sl7baKiWCM3NkAtU/2/hfDGQ7fWhk6/
p7ch1HZ4JleF140H0yzUC/j84C21rWKPN2/+I5OWUeFP6XcyVnKqL6zXuV1IE5N00mC5SCqPP2Qt
0Q0yqIEDTVVeFrVT4l+B2XS+d9BtL1wqZ2oWDAAIiY4C8g+ncuoNNc1OJAsHz7NIkOdK7Aq8SqI1
A5qDYNLPHn72lZyzS7fnmUlCdwJWjEABxLh3J14160oAR0F3VKLZ9e3MQXdygrrYsGa/uHDDnJkn
ytHQvblhaNueclFt9F6n0YeLlCe+HboD4uq1PXnh1Mr6Htivuc8K/Zs5T92F9OLsPDeJN+rwvPan
WB2va+CPltCTKFNOIE2catcibXnQR/+SBMO5W5Qq/IahJjlD4Hz7LX/cojXMpcUyWg56bWVX7TKY
Ye3JIQxyrI613vciI+mmJ6FxxWhThvWAtfy1rRMj08KE9Yv4GwnE6U2egIBKe1pfmNHJ29Xv2zuT
znVYDxfbfefnS8oGYmOzpTj14fX8vAWVTxl2XA3t0amF8wwHzL8JJtxT9FQV4bouXlwhJR961uLt
/Dy59GScia2Iqv7fbzhFvPoQOEhHkJOXZqfeZp2mtIvnyGf0Duqbac6Cpy6vir/PAYhNaU5zbshz
Tk9tlwSpVlXAR8ZunEIUN8zbhLD1wihnooCN2kDLimLC5uFyvJ0EIq0AiBnFwNXhRaR5k0et3XsP
67TouySlUnPhNjrzUsH93dqq1La2fv/xiLqedUPS6XxMO13WsAqU3oRmGtj/fvxWnTuUf45zEt9A
GUwxVKYWSQdE7qe5SnatBHkzVVN7QQXs7JRMUD6YmZAcngakpSFWoTsD5wFVxDjHQiGCc32pAnlu
F6K/iroMWxGTkZMCk2uhXilzlmqwCfOFmWyxrz3vhkW1ccpde1Ut7iUy1tmviJLPpnHGP0/bPL7b
oNY5/K7oNvWNviBo3TtYkWGikF64vs9uxa1wAO4Z8crT/NpYgU30PX0rt0ELvcZN2QhXn/sNwl0Z
i7rrPv+HHbJJFFnwUQD8n+zEyUdHWszETFZrVSjLjnaUV3P/bGGfef1fhiI+I2EBgnxKyTKW1deW
rSdndNjfpcvSxK2f+zuvsS4Rt8+tGAZWKK3zX0rV2yv5xwNhK5TkDW27rNqmfR3aVXzH0sO5m2oj
efl4Vuf2/RbJbxxxBEpOH1zy+N4bpq2dpOf+CxTq8lVDu+DCvjg7IcpgZLWIw5G3H0+o1zWoJj0v
HlU8bY+7RxtOhZJXU60nF+6mc1sQdgkoZrQe0G882RECl5LZ8HnIZTmIPVrr2lWp8uJltQa1R6Yr
uXBxnDvSwASY1KZhw2c8npqCii5wKyBBsOc2loMePKZinkOfqscuS60Ur941+efjVTv3PVkvqqGg
kIhYTuJiN9eknPFIiUVV+C/Q/CcMwgd5m0woqn881LmI7I+hTrMScueiLSSlFt1Pq3mfpZn2UDae
JkN3SoPI653qfvZq4JFcd0H88eDnFpN3EylTYgdK5if7ZpV5ZksNnPbmHXRPtvlYOkqPdXNZ7zMz
veTDfu4wAOqCZbBVesC3H6+liVsiqrATsHBbhyxkO/Ne6/S/l3XCZI30buOWcVOehn99MhK6T1of
DyI1rg1fYmpTXJR1Orcv2Y+bNB1lCKBkx3NJEzSc8P5iX67DAkZnWXZ5Scm4V465twoLV48UaeqP
1+vsBwS4RqcE2BOg2eNBC7Myc9FRJgS6Vxxkjw0FlJBLzbVzo3AFs+0pSYL6ONkVCQIglpuVNDbm
SgIjwF9m6ZNq9/Fczp0xwlU0S0Cfkypve/OPS3he4eA6Ixs/R6Pza5bXcwipZxGhV7j/JaDaaGow
RXlZjHfAWMT3y8GloOFJ39nnTlPBrPEvsb7OnSZiUW5GCxozAcjxjDZX9zwddAhCWt+jtG5vgYBT
HWRVVNee14gLp/dc1ZgoAMTMBlZgzJN3jHaeDvACBiW2yWA0szU4lFrm3tnamu6mBBi/tUpn3665
FvaFW+NWZyeH1Vwuecmfmzmd5s3eA4k4WkjHM++ncTJLb5pi2krDT8su86gC6oL7GTYUhsjtb3+/
d9Az25xEcDiGD3A83uxhsTH0jFebfXPl2Wmzc22pvo7WMl3AVJ87DHRGN+gECgrvXdSzZPGDCV5b
OqtgL4Ku+DJhonr4+wkhQkWUhXAggeTJhIyyTC1jhgolE1MLayMX8aL5RK9a8B+4bFBz4LKxczbx
k5M7pFFTCvIOfa/c7ZMwd5ImbI1kfCmXabnQPTlzR9JCoG8ObAcZz9OCe1d0lMeCTUosddy9lXd1
uJRy2qOSpqAzeH5EW/aSTOGZB3Wz9iR9QrV/syU43htjMmSlb/QT4gta/t3MfeuqUeMQWZ0qfi2W
WmGKZk9BMlgXdsqZC422HkhDutuk/qeddAn8gW4e/MBRy8w9nfuf3aicKz0XF6KTd1uSYtFGftzY
OvZG1TueoTtimp5lKUW3tOyipQMo0NB0ff54S74709sovG4sHNAkmkHHo6RFW1O9LxllHKYbF2TN
Q41VyJ7g8Dkdtb/WON+GQ5ABDjr7hfTteDhRWpMaJfW1JvX9g6YPKtZGO8ec1bD+9rDROCQ0QISK
C4Q34TQMWehgJk0v4zaYhxs7qNa4W/LqFrWtS4H59lcdFVgZitifRiXCvJuXzPGs9F5UXiVkC8xh
2rwkpBN6yi32S60FVwkI3xD1lvZaUvwOp2D+ay2/bXhyQkRQIZNRYDwevkLeq8k6wD8Vgkc7KmXt
s6w2bimhWKzqlsaXWi4FKe/OwTYozdINv89TcDpnqStsxSrRxpvfUdTBSN83Gt6eVpaI/cd79OxQ
5NwA2iiEs32O5+euPLmdY8nYW7310OUmd4tLsC6Vt1x4bN/dZcyK4AGtSUrlmynP8VCbf5ULuEPG
eiC2lr2VdN/MtB7mUEhbe2qs3nmClpF++XiGZ846oKMNL7BlkSBjj4dt+SlqEoaMZ6NBrmAZiS5E
0/+H77hNi2SH5xu49PEoE9a8pL7sk3rs64PlaGbsZ74R9pMIdv9hQhtGgCuMEumpqa1YPC2wEyZk
6p58tioOKdU0F7mhj8c5tzWoN4Hh5LFDN/10Sj2l7rS0JQJfWbXz2/zXPAQAU8bgUl/p3EgbOQ/R
PiZELf/446EzHGiUSZrYNVb/yge0ErZ5oN+NuSP/9olhE9K/Yo3APWyg0eOhBJtEmzwqI47MJqyc
J/3grzNvaWeX1x9/vzPXPw0RCO9sCjgyp0xLtkA2ImJex6JxhzbsllLP701ivOuCFmYWSc+X3/5+
SJoDIL42CeB3/XkM4qyMCeKB2k3ZDvqoHebdvIYG3tmH2vcvNcnPHek/xzuJFOYyYTFH7EGdwbCj
RvZalM/mcu0PiYVeQ5oeZFtcUjraluj0RaCUweY3ePHe2ZTUPNdOp7d1bGp1vaMmrkclFZVbVa4K
oVNT3gkUKSJrds0LJ+/9dOGRbvYhpI+w4L2T6XqZo1ypuMFqpMauS7Fa8dTD+RhF2X/Wi6m99kyO
ysdr+v5wbORVSgykyPDoTsXvAhPgSjsi0MA/LfoQtXYzk0eEJgoRf32JsVv5D+UMRJYY7vhwDA2R
GXuZRms5O6/dOC/h7CTV50p58sLh+C1yf7yKCIHCLaFvB8gCKvLxWLnjltrKzEBkrn2G1UTn52Gt
NcW3cq4bGIEYBUdtV4k+GmajuwduzmNbQD0zeatE9s1NCkQVfBto7IWL7/2LQVJNWMhFAfXFPz24
7di0VWG7fAbNyj/nFOciHauVLx+v6/vrgU4T2AiErSkRoCl1/AHwi+zL1CewyXUTtnimOSHd4+Bl
KOSbOfX+hfbhuUkxIHk6lQJg09s2+6NYsC6uslsqnLHv9vZeQQFvH/Emdy9pG56b1kagheuJiMm7
6ib17Xpl47SQj1uEx/q0LEJwpiKsg048dIN2qaL/Xt8QFg9JPBrdYIPYuie7FlknnZIbu9bPU3E9
i7l5sJuluXLZXrvFdrQiNGdTu4c9Yr94SwKLEDGt7j4ZguFb4QZdnBRB8zWvffe264V/23e5+8uu
GueLbFMbN91cPJfSyGhftRfBOO9vM349BrpbcRaZh1MGiJeQMlt2puDh9rUXakGhP7WrWd5YmG8+
BF6v39XOYr0thhZcSC7PLRXAhQ2dRvCHzOvxlljQ35r90SK07u1fwyyCh2Bt613m268K/O+lquK5
4YAcQb+l47gBmI+Hs+osSHSVdfGCU9HPWnPmqwEXDLQgLD8cKvtScefMxflb1Mzj1iSIOS3pZ7Vr
1/2oKYQ6zPEh7ZURUj21r6U/XRIdPvMwMNSW5ZEBkHudHC7dTnu9wCwn7hw1rnu/HeSu1skRbgTg
8JvS6vy4E1l2obJ/Zu8Ar6GKyS1KTfO0C2NMVBzo1nZxXorkS2fD1DtA1OvmW8dafEn9tCu+ZSrv
D4YEIbj/+ALb1uvkBifCpEa8NYB4F06KnHWXlH7XmCrWp2F4ywcbMXW/mu+UMaUorg3WK5oENR4R
5pQ9L3Vxafxzs4e3ADSPMiu9tW2//XGjBd2aQLzuuliJpXiT+G2EXpql162nicjP8vVlkcN0JRvv
UsfhzM7aXNdJR/n0vMwnKQUEQsfo56GLpa95cetO4pOpi/QWyEL59PFHPjsU1Ria2FuF8hTC08OM
pm/SIAFT42BcrcIOB+B7UZWB8f54qDPnk1rPpjfjbyXR09ZoMxhw9FHfiAcdO5rDqqmp50V2gHga
/VLtOjO9lOh+PCQAquMl9HMLNyYkPnFO9uiOun6SkQ06rhZlq7bcjZ0z/y1PF6W8/z9J0AjHI7ae
u+SalijA6usaC1fRFeqX9c4prEuXwtnJbWeTru9v5avjoSatM7LELhBqLUbraxYM5d06Sg1r6iUD
IVUG7qePF/DcgcBYhGI2SSg30cncZOpKfc0QMU3NIQuTpm6ugzH7NzMz9QkK9HLjdU7wgArCJXbP
mdiCUgVI0s2fg+7USVyMxkHXWZlScTIULpTCSkWIa/19lggrjQrMhgbaWuknl+zSVoPlkmbHQpc/
mrpc7y3DSKBrLv3u4w955tDh3kerlAoX8hynBdCuk80qRtIoN8FhEm2+Np4mvCKQvb2E+jlziRL9
MC16eVCST3v29mKYHajKKlaWNXTRbOTtrRqg/yEMpHU3Pkpar+k41Te1XRd3+QDA7uO5vsc+bS0q
xqfARUbM4T/epqvvjV69YRP4y2csfaef40gVr9Ua+6AsCjVG6vo7QfwT1r0bHIjWLxkZnjkp0ClJ
WQlC+A3vZMVyfZn7DOt2u5rKvZvb0+PUBsCT511WBeXVxzM+s1t/Vy0hm3NUwEYeTxg59G5OCiaM
eEV6WzZu+mUcuuzCKGcOI6P8LjrpDon2yRtRDkbqEXIwJyyEv4164YaBVbX3gSflbYHxwTMxiyTq
Wy/dO+e2FCEdfHMuA6SvTsO62V/SSekUAYThXKVK+nGd00oSWT5ddVmn0VMzzHherWbv+XP5+vHn
PbeYUI1pZm39NAqYx5/XzIsykTY1gdywVq4c760lrNijZPtL11LzQq527qjS7uG+A6xIGHuymCB5
7LTOuBRWts0cNl3d3Zh1kT2sVP0vHJX3S0rXnVHouJjEXafk2MYPVD62yLEFU7I8pa6TRBVWGiGo
PeeAdLuMRZbAgEr4IR9/U+P9NLeMirTeRiwI3OnJmraJ6IZUyC72HIHRX5E62c4cNMVFiw94GeqL
aV956+TsPG30253uLcWhG+uk2BdNaod636o81NzKQiFQg/Mz2lP/48KP3L71cUAI7pcCBUboVAwJ
j45X3ndF3mQTQqJqFsutuW4v0VA04dDPNQJYfn+3us+09ONA2FMa6rPrXGWW+msIGwkGOB4kjjYO
Oq2Q45+BtIQrhRiQv2os97rXxm+iw8prGe1ybyCDusuT9VKt9P2mh6q9sUU2fSqIONuf/xGLitVs
MpF0sJxwpMl32jqPRliio6kfQK+jCBn0askPH3/w95uC2NemTQesh67Zaf4GqMyzyoFUe8CBJKL5
KKJ5dJPHLi+dC9WD34iF47X1SE5trkseYDohJ2s7LByJoEKKKtF6GyejNqnWsEuswAwNmU43fYYq
+QF/yLYJrQksTDTW7vzPqrTR2gVWjriLvjr+vT8oVUWaN4zfJlPhTKH5i/+KGq5c9pgPiz7sar17
bMYST7+PP9f7NWJtHD4YQhJbZ/MkSgHZ2yRlzqYc8lKP7Mn1IlBR2i/RpCV0ybF6+Xi8M8tDdkII
QZGLustpdoZzMn+9V6jYy23hoocpg6cVycMX5Ux8tguDvb+cAK2RC9LD4eLlfxzvQFnkubMoD5fz
Um/a+8K0EufbVEz41yOhUfkPoF6cKdTw4+1jrdRwnnSqIU/2Hn3zfF9Om1D1okr51aR/2IVN45pp
6OtNei+qjAr5MKYJ5RJtfbCGasR+IZDBl1bC4g6po2HCkEy+9ylf6/RlHVZphrqHAP0+yZ300Uv8
4W7yNV3ETUM8FLZlShu5KC3kEkEQds0OlJGDe3ECti+atMFxcC/H9u9qhPm1RLOclmy/pnWO3SME
WnFTFeVghUWDeHkUlLMOJww9uOAWfxeRY5ad5eO+11p/uB2J8NI3Bd4T5wKzFybagwHat5bQk0/W
XBjyCpUyPDFqo1QeRTHX/75KRJD+Or8CBEGpBbQ11Sr6D8crBMDUTE2XurXwsiAU+LJHzigq5JOD
YFcuqbe7sCX4+46PLAwklIR/AyI2ysLxeBimuEYHvBvAcJm+dXYrdz3CS5/qCWX5j4d6f7TITclR
0VEiASAjPh4KHwDRQvJsY3Nqq0PiG+mtt+DHSe643EI7uZSA/+5xHc+NRh67iotve2lOaztWv1hg
n0DwLomDm+liqvWrmQ/ZcCj4P9zVlpX806HEK2Ii2ER8KpfGrqKGwswaeW4SJF8af56+8FRnTVjQ
/U1ubaWMn41sVRvyuLRfh97OP2VzQx0lzcTqPyD5TKLfjmK6rrQc+TiyLXOOVOG2etibWZCiahc4
r15niTcHn+2X1lB1Ejpu5chdJcpZhOuQO68qrYYmAhQj/1dbU/VZz2vtWz+CkENTYvJfU+qPVagy
0V3TuS3XOKsH9SRyTf8XrDky3jJI8jX0lpqAfVuNr+ZgD68Iv7k3ZVeY/y4jliWxa6/ZP8R3Su6M
GY+XUJZY9z6uqV/RHclb7ykdy+4Vi6KVOrqWdFUkO6jlt1Vh+F9WCHbioe5S3Qkr9qn8vA7plH7y
EsvuETjo8rWMTaHXzqekQkc8Cgi7OHjoBdyUfjC/Wn3q9JFmteObpqqsg5mlsmXfcATQ4EQ+CF0G
rCqLeABMVlHVSIqnsthsp20jGR4mdJr0cKhRrwuNkRrpvqE28TJoOelrjW9IH7mJveThAO3ndh2C
Zvo0zKu2E4Iu2IX9fXqVb8LpRLJ0yTm7kDRO9vfEMQMNDOhrdpW8MfqgvIMZknuRWviDC4Nt98Cf
e3sbzOOpJXiB+gI08vgw9T18iWVwDAxQ9TKay8Hb+8lwCeTzDvq2dTY23z5epq2A51jHw9B+t1vY
fHpk5HWq7WpfzLdUmpKdI7h3Q2UG8+dEOMOtO7Yd4rmlb09h6etaHhm10V5CtuLtuo14PHHCNpxS
+JqbRvgpNhMFQTObFw//iZqw7sUbSm0EL+YECp1yN3O+TgKPW7uzNyqg0SKjICanXq9QUsmROK3b
uQdKYGr4vcteydcZ63cLvNSUAqIQ9ZTGZqAKL+zkoPKrBNsGKluy180IQEmfPEknL6xd05lVGiZz
lhi7onJx3eggXOyMNBk+qbET/Ntlul05QdmF/uQ3Yg9QcR0j7CSXOhyc0fs16VlbHwJrzMpdrgXG
EzeFV+/Kfg4eldnN36tE2GvYZomTHdpG9G9OJuUnf2iDH6OtccTTpOOjT8Lt5ih1G/tHK0dAnVnb
DQ9JCaM+FJ1lDC9qLNaXxJTat6IR7oOHqJgOK02JKTIcgWhpW8niTgsCZOiKssYf3G7N5jZP03m8
s/XBf2tUay840qjqukvXTkTFmrb6Xlf+/I3GX3+9qDkHEFIkxstg+70TakOD1GMhmkeaSE0ez2LF
Hq71/SIJh8FvrEiYXn4PFZzdRTNteYEM791gHUB4h740PZSqSQY/xDQJR4ceQstwILVCgbMol/VW
lFUNZBxDlMhDc+c754FfaAIGuBn0wRHwaStsh2SpNdO+FfYCMc2f888u/BgjHgunJSdLsW0MlacK
GSdjlX4SNVHL8+C36nua66hBCxwJv9Dhq/1wTszpW43UpAYccq5/6nq3ulcN0sVrVGiV/zZnQmlE
PJ0oIuAPzhvF2uXzWPb+Q+rjAxstWh/8b+XHf56VxMABDQ73W98YeRXpmh180ec1SXedmyYyXurV
8IANJSYyvZkl8TOYRNJHi5eIx8GoUzOae1hEIc7FIgeTY81ZWLlL0L02ld/9HLVSX3Yg4uUD+DKa
DlZmOHfV2ppFHAxtZYWqhfwLMFHTtTjomnyvKg29KIUWhLWnt+j9rPty+Zck3uOvbs3B6q9L34Gc
vZbG8Iukola71J/XLw6sleWLZwksTDFj17ooq9Wk3U2LctrIS/08j8fMc5/Qb8k+D7AhnVun4OuF
5M8bbU51GTKktZtVB86ReFbW6OMnVqu1z3kT+/EObeYquHGE3UzRmM3uvNu4dmk49XlZ7+rW5Zen
9TJa13U312/Y4XZz2HqedkjzHgcBdGrSf7K5Th6ayW9LrI+k/uYAa/XCyrLE0zDhtgzZwbRjDgRp
oTY53Sdbc0ozctPF+ndUpdeH9gBTJ5xRa3kwU1+xRYux/CygIpsHhKbK22JMfOfOMxKAkWKxpX6N
U4btRHleZE4eitqrzcjBYvbOClrMl7TZ5LzORf5cJ1t5bS7W+SXBQS0B1CtcGVZJMY1RMIO7mi1T
tsQhho1BTgOn7MElIRJXyZjJR1j57g9ZT54K+xU7l2hzq1J7tGyGMbQUm+rGzq3ik9BsQVhuDdL7
2hXCPFRTRhLliMqK0swVw+OQmGX2ZGLw20ZdrpoSaVpauCGpkeHHWj/Oz55lKj9GgcbvkXSV82eP
xkMd9VaaAMoRftmELqbmY2jMeVbuNVWnEJr8JF1vO3tS5U212vn/tIS09brMRbPsMPxJ9X3ro18a
AWT2gjjhk62hP88Ct6hFm57xP92Yu3ZWPKBNDpLERNOmvYFy6srskCeyScNGrEF1PwpX/KJT4Xk7
gPyLtdfsAWEBr1z0H/NEVzdE0WRyYmUU1k8ybmKhZsmtwzpQdow2IcNPKJJUSdTKpAeT400eEG8z
L6k02k6v32haEwiO4mpNUb5C07k32XaSP/WDZ5ma3uPoGfZ3kQVTdrVKObmfoAMP5b5tgrTa12Wr
Py2Fsy6bdmX96E0pa4I7UIpNSlaubGuzlNe56VQ/9E1eJsKhdHiyx8pPD7jZ1vPNMs71EGpNZbyu
leq5ms05vRmR+HToV5jNGzU7e0Rcqp5eiwVx83Bavb7HBA6j6ElZHJcGDkq7r+zCfxqVgX3LbPSe
EwMkXv1dOQDMCcvMmRm8q/1fah4cBfagrV85lvoY4vuildeTmej/y+21lTfrUBlPuGpYwy7vGvem
QGFPHmRZdj4fqVHPiesSPerKdNenSeXiViNEJbJIWBbRoaV97QlZvmiZpnc8iF31I5vHxgxlK/V/
4NdmZpgkS3+vErZ5PM3oe90gatU1IP9tJ9s7aRBcufO4QljCrVaFXaljlpNO/RhEEuBPPNTwR2Jw
ccq+DVLVIymfy7kF4dUWW3ksWL6344YHD4y+/wo+oH8sU2PhrVQKfcdiSHR50xiSFxOnsewbUaaN
8bwRNE3kjYCVb6ZsTLPIxg9cEh0Y2g1hqgONil2/lgcs+JoCwm422OgDLg0K804ubSyge+tVqZa7
MFuH7Ce4XWGGWmuX4rodssUMG2ss609J28EHbNbRbO9zH3mTLyuhd3bX0FFJQ7ora4DxZZ1v4JfU
eCxWowpC16qSYbdwrMdIjEZpkRn0Pjzecl1U6I4LzZ9hMpsdULS1o9rRdctVYudLGpdeU73qZZ4n
YdE28rHTCu/HYFf8a7krHPSAZrU8yhx2RCQEN9VeZkEehOAI8q+ZlssnOsp2vxsLw5v36KlOJpY1
RZ9HPE4JoveehCzSuJOZR6Tial9KsVCEEGaqh6M/sztU50z30mjXERTPbEx3hjGTKW70EztyZJs8
Y9pN2dwQMnnWNGOoIwGi5scs8sCKx1ZP0IGXOsu06Eo9GG2je4cpU5m6kQ7kia9ZlhHJefngfO1y
XesjvC29N3+l+hGbTol2lGcOCTptWSnu0XpP/JAi8jDdO6k9eOHK3wpEsKF+EfSmVoZzY1oUPkSm
2Us8NP7EsyL1nOQd907eUcXMI1GZ86M3LDm2X4nufiKx8q87c5i0qGa0n7iXCmSPBQodnVVa5d7O
TU5im2EBfSjEYGZ7ncp5ECZSJf8DQgDZlxBOTz97heysnXQt+TU3vLIKc3s07gJ3XFmWyrBeUwoM
yJtphXaFJJHmx4M52taBu7y98zaRhLBdDP1fCgYO/pTzQCgw+UncziVhk24laXI1+1OmR3nrpCqS
zuTkMdoVxk8YCtq2GsJg6xpWEReJ5Q97NF3qZ6txBB6ii7nI0Aqydg1NGOvfYcTybhSdDTraKHE/
4JWomzRqRO5PtxYXVH7rj/nccJY7sCZI6Hk3awUSO1ymViV7jqRqo8rt13u77swk9gdRLmEGSI53
1bMVhQ0AZlNUjoNMDwM05QEeRkuvPO8cfITF4I9XmakZ3t5oavOrU1MGPiD4wyFoZ11/Ij3Kip1n
1H5wlxZ4MoZ6Uk73peUUxXVp8FiF0spQn03omnzWO2X0u3RY9R94ril9nwhTqUNeTu1XT59pJZFD
iE/ORCIVtSlCcKETTBJj1W6hZdDrGC0Jt/ZviKwtyOiUSqsDhSvNjVs6pjpi7RZnt055b/b0a7Q0
dDexNgx+8MwmmWtcvBVbswttcg6qVfghKII8SCgR1hrdSxI4fJ8OiaG3TqDww+ZMFz/Sh9QnoKyd
70Vn9m1U4hLEZcS25imnfHKn5hbttO7/mDuP5riVNF3/lY7e4wxcwtyY7gVQqCpa0YhyGwQlUfAe
CSDx6+8D9enbhyUGOZrVnZjNaUpKAsjMz71GHwBpmQyrNLoUbqeCwhyHq3opiynoKncFo+cMZRt6
Pfs2dNZSWHs7oYMQxMIHMc63h7jFyskUtHMrvw555tRcPZX/IXekZ5BB9nacBfjmOPkhdmYAf0x2
Wo80DD/OoADW/EDibJOo2c7kBd2cWN/aGv2wwMQ/ath7Wtfm77168ZlooIjmBkJMywSDr6W1X/lu
GUnXKoaoAVsoAoDobRtW0Hi4znwf+5F+1arhUGaZfb5aS85joDdlHCpRVHZoNTm2RatVF2sIM3Ex
QquW041Y0xmVOfAWT12SOCUVQeZe9k2Hc4pZe7VLCESS6ibmGv8sxUgEydmXa1CsznrJzUBabTU9
qQkOv+ZTXaTxbV/V3adhrbTq0iompaEuJ5ZoTi2kazbGShzmvls86JNSXTjFs+kwVfL8izxR4pYv
YlhhTxmwh3NhulFWT8uHJFfgXAoQa0ZoT7GVh4tI3AsTwRWHw6W3V2JWBPc+8+oMLhuT0V08O3ZJ
stVqu7zXpAr9oXd+OGIV/oVox/RDivEIX19OyycpmU7tilHrvze2T1vLmGz3zGjsyQy9wbJuFstQ
NR2/rrxcCn0AzFmk7Xu7SUgzpyTnM88j5kmh0+FBH/SWWY1hvbTxhdkhRBfOEEytXbakVRlOSZfe
T+gId+BdeyAvmZ/J9KJN5RzjW+PMTUBfc7zvm0Ws0TSkdnOOtrx4St3MLnbZ2FKOO8acuEcFEazZ
DZkzzkFf+NrDWpt9Ewoahs3BrFq5d0xZeYGoHWi0/Am6YpVOJTBMVSOD1Z2WnGPnt9mO7Wl/JfTF
j6mWIx7VL63EPpz7vMLsPR6/i26U5pVbreUQWf7oPC1MSXAOXduSSprENBiKPMt3s5/TcStwBmoJ
2xV/ZLWwJftuaKv5TXYJ21jP802YAA7AwIQkU08qztLzJB+dFnkSZGDCiZ7Yx16zgVfiBl9x0PRa
42IcpP2ASKT3wzWUwNfCGL10l0/L4F7OlT3e1tJJPyPW5pS7bNKHIqBxO6znK157T3gBjGceGZeP
86hefjP0Qp+Jvxk9Bdl78t5s5yw5jjpku6MXWzMHUF/qH9VsznlUkJgVNEJr69NSl9OjdPNGC7E4
0VuaMJVPE6ac++W4cd3aQLSr3QVisqculJ50b7VeMCVBMdoGCBsjZkfkjpvLkryKy6XpzQMsFtxY
6y6x3AANouxHiaVAGsASQJe7Bn3+fcTY6KvMh7SgjCrqcgdoShaUMzmxiO2P/9wybxVPuqRTtyMr
K3P6irK7nt3Y5mtghEdPyJ1Mxgm88nmvd5P4pLcTQwLHz6cxsLLGbYKce6aO+kUXPzrHoZ6Ysm3k
ieYCdXeeAWtmf/F7V/Uwf4B4kmRhQgJ1ry2tNpIYLNqxY0DjBXDeeoLzJJnOFohWBFY842k7kOJ/
6KrOwrp9meR3rU6667LLkm9V0cQfF5VlXyTZMr1qVKAfOgO55jCuk/VB4WHO89kaTNbS9lRgoRuS
hGYJNtClNssCI0vMq15R40A2hbYZqcVIDhOey3e9asY75WW0W4Z2yAuK6Y6w2NOAljstJUKEKHu3
7z0Xi9XATprllvuaHkK+aPNjq9nNj66dmxa6Uub24bTaRR2sSPfdIuhl3ccyLs6oBuQPsY7WXcoJ
elraBuBeSeukoeTXad36qeVAD+p0Zw5iNHS9QKcGxdfeVt5DR2U4BSnthkfDGJp0B6rFzaOudUi/
0TsemKyItb+hj6NKcusxn0KGMnV/KyhBs3PLX+EG5GZlfe5Tp76Rpjk9+kVbTJedKr2Z0eTsikDv
nKS9zPrUqyPKb/SwF39udtnQ+c1Zwejge0ar/8LHC7I+R1TSvUWrbBOYY+zYhkh/eUNE/lJdr0s7
3cbFlH+FZT5foH0Xp6E9ptZDNha+Cuq6poEsGeVeucPaJLg3OUgHA+AqhmCQtfhYVYuMuUEdrpxZ
OdM75Zd0/w1bq/sjV3G7H+0q1QLHjLnMF+IZIzK90fSw4s6+XQ3CNszmkd4kyDiBppNuNDRK86S+
M5xeqnO6G/b9SrbM1G+icI4WA2elIKEFv9JxLJezqaJnGpaZPrB9eo02flVhgRfkvaqNMPU0v4zU
aC1V2MsS3TMTkN27srdQ/Ep8v/CubUaIP0occR+ajoKXs7hl0qkqvLMkruaclE3v5ltOA80h7HLk
9ZDkdY8WtTNXYemjkxsWRW89CLthejHiFbHNX7TauOxSazxPaWTEwdxD1z2oPlm7KM5qt6SkNhaG
nvPafpvVkj0Aym26HXp8Sb6LU4GTwNBLm8SAOfqPeJ6XS9VN6/ey4E690htj5oTC/R4PpMLTuVgb
cziqrtSOjtITyWDIkfG+mn2/PgzkL4/+slDLWu1q7tvY6qpdZXf5LT6y2jvbbe37gVlqFsjOcW9h
LFefu2zWsqguXNEGg2byTy4KX/LQEVNNaTjbMa2ARRE6eupGEVpc5MUuHeMNazyMm6tkrcYvJLX5
x1R6BEY31tqE8+8xxwL6K4/0RlYJx9XigBRFTrXlKr1FhlGvEcgoOhIFX2TfYmsSQzBOALTQFVuS
komMOVQBnPVmCYDSmw+kJ86dXS7uEMrSW86TpjX8oHWFdlZOarQvZqebzyZZyexYKjN9qFYaSZcp
Oo/dPkGiNyPXnyhRbKsVn1cKlzQSNLoJDzkNq+PoerEfKkb/D8gBiXwP+6wRO1mqLt0zxE1uQUyV
+KoYNKfaxvAPYOflZ9Et7lW/aAVDtsLUzwD35w0Tpp6DUFR+cWkwzxoDcyqyG800iO29nIY8qsc6
fkzA/7VBN/VcjDg5wwnzytWuAp106j5Wk0EaWdbFGDlTPHxcyxoMbN9yawRILvYPEBe1bzkb4NsI
siENmVnEn+zCzN8NIxlEuM6dxXwcUZeDXHt6fGnW1jKanGTA9XCqyvOyllqyN/RBO/e4+JwIhRS7
3g2TG9fHYijXKnQwT6iCNnMIPMMgjEvbHqUboU5A7kUVDIXZdLN07/dm0oRp3xlnK4165gtNJw85
kzERyHQhdXWqafZosndjTf/MsQnU3LZkGwnoPp/rRzEs9vMrt2980iOxmt8rMBlfGxvh17AwSoOc
YETRwk8yLm2JcnzI+G1wA7+J+3dztWbGjpNRuah4KKz+bF8q++AYpZ5QRKTrx9ESsx4Wymms3ajR
8yGbMGQeus1if2xKMN0XKfZLZtADNLlSmvKNsPMr4920bmUml49IL8CaNu9jrEE2UIlp3AkS6SFg
pMZYtyqL82lLekJEx7R7t0NIBKGs3HxXUu3Ut7FZrd8rQA/eWWPX8sHLsuTG6bx9lrT6cFw0I+3p
tvcmfQFbFTZwA9+/Gn01f2Jk4bVHOFLVBQVR910rE26GfjH5G0WlmTfrvA4+ueU0ghWlHHjXEopw
qvJWercxSQRNHdcuKTkLK422gnvaJW3h7bhYE5/mzSy7YwPYi+5RWyJ+ofCELy/70kq5LO05v1Z2
vHzuCNt3Fh8nA8s1mj8aLyXr3dTyLkfLb5YDz9i8s/O8JY3Nl5hOucXP9AzzrAApYuBfa+mXlKMu
2zzA6sKGF1tNYAL5sLfWHNPbp7UvvjiLSwZh9nH2DWwEck8jyp954CLR4V8x4KXp59U2DSr8bYS+
U+xQwfVdahCawJn079I6qfSgcdAMw/ndGZOoqbvxve3jGXYhGWwMkSqhz1EOO7BzW2dtcQzBGfsR
NEnR7pVGjR3pc06wMfs0WQ8+TfcH6NHW1jYWVC5qYuR0VHStZDAOBVyytDcSMEaJW9lBkXsePSCN
2EF4cJI6stcaUUGSPqPcZ2sBFDLSPenrXWB1sxL7yRor7bqi94yxbVuUY/vUpn2fXi+JN+NdMGQF
CQ8+lpbiFs3MwozKctEAoEwJkM7+WmaMp1XoDFYnHzrZdeuBBKZNtCCPLbBN/gJ4E2E6M9XuzXGx
PdTozQKIVJBUDvdg5HZGnd9ZidNNcaAjL1oiIao6672N+W593dXaotOIIejYx0F3oFVhq2mSZde6
pn3U02quzvJl7tzt71VZc5GiVyHvHWNaSbU0b/WaJwxGTVIbxn6sMbY+TIZANpqYKfPXWTeOYinM
+aqzaaIzMWin+gdC1tPahIyTKcT2fesk8Y/YX138o+18KC+GGnvcjwXOK+N3zyB2XuteEzvhgvD8
8oFxS6+/ryaHXCiMfacyPjdaK3RnX5bMCI+xMU0MlQdr9dbv2tJsgB7SufSxBjpbHFimZ5qYbHbc
ipCIOcEny9Z0DrfhJib9sgJJYQTyvd4ekHpqACjQgWGigspDwduBPDFIVxwnsUrtvhJmQ6Yh51Yw
LImnXgFxHvWOIyXAXXhfnc5y3K/S8Qp3PGTMSZM0sBcnbwc6UJldfWo9osx3n9I1jhZvsbKLJcvK
8Z1QHeLYIbw3JL9Td4ndi6WHsnHIrGmqLnUqdPvg4bAxRyWt8/XWafn9m0D3GBUg4Y+D3/ckS5by
vZPq2vIlVgthg1mJ8o89+5tHc4zCP9AWl9OZMU6EzFQ3GaXQXpv7c6VJRJ2dwS2m41DNeImMdZnN
hEo55NcAotJu38yubM77VV/zaBKVVXxB2SPuqHMHr4/oetr6sQdqsgZ5rVZjZ2mqcpll0GwJlbBr
71PBiblDEzBfLgclqGZWnfgajcuILAJ6z+qzTJb0qV9Woz9zuASK3WIX8Wct6Rs9SLRpfkBlMzH3
i+4Xd1lTWTKAPV9iskT4syNUzIrmSzIUsUutZfnLMWn5QyFxQ8VnCcfluxRdLnY6WGd1AJhpPEBA
osck6Nn7gfTpwwWQarQbJqlJuSu8fP2iOre5gw9tvFdeorsUTEMWDV2a1QwRyBGDtINuGzBCSa9q
au8bD/UOgMz2UIkgduL0yzgkgxFOoh+noGpb9akyVzWTyE66vjOk2X1TiJJ/mmWxnGsk+yWwmMY5
kwOC9xRpTqRZnAtMLoszK887MAPjeskYaCqjJpnsi4bTMwerKRnftCrGoNfO5uKydDHJnCkbKCOt
tq2CKTVbPAIYjDOZpwn0tVqN5X3btC7tU7ec6l1XAm/frSmT37ucG/G9rvUDPWk0TDGHEG6qmGtY
gBBKwwH0kfJ232edADRdNFP/CdyRdxcXlVHskzp23bsG5++PHYaWAHbsRXz3m6lQNGPEoHaxElUd
inkpoj7xl03boXBRakY0rAznBRfcy2E0ZuQ6yq46m/Q5Pc6AmZsrAZUpo6QWhG+/r+llICfHvAax
SXo/s6mnl5DWRRm2Ms4Tes8D/r0E/prBZxe7dtAJt//SJcSmaFEVeI6c0p1oXPg438o1VkfaWom9
G7yhSi9AU2kVzoZZVUZZvMqHFZjAEFFGqq+VY6TfELL3vGBOxXJRIfw07VXXZV/6cQau7KVpfjO2
dsbo0vQacItqHZmyjGZ/Qb1E+YoMv3+10RuS0KicdAxB+jCHYbjKtHecapwP2grf1QDD0YFgNZW2
FnTxOt6nKZVxgBcX4vkumU6/sxe13Iy5NbW8kkXoQcoNtAZJ75bceIYP4CqZBq5z30da/WDQ0vzI
YB/kw1QgSh2yLWlc52vWXiQLKVY0Qd2ZuNw2U0KxZt3norPs97q/xGXAtc++MQc1mpda2/dZoDMJ
+pQkg1NS4w1Aupuhz709l5GX7jFTTfdSbzUZugyvjH1p+MOtGJJ1w/4J86pJeucGaR1kXquGSzzQ
1sJTUZopdZMBzb23sq6rLnrfadIotqc8CTtAB2MUizjxmPWQZOy9nqn41kKgrT8JmbT0Mg3R7Q2z
yqu9bG2f/g8FIE3YcZlCqQz5pSb22mFpoIPzEYpFve46HewbfbfUTSI99TNU0l1ruGCSoppPRr56
WbTamvfoNoNnhV1XL1PE4UY9Ia/qCn/3ZfDts05vxqtpweUqRAmJLrtXVfW52Wi0sFODSm5PgmB+
6MTUP3GHMtwqMn1rFtHZ1ik/F8ML+xwz6Ic879djDpSipAerMZoFHlQ89Gkv3hsLwsQXBvHudq0M
h3zgdZDmL7gy0OLIKnmoHunkdKeiR3U5KklSRR+2zft9taTibMrfXOWUCovIL3JHKICjTOejeXSC
hKdI6Zxqrb2wbelBuyVfXzQG2KcCTMeirCTMUCN/49F+wedti/6Eg8LIpKO4/fwv8HuZGESiGFlq
G5fhC3SSm/sGi4FDxQj/95fCNRmwLupRRJVTwhYKPEapitYNWwNcgeVl4yFxCnlIja5+Q6vkFFW7
6SVvLu0/TSFQojtB6KVzW3PsJi+M87YOihi3hMKtsoPKcydo5foWieGFDbIBhvGkRt4MZODJpytU
u8ZASHzwA8o8K9dpOfO4SN94gS89FYhmOK0m8qe/bBDI7JVbLLkfAuHDcHYGAW7FRrErJ8HYN+/F
G3DKF/aGgY+7SSIPW4JJ/fO9YYIQHwYY/qHvdF8zWy92yQzGPJPNW/IgL70/pBFRq+JiZzeeoESh
yHVtp2V+SAekvwcQ4F6VpL1vvL9fCHvbtvDh6bEjHPQVTnm6regF1SGfSRtp4jdFa16B2jB2vadZ
76bOm8K8TOO7zlmMD0wWZWSCkbn/7bsEjg+Yb5uYCaNmexV/OXCUdi40DV7q0AOdDzMfqAooLcv6
Xa8SA3LXtiU9One4P1snC5l5CpMbw1NYuu5kB1gMgCeb9db8uM7tW7Kdv24VCxFIZlpAb7kn/ZMD
p6XGwOiEEl5Li+Ur8xOGmwpNhE8Q7bK3PKZPCRvbk21cXcfaZOd5wuevMM8HI2bMQcPLNbyr1q0f
O6bUe7Kab3S/qhB+hb0rkml+g8rz6wXNuptCB+dvgzSfrOssXq+R0HMexCT2LXZdYSdtd1/5bbvT
EkeFulEZ+9f3y4sPi2MxewawMQSc5w8LmGSxu4K50kgzAy47UHcwfmq/YDgYjHbRRabRgSRF3P+3
jz+PuxmJbPxaFwbQ85Vru8MgqFr8MLbW6kOpVfWdskpaqfMyV+9ef8pfLwAovCgeb/GPeHQqHJNZ
Q95Onc9adeId9Fl1B2NljvD6Ki/tUkFFC7WI82+cqg9Qlse0UV0u0EX0MIYb5layri4U+Pg3ItBL
e0WYML8gk7rbLOj5y1sLf+hcFJhCH7TW9TKq+NoG+/PZQI9Bj9bajueAJCAX0euP+NKLRP8OFzQc
FaHRbq/gL9eLluv0PyWV7Tqb1ZfSTES1K/3Rmnevr3NKld3OIMRKF0KnQHvMOokNg2bgfaAcHyoB
VEEkYDlx+WjsmEhAnwTAgPmMFN97QJDXs+X9rlXltjzXuHCZXKKLemr9LieT8SzD5TBGJDu0EWsP
ctPFcG7O0TbUx7cU+F7aOWg2blqsFn37U33NFBGOXEFjDT2pT3s8YG5jTIN2+KN5bwSpt1Y6ebEo
iK6Z6nixidOIqKwMDB/yIt5VXWufvf4NX1xq82g1ka1AbuzkgNPOipM+tv3Q1jL7K0IVOKFbWfuh
zdK3PMp/TV02a+3/LHUSjEgwHMmgyQ+n1Ees2sRPNKF/FuHxLQBk4i35+qOd3pqmIHHZFB30nwrP
4mQ9ihvE3GQho1mbjQPsowVolvL3xeYdYFnLtHcTWjiWKoc3brLTl/pzZYSB4BRuUfeUu5ibEk6j
acrIGwrvR9U0/lnB9BdhfKN54wy+tBSKiTp3M2qDwj65YxyE90s16hLS7OT9AFJvh9Ai3o9Tr71V
Jpx+v+2poItt+sCbG8PpeStL2ZtZAopVs5YrJi7Gh76a+4DhhHNXeuVbrLjT25PlNnIuSjFgFhG8
PHkyY5QYn3j+FC1aBkbS8Q7iJ2kCDgVD06bh92B698aXO73StkW5TsjL7K3Q80+S0ExM3eg2IDM9
hpybY05xnJAieejhCu/JOEREk6c5T2XnPaZqme9/e8uS0vAVKY8snvnk4E8JQ7ReVWNUqX48jMW+
ae6sKpE3VeqJiFFrA2SkeeuhX9hDMPN9pM18dA9hTT2PF5MkmWeRMSr6nDmNY2prSIbq/Ej6DCzB
64/40mfd2Pi2twngspmeL9ZJgCHkZiNEKSsL/cqZr5s+HW5iQ6X7sQNsprWN/sZnNV7Yu1CmkGlF
fhBzj1Ol8jJzEz0p2hEkem9em7Rtmbp4zvi1HBv/2E3z/N5N1+I8Hwfzlgqv/EhT2Io6GLsd/jeM
ymK/yuhMQdeI4ia2AgNz8bcy6Bd/SxBqm4AgGNPTLb9QpOMqnQNK1iHodaO3BuwScexLbTj2jii/
vf4tXtrtLlQXCOlgF/TT7A6yZ11ZziwjC1S0BgZRK+PIAtEEWGapL/BSzXawl+KLIiuHY4zmxbR/
/Tf4qfrwV9baduDIjRyc7hFFBkLxfDv0NDnNzcEoKlqnuqDtVu1d/M+PbpIVu3ZQa9gMo7ga9LWN
RNkA4+YLR52UBaMUAE6v/zovbU6sZjzybMQi7FMpHgD8SdyYjJjXOa0uKjWq20mHXKGl4mvRJi4z
pqV7Y2++tCaSD+S+iMQSrU7C1Fzq+qrNyRjBDMpDW5nTNooa3dtceVMRMLyjm1DFtvtG5HhxXcwC
NqVKYAmnjmgGU/A1pc2GebnlMD8Y6004VuJDyjQlhTar6ek+Lzr7jU/+4rqIG263HETu0y/ejOmS
SVGPkW6W1tHNC8cBVjzmFzGs793UKIOhCGSyN+6d7TWebjSOFiEMQWwEHLez8JekeAbeK00LpgeC
mdNDli3DzpSOeHh9A71wojD2gTbOAUYv8lRHACxpKUZ/HSKnb/LIR3XoDFoAIIoh+QFteQoHczFD
UgMLPX9pnb2++guvFramjoGnbYDaO807yBNUXxgpW6nMnYvcATXv4cl0IEMdorE20Q/ohrcEc164
tFiUbgpZwcZiP9m/RDKUZn1ilpTMkFFOITormuqFG2ehK+bp988oUkfmFqRxXdZPY6Q3bILLjjdG
dqm0i8EZ+tsUZG+z1+FGZqFejsle+a66+f13S+VPSseLNbFifr5/RhgTAjT9GGlyHQ+qMarjKFo9
gmXr3Zjg1SEI9ur2f7GoTXvDRBply52fL9pWQ6aXgsjsFGlzsdj0vXtPaN+Stl0Oem1eY6yrijdO
ygvpAGkAW9jkPZoo8D9fVMW565R2PEZNXA00uS15P+KxWRIfeiiorz/hC0k6xhawqdm1LHZa9E8j
CEI5zSRcCm6xBX3sXMyrda8xxwxG2NuhhUb3fizW/tPrK/9iPkroYRCKg+wmnLVZ3j5/Tr1eCfHK
B09Ep4D5hOquO4aQPyBgqH3aWtijWm0vvnlt3MJdB6MMmEMz9fMS4+8HpjEAEs25TnegmuALvP7b
vXSqiMscLJqUFBEnH0FMs65xcxMXPcBqHl7pkIcS54rJuB7EyfS7yn4/Xwa9azqw5GR4ZTx/GSr1
DLfrKFlSSc9ajKgXmDQnD5k5mr8fADZ9YHCjYlMvPjXDYVZkDSl8sCgGY34g5f1Qc8oPXDDULn4v
3vlmVUS//zoxxEX3Dgl9/HdODhKUtsYBxC0jUTX0CoxavpuzWkV+DLDExuvt7vX1XrqJ0djzfItk
zsMF6vnr9God301VT9Fkx/pxSaUBh34YH2A/GmhPV/G10zTFW32DlzYNQqb4uCB5uakmPl91ylJ/
TuAURLUUVuj4HciyMtN2AAO1TZLAeuNLvnBTWCCEbYvviRnI6Xqtxw3M2HmOhEqKq1Zk/cfetNWB
flrx+fUX+sKj0SlHCo7no+XrbD//S/gWK73Odc1nxpDAL12vc6EROxAQNQn4G6n49Y207IUFbVjW
BHFmfZu23/MF68aGgQJZIiq6JN7XzvxU2Zl5xCqtRf2oad/YoC+8SuQ00fVlwoumxGlZxCBdMvfV
52jg0opA9hUHcA026HLnLfHwn6puJ6nQlgfhgIbMF93kk4vPSYGOOdmyRGOeqqOwUC3oMk3e5jI3
ds48DpSfen2TyUE/H1r4NWLw13f6LJMvGUrYX2F12ygcWP1x2gxZXEvE90ncy2uPou+c/ZAfa0gs
xyQpxrfkyV4qGOApUKTSdBS/mlythoWFJvi3SPRDA0QohoglzEVcYFFXf2xAcpDFqiX55BOPz5ou
Q3cEqJD2NFpNBikEQYBh9/refCGGMQ1gTGaQ67gMsJ5vFV1rEEbt2SqGM2qAjSpvU1+aUGUB0dUa
dnFcNX+AXNlYbxRwL61Mb55GNrMIlIpOrxkh8YNPkyXKdfc7hhM2Cfs6XsMoF5ExmuVHZ5iyYB58
+Uam+cJ2ZQTCXImSje1qms8fOYH9VY+tsUSIoqfAy5wiwCPQikQ3vWXD/cJVisr2tg69cPRNTp7R
GsvEIhwuaDbEGzjfnqsDSJ2FGe4CuFGt/dHtzOmNB3zh+G83DRYUJAa6edpDV4aQfdFAbG8VCic6
iFiw2sh1HNd5qbkBkPZow9e30S/vlN1Mgim22QTtvNMKhdF/YyyeVJy+bLgejLQ+mI09H4BS/u5c
0GQpNiwKFWQx3i9+dG1eTk7uooOxgS7P4d5lQTF54IzoaL+RyLz0VChNWXxBD9Ga02hfG63KPUdT
EVRgOvRVb8tQAFpJgSnNZfT6K9zC+LObDRFBGpOopNNgBXh7chI9aDIgYZFNyIBLX4PAZtS/rg0C
LK+v88JDcfdQ8Ji8P/7Pf779jQTRg6SzVFRO6CDYcL7gv+Dzm/hN9/j6Ur9s/00X0SE15sam9Pip
bfmXwOcUPhIEW8Mc2mp3HOXQRgPsyt0oNbWn9a0+6kY5719f9KXnoz1nbXKyVAKnZlgpGnmQVQ1A
R8DX0M0ws7ta0bNzR8Cx/5ulLCwItocjV3r+Kh14bwaoxQ3fNOJSKwZQS+jPAYn33X/N4/7r2/J/
kqfm5l8bYfjnf/Pf35pWIfGVjif/+c+r7FvfDM2P8b+3v/b//tjzv/TPd+1TfT/2T0/j1WN7+ief
/UX+/T/X3z2Oj8/+AwoEvKBb+dSru6cB5s7PRfhNtz/5P/3h355+/iuIrT/94+/fGlmP27+WZE39
9z9/dPb9H3+nhfOXt779+3/+8Pqx4u/dP9Z/u3qEZ9b88peeHofxH383zD8Epn/0Dbjr6H9t/dP5
6c+fbBby2JSh7sFVvxUGddOP6T/+blt/bA0VYp5JAogNItFpaOSfPyL15cRvZQWqX6j1/fvhn32m
/3y2vyEgdNNk9TjwD5+Eua1BhWY1XWP04pEQ+0XGPUeQxkH7MXBd7MhRxswOvgdXEE66t2vU4B9M
eBixkU/vtEkcjC47s/Ox3etm8b7MzUjW872gNxOIJe0gH4sPVpWJgEyCIQKVbQQBKtn1kwXatmQo
S/Vb7gacTPYpCPjQ1eIn1OtsSDCAstqN8rLo7g8XRk42+dXR8+uPboJT3QSUGfko435y9KOGaAf0
ULMPIKlC2xw+t4k8q7svJHrQQken2ml2DKbb/Ffm+lvb/H1T8f+nO/fZjv+fnYTDU7PtoeH0n/r/
8BD8DGP/9e999sshOMo6eezVX0/Az7/xrxNgmn94W8f9ZxlDR2IrMP48Ac4foAT435lZ0HjiQvzP
CfD+2PJ1Wm3ox/KDzcnv3ydA/MFOpdMIxMA2aRsZv3MCQAf9kpBwl6OMi5zlthJ55vN7smmoEGrf
R3rI077EC5u8vE9Bvx4H9GqOllnWoRrplHjDstPN+HoSqX6ETY1DDnSdvdsYIizqxtvlRfUQm8rZ
u/NqR9CMKyCWM00F+sD7BSGPSBLfrlrLHI+tcB4B6eU3qPW15z/pJWPTwPcunc9qFt8n91DJ+LEf
TBDYLWqhSROvN4DyOrTXsaA3ETi6MDNNi9oMPX9oZYt/jjRlcrPAfg2tUZiHNY/PRiR+AkwjboTm
f8kV+U7brpcZhELNWHAhNUdYOI7WRrE0tP2kadbV4mhQrxA2gBVWr80u9mIXMkRcHVKgVXcLcmZL
KH1Mz5O0QdIZ8H/U4fb2YZm8+GiJ3AaZP2QTxHYns8ydk0n9/aZuBLS40d63KGpU4dJ3dWibyfSx
QMYI2R/kq6DTC+sIX83jcTj2wdJJfT1rXV97L/kT2+tsxzlaBHeS1EfGFTX6ZXUA2jy+yIBJ7Ton
NpBz0mHbuEgy7ZTK5mqXDALpay2tm09+Oh1qt4Ef36j2y1osyR6HZ1gKWW5rA9o0bnGPeoQdo3S0
SsiyXmWeK4hofqTxoDlqkZl2CeEbeYmprACrQ1CN4pFPZ2dOoQdun6C1LY2VzK/1jCpU0jU/TmqR
Z9SE1VlXQD5FzuubhcRXg1nAmK1OVDa2+lGWvkBCW5Nd2ADCv0Ig7MJob43kmBvjJtQl8rDpyilM
i7EOYspzLJVTqfDgSQd6mJ77qEn9whBVsLbLGCbZgMJUZweVp+x7lTT12TCJb13XHjRN+4zA15np
xl+bInlX9OuhXuCiGNVdz5AOIuXIV6URcCNBbDwNqWMHMIn7817w9Rw083bAtzFrLwE6M/+LIAVd
mLlXHiSCFzd2Ne489DRBAkUqPvqZKy+T1qr+L3PnseO41mbZJ+IPevJMaUR5RSh8TIhIc+m9OSSf
vpZ+VDUKaHSjetaTO7mZkQqJOucze6+Nw0Tpgtrqf2Fj2W+1AR5LKITtYAVINo9BbbbLZrU+MPwR
V3urlwU7n76+r1gPEhxYhbID6FmeS/vRohTd89A92B+ydV9XUrmeF3Tkfj3jYNdYL++RcM1X0TuV
B9HSCBPTSf0autqpwNvqLUkknF4/LLJJkE1kzJwhbr31XYJg3xqz84TzI+wh+hxAjCQHnWSZz1lp
jIucoaHhAGlnOpj2DUvwlzOJ0Vvahxd9zBOIg7PtBDUOW78rRj83889WglQwsEFGIjdcLLhO5ldW
8zZvfXdVsZ0cJj0meAxfCFZtrjfQEdnZ6WbMGxMMyZWdnhdDSUJUrnJUDCoa3MYENQCczxuz3mQo
paJ6bDQ10AkQuGC1SO7b0C5nayCmpWQ7dC5SYX+RDPIC9N6B0JK/ZGmNKcTA/0Id4xsCkbQxzuld
YhkJHK2tD7QGt6YWUZPyWxdMa+NC99vxAkIN5fri2CdAS92lgiQLTKDpKxHmpo19OU4AwRb/0C7o
THhlHRSzru4sF0Zj3KnnSZXkcujmcjA2vByZgf7ucUwfW85+nkEzCUGgOJduZEiegYwuEsVHLRRK
Cc1kdvd2o1+EBqvSrcGnYKxS7Png1sYlHvm+DfI3cXmGz15jt8qcffOUbLG/YW+snfRstc94gIE0
Dn0IqLUIk6xy/MUt7HMMBdZYtb9485nvwQGcV/DgopZJMKdl+9bDPfDUwb5XCBWfRb1ZmA2K8tjG
7rZbbKP5Q/Cmg1uykE9WleV7da7bV0vtgaIsQVbYGX5Yw1em6n0lmMzrZw1nonVky4V8TfuCh8RR
4TonPIumrzZZ7+nmIA4LKXkeXVr2muLAjHFZq+Ohs6rj4tYUbbkb6ohQSTmpATciXcUJMztvS13z
491MCdn88BkUObC+aUh5/+sLOR8ZHvYy3pvWZvvG+megbYjUqa0ivnQLKPztY54nndvBSgLEg9OH
JapgNprZ8mY5SB5iMT/lffVjwXrbwWpoQ5AUWThult8zYDimDyLEAw21CkxCdD3XddX2o5EoT9o6
rFDGsgLhen2rNvcFaN+p0BpeGJpoZ8AcHbdfEk9mCPplDW29yz4t6C0cuKBaHE4f32F0qBPH6+lY
YY/GMM43WxkAWgChN7cmLHizr0ScG9Eqje0icN+/A3MZ92W5HdyHqM5K85LHQ50IqWmno5GqIeZg
YChnFjQAjuou7/G6tFoUg5zHkIVgpOUKJlqAUZmle3nVfs7DCkNtbF+qoXfxgwPbSTXuzaRfYhB4
2RA1E0yOputlUOb1cz3UIaqZ8ZgYdVQ1Q7mfWyaD5P6Yr6N2nfVcYhaa7cAqWY+lZq6GDZ3seci/
8BphMVVxQHk5bAxjVKx9vPJs9aPyQbxWGvAQasxvVPE0FStknWxsD9wR5r7kCAF3pYudWiNG8/kV
7MiWMu58pQfdZClACGwD+plBWsZmTRe14qOZeufNyLPIsMewMwfXQycPYAYIWVL96XXypoaSeyON
f0Mwa73JHb/KBF1Ih+XTV7lodvaWxZ8dHrs7vMbtEueqhfN71aKNJPHzqLajp852953iZYmhEvVx
6FCIIXbkuAmwxDxypmBGyhZ1Z8PTtJAdxrH+Ibtxt45aRH7RaWtzOD+fScWFmX+Ksbyi7rh16xCa
SxNZOYiKPjXutlb7g/GxNOtLnVvPSfGLFAH2cCVgX/Fd9UqgFRcRZ4FjHIpm+tQnLtd5COYRB/Nk
7LtqDnBIY7HrFpdZGVOXwhjvEvP7savtINGwm8EaOdh58mGqyoyX2r53czruUyka7KDGU7MkXFVo
IGZDDcd5HsKsjQwpdo1dHs3sc+2s3aSKPpJV/VMs5U0d9KBs9RdFyM9WTY8gSq/DaN6APj2NPDAb
YUAY3AVgIYNN+eBkPbb9hp5ItQ4Y1FUfGmEGdzYWHkKN5FqmCbBInShdhc/IBfsI4vbbLcwCIID7
rRRSD5GbrqjcuR7mhwmt47u2eAUQ/R03WYOta4jD2EisQ97Z+l4W0OJq9Wvr2holtwb9ZYmfOkfJ
9qaNKWpSANt1i/kyMXz0C5U+0cF1dW97fpbdtcnvTIGEm855qKNiCJO+gNw6NVCLJ4grTo2BOYXC
BgLlUq3K35RZRm9JHi6lDoyu/7Om4rLqnSeWFLhZuitGSjAsZSHm/ME3Hi/L6fpPCjZ+BsZdgi4z
l4pJAYX5WWojn2M+V588aBUu9vaDoft1cu3f9aS+VLQxVxzVf6nOoDJCdP80euO5QhHr2xgqZIr2
SXmBE/Dskg+wS/Q5vmmDvAO/uk9xHfUcBkOzPt5EYzdZSx2t/EN7FSXMzwqM6kWUyXLI8r9TA2y0
ehjbxvqylVQ9fWn7yNTWb0L9qgv6FVAEbStucAUKvitVd+c79eRW5R9J0EdjojpqlEo9zGuxhPhd
4ATOrP6DHpXOmYhr6U1IusJOTU5A2uCelqbzMiqwC7Cqriv8gdb5JRAtogjE6Rl3eRokQNRYARC8
ZnfuGKRzzWEOyyHQ5MJqEyWfRz2F9w9gBXZg+8YMeQ3jIqHESNIDWu32zHJOv9IpTeFIpuoUx3fU
YtlX3KdnchkuOLpFyOi9eLHTsjtV2tDuuJF73yx4jVpjQOqTk/ljNK2+r6StABbRlUPjKhy9Gkp7
LychC0ST7E4JfYOim9z7LECrky7K+ZQ1RR5qQCbpoKzp2Mi2f1nAS9/mOAMObDrVq7Li+mFmXAGj
qXg7aicROGXT7qT2ItlljqN52qqI0CiTjOiGQny7bZbsSHAAJcWZHpGm0fhzlQ8+5yQBR5IIaaI8
p2Nb4hLpTP1Ha6X4s/L9IDMngcQLnjXMuxzmiTOq+EjSr9QtoMjaiQZr362PQL+wjCXO1B/I+NXe
Fs0GLmrWDQ+p6H/r8dztimE94efvwRhjNn4jxaRlA6/Yvono6Whseho0bsW8092gK1TzCt9HNO+K
aVmNL7Gs3paUI0mXGnnkzmDuJyA33txqsbJnYx4DSls/wNVoJEW0Zsm7Wk63XLTAdIrlK92qEnuv
cHPS+bq1u1hsk259AYcAkPEarZyUBD0o26WYBhFoW9tF67AZ3wCM9N0ECO2o5RQDvsvU1ys7XfVR
RUA0IGpen+E0jFs976Z66I6DEMqRfOfppA8bm99C/ZDEFPjWMMn3jXL7fVkTzZfb1Huc7lWkufVD
+EZyb5Nm5V1drHnz1qRTT3FHXKJW10vYO/FwKdcYRzjbuhuOa5RSTt7/MxsPbIYogFMZeO61+r6I
D4Ariu6N1bvjNCCf0ioOC6dTuMljfQ+UE7xU3f0W9WBG5N8I0Kwr4682SdsIKKNxzldSmuxBM5+y
zPrqhGK9wTjCNrHVODD5nn2sektjY9n1OUYbF8VpCwzXVqwLCOJX7Ggg8xjcHZBUkgfnVF9jxfMV
g2jH/T4cbXC6ng5G11971T3pj28kKRDvpIoUz5OhLhDECi3ANvxkJMM/4Kwo7YyqPjeOtVzozpen
btZEOE715wwbOprNJD23czGCIpcbx1EiT47KvY2KMZ8h3FggFJstf0NFu13LNVe5Z6n1B6WVETfI
lorFd3H7XqXWx58urHaYB6MNODe2doKlsKfi9t07NIa+46QazCrwkpY7HkGslnTb9nicWfPA0Sns
ZyMR675zZjZWK9VuUHeb9al3Yn0Gbq7fKdSsX4bbj9dFJX2DItCQt44znZMoNcGW9T6Q2vmAa70L
uziuniv7d9rtk6x96kbtdyIFnoCD3t3TZvRde2+M9a+VOx2ONL4y0bTVXjjgg4SDj8cDM6ecRWcp
z6UOaSQpivndMLlqlS6pf/NELgwSemVfuXNyVqYswK2y3fOKQA7e+Py0GE7xF8IcGANwcxHuxvK1
hEcV8Ls0Xqdur/oIphMR6fKeVpr4rOVI3yL17muZs/qwwlX8Zv/jUkrFGsfO3C89yLAKAAlGiqKB
0TVPXfmnETkPwoiCcOBY0rbC76d1UpFhNg8UjItc9asy2O2YdjKewIGRSmOTj6NFI6vpAsywqdwX
ilr6OgA7n6aZKAX1fzl9JcsDyZaqS3Ov7bp5Kvgdo7KhbPStZC3Oq2FKJ7TqTru1lH6HjNQ5HPUu
+ySa81S76EtrfNhZXl2XEtq9j4hdERDYTJivtYzlywRaegsM/sk0bDr7CjimfFdYAx8qEIX3ahjo
TCHQtofecBsRMJKOX1OJjcGTXeM8mVBV/sYQh4KSkphLzMUILofCHjBy586JzWEWNfoEP6XrUpcA
HFf/ZcE48FRgNTvkCrTQnY5ctlOMYNU2h2ahoWXKRe9JpxmPajs58JqE0hUnu5BgBmnhxa9EbE9V
3OlvmCKnI4zN4QS7hpENrRUBFp1wgphZmA3cxiZwGXY2mc7lNkR67P7AQ4VdBaVQnUBUlEpdsSNN
CpTy6uwbZdNekjZfDtY0HxcgCE6unOrUeO17eJudDjAv6XYj7Qi81/h5ip12b1J7+R0eXn8aejr3
beElk5K5ulvUm5e2Ugs/A+Wox/ozv8VBt8ZP03a8bDXDHI99MNndwe1rP28ej8FnBy4+d8CVCulP
gFXczPVGeU0oXYH2kUtnWQqsKXDAmQUujWu96Rj3W1nJFYNYSA/UtK7CHgCLurwXpf3crlugV3KX
re6rqVYsHWNInMteln+LgQttBi+BhORubUPzSmc4R+pCjB/sQ89UaW5h+Y8E0gLJZQzUbSc7te2j
AFkN8xkHv5r8lkn6FzDoegbuvrdWS/ro2Qi/IaoYDH75zvSigIrAv5PHZkqOwxpZS1ZHCJNOtQoO
oUqtk2ugYRseNR0CoaBm10IFr/poyuH2cyc8F+lm+Hmt/oU6psKSyqo7N3DotOvia1hm9g40EIX8
iFaD8OIASkbzUd6qx4EHCLoASJOvgVtrpmfb1Hmq5f4YLSTRXN8x3QsrATLd3UBt9iVUQfD5gEuD
qaDRTqy7VUNaYIRSyZTUzuGPvji3zdUugjZ+asVbHW+5r+Rmeu9pAXc8oD9Nbxre43lsNG3gn1uv
sLfoTdyEN3blqajBZhvs5J4Vfd2ZEqRbkagPxf8SlkYTokt+Ma0mdNOc28c6gWz/dtw9+HF/62av
dMTrpjxmY+5Jk7EnJj0oKipZpz1tUJcDK3Xf4ta6dwrIFIAPlBzKDclqNDXLj5oWlyTnNx71hVaA
yJB1+SbBwaNu2C2lw+VeXfP43BMi4g1ZfJRlf6dSvRYmQ+KmtGGrxS5sO0sGqG0405P7XE+d52Yo
89pYPyBXg+gPezqTZATp5haUnRLVCFu8oocpJ2hhvKbvzAO3/jsBAH7M5JHt1HDO1fa+kNxb6gdA
eR49YtCoVuPR4Akf+oDGimxjxG0aPI1VmMzOkVGN6aF34PjpWcIqdbEfk/Foi4b7TEVoMrZgjZCu
j9ZMLFOzx5N+ttVqvxpPTB4p++WyaxtukxgOyCqhbtS8NczARrRC9Lc2CLtxcGy/lPWy7wFhry1R
Z/PiWD7DvyfpljvIVHzXLMcHWT+TU4mLOe8OcwLajwSEjaBAu1MA/P9ImNxh3Mdc5uKP05SRkRcj
WYJ/4YEzsDe38YJuVn3uh3UOnLTlaO3mwl9yN3kXFSkXjaln+xYpMc+yCVawWX9KfeJrk/J0N8rF
BoGslwvI7XkmOzuMN0ZsU31Muy5YhfnV9+8ajMxZiJsqdIRVYud0wFHnqdiR+dRrkLLMlzg7i4zd
5QwtBExhYLdHIbVAduiF/rqZ9kNxLr2BmJ5QGdynojbg9sBVacqOLzwq/dMym4ETq0/VCPLeYuTK
If+rVpcbHcihkvJjWPqzun4IfbjXnXgk6DVOKAdKgsEoPiDpRnDNfLvlQ2nTwS/j/pgR7uoli/Km
6JdMadlpENClTicVgI9bbcEGkEZXCSarzmtRH5TM3T8sE6eePyeng6GRG8AdkpBT9YhSP5vMqSiC
zCMb0igu35g7AGJ46+R1xjOpONuLpk9M+sddJqKZuWhL7Ei82vSMDKkfiKHKvbBS8dLplHcfHEUe
NYfHDMKLUzg5/T2jIl2I/VgxXuub8YSg350GX9O/rPVXMbyxbqHZox3kPhg4d5ttOfWQk512N7if
gwpqCm0vkvm9+igWxvo6KszcJmCPNWca/eTHQhK1T+zzaVPB2oOhXV4HczWCKWmKUGdb45e6+4qn
EYruot9N6PWXbujpQ/S48bfxr7k45O01oalPN+I5qp3I+uJotuwaqF8Aw7raqYnla9sO1y5XDj2g
Wp7qmo8sFRVN4zj4qdNsZ+IZgs1IDLKGnX2q0obqMcff6j7nm2mHiGxky+9Af7fayQnx8DecT0xL
Sj85F6MaX1VpJnv8c+uZcZZZPhvl+JcriOmHQyVjptPZ5mj08uJxkqP5vsX5uETIx1p/I4nU5vhl
o/EZJwkeFcIOnqX65ij1tdAKr5QG3+XUsG+ELdgH5BmMcKcXs2A6bNPWgALyHOBRAYbTz3E01zNE
rB21Nfu6+bMFS8ZOlLiopjnrsAB7blo9KrJi3Q8kWuxcyE8EsTmvKeEgaA9Oaq7e2vZd9jMT7uq1
UEimmsdAH0sX+4x2lLm5kxUbtnr799BUX5NjJhO5t0oXPedm5fuHZ58R4NZeTHWxD8XYXjLVYpjb
QnlN7y2DXMYsANlFLZ7hUkO4ltbC36UUU5i4kyG0d+KKmRKyW7+hRQJCxJ5jGKi0VpGXlyQ+5bo1
7QF8JvQhcbcXU9M/a8L5zLMkOwwDtn2tz8StduL4mMFpTXkXfMtpnYuA9gR/7pamOxJw2JZq7q+G
v4bcsVQjZS5if0VNBhC0cLQ98UIoH4S0PaUWoG1tCE42D6FDRN+WrA+ajvJlURuC8U73FA84GZx1
8NgfwL0V87LrXIojlPgqhYU7jaRNKMXratcOVzUwY7q3O+CRn0qakabPZ2m7WbSZ9cdaKldGCW8F
ZknFWvZa6z5vOdgobKlMrMTMdN86Epz3bFDWTQO72kf4ZDoaWVh141vVoQxBGOQb22gy/M1Gvyo6
edGGUQ8tU86hPi//pJTQ3pa7/R409K90jakQLe4ruKRzNKnZTw6GaOueHQvj2GTydVLXS5aYby6d
ImzYAoQcVVOCLm5HL3/oys46VAvufIJGUqik3UsslQbLiruVx2EsqkgM6e/SZZWXMivQuAkT9WVz
00O9sYYHpGv76srTljeEBQA1dOIGphhxYY6xcsRIdgiVUqdHe86JY4njnUQSHs1dbAeEn5V+YhpR
s20ElPX8mbXxbXuSh6zpFIKkNvUtqVwiDaV9hY5GdWO3+MHpUOY01oh5JfphZtfqZ8BZAX49c9PC
bmx1PJUAcqOuln/biRHFZOeNT2C3tiOdLCdvUetCOPj9lfjQG5nW44GXlnr96FaHsW+rI7o2zpt2
mcij7yfPGAxnb2vjNyFFECUTsq9lH6cBMTQ7cJ8vfPmeemTBHnOslOpK18JuG9ntbkzCYrVYPu2S
8rGX2CXGtO9OGN7yP3ZvNge3S/sj2FQK+xlyBbtufQceUAmsQrXCR+DLrrdTeegWazgoNupBgbDc
b7CpUt4REaLn+eQrmxgDY1lIaGlQO6jI+n1AVh0wNfUPsMkPpaKm6/M80mY0B7ohIblCYQ5Gt/1M
WBk96bQbgcsw6k42UB0yNiKJEUxxIN1JuRgbUQV9M6tBBafbG0T+sk79K3ljX+WkKjuz38SZ0pD8
jpHVd9bDCxYDqWaM0i8NDXDm9v1JATJ5QFCYv5FS456HqbUO/cQ8G74CE+ZVfYKsIq7A7m9Ex9ZR
Jsbmz+iY037Re/Wsd4n4tcpB+QDMvnxmmFcis5kIqEgTpv9V960ptU2rs11bO72tqX5XZv0xlOUF
uM3WvCydIRl+srHIyc+ol64PcCX+KVqcaALRrqOTF8IYmuIHODcSBUqGilp885rcLA8m2YUEvkj7
nmSmHgD4fLMF9Uyuu6gLTPTYw+Jue/hH6+u49NneLarhTVeGS6Wp2TdLlH6/JKCrtH65VDbvYWPk
0Zxl7QGoNzlgfX6ZapQssZOBp2urHUOokD2cEVZjXR3ScYXRY8js0KRA50E+PKZeFzKJAefK6Se2
kHEhfeBEGzZ98GVK2TC1A9khbX8U6nlN1J+R6UGqaDtlSIPRQA/WS749qbktOtF7oIZZwb4M6jBF
DeD8vd5mxunfurv/J23W/1Vc+D+TaP1/qL7SH7L3/7P66kVm4/a3L3/qP/9dgfXvv/WfGkT1X4gJ
H6AZSCJooM3/pcCy/iVAcONNQpUFgUB//J//0iA6/3LVh6r4kattwcZBFjX8pwbR+hfyQwRTD4UW
8mPQVf+lDfsfaBApIRBY/XdtMUYxW8U9yitDYPC/+WWNjBGFloGupuFKPwtTFOwLc0IXNDPHg6B2
6uALbGrIV0fmWKnTsXBQnCfmR/Eh3Ridt6lQ6bixV4thbF9SY/lusX0cRlRNt2ppxKkAinwW+IYu
CZYvEmLBsF5qSnHir2zzMos+tCxHP7SJsBFCzgPTlGxzAY0lWE4V4pTQKGryZBnKFDHkwNDej+MO
1P+GkAZ3xzKTiXEAT72ektmwTlq+vNSiyR5yKrZ6Tg8Ktp4lMN0hYf1ERBdSgHHYMeV9Li1cbmKp
ieQmkcj1lSpNIqIM8rAkwSQozIm1QQ9ympFqZkWdbkwkL2bl8pyTM0Un/ACaCHLLRhOIK0lY7dEZ
RxmVSW3sSGKZf8uSWKXeMP+Se6iH6AlUv0Gy6uuFyJkVV6snlUfdYvQz1UEyHzXaIdzSJD8cGK07
FSEwrAfZsCQj0a9D+qnWq/ILnsEYaK0oPJDhqM+1bD0uA3EenqMtytfWaxBAp9zZjyOrY6+xO/GV
aGNx7LO1fRkmA4WWObP2Horyn4Uwx33BjH+J8egPCJv2MxkMh7SJY5Q0tcEMUq33LnzTN9kTtDmR
zHFJUI6chtTqLKq1Yd436TCQU5CV1olADM2f2n47lJRmVyNTybe2qyYSjZoHa5M/ckmYeRN/rLD8
6cpH87+2QzBZ1j9owu3T3E9QT+Nme95m03rWa6Y0dluB6J4MEbmd0kdCDMNp3qhQJ6Owj2CEy11J
VB6jHeJbEj7UN71UJFlNIEvBE+gUEEPrA21m2oGbJOgMRXslPKrUA5OBqA4MgbH3Fnvt4pAZQGwO
y1wwP1UbUTs5vxiS86fQ/PPWlehzFodOtOp2En0+HL5H30KG8pG4QfNSD1wAeLHI1XOyiq62ZN9E
8NChcjdOfmrEfSsIibSliKp5Vt9xdDJxs+NxJ4WmKb5QiQct7dJlEWDPiOZy87Mpp3SPzAAFjJXo
9SkWNdMedSA+AQsgJGZzyLXPtEw3iIDz/Bs13erHCPsZtEhdD5AjsdQaLPT9ap2lEZTUmP9YYyhr
JwtpNtF2ZA77EbGSNmoA1Q2nBikW04uemIDVphIaKd8mZmTLN4k5qk/kwPKr1lPrdd7kd6GwSSnJ
nbtq/XwqybIhuEDTIkOxtBso7Dgc8NdFEuw84kpSIOuKt2gkkP3SURKR81sRq7II1rk8aBbDJCtN
6VCRYb13UjBvi1mMQgWdPpm1bG/63D/SXE1Jk1Xt1GVp9jW9baCjp/ChIn827qCG0nTiD76q0zlH
J/dcpcu7EwtnP1noLW398TRCqzNui5nf2RMW3jou2U7JiuIJrV8cmMXoEsYpl+nKcspk89jkDIHq
pivebX1Z9oYrp9tozM7fjhH9aXUp/QB2Dowg9TFj982YyNcWdTxXtGVKKBOmEfo0VjCDEzl0wWKL
+poSvQCZu7JgfBd9hL6MxcC0/VJkv17Sttn+QCtG3GgS/Rq17ZD6i2kvNP0KOgP47X+1mAJP8PMi
pVjHY11Wkv0T89hSW3dtWbwVbBxbRmx5T04PEih5dCfk3resWY3NV7qp+Oj4ql8b/BO5T0TO9sxw
7OImvRkYbqIfuMrS2NOJMQLjCyU3LB2zfl0axkoHdul1lMYFrWauLyH3TepllXLUnUQG5NOM3mhx
3JXd3EJigMoboot6B/Jqn7aiyl/1yQY5J91zInv2f32jBziped+pjqLFjgMYJQk6EEUkB+PR2Cek
MBLvbJqR3o6ELBbzb6NjsCCmvDoYE1gkjVkMiFGeoHRhAA56FBh/WT4q2ny7ZIREh3PGIgtP+g6w
wW+76L/KoTo4Yv50yvJqErJnw2+kC0lygqFq287Q9GpkHCRLux+L9gdJ8HpR1iY5W9rjITGwEKqg
RcLJGA04bEui7duNkzLfhivObONTibUkTEqzOpIlQzQIEYevReas3xh83DBfbcLiiqmEwTc/ptlb
86WX3aeY12shxY0UhxjRWv9n7Lt+N+qAbjgYQ04LiVHOWa4bNnPwb9l8KK3hNDp66q8mfWqpAWtS
5K9aKvHHOLRpYBR1FiT1tnFtCwYdkiSqzKWb94t0Mg8xFgVPMUg5TWI9uZWQA4NpLtznsmTNMEzF
eQLt3vkWFzCyGkVWezMT6kuLkvenwqGUe6WbIOvLsvgwk2EUDUSMctpN5QfL3uVILtEWuTaBZqTI
xD601uZzIvzHDHI8617rwMnW9Nb4hUeu3Wl2nUHfHQ3nZBEz+KdJS/0myoq5Z5s6hCXxUm+kUqy0
QsNRd/P1KJ0kfm/mxcpRH3Tl0xLHvzUpyyMrIBJVyCpKHA1fPvCLSC5bs0uGkbQCBhUHhBTkE4xW
+tWtmUVOYmsQqK0k7aG24qUOSbk/sHWWAecyM8/csiIeTDXIGyaalr7YN/ofgg6TEh1xsmzOT62X
T7Nmg1mjrEJRkFZDfeEjhrI+Omv9JLd1ejdYqA8N36jFxcGaEcHkehvSj5ykw13Tt0moVZPxpsdK
s0869PB+TenpkHGrPsKrKCK8FuINsrXW/mwzVENof3swJF18sfWyvaakat/J51gO2lB0Qap0m7+i
UiaiyECgpYtF+c1rLE1PY7HDvTK7zjXpYu2UEOqzIxF79AaTCb3V6yE5Z/F5SxH3paVisDfWiclh
nFmhk4VivRNTGilDW++buboQ7ocU0imhIcym0/jKnKoaab9Aa4vJJHVxBNbN8LiIQxlP5veI+qLw
dFdZUBJoBYkdNinV+iMujIbs2sREPG6Jux2XXutfkaROXCEaWpRZcxndamr3NHdKi9LQsa1g4ctu
7dPcNjp2KbH27eouQ/TE1aSvE+gdNVmSgOlxlZciRbifkVOgsEuz2/etz7uvHoeReiYOCtuM0WGH
QVi5ECLYOtuuQVCFtjVzvvts3kqCkGkndzWpoP4Afzuy7Nx9M5vhn95Q/mlG23iRInYDl2wHVIpI
/WATtNWPMNqR+JIy76IC4Mq1Z+xKBVK578QGKnnA/1WOkGDRVKQlFUnavJjm0EcOLcOOgf92t/KH
SsiFRz4+FoPT2O9UNAkutRaQi6bSq8C0CBQc+cBvlmIjj6vZ31gqiUWJk4bbsuR/GYo7wcMfdZhW
blJssMWexMg25JPo9iTubm9o/8l5rb7R0+BfipkLOHh1KSGKcy2oxCq2W0SIRlr15dSMcJwsOyNx
fUl6m5ieUZl/8tFCijT2T0NZJAfqlOfe7BjEtlew2X/1RsDOqO9IKP/W5XbPFvO3UeiRQp7rXjab
frYolqQrD2XpPMW4+mC9a4dlAxrv1OS1DR2ZamZqH/oE+cqy4CbmIGTlblHTSzVgsx3pa7n9WvL4
AQSSKyWaGNlQxqk93Nel08AtZmiUDvnUVMpz44yW86wU2W+HCvZZx5P5CvcAZ2k62gQbMol9hjFF
ALpaSr9x9DLYFjQPMSt9bxOspybQV0fSe5JQEgpzE9a64vQXiHQ9xJnIuDdbsbn1kkc+tyIZQ0/s
HFCVK+wb+vyeTPwRhCyi19aLKltlz9SGkUS70S2kJbdrhT7toCSl8uRsjY0+fRq363+QdyZLkiLp
ln6VfoBLCfOwxebB5ykiNojHBAoogyqgwNPfz7KrpSrzilRJdS97E4v0jDA3M0D/4Zzv+PUkftms
rWm5CC4WgWrvC1gbGy8SwaN/y1LB80VoFPFWNg9jLzyMVDmzmAmL0yzIInaqADRuWoFpVGTU+DVP
YdkVx8pkQLyRoDCP5gsOBM8fzl6vv5SDyxAozpmKDP5mMeJL2Pp8EEz4rFOzoJ52ZYgkb2QAPMJ+
psMqncdu4XBl9vKM5JY13PilIdeLw2R8kWK1d9G4ymPoZWofx4Q55UF0biTSpcJDG2SIonkqevda
+z3ZPeO6ww3Qf5Bw4D33JKWkZFXrbcMy+C7sCZnyDSaYqKzlQRHceApcKzu0drLuFkrwh0jE7l3h
zO6+l6F/QGPRE0gV9U+l5PJeXWNQpUlDZTHfTYFgPkvsrj8Y62S6tb7LFuS5tt0k5Q7Dg6z2g5jk
8zrMP8cSZbBBe4+GwUJfAvy8oOIereYacNuRbqc1409oUm/Mpbhl8zx5dhZTfYxkfLq7IWM9iATf
1q8qTmBbhTJBDib4EK/MsPijEvmTyNxm3sxh0+0WlazbwuGJYK1OuMmLG5TZb77k+GjuHeLh2UmS
vXENGhFrkoesL6qNy52ULAZ0VttnYluIgpxYpt/IVlXcNY/9pCLayDJ/XE2WkE3TyOcgWId9oex1
05NespH4Gb+jrF+3JC5x2REv1v8kpaL9CIagRik78xxKMTGlfiuIADZB5r3Pt2F9W4bVy9Qv9pbQ
vWA/rKo+MbCr7nAJvXIxUPyMw2KfV0v3rFM6X27a2epPw5iJHe7vlvO55PtFJj6m9B/+7b0UqZXN
8wPss/hF5R01oStYld0idC6acRnzjq67G73I3njEIL7GawCPY5yt79m6LDdlofiNuTH+wjqqPBFl
Or/+VxtIZsJJ7CKtcAgHEYg6ChLejgFLz42I7E8nLs3lvzCjrSWDDvYoXjId7T5pkAgk831Xhvel
GLMNBjlsQIt4ou0s753Z+Tvm6T8a0P3/aJ7EwPuvxndvRBz++vm/LqLJf7byTxO821/8+wTvb3z8
8R8MIZtuAU/A//FQWvHfQijBgDwjWA4hZnYoDn8f4YX23wj1cKMb+w4uGw7ff4zwEn7ElQQaECK0
FwX/yQTvDwzHPwZ4AYRQ14/gaDFzvHHn7L8glYDutH4spNzsyxd516X3m+Pl6bL9nWyP/44P4No3
KsWfXwz8AOxSfnM+Ct4cP/8n2/5aDcXqjLj88EcTwMfuVEXx3iy1nsiehtp6WKo6uSgOQlS3zE/e
HdkLMpoh/NYYJgQy+Tz+nVWt83vWTXtm9pOflnqJ9rOMxGucm2434/1UL+u6zoeo6btHkFHhJVxc
/0tDCPihhbNJCOnQZbg5gsX+JuZBfAudEkcXh2L4AVujIRncRxBBnzr3E7k3lUL4LeLJO4CP818I
Fh6Thypp2hJpa4mjb41AYW1zslWmE6aK0NlLTNJYD0gs32IIm9SOzMGVDjCTya+O2tAgGMEKs8sy
y/d2yUKoyEFVdhmRqxi77kYhPm92zdR3BB32cLlPVuRP8bObFCRmZsKZ55OfySiiyNeyOtvIxPn4
xrzfGunNh0aaOHkj+VbobUg4/HFIwoWXSGb5tSDA4MH00AiRnsTWdGxiAv9WthbZtostJmUkBU13
kiEXUpA1r+l8JSGNB+n5CElcVDqs8vLoWgJ5adnWoNzbzMg83X0w+braJCTN/RxWm0EEfcQSHLoJ
keJjYTJnOKEvHczWbyIWwsJa6pfWJOGD63bYhOamre5Q76KJCIp6dvboQq0JwZjffGU0K7qzSjoT
bJZ1dfZaL9537JUhHWViFprZouQXDhATEskGPGVf1rZpSEUpuoeIrez4urZzS0+SdKzCUN8mGpft
YH+3nZHEp6wgxjpYStwNDae6uahSxV8LP2cDXWY5xqoVCOMRUaJHzI8S/YZUkOFpMnRI25Hl8mvC
MsVhI2Q1P4gBMz+nIuy/tIux7/yoFsf+Fp89WgT7pWM+RRGxzRPFe2GH6ympO+sVOLp8TuYJXb5Z
RLT1JNJ1fyRYNRWIGV+6Wqqb2GtZd8PSMv3TJq/eW0f1j6r16pDAK6OPMb2MjXiwJB2oWafsExvb
/IMVqo43SaxXFFmtTSZepHDClDMhFjsGvX2x6SVKceT4Dd13WR3D0vLee4fgqy3ygPaXYp/kbzpI
eMTlAhWyN8pEn3kRuCt7+Kx9EiroDrD43H7nFFGEEJu6llEUoWDpJEj9TEc7JzWnkTXagNHLys/Y
YsJyKJgU7RX4/DsAO95jFQIn2JugQFGkHMH8SHMopvWixyElAJQ1IQzw+s6a6ZH3LJWt7yHKfwRt
cnL+HYHmL/gUiIo8ZW+cHResCZ3eX/ApxFUNtj+ETgrZtiXzLVT58Z9Ojb+vVf6EcvjTYxH87u0V
aP88uh3f9/7KYcPC0SsEjk7aq1St0ZFs6f/HV/jLgzfpRgTiHa8gaV55D9Gg/29ewccLxm0Vw839
ixOfTALN5RI46RhtrcA/4rn7N6/g3o6if5weMU53/0YiYArGgegGf/z8n04PsjQLtKd0MOCJ/fmu
GDuUB1rGHwgaLAeHBwYh3hlbDreKm7vGF9nO7aL6zglyIuRiT5fhvp9H+UF35uOfzfG4fFHOhCwP
sq/CHxgIe77all1KRLxV9+84XX/GFfAOuHqQsUTQVmMUpX+F5fdtNfdhjz4jWZ2rTaRhguSpxRlo
/rOIiv/9Sm5yWwL6EYWC/Zcv3PIdXdi1hRpg6V6zWJUXKt+npkCv9q+v3ds/9Kcvhbd0I6Cg+8Ou
xxfPz//pS1nrJpSiKVxUk+FWCrXxTPsuMLn965f5n59cBNksgY9I0e7+j5uQoNk2Xm6zGZt8Gm+y
0Zc18de5CY+Wqf7Na90u1T+/pcgD7Gjf/oBa4P3lhkdvNPgIJrx0jOdTU+57on/nbt24+lJE+3/9
vv5gHv7lxXhTVO4OtB+Cfm5v/J8+vyrEZhLPyChnogjr8J0YT86IxMI6gHTnNmk7x/IKxe3fwJpI
lfrzg+12jdz4qXCUfDfkCvnr1Wj8jlamUYiGUWMxjJjwDtDu3cS48Zg/NCaZvU271NFPtmD1OR+a
9dnDPY+iYO79rc9Csz1y0IuHsvVDd1OFuGoRrGQ3K10wWjfTfH2Ygs5Gj86ReGEo271hweVqCcZy
eM0W4XzNVp18y+KQHaOOZd+lbtDj3XRwwfSpheu72QkvNMvWzztlbUoATdeyWwckgFR3aR+a6Xvd
IQwkuMA1b2EXz9EGeyNghkDHzwE7Cv2cIxppSPpE1HCWdmZ7l7wz9veh68RjTQoW3a2HnWiDKW09
2x0GKhIEE/Hsjfkvnt75gvCyGcmBn0k1TRlhsoCA3Oq8GB0K9zLGnYtIfc77l341qj3NXaD2S2fp
n2LJh8egwQggkUUeJWyMnT/gv00LaAC4PbvJVYdpBLaKyYI4rp7ihBznKMYxEIMqQDEWgmgh1sbp
vpfCYn2zos6j8FwqOT90a6+36J97eSfVMn1muHMuPXKlLdpb+ynxEMo6ym23LdqCKwOggrkp5dQm
Z7lbboGttg8uwYtyP01I015ICcUGUfa9dtOw0u18py2NXygP9WSBes/0jKKGbeZ40G4xBqms4A9t
vbI1Lx12u2KjRVx9TdbkXPK8OwbtnO0LLLNPFIbJC2TY3js4wCNrWUT4IqyUy86L3q3Qya6WSnp0
btmYX9HbNObMl+nuyYuZt3OcTWcgQQuDEXXzMvpd2bwa7podjg2WWA3UJf86ssNpU9fF130dclMf
1ji03jt3ZQGejEBBprBktdYuoSoeKR6iTa9LkprDMuzKdBCtuhuHieGPZaHuGzwlTm4HTfH5NjPA
zoiDfLxIPsqHpIj7E+MLDg8SF8zyChV/9dCF4qUlLN2RFbUKcro4eR18Ue9GN19R2eIvnnVnIEyC
b0D5IFzcrICa2RBRIbKFHOyoPmPLYGUV9JPBmkqsru0+GNQM5Y/J9kKHmO5ssI5LkNTmBXFI+alb
K2kvLIKiU92sDT44TNYhc/kkeA2rRglSnBts74lYJGtrxoHfmD2U5H36GPqy7cSpfvDpyWYAGEON
f9ZREZM2ZYfjtqW+/GiqRPl74Wqz9djx7wmyTl4KKN77ABkA9BXbHT5dxqJ73xrNEdWtepxhnVM+
+91v1zH+sbQlUrbSio+lUuNn3AP2DLBCcHPNdTxtHb9OsNCInsU9Yw2yZpfYetNZibykMdK++UPH
4mdL1OkzrEuG4+iB1w/lIV5LIzJIP5MCz9UmyOwGjg/ySu12KyATnrp71iTDl9Ar4s+FNN0G1e3o
HdgAD4/TCEA1sAJGXKi95FmEyrE+iQn2nANzG2s35uQponXP5nrbuXNu7SCjktle8JCbDhVZcFd/
XT7apis+pcKHR9Ty+qMUYRYfjJRJu6MV7peNjyPVHGaLADKUlZl4W4TKvVRqpAiBzCy1vaUgip1d
2/K3Gfp4iw7NJPgcWgVqgyjb4IKofnYfighw0M7xOrFsq0CR90oAqe0C1soJNJbBnPRHC80d82GW
DE90mKa/U07JDlyOOK7xetrMOVH7CQLB2ORjzBh5RO+zEhPYRszu/Mrv3Wx9NzafuHKm7utAt7RB
O8mjA+4rOTjDVIIa98qIyGjANx2mQVlC6Okdg/nJOP0husUZM7gl3DIqXfx3vULbNy7WumOLI/x0
IjDlGc22zPd20oi3Fd3wWzPOwW4pG8T/nVNAZx+ZMeJZXt7jzgtXqPHCZl+6zuNrr2xgJkI0zeNg
lcUBtRoii9GJBWm9XeHuw2rtPDQzRey91TGL9GYm9LNWuYqO7eDHzonFlFG7CuMj0j4Um515ofcr
13NtC9HuI4AX/mM0+Foi/OlNv4d3O4qn0A7lzgY6cWZV3Drf0FU4zTYWQe8/GurHa+8wT6YDW/2j
0yN6PxK1gwt7cvN7x2/C56YbXX+zht3ispjC1g+vF11GswPTGuafoeJ7vUfpuDQpg4M53peYiPMj
EdyL+z5UbUejFZr5EqkpP7a6S/K7ZULic2vD1WlxrfZF4sdGB2QGUV/yYAymbWy3ySPuTzfZze4i
u/MyS/xkfpQsZeoMORFxY6Z0j5PAYjeAsjas9+RwQ5ZgeLRWFyvA0J6WzC+ep4S75Yif0w2PnA3q
GDB4kfcQDEDr23nwIXO3kGnJ0MHsSeIegIQ68oPNxPpl5QEQ7XNfNHhM46Xc8rSdEB+HDndJGGgU
5m7hHHJbjY/DKqboyrpgxhSHYtzZQ51SPWqfxHv2MRbzyc7wQNlHf+aAdGB2Eaby4lXapiXIkGeU
bgYjBvd0ulBVHCJZwtRA40U5kip4LEwaAp5g0eq0h2JdBdgiosFPyp4c51olocH/4bRZ8+y3ftTt
qnECJ1AEVnPQCd97qm2wS/eBt+TPrHd59jDD99/WonjmMe2UyOansT/2Gd7kL1WVJ+ZeWigIIsLN
7/vO8uMr8eA2YyJVq/HSkq/D2CMsGRJgHOW3Xm21cJjaMdrTrrQ22VLO58muIA2tlFZzNdTymzXX
NffdFEPkW7Sp6l1DYhWrxGqGn9CDUPxuWb2zk2YF4Y531kYpjpfyKjPCNI4i9qwK0X3pGCpPVMsd
GvV+YWTjBPAGsoztM0sQnBqmfDcDsdNbfGtJfB86a0ns7oyZZROz9IMCSFLdqcxs/glF7vCXNbGZ
Q8T50B4mB/ggz1r01sdcNyI45etYNWcN1gbmlBnYDkni6p8dkpSnLRO+qt8gd1JbNOP5HrXjSgXV
MV9noj69gD3dkFJcnuMc4W7DbGZrQDL0dlDco1+tDplJin0+IDHIHJKmcu5+mQImQ8/CpvI4g57d
1XGg1m2bh/G1Ahujf/fWRHDxhKbGYDc76NqyGs5aQtzYVGo5PU3S9NUumxDgHUm9Hu6LBGqG7Oeu
4kEydrfUqeUi0Ur5aTywXmFVZs/L3oTar7+QlEtqbc8uFVHuLdfDHbSi6hX+hDNpuEGRKp/E8HlM
6u8lhyuFwU2w0lQhCLO2MiEuJxM+ltkqH+clauNPU005Ri2QMGgj16TkSAujrxn06X3hdSuEMmMo
Jiz7qwVFJt4widZPs+c22NCkDi+udGKGDnGJCTAxEuoVEZnuPs4siC1Lsc6nbqJcJHepm5uzjwvw
uySojERqt7G+0kaN68YXMLFfoqaII2ZOAloWn/3yOcB/WX66UZP13x3VOmI/RtIaWVILJV8C/PDH
aejxyo0qKai1GOMSPwp7bcusL9m5XruMWFhmlEqu9l7HRdInSFwM54Uh4clyBAap2M+s+MqJMW3q
IsnLNPL7/nfjV1TQTDZTvLWnpaouI86LZmkAirBkLvQWSrJ1YoVTAQKEplImZfYwky3x2un9QCmv
mdsAxZq4AfD9D/JhDQYm1U6VANykjlxxNJONQ7tRrdGTccveS82q4/u4L5sdXUZwP9oLPZQvx9+1
COo3brn4EAGfuWAfcvdgNq3fTs6dteHRvJyMnWTmHGQFdIMVSzVV49LkP9BGjYd+XTvrDaEi3pYS
n6MLaM7B0kiNau8dovGgBzhlML135KDQhQH5S6t5qHcqsHRJwrlWAIaq6qrrmwCOnUDjbIa+dQ+A
B7L1JNZ1yU+1VUB0c7S0cb00Pc7dejIlPgODwFaVWOKvcR22EEO4aL8IFTU33tzcGYBRkF6u1bia
S1u43nLisVicaKoQeiGFtcUONNXyg9OgbDDESQ+zdWG7OCtufZfQkldtgL6E5FAeyxxuQ2t3oT52
ZV6YmwcBmbpCave4lHX/vY/0dOexYThkEcL8rE3GOXX7ivCj0RLmiz0R9pZGzWywqTYQKnhs5sOM
1w/HUn9tmaJH5yEj5/51aGLGkyzhx2jX49D94tEUV5DG5PQ8T7X3ZM2Z/hZr5Cy7Yg5XdCz2cJmC
2v+cpZsrLCsSFtfKUhW1iRhU8Rxmtgt4qvOxGXkgiS/WlC9m1yPdu6+ioTlqXP7m1pugdkGsGqSi
m9SPrhHjg2WpRuOKr6rvfu73Qzpl2yFokm6/Lk5W3QV9sX4NHOpzbF2KnbgnLFrCRZcfxEy67OU5
duvNxIweXsm0ookZOH8GNsNusrVCzOJY1nqOAB11V680JsSqddsx64CaIRnr7QKXZj8kybQX1QSe
Ca75c+fMpJ3bfYQsLcYzaHBSH5KpyL/hswxeu6UD7Y5FF+nZUIunVmn7XTm0rM1qVw8Bs6hdPYea
0HmEMV9dhZWr8Z3+ErtC3Rdry8vOXd53LF7N9JGEnfhdt7WhJp+T+ZD4xXKPHYi+fAjVfPAdzsRt
E4rhYcGbitwldPRb6wfLudA48FdCqdc9t1yQb2qY2BtwMz9C7Vp3FbN1gNu53TxRkrZfx8nxIUjy
5m/ePQog38tI7GmWHPPdNICCS1kKuScv8INDeHMLY7+DYag9jKmtX+751fsnz22dV+PXL1lDmRAw
3UhLNMtIu/3a0dvZ7tffPGicM6Y4LJHZzcCzUL8Twb02zYdWI1ok/jX/viq8qtvKm7OYTtb7EdsR
yDzVtyezRkiNmk4bRE+KXiQjg/QrDAbr2M4dMypr1vAtPA2TMa29bJ13kV90CL+HVgN3KeN3y6qS
vUsn+SUsBrxGrgZykVZ92JyFixk6we+apFMeVk/YWOevlsolLmwn3wRWPl9qljVXfE4tF50TOfdt
jIdxWrzqWWVDtLNZKGEirduHQYvkGFYJwo6Y5j3V9HuQTobQfBtHcleR0ujwWLLDZ6zj9MG4Lwq7
inadbSUHjwPFSs3ML7ARfYMzNpyBYziutQ1V5rD9Y9Md9i5KV6Ex17AkOKk5GbO0TTwQJ2bSZwl3
/BWFTPlUEE8gUxyKGbgSIQGxyMBatxNzeDhWJjysk8bmOYeTbPAlL9WxdXGlFa3fb/ps1GHajo7Z
Y1rg4ImWFlIK/3mqtrJANe8re4k2Blsjbbr+Q8hSOzMGe5y1DJRuZl/sl3HH+jArFnEIDM+1wFk6
L2Wqyl/SiSRBeCH384CsqIKBEdT53uuWZAv8grMa/vR0bZwEANY0qOBXrjHNctI338ZAbwYRl8/I
073prlvHYHsrnt9uoUEv5GoBbXXaaKx+rHHSfSzK8qe9tcZ2/cjHwe0zd9MSoTUj7HcYY1Ccwyqt
B2cNQ5Z+t9kgdcAc2wffbaPlKMrBXq5N7gSfrfAdHsbMRbfKo7HYC8BfBnN9jT9hqewEE1UflWAS
s2rfFxPH0QAJc8pChM9++Og7cOI3uqOTSh2LLKxx4taJLDIFJu6pR90E8a9wYTK1SNd4m8Et1i9J
k/lfMr2YZ4Zg9JIJ4tILCFN8yEi0R/ytfUULXYwuy7iVhc3OEBj7kiVriXuCgMLEaTKx79hLlyna
MppQxT7JS0la7YONJZzoGkwsUTexp/KnUC1IGDs28VS/XHkpjdg8vWSrSrt368oir5QH2+nsk25Z
8u+rikZNX+26E7tEWj+HZYSWpujHwZaElrOzMunAcDPFPsjUejEqwiE5OLFdHE2j9GcEOulgR62/
7cdWLEegeLy00d7CnW1PCslY5zzMNV9cUt2iARNptrYUhnrIGQhRbkXSp33vA1+yG70Gd9CFX9tu
/IxinCFr7C7P/pSI67r4K09ZEkHUOTgUTxWX33HJhnrYKJ96/BApxPGraKLobA9y5mnb9u0dM3mS
gZKWpml2IYI5MX0s/VMfvtMbmrOJG7NzkbhPxxwC7c+OonJIgwQO4dRxaaQOgrRtzHQKs7ODALTA
b/E+UAd/B3fK96CAJ+hdNXhFvS1gwFBu2/Rkd03cNslRKaQuqCXnEcW72/R3hYl5+lKyYYUp16V5
SzACOFvBqB8W1gSnT40eD47eH0CdlEk/RfcezJV9PA2RJkCR3gLRQWC+u4BMxAGt2nhyi1onh4xa
/7May/BQYCD9tEjK6raRcZ0z1I3Z3tM8LOYg+uSB2xJQCJODAjlUGog5yE6JGn2oSBrgRtpQJ4M6
oB6666rBzdM865JtCegLbe3kb9Qfrug6kdmHouVJNu4Ymzlt+creQ4awRBWtpfaevZZlcTaV/imE
QzTsbWPJbIswk7LJm1y9bEWRGU02mM9g0DOhusvyJf7JQPNX68qnrKhwuWBGdB+WAMbsfmUVX+9y
XCUv3uCTaKVc8durKzgTGXkXKOstbLLQltk4p8uSwDYoqzLgVihyIIA6aNhThGAg8i6W9oa2Z373
M/QWgIiq8uLgI2SkNNaOd3LXzsZ3tVrjBOxX42HHfgBLYPRHOMV1LlW5L61iqXbKkewnEalO2StG
JTVsI5Gv054Fc7akLAQzjAQJaj8tukrDKqy9qyUG10sT8ArJsZDM9+8LJ0ww3qpg7tkoLOKHw3B8
2lSWFNfSb/oAYE++REdvWUrrgE4FPsaaOxC+qJxwIef1eEBDvlZPudPHr10ogfWMXNnXkfxwRlld
blenxFSWhRyUIUsOUKYLy0d8eBbC16kdGf3zkaFW1L35lIU2IC+8vv+cGNOtPwcaLZTc1L0nIJ7u
fGwQDCCK7lwXYHQbVtusapxX61btHnPfc/QxadEHD0PT7HzLkg8qC/XL6FQBc/Pedn6twiv2c4Nv
C15Ag3haz143buywKK81n/t+9lTIBNqB3xuM4s6fhmw91FaunnTujihiA4DnMVK/hyGzxSNlnbkn
OmgqNpjBQI9oO+L/CufsZwNyCjxVGVTehl1trlMFpo3cvRYL/MULQJsigM3eUZXjDc4aFV+RzcBN
jAem8M8jytxhI7iI3yVMOJnma2FRGji5fAdnVS0kS401QuLJAsEx5sxP0xGo6btQjAN4NsOKhCuV
bRHE6Ws+ZDyYo6rHu1vHbIAgzfBiCMAR/fQv1mqpt1p2xH7VnFi/fFmWjzX5ydubaWg4wNuIcUiF
A31wrMk2bRkXvtwQrmZTt5XnXkUwJuRH07mmBCmiRizQV5qDZ68Lfo8o98sUA/iNEzgk9XFuKrQv
7RzhhpcwtPhopvZQ5VX/VcIpustG8CF2MpgX28Md0xM4AxztF8AF60laWu3L5KeIgCQEytmy6GRy
MFOAYkdobKLuwsqxf2nH4LOfQLMUEISz0rtUhSw+UCF3AIrHmtbMVlzP7JSTN6aCDzCPXzMnqNqt
FxZYBUyuO77FFgXJANhcOl15kcVyQ+aHETIVvGCXpWEQcrVJQM/3frL06twNBgbtWDYNKwO+6nt/
6Alya8YJzX+SVRMgIHe18ouNSKndyWYdIHNkDPj4xgXzM1oKIKgNupSuYTEEKKQsMn7JImdAv7C1
QlGiuqPNzvC5vx26+RBz5YVJB0Ay5u7+xqKPyHeNgF+kXKn+Tih08nT4q/uqZdk8TFFDJVgxd+Sj
onvbz8xGq0MZ1ZwLTR/TnhmCpMuz40zRF6dyxQXLiV5gsA7jjfHj9e6mKZxznpRGbKVpezcFvtd/
Bw/QYLtXa20+uo6dBZwlvNQH1XkctkpE7W6yMsOqjqnNU2em9VIk5Vw9NazneGfxkNePzhDET4Lo
wOZcl0trbWUTWW+r7uwHO89vwBywjpeggse/IynPpqlzQ5dCJwnnO9mt0YeHopt4eGsIcU40dXjl
Wsr21FH2Plmg/Z3nwfG/U3HyCQWB06kju663VqN75gvwwMhoqaP14MoYBGiZ56X72lOKORvXcxyA
CAjUeL3RmjcsjvKQLUEYLwCiCIxP63Cy3tsMBX8ZcaTePKzLd744505Euqy+VbztmwPStV5YitYs
VyYQWgzuIu/FDLF1Gzpmels5qII3QalMeds9TadBJjlZYHnXqQOw//W1DHCtbGszz2/DQtZyt+Te
FbiXfGKLXn5rhl4dSYKR6hTJoauOhWpQgc2Bu0M7yIxSZkukyEHV5QvI3D5OTVe1yOdXk7xIm3Lg
rh4sUz8PbRblGwl6ld54ijG4IWHocIAqnTBIbPLaphqJwt8Wopf6NJhuYFkjeT7CWa/1qRipIb53
LHGWNwu4VPEMTqwCbpbkXr1ZFp+RfhAr8zZNpYTcC4LsTZs5oUbWMVN0tuuWhfCdsfl+hfVZPA3Z
AB5ZiEp/9fJcnjp7LY5+0YIm8Mt6fRfa89E9ztVLEXTMlWBHZRbfXYiDizmH3adlL4AHMo7p7Otg
ckfcV4FV2M9FAUsQhE0v8T5xZJ8k7GZxLtky05MWfPrQ/NzxE7nocO9UBk+Pp5PwSbg8h4FBDfIR
I5Z+8Wj7oeBYUyfOGfCNpzx35vGKNbTZ11Wbfw0phGBizRmzxtIWHg2OXj57ZN/RBoqdmDa54nDB
MSOG+WKtUFg3jp+TO9zOo4BnWXtYfoOsbz96gg3vaxHadON5VX80NgqE1Hb08DoEIayJMPJYA4ed
xbBftOd47VWxXRPSKtLEG6sghWCLUET2FWYCCmF5ZaBXP/G7W84W4sng/6iAVlwmMg0enZDCxPX7
9b2D4XfXEsq0hcLdATutp3PI2AQbecDmIEwDZS35YQmDHiG2V0PTw39cRvNzWQ5sPiNbuU9lM7o/
fbtLim0hCAivakSdXwU1ILPPBV0EKKEhOmrul5MKyvHKzi365nRjfPFiP2CsrvBjJU2fVQejbHIb
olB4e4i49hMs3ungihDHsYTr95bpmifsNPJAioYeg+9IT8zWUmrn6I4+TZZokqHfoZ1NdgHLid8c
WWRlrZ2Kt1lQ1p96VOoOaWEB15qkipTLCjptyPyv3TYWSsi0QTA7Pvdu7z5qAYJESMJW7cR2vzhq
cK7h7MAjJkHts2d7n20aoYMb+o8VIhlBEFJ0u3CV+ECHyXDFjexNVhmfWf3MH0yKmj2Vs72mcumG
i/KK/C4KuujdBtPCmsEd7zszJkeBN2HZ1uyg6VecnAE+i7GGmpTF/0/upWw3dToBZj8yqaphsPV5
6O1zUBsPnrgFbnT1QHQDj5OP0aa4t7k0d2ga4zkdssKVv0E41XwTwNLacx678DCymufxkSIdBWxh
IF/WJpMvpaPNN68ROe7G0Giq+jxR3iNwjU4f0fE153Lww+OcUOfefM4tV7RtyecFfQPrTGDBvwij
Wb+6Ovhv0s5zOW4s2dYvdBEBb/4C5ciip0SZPwjKwXuPpz8f1Oe0qlC4hdDMhEbdE9QosV3u3Jkr
16IyIlJpKw+kK4ePxSjW4r1PBZC5UJMc5nmlAXHbWRD3KRzDvStOfFdKDYOBnQpR/OJ5JlkWgCzS
C13kkL9LZN3sKpLbdOcLlD2tpI5l9EQU82NCO7y21dvGKLYVXGe8zJKkgcGFJvUb14Kbc5M0Ri7s
iChyurCpER7S2BvjD0MA0WQrJN2dTFxn2UOEl9tlXGlHcH+NtI/HJH3STIKcwaUhjcwrVAQ8b0SX
uGVauJ1bEVQ/kuc0va/tWMgclFKbiltUETZe0nr3TVBNROBDWrdvekaYRa9g1dtuIWj9TSOPKlln
k0QaR7zgEUk/ysbATdIjV+nQ+lPShdil3epDvsdf0HndG1FwG3l19OI3KWV5luIIU8T4kWo7fBOB
KLkh+UPFO1D/9NC5gTRJ7prwwZN0ktQA9TwQJcTp4c5IBZ6wPOo5FyMTBsMO0fOmH4Wit4feL7+X
bdTRq57V7Vct1HBabuEnT1VWWz2qDREkcSS+YVekKpG+NFh9UYc0OULsZjzwhNEfGxhinmFhoClH
FpFIH9qk2lmuwHvFrKPWGZvcmmL6GD3LrFKNrS9ryaEx8cMOkpTiC4UzEr8wTOh0N2mqezNw2bS3
ta6j60vPDatEg5W3KzUTopiezEJi0zgGP7+kNtmTEqryfZ8KvnIEW5f1N4oekOIySzF7Euo0orjT
clSo9Ae8NYrykZ5ujbPRpfuQ+OYowYX07pZR91pCkUEFftS6u9JqYLPPE8+lb9ogwNrlFiBP2mXi
9obMtfymE3l/AnI+kKHXoCxM1EJ6b1BMirk7Yjd76vM+2qoaUoyEaIN620VBCYlzL5Z3KQq4cPyx
LMquVKHMcuA2yJGraEKqXmIcPYYtE7QjTJBMcktppVMzRUfjmSqEP7yCJIjLz4Q9JdxlSeEftNKP
flWiaAowoiqt/8RT3oRJi3gGXaRYTxyxRYjVhqgJLtCpjEu3LwSaZOmB4bzgBiKQS2LG/TGgwVGO
tfzRkJqeamGXbZlx8QvQPjiwaPqqexQBYpeAn5u74xE7aqQjqJnGuOWkDV3qQxU1XRgvzK3S13Cn
FjUBQESi7y4MZPWOboEidBKAcR+V3FPfVEU0NpEh+z9MmU85lGqfw2XW0JDFa1EiM8UX9z7sAlX/
CSqEQN8Fll6KWzwuWsgtl6H3yTJL84c3jHJ0k9Ipqd2DTixTFDWiPnK0PJPuB6sktJHMbvhcp2r4
LehT5b0w20oADJaaX32QTTWUBTmtYnD5mT98yhcWLp76CynUzkCsAkw1rksoKRP5YfIY1kgcbSVw
GfQnGkM+HuiesJ5JYQIDkT0zeG2TUswfIlfsaP4aQo2ABQrT9jFR/fHWl9r+u8i9+lPJCn9w2oj+
ZtLBSGZT/DP7zzJMw68DzKQxVXa6yQ9TeGZQLSS1tCOfrUOiIqdSeAcWjY56GBaR4Qlkq6abLYKu
rvcjZHOrFjKTBkc92GFLMZlGC3ny1B7sMnZSe3Rv5yoCRLCPKlq0HUcYBOFYFao3penVbxDlwtuu
xDAcOD5Xa32LchYd6tTO++c6Epps//9qSMSblMY3chyRkm2EVm1/Qd6owMhEBvolalJzL+lNeIea
b/cuh3VBDlYUv1yHpV6ieicxNXAfkk4UJaozedmsk9qJxEWBCPZlCOT7hINroTl13coC0JZapGhS
CKUVW1VnvUdiHrrCUIdU46EYEIWXwIKXMnuglpurT9dNLWBdLVU2LDD2moYE42xA4LNyaBnI6I6Q
+Yqi+yHK3OfrJhbmDAlmnSyPwnjEeXOTpuRC30SYUPLn3PiQ0gpqrYCtL1HQpoj+9qS8rdH/9buZ
6xQs7GdgYfxCpSjdbSCytoNoLwKTHX1lBR5sXmCgTVFTJW5zC5U+bWpaO4Ulp4WhoKCSgSXJ3UlB
h5ezyBMBZpXviXkb0IJ4ffKkC3A/3e+0NUFMZYIi16dWuFODGV3IJThb1a7i0WlJHsJWmZYwvt2H
wb3nbVvKvfoK+PpyxSbYMxg2WaP3X5xj12WPoiYKZlQu2hc5aw5tWu+UZnt9ZL/h4ucI74kXy9RZ
LmniyUIO8XRkvSFkAEmIofNN50BItW83/UawBVuyg23mEGRuLIe8o1NsWqfewjywkRwm3SZV4kC3
ZyOls9E2jXP9uy5PBJ+FWrUE+tvQ1fl2Raa+CUqdz5Ksx755q82763+/QsfjDEaPAWZWlmEGk2h5
OB83pF1kqU3adortNO52A+WlIzvkgmzo8/4dN/1rDhVSB3zM5p9Rg7V0vA1trRvTyVdO0CQ+ef5V
E9iejhtDFxXzn77K09WQujx2zURC/W64gZlLQuHUslH70F+rnfTgHoTkqNuQ9zsfffv1x9qkyxcn
eGZ+OncnJ7gVwzZzQ8xDwUuPm/wMw2d68/Uxc6CSIKOa2sGNu8sP34Gy2KlNP+Zg/4LI3AlXll+a
uhjOtiXnGkdFQwoAdh1Pf/4lFWl3oy91+HSrxikk0WmzT6GmOyUM9rC5ARPPBVtp3+XqrSKfQkoa
cZv/FR+Gr29ZxPbCzdCcQicPd4yMvq4sz7uGsoRuAGsk56loj5mfbxqxfhlC5Oc6QXqS4YGlAvVw
fWP+bqmYjZwzL9KVKGqow891qvUYisbKl6ithHBkFJ/yjiCyUrvnSsjuhhRlXOhFUyqLVLegLaL5
66k3FadSIKcoxkPlefe517+sfNXCevBVSArQeDI1uEw/P9kZUG9T7KT7y3brb1muHkVCd/Q4C6Sb
7k29gQcIcui0+WjJ8aMAr06aKN9kVVrpfVlcEEskz2NxLcvmbEEMmSKv1wO1LhKQuhpkUFBLd+gA
kyA7RGTuAI19vz7yiyhg2gMnJmdHQi4HcB8pJpGGyjUSZbA+ddRom7KDEW7F5V94vZmxuTPW4NqL
O4y1gKqI86h/G7xCr4/o4l7BCCfL0GQkcFHNnV2e4GiHsEkh1REHbUutaZ+j+FTwhLhu5tKX0P1t
0ACO/7ZMWqrPd4xnCHUt1IrLY898GlLxl25qpNRgGIUtKnu7buxi4hAiNxG6pgXLAB8oTt7+ZHvK
WtlWWhhBhJh9UdRjqK8MZunvJ3Ji+zNteITZ9s8toKVeBmZtGLNvNSmNsTNWhnAxXwzh1MT0CSdD
EEKhBc+CCRFIFU9RO+yQq2k2qO/89QawVJHAluhJV3VCznNL8LNCHzPRygqBuJd4kHhK+8aRXwlq
Lw8rZugcRZ1cQYXAmAZ8MqAM1aq2Hi0Xxsa3Otwl4FHglSroAGg+G7nmXN8Bl+eUYF2iUW1qi6ND
bjaoDrqlGkVwUtZYRcCxgSO53UY9UhnQnrTpuGLvYrkM7MHAIOOn+efcFQWBSTpdkl0YPr5B7/cQ
9/UL1C+2mnr/8M/+f2+hC0v0wnGAGJQ1iUnrMw8kTJXgNNTheKsMaMhRa/Dakip3iNKrD6PS9Xm8
iECIiGTFmIJ4uB1oAz1fNRF5nwa0K/4Ocib1VdJ+dfRapZDxhsY2aT/DNLq9bnFambMLb7KoGmwR
i4hHm/sjqHcSlD6wCNUY0i1QEaClg4jOX1vhCQejhILfox90Ni5SuYNspTpAjv6hz79opUve6/66
jYWVwobJWqm8FER15iUoFucm7fg8fIQ7FLhttbw14IJr3q6bkSZvNpsxBkIVlnBdNnVt9jJta2Uw
pVjmLVcJ0h39/vWmMIr+Ju6V8Dg02i9XgVyn8Mjn5m16iKCWhjYZzTY5dPuV3Xlx7iASk3TqEZPX
JVifua0OlWSrNyQNZiO1A5wDpsVMVOWDAvvqDQkmkn1qk65E75yvyymgg3Fq5Qadzj6dTXUBGrJV
ClpCN5vNcbO53xzv+bfd9Gu3s3c3N7bNP+53ux3/Zt/Y+9q+2e/tlz2//d9/dNpPvtkv9p4f3/DP
F/4cf3Y7/ZzfnOmXw38202+OY2+c5+fNgV/HA7Y202/81+HX9EemPzr9j82P49vz2/HHMd/k/K/j
kV8/jtP/he88rpzWyx2nqCJkK5oBJwmsybNpUBtSx5RVQfjUFkIy32Vx3LloKuofrm+5y1VWVEXn
7NCVC2x53rAN+XwxljWo4Yxd1+YtvYjaMQHclQdObv26bmxpUBxSVdRVQ8XubFCJ0naBhLC3HcX5
E43iN/RXAzLu7lpZOFw3dbmNFNirdVlkYDoRxDTukzsq8pSwHb3UsBG73GTuW4UiDAlCh/aHbVp/
B4Fw3d6lr0NCmdXSNZ2aNQfn3J4vRUquhPB1wvpbHkU3iTdAFLLbXoAw9rqpS0eOKcvSRIt4RSOE
PTcVQBCmahVa5NBtRCgHwVMXtPDA9YMOGzHVT/3WM4b2CAznzQCFs+Jvf0/duZMCyzeFGTh1FASs
2bUFdyPKNjFMxZqd2V//eVUrj4Cm7GHLp+zbHX2om8T52e3oL1C27itdbfvuiHyo/ZZvRPvXD9OB
snAz3Aorp2bySfNPU3hok/KYzow8rdLJqo8gNEOjgnqyUeB+k2EFUNZirEsTisZBmW4DQ1YvDkyP
OCqAsMbgjQoztEBbcHF7fX0vc1I8x05NzPZSLpmNAQsxexflSCgohWGjDVlzUwKwdYoBnIsipT8i
oS2cLo0flUYsnOufsHBQJ8fDaxVqJt7Hsy9IYlQo1JYvQJHMh0pTustgilZT5G5hUv97WyC2oIEi
H8tTfPacoCNjoGzC0yiu/Y0k3IrWfZIQbVX/pZ3p7j3ZG6UA2WsvYQeEwaaT0JIebcjUnCJeCRaW
doglTTT3vC6nPPO5IRiGI6+RQL0UmfQ8yROHxto+X/A2NDYT7kikUKatfm6i8xFrD2JSCSXAX7tS
WkeTezg5tWLlsEvT7J+fKBbmxNJsJ/RQCJg+7JV2o9LhGDyNbDz/Zy1As6oliBmRE27eEXYoIB29
vi+kBReOaY37j0IA/zIbJMyxQw2EEbcifQg8qJ5vVfFQVE+dvBcBMqjBXdbeiv0+pye4fPHLO4BV
jbXTInvM3le+ZXnC/3zLbBrUsA6gvmIa+JYh23v1QyZ+deGEUbQ7Gr51bR/0r7F7hFQSQMpWj3bo
BF7/hoVtRWSoyyB6SW8q84hAalFn10umIy+hn1WanPsavNp1IwsHH2FjLkxI4EjRzRNjDYB8uCeo
l9Fr+Atd0h29Ej9pUt4Wuv/3piYqOQU3I/P2mZjrTs9j4XWFmkcKEklG+akNhue80o5ga7+7KF6u
2LpcPl4IUM5R7OFWQDPi3JaA6mkBhxK7WBH2RWFOpKywOlhf/nb2MMODWBap+UjS7/D+xMUMLaDM
QcOMUbd3fg9pLUpgUJRvyT2sZBOXbuHppU/5AkgQT9Zpu5zYslR4JPPWJzlHOsF8zqmw3niyInSf
4jovwh1Se7y4qESan1Sl7kPAFSO3Fdzw3eBQ8QhuaIrX32JIMIx7t8y7nzDdWeMdbV70HhkAIZJN
lmg8duqR4u0O5EL8C0FiGEB0pAveZJrSn8Qytm7ZMn3Ne6RrP+R+Sctgr8A3DlFGGu8hT+0BAfpB
+dHQR+9DFdThFwrH9U2Y9s1P1wjrG/rD+vCvnf1U9vgTCMzOaz22XUcjoUn/L6TSSYRGdZiJ3WGE
PmJbZWL/4frK/y5MnftJqtyyRGBGnsqgSna+HIhOjFEDv7MNbNLWFeQ50d4k5QfrCYgmaKLAVX2A
ZONFRWvU9OlNytJjRmu+QdeLJIfP17/nMqzXKThCJGDQqGUZ2mzDWyXqgIGBbKaUqi8o7tKlXMJH
UB1C5FLMUVqJfi99E+OmyYeiFu82tuT56L0o1wW5EQVACYF7F1bGr26Ew/f6mC4OMXWd6aGCGgyh
lz4fU9HXaROiekxXD1rgze2IsothDn+7c2ZWZm5pgCJrbEOstAO9RtQj4PqtkfWGuGnFKV1ccNOr
GvY18CfqVIKcl0JAUcIQCHTD4T19pxyVTeFYD5aTb9Gi+y5+l23jDr6W3DZfxpUM3ny95pZng3RB
X3SFXDOVQX5Axu5OV+PD363W3MTsrVcpMv2b7sTJqKPghJR2SvEgNuLtdTPzjT43M430xA3CHl6q
EugfZ6AJQYRfBSGpItqo7WsXxitbY74B57ZmuxwhVKR+Qe07MqINevYx0SdB6JV5u/Akcysz1xVW
nVqJ8HA40Zt1pz73G5AiN8p996U+wl50274AXlvZDvMX5dzk7LHsilJgoEkTORAAiiWs1tX90N0X
8IOX+iaV9payu75qywYBh1mkBaWLco/U6AAvYYFwxs/dA0pnd9HTeKs4wafrZi7yab8HNkXhkxqV
pc9DyDwcok5VsWMEd0Fy6/aIQQBzkz5Bg9qIO6hgVMlRIHCk93PldC9uFjwV7WhUfMV5Lh6m+SjM
Q0z71W1KfyxwS6i39isDXNz+J1Zmm2VyVJo/WUG2Yzu+ava4C27zTxBoI4hYHoeb4jX8iMqK+rLm
8tfGN9szLY9BQRc5DJZJq8O+hMFerlf25aKbOhnd7FKl+WHU4D5AERhC9ZQXBjqI1ydwzcK0UU/c
B7y9oLIFLLCMNJllTrtWvvgNjjmNDP7Zg4YiUTID8DCHtCSuJY9pDYhNdGjee0HigrTIeNDfdplj
Oe29/jnY+bcwleyqu49orx9W3vIXdef5B8z2SK8FZqZ7fEC/uQfz8T04ljc/ozva7x8UmxbT1L7N
ttendfF8U9f4vzHPNkcG6kqnWydyUjP8AL8FTe7Q4aG4kekOgpwIh8TDS+xV72Ib3Vw3vTrc2aZR
ZAB/eoFt/d5vbcPbWI/hTt8Hz+kn7d4AX7CnZVLaBiSgVixPt+Z8pYn+qYzJsqhr1mwzFREkbOa0
0oHmPSeU7gvrA2n0bRDmd20F4KIXn8v+21i/5VDVq0K84nKmhbywT+qccpkqT0SS55uZ3sxOLiVG
niA7Eu5EY4BspxW0H1acR3eID0gfr494yQewyGSOJXBM5CPPDfZBJ9U+wqcOADoJNQc9fUTddmVU
Sy7u1Mhs+2K7hy0MI77yPTB2SEHGxERN+aFaK78szt/JcGa7Fs7twWtpBnTyvnYaCJz9EPbNpHKU
+st/N3GzPUo4pMdlgqXaeve8gwHI2Vg5gheZm+nYU9imdCoCqoDe93xxQMBqFewJEXjyDXLVW2hS
74Sf2m33oTn6++vjmf6ui51HaRbGV4Q2qNef25J5XldBN3Le3Xcj2EVG7gQwQBQibDzvirArvG/X
DS7vvH8NziGcgMjycKwwKGcwbfWi3ev1Lgnylb23GEBMNef/Hdg8cYBirUwv12TntmydD1W4kX+U
QLr3U6MgZF6bcnd9YMt78I9B+Xwm80yTSjmd9mCEatdWVTcprdLqiqtauvZOhzXzFFoqA3EusKKU
nxOUX/OVp9ra3z/9/ORaNQKdJEIiRo7bO4D07Q4FpevztLjjprCOIr0E6GVWBGlhhwPbi7pSZYD7
H5ywfytpEbNU2xNuguGTCJTjusVFPwRN1aRiqkmWPHtSwyNmuGqGRUu6C9zWgaE39WBKoMENEbbr
thbn78TWbBfIZixoGiSDUFl09Po8J8rbdQPSmoXZDkhRKVLLHguFvqE1NS9fM++lhGOx2APyhjKi
pF/V2wGHs5FfSdO1oGQawYXHAKsEpge410Vk7nZoFdDVHjmCL9GMlBjt8FGlfGMhDm3CGlu7qdMq
ffGCCFbyqHtRBMGmqPiQao8qwsWqt3byFl2KQTmNAv9UNpxdZoZMQhIKAr6ofQ3lbdXd1taKT14z
MR3+k2OhJPSJBrFKKBgaD0DqbTcNH9IyWdmpi2fjZCSze4zLpUVKCzNVG9dHzYBazxXot0RKbAOY
6ta0EJZRQ++oFtlaAnkx/CIF9u80zq62rsyhyzaYxpcYZopHeet+gR8iPYhH5TnZkJF8wXke1l6w
i4fzxOrsAurqJtDafBoyTauivCuj1wxmI98Z10pjiwfnjyV55njCsKKTrMSSj+JeSVGkllcO/8ou
mTsaYyLdKDMsxLS0yvlO7ktbTf6ySPU7OjgZxszDWL2U677FMrXSG1oocv963cEsLggoRIJDGfc8
Dw3TkPyuVoTEwrFni5qT9JsQ4QT3KewP1y1dIIqnofA8452NxxSpvJ2fqiiGYJbeM65MmsZd5di2
vxDqysIHWuecOtt2ysFIvgzufa49SWvbQVoaKDiuCSpGJo9yxrl12P78MUBP1emerZ26z17GQxbZ
6k29vRs2hgaU+q50msoRVspBy3ZVIOVg8Qi+p5+f+BJE/tJQcHMWMKzeS1/Y6f1XPwdTr32Ag3TF
cS15FCA5JmEknSyT9s+ZMWQ76EcbyUnJquj04zEJv/V0W2rA6dMjpFRV/fP6oi4apDlApPZIJnte
4BRyQpSc9KgTmdlxqL5UJmlQOFbMDoI878OYDBsvWsOmLx08ggaK3hItSECRz0dpkK+hf7TFqApY
M7qR2yPctivOedEIKBFzei9NzRnnRiwTOlalJNdWqtWuggCx8MV95enb6xO4GP6bKD4wHDjRqOWd
2yk7GeJOY3oMBvH9UD6OkD36ZfUAGGiLuN3OL/wnFAJAvaM7G79ft77kJCFdneSnaPG4QCLr1pjq
hTW9PXp6lfu7Nvtx3cDiLNIjRGsLhUpxfllHdMz3okL4YEAoo3EKckHc0ZO8EqZMF/I8SgH196+Z
2YUt0mWPfhBREjXqianabpJdE76q/ub6cNbszA6zlEkdDaM8M+iztgMqZlHyXki1Q1/EdUOL5+pk
QLPbGWyr3uQj85bJIuRU74DRoUCr1UfkU9IsOFTmCphlcaGs6VFtwlmmzNGZUwO9WBa4Ry+6RfVE
1A9S+fX6mJZMAIRQQIhrGgiS2U4XlJBMNVQhjhXCbtyj8sPdvNaYtrSjT43MLhkIvUPVTzGC6tOT
qDfPVvpyfRhrFmaOQVHSJBsSvE+hwfXaP2rxylIsPmaRsQHZAywF3zPzb5E4BF5Xcior85OYPaAo
MMivQvMx9J+l1PHvhXuy4OPaG3ppb59Ynb/UfGLtWJvyN100IpX8ViPhDedjKuyvz9+0dedn9dTO
bBt4pdj1ANMiR4JXch/Iw3MLycNoPenj90SULduIvl23uLjx/synNt8TKZ2yMLhzX2hotk+UaM1L
VGyvG1mbvtm2AK8I16vLsFprP0a+Pep2AYbJX3mxr5mZdudJOJEZVaf0BmZyXpxxP9iJ/g1WkVxc
QRVfgNumaO10maZJPTGkDhKCYnQ+ORo5fW94H10W7N7NX8q+sSkkO3RpEMm5K45v4XRRbgKaSTXI
Ij86m0Yr9MJKnq7DuBVv69R4aJsP1xdq6XhNFS1QX9x6Ux/z+chcLYNlx51MGBCsT2mBHISZ39jw
NqB3B0mieGso6abTPvcereFrcl4LS2jQXQZ6mvOtghE6tw+/hgStC5cIwgp2l+1D9bMvftWClXO2
sOvPzEyfcbKAVDg8NULYFF645uDW/WOtFr/qdK1dYeE4n5mZzWbdjEUb1JiBUOlehdjWCOzouTes
+zJzof5ay0gs3IxoiOEHaBo1+X1mL5QEsQgrrvpQL96gHkU6+Bd6w3uhe2VL2X32zQq6lalcHOOJ
zdltLKhCpxW1PLmsTTm+ltGzTRc3Mjj14/W9ubhmvBOIa3WJmGk2uBz2Qw/CQnww4LXG9HftmNwW
o7fyJlkzMxuP0pee0UG17/T1voAqvtrF/uH6SKYvnXn5CRVPey+pv6mt6nz3oYWRpxH81bBq0BMG
52lJ1grip8Su14qri6OxwPgCkOc0/46wTza6BRiPoAxTvd9tGv2g9I2DBPD18SwbQY2H+IUg0pit
TJUoqdFqJlmnLnVi+eOgIFLlrdz8S/sMpChQbR5TtEXPJs3zelnw0H901BCxOZ/KRqhGm0KF0rW1
nDruSZyiqfX3I5t6tuhFI/TjLXC+UmGn8zDOYRH0a1N0rDIpNobVdrtAGVeGt+T4Ti3NPBJdh/qo
RwzPt5CJbNS7tLVuvNTfcNPc/P2gZAA7Jug+2m/mD+E2FtzYikgC5z1Ev2KICre+HUpr5TZe2uUy
zfsU8UydV9xswQoDEQbYjglpofcNhj2MjL551IGfhrvrA1qau1NLs3sfEszRHXoGlAq7sYfB0PjW
WttWeb1uZun6PTUz2wxohosew8WMNj4anbVH08G5bmJ5JAbPdo4S0LfZSUIoFrkyhYxWkv4aepK3
n4xm22n/yQag8fX/rMxcXBBJSuFPWeImfwKSP/hbiIqvD+SiWR/XBvkJQ6BLRmfxZ5OV920CxY7G
SGw8zo/8LngZbj8ITnzsD9quPAY3xi313Ee69x68nXB8FjfEa5+uf8WSYzr9iNmhChCQalBo4Zof
HnrtTWgCR6xWlmzNxmzJyr6DqSvChqnuVO9zBz8BsgHXx7Hk+yjIW+g4Kkiezk9sH8tRb5jcSUE4
fssT/65VkmOkhLs4hg8SmkZT8qsVm0uxBD2WoI1JYdE+MVtALSvDDpVlbLYQ+YkPIddGgTRJVXqO
nm8bmYLYylROUzW/F09NzparzeXYy0U8BlSLDyDiHLlLvrc5wjuWuWuNZMW5r41wtnJqaYSKqzOr
Q4aISq32724uVDdxW33OWvGLaE0K04H1kICUXZncpdIVXaxwBUxEAYDV5xn41g8LYNbcy1q8U4Lg
RkIEUmrTbWvUBy4bspHhZiyQimoVuOjyrem9i4L3FPsrvuDS40zqC3C5gEslsprnC7vYT3J4L9EZ
QaKxVW+C/Cva2/qaVufyDv6zm2YuRxCbqI9zxosQA4THOflCeIDaTWII7z2iFiLcWL62VlG5HBxO
iP6uCbpGe86cucgbEyRchekK6o681hS4KsbAKd1f14/nUp4SO3Sx6BgjMzE7K2pfZL2eMTo4re7F
CPHAGFIa2doXAgTB0ZfaTG4gI0axbzigJvb9uvnFYzPlD0lcAy6edyTqbduW9BTzZsq+11HCSQl2
stcSSbwnQriycxen9MTY7K5VNDGAxtkgFya7L7n+Fo3weVfeDkmvFW+weDxPLM0mVcuKOtRLhjX4
qkOccTRSg3DcODR9BumZuCn92kZ+Znt9NpeKf0BO/kznNAMnIXPKj0yzw64f5gc5Lp1Qg4mygEzE
iu/7YXD8SHry2tSRQ/HgNjVacfqjEdDTLNTxvojQZWjXYNaLS/zHXcwxoNEAsV3XTMeHgkHs7yDZ
1dWNS/Vu+HZ9+IsH9cTSbPSdgQidhLyAo/ZfIY1M4kNM8QuQiAtjp96ubN1pDS88/om1mQvOBrqm
lGlcgaLC+PHZJT0teWt7ds3KzPn4HUS+WjztJMSCuq2qlTZB8MrBWNyuJ0OZfn6ybZRaQ8Zw8uhj
U39WrPrOR9S5dd/c0t+qerAN/Pc0TTfXV2tlZHMak7oQdLdPMIpo0kb1kUOsgn0u1CtHcSnyVfSJ
kUMRea/OQf5GXOWaFfHA8wxt14XIz4zx/j8ZyR8T8vn0tWUZoA6KX6laD25lHzS//+aO44qZRfd1
MhLl3Eym1BlqmIxERbCrrPJ7qX2RUhOMj76yH5ZKuqBlaTOGhoN+N3GWy1WtuhIU3yL4RBOp76Go
fIkrW1PeDPVzP+4a91GDG1htkXrYVmtcPavWZ/PpE5ZXaslAZRJpmfqs+7e+iTTNUS63cfNN50tQ
Y0HrSgYiuEaasehEToY+m+XK6IqmnBICWVDyukSqcw9ZNUy1H2kuUoWV3bmUjj2b6dmd5Hl+jmwX
M+2PD1q7RU/C1tr9SOuYiwy18BLLmz5cwR4sbqQJCz0dCJq0p5N5ctwF5INFK8MmCsdo/bbQ5tOU
D/dpwxCvH41F5w9xtSRLqkpqdraR2kFLBlcmNaD5LZBE5HAadY/IgDOqn4kt/zogpP2JaMaCuYHW
1XnNdchozBfUjHeFYsDiFcU/6sJqHdnT4RWStY/Xx7aYcCb81A2aDjVZnOfCvMwyK1HDHMBHdV9F
+V1dIXGg1V5/g0iuDn+s8r0OkFXtUefeKL0JF7U7viZ6rq34hst5JhTWYfOYOrSo9s3muctKpQFR
GDuqiRpPH9/oSBf7FRSbyhevV1d27aXrPrc2O6BjK7dhWGKthou5kOVtbDwV/V8nMycj1m+O0Ckr
PNulsk/ToGEFaGEk3feu1/sn02g/QjGbrSR7Fkbzu8+Z+iiNKtq8fqmpgt8TBseOJXxFAsBugq0u
rszY5Q0L7w9x/FT+gI10nmaECriL6TXjmOvfYvdmjFEsvSkNxO+iY5Z96t+ub82lIYH7gWSIjAsZ
x9mFDps4aThviB2EVdDd1szX8e9RUnBP/TExx2HlckejbY6JsriPvS+FvhXS3d+OAkbQqYWftIE4
kV2c+yk5qVE2r6rYCelyVZvCUQvjPl7NUCz4YGrX01RN+CG6SGezVYfIM5tKSxkgeDHT97x9zuD4
HVoH5KWfTprwU8nv+tgufTA2SW7Tr6AYgKdmu1sw5UkQEZvhJID5GpilDSVw1rn/pZ3pO058vSFD
gC+mFMXQq6ub1wGF9PGxVD/9d6OZ3NOJlTzsNN03GY0Wt8iepEiTvaoi2JYP1+0s7GtmDZ9L1wHE
VXOPWwR+Vov1NJr4tWufU/GxUP/ek56ZmF3IKGyMljWZ6I1vnnEjlRsvA5D0a1yr410GppxPUTZA
OmkT1dRszuqq1oRhat7okdMorRfRbFaqTosWTJ7WZMq5nebQOEVCaidwKak1pVOHtKH/dRzBCKgt
GJZIkoLiyfmqN34OT//v8pnxsVJ2ipvZkfuYBvV/sIdP7czeQHKfAnftSF7rycaLY9szPnox5Vx1
ZTxL80XxmPItmV+Ia2eXaFPzGsl1csul9ShnP2Pku65v39+Z4/M3I69zEpMQPED7B/T6fMZ0wcjF
vuU1l9/RE3XzFWU4Y1Ns3a/VfthCZWO/3cu3yk7b0nE62p8Suh3aW29DrgCaAZKW9ru79UCKDPu1
N8wCjpJPYxFV6BOmCsvMIZX0R6KRzHOs0WA06T+ICGv6RmLTxmKX2b1l/VL18LlWml0UPottdaB6
+gHRxY0olY7uZbivYu3xO22gi+kC0ilx1Yj4ytl0lU3sVnT780TU4yM6eccykPZKoe0GjuUwrkEj
lsxJ1O4nXlzunXlcnGWIVXUG+6ysxvzLYLiRiTgsvfBOFsdVbIeDhEJY2BTaIRWg1rNVFYqesTc6
1Iy9dovmQYz4sj5MCo+NCWwY2t/qo0tu+EnLWlXbXN9OC96QK1i3AOCJpNfnZUW0JMYawonYCcbD
oH4Sw7tyDRS1aAL3oYsW1PeWNjvifitLcNNyy7f9K8W8Ibojnr4+iqXrdyKb/9fG7HgPmlR4VYUN
q/w8fkVDcQCtq/2Ug69N+xx7pa0hz3vd5vKwFFyvRWsRdMjn57DI60bNSEw5Wnnjeb8C6FqV9+sm
Lt+RbFrlj4nZxetCHpKw6LFToeMiHJCX0DZh+jAibl79BwHsqanZIlmDF/tqgykL0XNPOnTBV6p8
14ezcDbOhjNbpKgZOpSwsYFWrg2Btmq8DSaCS9JRWfOSC6HRmalZOCYZBXK/Oaa67Dt8VHH1K4cc
3dtfH9DltjNxxFPQB08MGJA5Gi8Q/QrpBfRufPhVGFIN/fAw0UsGPyMfyK4BLTUXH8yqaedBA9mV
v65/wcUm5AP4C2hUhdCS62C2CbOhl1Em4gOkovVs/jAlm6H75grVGmPdxV78bYlKJsgoXuK/ff9J
eDbl+ENQQqVjqe6nNG5bxyrCfIuqiN1D16SCEIXz2lij8rjYMzOzsz0TUppyFQmzBZBDtd0GxkaN
YttPoS5ud9cn8+LuntmabZq0LOmsEZjMoILJLGVB88N1C8vL9e8kXjx4SgpsIXacwHxARtvuumO5
hmi82Prno5g/Rc1GtEYXoTvHS38FpQB6DX1p0XtERnnFZ0zzcXa1TpYAhxCEwDJ1USLN5CGKG5XR
RCDEDZRqWoPrynoblcFBguQpKSf5zzVqvTWr0/hPNqKoB77mqhU7IrztYmRT9Dt6VCD1cnolAXq1
8+tkZWMsbsKTgU4/PzXpd6j4tZhUW3mDjI0dSM1rlBYbURPoTlmLoxZX8MTcbM8HTdkCaMdcDL24
4t7o7XNRof6ydjEv2pFZOiJwuvfU2bDAkSFyiHCPg3ry0UfTRmuTrZBDiJKutdgszuCJqdmQYFmx
Wq2t8VMVfALven8Iop4aS+qU+lrud9kWr2JwNwTK86d4I5tdniAyRQYPae8hezf8+JYME3yWHGiE
jVYO9WX5czoH0zP8H4PKrJitQdCZtiJ+gxajGzFXb/Wg+h/OvmtHbhza9osIKFDpVaFS5+AOfhHs
bpuicqLS19+lPvfMVLF0SuiBxxjYg+ktkpubO6511TBln4u3NqruMEkC+CyoaabgmqT7/2BT5oKd
DVYGpNmlU6yGtAhT5Ju9lJR+XOluOP0OjXDFT1zUlSMp0gGCarsQbQwpSsR9AJLulSjeiKRwU6NY
aQVbfFWBGIIGIAwDAOhNetTspuwBtg5ZpA008HmCbdUFEJDG/BJ9gjbzB6YD2Tv4D/toAPp1zoHi
OCXrrwmzytK+h10Zw81g9qWr6sBJI+1KTnLRfv0rR+6lHyMCHkDAyXtF4nip/rPJgz4XbgcIFkwk
G/UHcPRXljYfzpmhPhIpBaWg7s4NokMkeDZd0Erive4yr6l+xipYMc2V81uTJmd27RKT1zY2kvau
Fj4x8mg6NxF9QhqMrYXba5spRXc9QOporkCW2YGkkvjITbUTnJGXvMPckuoniHcvq8maxNmJOHoL
kpLMbYyQqKKPrzU6P3ZY0COHDeb6PYqRP1I+3GFA5/Oy2EXf5OgIpTuh5irv7AJiGXpVsgo099RY
Wdk5ltlsx+BKglaFopNDbqTQcjRzW3yEd0Kuo+6lrt7a5kpnvqrt4gKE1LuMbiZw64Xxgw2iDSS4
B+PKEnu99GrGvxteSR8j7XPNs6YbUyy4Mx8zMQZlAn5oa0XI4q4erVja1VRHd1xfYcVJctDrIajG
1r98bot2ExPyc+kKCKgyfr6FowKx5DTTnhdojPhsaDhDnNnVWr11/tSzO34kaP6QY72keljGwAFH
jbMFKVUM3ogX1VyxXedCQCGGEQxMdNpz4lEyJHWqaikagGFIkMQgHd8Wgm4KR/32sZyKkSwIsTjT
Ex1nD8g9EIXbShiMvF2Dgjs/mlMpku0gADZouxaLsScNRKYvdQpu7vB3b/z8rgrMcpCkx6AovAS5
BAEqcvDkmvB9aGtuVZvuQOBQuiAB2PamtpYJOTdPEDaPMUPZVGi2dEKaDRp6VKIwrgw1AE2lHoPg
04+A9WvEIG5FD8tab875HTqVKB1WFulmAr5rvGfmdGs1tds67OHyDi6q3dx98T8pNUfS7c4aMME5
YlFET3/neU9fE2qF2zBxvt2CiUlsXNV5wAKDr5hGPL1FaUmmQR0pmp6S4qBFO7A53NIGDDzvSLNe
XtR5o9UsCxxqaC/FUOXZzKNoCi2xMxNu4+ipbxvlaeb0KrzyCr1ziVv5/RvzxG91bZbvK2V/ailO
5UoHpiI0s8FAXXuW+2wf0uvpvgmmu27zoHop/g6U2VuBv7aY67jPBkjlutdmSwLbN4I6aHfxi+qZ
rgLSueK68Nugf9U/L++MNn/BpS+UbqZdFLUo9fkL76Jt9Fy+grDWs30wUAf1VRn0SGZPB9vVHgF7
Fm11dxXw7dyFOd2iWeePjOmkVI0QAz6Aq4e6flXNZzXe0+wexOlJsqLcC+7uqTDpEeKKxgoyQZiW
gk33RjcCRriroOW33oTlUx0GU7liks5DpFOR0oUa+y7OOYfqzbU2XaCzwQLedeF24c5aewGX9lIH
Dw9qbri/Z5CvGBkIuwL40ADvdQfwTmK+zh0Bez+xzhf11VrP+0I0BrDGI3mSeufcosAAgLw8+dGi
eUG5zcqfiP48p7ghIzqRNjbIc5yVd37J7iIXiDkPRA42kHRPNQZEwyRK0hAaM9yF8Z5wx01ZoEYg
/kAXpfLDXutTWbKJdO5PQeYR1V+5PO9wIGeNFQS2yaavf4K0awhX7uF5ExUs1JEMOV1VGVqptTXB
y1XXT1M++UL86hL+k2bMrUf1XgXXXGmkvmL3mBVjQTK9YnxjxRk4b5GRvkJ60gCCHOEzsNK+L73S
+F2F+UM2FBsV84NcewE1PUKZa0L4tu4ESinpd9PWknxJoZICKPkOOLwRYzhBBUi0ib5O6rUR31vD
/WXLt6RFxxsuGb4i78rKarBUBdnOuqxRpvR18ak3GzjbSbOzuv9ifI4lSpauMHSQbUyQmIzPcbUd
Mo8VQBi3Sr/tfjQWC8B5Wyvfz7SeKpZk8gZgnVBQHNcokP8oAOVI13yutY2UDBxYOo2mKSGgyacI
JEfg6O47t8k5RkdAvaGHLznJ3Sk3Hi8f4JKxO95OyQyQJixLIL3DDOgdKMefaNICSN7yyuhPHO/5
97My8z4iRwJ6Lsugsms5tRh3TRWoJsv+9m2HZIybO372bYzIrxvwrxhJSbQq7NSZxR69WvEubMYb
2tJA0aqV6GLJIT9ejaQVoDVnSqNDjNI85qAvmix9k5eehYbby6f0f5iUfxckqYdehWPMCCTVUekN
aRsY/NWcfM3a6gCnMcA3jqSdN0U+SAfdFdmzuZKdm3mM1wayqgpUYcmc2UOjFhNloClNjf5PltBh
OyNT7PPSsgXAScLukZS0eQUJEVh9awHKDKPsgzrOyObypyx5AaDJw0ypSoG5IePd66kpuFVHDchh
qB/FzyXAHRAlUBpYfKVU8DUudbbqI1nzhT3yqMLB6HjSYNVWLXzATEImhE3xjwrjIrXzDgYZH8u8
ao1kW2nmu1WCxhk9nt3QXyvdX2JnG6j/PlU+HDXyMB691QeyjXn4WNXxVQtWqNRZGxRd2x/JGpMI
+P92gm8myp8h3/f1piRXBZK4ylossCZJumCgrAPvVAZJtsO8wgry8rlQ3lgVBQVwcS6f+qJpPDoJ
6ZYxJLCoKHHqebppa2CHeBgiBjJz6YIpwiPiVeUvlyUuerjHiiZdN3gvxJpMXDfD2sbGnogA0/gk
Nr2w9jvx4IzIL63RhSw7L0frlEyxU4VctBb2FJzqloA2GVdp85pOatAAFDGvW1fMKcOH0XZr55CM
K5frK0t9rvEmmg5nwIoz+KtKH0OraXnjGeo1HjyvN4VLo90U3+Kal/VPmzWYeX9UB8/sn3vnYCoY
di1WrI22rFn/foW09TQZRdlr+Arr7s58x/DOtvbjPRqbFZd6Lbw3t/eVfeF9lG7k/kW5UNkkPtmk
geNP75fVYPFtBMbw/26IdCBqNXU1LE7jDQSg+1r/E0kM7ur5CObmam9QMHkLY61HcjGWpEdS5686
MjwpY07UqJBag9ws30SR++enc8vd8DNCGInmf2xA65ouxjoxxbUnu2Et4F701I++QDJ9HPwtRRrh
C5LaxeCx10d+UQ4rB31GmY6EHPqu/tldRypCFUiAx6kBKUAiywKx07bcNfe/az/7bbj6J3hkg/I1
JK7t831+6ILWRUPEu/74oXp8U+zRKeEn/volXNE/OR8lmla3u/mz2KACPb8uTQMciJHqFawefhBQ
Qz+qADPoPauP2kMjOAZ544yLP1SNKUUv4Oj8BhpMfNU1qnMDRm8bZOe5Q8eHaQjb96JLqmu1a0KM
p1lG8wgqKrEZoxgDJVqfOH4BgvCg5QMRbluWjnCjqApZkNlpdWCx0e4AWqpfFVaFrGxF1IdBEeYT
sg8cyVrLorsQpKGvWdOHh6RmI3PRXCt8XClkvPV+us0tJ93GZHC2Td4UQUUIxoJtMGpmGNTzkVxG
i1lWtz/SYuwPoelE3qBVBTLojp3fpKBWuiswhvtrZnG7ycQEzqQGc85gLi86y9yEBs0PejQkGyO0
FD9Hz6k7cEKR4m30d94m4r6Aame+M7ASdegp96c2i55J3JkuBlvt+zbtRgAN0Vo0rjlN6q4tbQOT
e+1ofijYwKuoYnmLDKFQmNc7paK7lRMNO3QdhnuDpBaQa+OqPQjHqV/sqRufAb1X3dvDEN01CuDA
0K+r7iskP4O075S/vNLQ+FzUynvXas6+yyP8xNCus005WtXoTaPa7msUow4socqDEvZM91Gdsn90
StfeRNVoln5VKflnOFlkE0amCOehK32n2lmJ5kaW1vQg0ERnuhooZPINUllUgP47NDIUmxIxgA23
10bXjjXg4g0Ne6ChFiE5WabhbQNWrnsE6pHumpWd/bRqFjZAmWTAa2msmqDxrrKcnUJzeq+ESXuI
Mp3cOGabtl6pAO+9NsPxr9mY1CumOG+3lw3kV/r8wpPhaKe2ik7IFCYKLot2wx/hC/6M/fvkEPof
AJDYanfFnvuv/ZW1HzeRS9bM1Fc0f0m65O5koNZ0utlS2tvfAkm1XfQEPJPpIXe19ymwg/gBQ5/W
tXUX3lqz3Vyb8l90TBzMEJto0wcVsCR/THGtKUuw+ragbjtWNyad7CAU/S8wb38ktbi2chyaUYz7
yxu/mDNC2ga8RDOw1Bk/Na90KysHoMSnarMJdSA7FrbzK4kquqn1Di+DSeB0EqRllbTiLlGRSCqK
fCXRML/FZwdw9BXSW221dWErqHt5qEndhmTYUrKfsm0V9/7l9S4a5SNB0kvcoXWVoLjWeKISSPeK
pHPLOLw2FPIuuO12q/hxix4gWoP1uU0NdCpy0EPSxDEGCpjKtr/S8eKMtl9bTypsc8sQ2vjdcBOv
oecvrRLQBDNeDtxAhMjSbWpHTaQzNKZS/84tvPPGq1kbri1ejbVOmuX1IRMHaj8baJlyIM4iS2mb
GjtqKs9swKT9lYFhaSJ8G81qFt3wyueqGlw+xiXHAijmKkb8dXRJyMWKzuGs7Nq8gTHK0eAaX0Ut
D0qE5/9BDMZfQUjxNQkk3UsmxqzqQB0HMbs6mQlTb7T272UZc4Ajqz7oQ/+RIQVAiH11YIxDBrPK
aqPWbbevEhaubNjSBTuWMm/okS8YjqMuKhVSuh7Dn0nl9hg36TW/BrXc5fUsK4SOpAxK5ij9yZNn
3MzLmBCIMvo6mHq42XhD7GryqqbYAzDMdHPk2aLa9mmpr5nyJcXADB9arWcQOfUrNDlaJ6JjULYb
LUBh0QiBMVCumK7OupUsypK9xo3+Z4mSuZpUJxFVj0AyIde0HX1Aub5hcuFHTNKfaohLnlK3bNcq
dMs7S825YIZZRej/6SEaCaIFjLg2XlnvQt1N1G0H0GbNmzTPnAa3Ul0L3LOXj3NpQ9F84egYUgE5
xleUdbShVIwE8yNYqqM/GtCXbAQ/4MojtCgDDWsmBgnxS2Z+GbJqcooS60pNdlVpW60rd2X55/JC
Fl8640iKdNHi1q7TtocUjplTdYzwjCWPFUi1Gmp7IGHrvKyuQb3W+31tPDt1vkZ7u2iVjz5g3oaj
rQxLDJ4WGbyMNhnfzAHpt4l/EL3cKQINxO1aALx45Y/ESUpqZCo4LUOsN4+2bffCh9eWv3Ri5Sos
tM4gcYm5ekxDOyg/WZJShlmUqYWA7zKJ5HNS7E8grwSGlYComF139KOrapDsohlJ6PxAtcy1M1B+
51XTu44ZxW45fJa2esM5d2m75lcsBd5HH2dLoWFumS1nIba8n9yKX032VoC2ymi8WAH5yRpuybIe
Y6wTkxGWjWnI0wPWMPcfsnkrwE/hlrnq16TY0zxfSRYvWp95evT/i5EUeaBqD4YqiIm717a8E1Ps
j3RjpzbgjIDPgKzxGoD62sIkzR1bNayiDhKVbPJam6Wujabjoh3WCJvXBEk6yyKzpGoz76D1IzFu
BzCUlIAfvWwJFvcPzZVzOz96f2VQZ2olJVcbOJsh2l6a5LWPb9kY+034C1OKeKDcBqHYZZGLdxHo
/jaoiWd6LckhS0shzFArYHuMjV3Z274BjdfNKNTNZTmL+4duWLCYoiUXD9SpBiZw/CaA+uLtRdf0
RPcRcn5ATgwuS1k0ZEdSpFPK7BlAa8IGVkZ5nWP2aMNa8m619uRqmngoGFAFL0s8R81Cjuf4XZdE
Dq2T9GbRIUIjH61wK+s6QvHMDiuPqCg36S58arP2lTjQop+sGgDub600dy6d4fEnSKHDoEdpGkf4
BKvKfCUyNgl9HOlwX4uHy4uVjRZCMRXONCgfMV1DAc91eohGmY56xYHtllW/Ofp8YvuzggmbqlsU
0ixtxceVD/NLGpAPMAMHQg10D5xKAxKwniu0xYikPe1QHnwogHugiu6GwpfQgW98eXHyLs7iMI2I
i4eWbYo/nYpDm2Ddqo1ju0hNupEIDL3HTDXe3+8aYzSFA1V95mBA3IWGMOm4urwNC9Y5BKMzv3ih
PCSRtSF68Xx5Oee7ByloNkOsBR5QBNCny0nKXOcDj5hXNupHW+bbsByfB4J0VVcjhaA29vayQPmG
z8tC0wMG7jH8NBOdnwqcRD52RE2YZxXPedneRtzCoP3a5p11aIGmGF17aKebEdSAVycZkhSsLVlB
0si7egOcv8vcR3f78eoF3sPa2Oh84MfxDySB6Q00C0ClBDuHPKUaAY8jNHLkBzXk5282m+32uvFT
1/PXFG/emUuCJM3rdW1IRh5GXuJmbun3SItjHNUzAx1/gjftzr8z/Lp6e/NvnODmbuPuh3nh2/sP
6l5TNKYZQYlOrA/3HlkaFx027us2ePJ2D5+fV2s5ofOLcrov0glodpSwGhl8j1hoaeUi59tcLYtA
Y8mjZfTqilNxrsizOGQM4IXPGLuzUTpyTgdgzKm9it2JxXCw63yjVNbB7qubYWg3ICNfOfZzNQYO
Afh1wO4HSjLg9J2KK4WW51xE3GsHcWiQ9nSTsb8qNfLNtpL/0a5/lyVZgTQkeJYqLCuyQwwUvYkp
C5IGDE5i2OlzRG+kqmtG350t/ip7gTwEzG4w5YYcNU1ou9DtoQJsVjF5psALlZiYUVzJmp1tIopr
GL+ZA0KwpKNr/HQTtRD02/3M2AlyUgMTZzN6OlnrRj+7n4DoATwk+rjVubtWLmNUSYXc+AyBYQmx
MwDmAVO4+6ZNgwgkkKALsNZAgJeMqJiY0NOZ2WEKu5coUjaNqd4qqfV9ncPzNo9FIWEEQyOZThoa
TaXOnOixncBlqFF8u07St8trmRVXsjInQqREdlbW45hWJsodHHumsnIvAMFCe7zfOtmm4d9oqJ8u
izyLbKHkNlqsAd6E/BvoBKX963jZo9g5cM/Q+EPUaxtqxd5QKx+qyh6GBFibufKqqoVbMSTjAIp5
Wf6Z6cDo1QwDDy0BUtWZGgqgPaddRLnXKx24cXvrw8kt41elC9VTiZH7aZWPPy7LXFB9XKy5RQ/t
3rPun6r+0FPMZJkFID1jrQpMo0h2StHwgKH0tRIunFUH5tEyuGGQBrCO80njKEYqBjU47o1sM6kM
E7hKkE8vYdrtmuRFpOAGQ6Rrkasonbfay9LnEZ0tWbwpEwUl/9s6/GNZe6PfX94DbeFqoocaCSGg
yGIMWnY+pnrskwoIg96UgxTAB6oUvCgnn0nkmGpmN8lYcNMzzTqZB1tM0e6KQjPuo1QjgcJrEe4y
brPoUONlwLilHuqYj6q0h54NQ+fXHSjjNyoZyBVy8zn11CRtiVf0/cCAB1zpb8LiDtvEtIrXiK3P
VRqmDQUJRZ0pKeYLdXq+tQHglTFPAPBT72Jd9dH5Mpl7BayK08bScr8SpevUQfRdWMXZcGNcBblD
QL4AOEmyEVOF8WpSpjPeYQxqdcMvGuIzFPlWju7MGYEcvA3otYcvjKHyWb+PnluzGRwjq3MQAaQ4
LHT8EP7g2D9ojU7SoMaUGvLZVXjQ2bYrXghQvOynWvGi7ldZXmH+z6bBIO6GzL/8WQsKBb/8C4Bc
dWYABumrkq4yeI++m6TYhjPPNMzWZQlnOcx5g49FzJ9wtHAxVJiobiCi/IipR9HHit7rw/jW/x7e
0++GNpA1EzubKIIgoLIlW+xMFXDJ5jYiW2TuKK775q7VqFs0fpOsiFqwR8AnmzEy55hDNaSnmKH9
m3EHD/7Eyl0bTuB3M/Z2sQaEduYU4sfDZ6KgzAPwFSKO091LQ60biAJcxXLK9Ouqsie/7MPSU6ZO
2amcrbULLsqjClTCcQzt7PFP6qlTGyDTgCI7PWjtO+PahsE3XBtmXNg+FEAsmFeM4M0j9afr4mnS
aYw3WNdY3eLF+gBTxpYR+/my9i0tB44M/Fz0FWDGVjol2MEpgusMIN34p2p8dt3G1D/LaMUFWJaC
3icAyCExKmNCc66okeAa5tCUfTt9TlA+Ntzz7vPyYpb2DKbKUr5y83BqTvcsTls4t6HDPQw0iC3h
RnbIKoo0qsPjNZC/s/r8rNeGYyEbAOU+fwPj0agKiwOCWIt65WXIMArn5lGMtpFRyQt3JFWuuQp4
En43eW9t8nYUGAdl03XWx4p1XwMCPIPtRqS8BfeBUrmW0oSf6PcenqeIpR+W1Rg7y84b5o2dbb3T
uFB/fX+/gIb0VWJAyVAGXq8E3qleCbknwBwSRsAfcoqdE66NQyyd/rEY6QXJ0YoBpDyISaNiMw47
1iqekST+FL5cXs+iIAqCF1NFA/QZLIlDK62cKPx9kVmYSc0HSl9VO6kekbTRPyYzgmNwWeKCxpkm
/Axwr8FLRwHsVONKJVNHu+QYlTKTPXEGn07xJmzXoN3OXGiEAyg4zZYby4PinYrRay2kbRulXkhr
3W2EA79WO4wOYOqN1vHLqvWF+Ht5acsyMaJhog0DSO7SqWHGIhwZ0BI8h48B76C2+1J9mLma9Ow+
UVZcygWPGTTzcywCYE503shXF8puFnqSeiipXylwErPO8k3xl7dzM9fayMHSsSGzAu98ns45Q5Gt
QrvPNCNLPTbZB8UIXQwArsMoLaijOUcfwIJE5ugMAU0YfUIckqfAoje3cxIhzkq3R2uNm/crj+3C
9kHfEfbief8C6TxVkMYBBemQDrGXTwmGZJWO3MCI/B7ypnXjBJhDPeu/26EPA4iZSPB9g3oQ//5y
WI/8FhLapEJRNvayXr+Oq97LFOICw2kHLvCVnMXCTp6IktwWe9JjpA6Q+E2Kl9KO3AaJRLN4i6h/
WecX9OJEjnTPuKK0hp5DTmGAj7ZpAqvlOzF9F+523jmMTCPDh1wF4kPpbVe4UtNaDeeds32h1rch
yHNQm99cXs3sOJ4E3hADiGSM2aFUcD6/CoyHIo7F3L8Uv/YmYM/0p8sCFrbLQO+AjcSBYuuosZxq
XQm24shEpdMzox43NdsUeuzG4bfz8XMEAts3840C1lLOtyhGY0cEjPGelRbXEwdufaMcRP5pNInL
+fgfTPrxrZ118UitOSUx/GfcWr12ntO61FO3NKbRr81xjeh04YBgIGAeULdE4KNI+8e7guNLIMqo
yN4erbtRXavsrYmQVjMCJpuVIUTU5eA8TqyOkVZk7PGyIizcz5OFSAodjeDznhxIsXviTrA9FBUM
oI2vxUoLZg5ywM7tWJgdPatT9rWlTPkIpHZe0acOWImdE+4mLQJWQ3KjE4CsX17X0ht4JM+SKkGj
jQoXC9Ec4ZTNALafqPCKjlku06r3MLQ3jLNtVCQr93ZRKgZx5sQzbrAcc/YpMxrGgR89FekBdaEy
/aOBSamk9xna5YS9Im4pAIXz8q+8WYeONF7rc6shFeQBttgb69EljeGCnR1snk+9cZchT2yMgbNK
LjJbbck+nciV1J+qJVOUCHJVcD7r0YZWD6P+3NNti9WC17CYK7Y834hmb66lGxY16WjN0r0wQ5IJ
BjwODNk40BzTcJWB3I8pu1HBRDAZ2fcT0ydrlW4IHRw8/MW8Vu2aqZlboSndXMWjWbyHR6uaNevo
JKcyZqKeNWd0nGAw2p99I4D/wdBTwif/8t04L4jBKcWIM2B6wdKMF0ZaUtqmrGsoUrnAHcbAiEAX
XWV95HOuj4fP8Q5TPHS8zmuMdQAJy9hG8a/QNL2OvXXFiv05m+EDEyKiZQzWINlqocYg+eGKXYg4
DefOuhpdWfmkKnP1xLgaDICglMBfdkUxAb08BMMV+oajQIhQuLGI+6DRuf1fDtsG9RGSpCoIciTF
7jS1tQC5gRwVb/5kNj/gFWZuarMVr2/xuI/kSEqs2xUqEA5OgGiq36PnjbQaPMCf/D+VPHATkIxA
jsVEGf5UsVgFT68cBK4LGR1XL5zKzZxixdrO2yLbgzmbA2wAtH2fJe2R5RkyJQL8rBhQU2HltZGG
16K1Xy4r7tKuIaRxUPZAtd3WpLVYZUciVPOhDbGZP5vKmO5rNCldR5qjvxhZ8npZ3FLiFpC6XwyT
iG3OdDPqOEogHHC0KUn8rt0jDVJ07yaCufEgSIrOjZu0R6/N5rLcWeXPdlPHFUV6DHiMMghB0edm
J5iCt5Lwa7sFoUTSjBhXLIzm3sY0Q/oyiKJ2rWIlqfCFMXcq2AbzI5LUQH2e89SSXaicaWy5LgyX
NQ5S0lNrXYMQ4Y00uhYACFVzM2G/Yixlem37cvTbeKRek/BHpus/e5W96Had3BJznLZJp8QuY6gj
XN6ac6cI34edAY45XndApp9qc0qUhgABHOVr/bktX/v87fLPP3/AT3++ZIbzrIloFqnIq6rbhLxY
2vOQPqQZWN78kolv35pTYZLpo3FOpxItH24I7AUWgaCDbYBqt9Lqs2Rh0TuMfxChIyUpN49oTduh
4IVcsYZJLID1GslPXf9BAIxaGdeJ9qPqr5puo4Q3WrLaerFwXnOOF9iUiDXndOjpeYFQt0grHQRf
mvquJn4a4tJ0gUX/WoaHhpm66T3D6AOn/xEmGNlwblbryl+Af5JS4xPQZoLqPIprssoQszDtoYNS
W2MZqKWfYMis4geMvkca90pyJ0Aj0c0tc6Y3VKqXF5tBCyYRkMnv6b1Wek20q+CBj6GbaD3g87ed
9ZwPT33t60rkKaC0qYxo09vUG8MQc0hPtN6N4CsawOSQN79ozvyE3LTlz4z+aeonx76jzjYelS1D
5wsSjGn2JKxDnq8FeQvu4WxC/l26pM2cW+GUp1h6xUABY6YYO8PdHt2I3g0CiBSlP8aPBmazvn2J
TsRKhx4PAyEpeN7cbtyIHsVb7OMTcnBQNnaNFJt7Wdy5uTxZpYzbOfV9YjcM4ooRYOvjiOGeQwKm
qhZ0Pyrw7cZPxV7rgTx/8E5lSik2XradSfLOADiE6TGQy2skc/m0NlB+Nvb65R3hAClcUKDhyKVh
jDqEZiIgZ5wGjMZnGJF7ytM/jnFQxYNlERfDkVPil+NrXye+qW40/RNpCwzJYLIuw9gfCl+lftMP
W7C7ugQMnJf3/uvJPb9d/36gFIGEGXiWChWbb4BYr7UP8QSdpxnE4c5baE35k46qW6daYLH7if8s
yqskB0O4kvv54HgjB3Kl8yD0BoObdzbAr2vrVmvMtZdt8byOvEzp3UAeUhnHBvvIABJHLJA5/+DR
HlO8oC/yAP3oU+vRRgkWmXSnekU9VgyftLBXdmvtK6T7CACOwUpCfIXSAgU7/KzQNpivItovuPdQ
TsyLAMBobniTAYE7IEejYXsw3LR6yLRNVO91CqxtnrmW4wvnzSreFWw4ImP8/mUMRaA4732N/pHn
Fe2Yt/VMO46+RFpwgcSwrjf4kqab3LjaCbRj5kl1ZWsHJ4TTW/uqPvvAd4AKUZQNm26H8Qcloc/i
nUABMo5HVxMHdOh6jR1kRuvFHNBTtAWj45sFKi9w3m4vf/OC0zfvHuZDvgYYUc8+fbJIkvaW04Nj
MWpA5Li1rHfw37l1Q7cD+gZC4F206CcAwJq6Rm6yqB44MjCWobB31mjF7A5dwXwyXJH2hSuAhuED
YfaTtqiZX17kuSM9r/FfSdK5MDsMqV5DEip+CAwyj0QAQR32pljDs1yTJL0FWoZDCxNIYrrih3gq
J0C+6+k9FStO81eX3bmu/bMm+RmgeWVbYwSzw6vQt+nM8gYo/0MpJgBGPwiCbmrYJqZ6E7lVla2m
Hxi/og7ckJfUedPLF8ue8Ief/XiDtLtbi7vcyby4CgrtBa7m6DxcPoMzZIkv2z5nEG10aYC2eN66
o5Df1NMQlUJ8sEnC2yFqfau2HphqISwf9E2i0c2gTMjkWH7mOD+T8KOuCXpzQ76dnM4v2jVqgGXN
P/ogyUhOEa0GtNACfMicNsVYeqoC8EnnugEjp0NKZHSuGuW+x9Cbxf3Lm7Gg+mghoQaaJ/HaAQbp
dC8yLSM9z2Ao8jZCvorchF0atGm50hi6tETIwawJplfRkCN3GZEmMQ3LggUeDBJ7hEU9qFzA7pCN
LXpmw4Zs8P8CkjKcK0w1nrQMpLVu3tlrqKWLC54bnpCDgZmWGR/CSm+cHJVol7fxHgP6Gz7lQdGu
NcGczRpAyQDU8a8cKWROdUAkRRnkxHXzC4DbgFJQX/TW9LUBw0OF8RSyfm8rIHNRMDNGowezV+84
pRujS1bAg5Y3/+hbJF9BJE6K4WIcspiTHca2q/eKeVNMluuwOyA21Up2sIxrka3ctPnnSpbBMLR5
F2Dy0Ask6TXY9kyVz3KT+GCqzHPaFRzG5ZUdSZDsqdrRkSs5djlzbpn1Ouj7Jtsl/as+PGTFAd1r
VLvui5U7s+Ten6xLujSozbOI2liXYf1QJ6CChODTPJD8vuZ/0xZdFOht+X7ZHPqkz5ONGJ88B0g0
WkSt5oiVUhP3IqS7jACnOHdWgtZ5w86O7EiMtKG1UkejNYsZWOaV/TZKgjAP9OGx0E10P61kFb6u
/SVx0k7Cy9ZaUuKVSop7NduQ+AZN45z9SQH8WOlBluNl9Ir8E+x9btaveByLpuCftVqKVKpI4yxV
2xRmV2+ioHeUO2Db3XSpvXIL1sSopyZ2ShPkuFKssTQem/YuNt+mcCWZu3jRjlYiuU4FiHQUMeDU
kgkIRH3ldWRFwtoiJHOWgPPPQHcDTEgExNgBweXADk6xNiM4WwRZH9CVhl47Be0YyJSf7hVmrkhm
KziSptYDDjKz0L5RK1Cj8yuySgj6lYGQpMEHmDsNkCTBrNS86CNHgFG7NJoYJ1Oph278a0TaLm93
VQFIqTjGA3ynTED3AjkLWEKB6bhVrGZrD0+O2Anj06G3iv5ZWJ9E96l277S53xSFT/srYv2ygQ2b
tJp7+bFeMncnHyx5LgX4BtJyVqU40Zo7LR6RASnaD90B8g3+AxBoq4y/MBbnV9E4AY2sV+7sSKRr
3zGf9tnGgS/xKzpGK6Z0TMDZUkMaqYbbDmUWRLZT+ZpeK9dqWERuZzCAt+Z97wF36ClKs8wz+wkT
M9zQ8NSjkU211i7AkklGWxmYA2cqRGCQSJeM4NBqq9UNd0rfnVRxjfyNzdAR1Q/T3lcD5u2sJ7Dl
BZcPZEFdT85D2gek2BDfFjgPIO8A5sVsFQRbIPdI/h9pV9rcNq5sfxGrSJDg8hVcJNmSl9jxki+s
2LG57zt//Tv03JtIEK9Qk5fJZFKTqjQBNBpA9+lzMhSNASkpWdDGjeD4WWLi2eQfeS0XooOMmFEL
wmPo4rk5UmhDPrE6yl3gw+wu1pisfjdBMHN5pOuuh7vyVzaPgJHhdK9oxajm+oidCUIG1lzFaBTu
JSA6HfMmNW7zqf7U9OxbrUs7gWGyNtw/hvnu66BX0xSzvDyqH7vhVSGfgQXVIvOxqHdtjF6V+b40
riswF3VUcBiuBD0ctX/cnJvpkHQNEpgwrdMMhIuvA1pjehH3yQoq0jyxws+sroMeZIKVGEcs+qM3
0fRUTDNOW0c1f9YmtG9yhhypUYBvTbbnJHTmPEbS7aGMWycB+1j7QixkSlM2zy+C2V/2zZmzfQEI
TFUHNpnbV02el1k5YacX3fdxuk7VnZp6PdpexnkbTMBeXmeaneSCRV9Lv2FOFhzBP2YXpziKzMmM
Phcrx0NyWLTDEzdBXInSyG3ROlQ3Djqk7cL/2ccbJYRob4pqkGEDPcqmYJNK3zICKlI0Ztsx0pCt
ed2Ivm9Z+LNZQcsZrmIQOQfi+PTzilg1qlDCrOja4MRTxBKQx1rdnW/smuR1mr8JVkFkj3NEqQjS
ImowHXEEcjFypUQDCxWvLHepdBWV33vzgdJDO2zDsUPqEcJ5CYuDj3gEa869Xooa7NcqGwuI9/f4
OZfVZx28EPGyPPQl7+Zdnc4gnQE7Q/SdSHbSPU0aQTLlsZrwRYKY+z9C/W/jPMJEAyh7VFQYl3AD
Luk+9UtP9w8+Cl8QWKHlLyt8jw1BloMPBQs9IAB7GDOUdgGUXf78yCELYpp9qILBpKqXzVjZVH1u
E1HjCL/OvBXufE/rXJOTEVbk+L0B0WbnVOE7TdwJXDtxLDhHzkI6b43zYiqhPddI0BQu9Q2DNjVt
72TDifrO6RonLByo0HpG+wSWJMESiiaTc2fSVbJEAeq0225D4usx/RhBKXd5z4imknPRVp0KJatg
wwKl4PwyZLts3ph4y9QG8WaRsMvytx0HBG4qv7q/jtyDTnXU9cvCZaYLetaoc8DBJ4HIfoZCyWRd
g2v38vDOTg3eIheYS7OUoqjG4i2qSYxcZcDc7dtry01ZdGi8mDWq/W3yvqeb/mpgKMIJvId/cvD2
uQhNIZIIfl+MWEpaN4CyUCuSnl/c73xOKSqkBtSUdL6hs+8kgB4IqGfM4qkLd4Z13VZPYeoaqmAo
IkPLUI8Xb8TtMVs4bsrJq0LQz1zlqPkMTgfG2curtuzfS0PioojeA9H0ReMmF+/FwHTDxg0SFEKC
e8v62kAUGTBTk0DW6XRAU4wWo1RfuF1Q58gA8ROqJ6zvrj8WuB08ySGZTcj02bMSsykCE1hU2L6h
7SFVAeEG6jSDIcj1fDWgnk/eH5vcjjZpGFrVwu4Y5dVzQowCtYi8QgklzbZGU2oqslmAqLMoTqbX
qNMyMP5n1bWeGtLA8khS30g3N+/dWEj7GumbvTyM5Q8NPQLfeinWQB4EuhdmWn20zeamdeISXCAV
wDSfKTo+nrpJnt4gURTaZTVqzpTghmJPLRQ5Ej0I0KFh+F4GLHTBzNJKDkYf9AdkUoJdJOvjU9y2
B7AZ4wU0FdroVJYavffmVO5MMPttZ6PRPkIZLVJgXc0qW5eoG6vjg1wa2Sap6APIuq2thr5Lt5ai
u8KKRNfs1T2AvhbsM3ToAJ5+6jKg5wKxOAEXXqC8ahVacSJmQCQw2Y8iWsGz8/srchyZ4rxTrwfL
lCQQv1gx2enQVA/NbWm9SlpsK8Z1EpZM1txUF1Re1iI0UBhL27a2CC5xHluBPErKF76jaUQxt0k9
NIZC3bjb1TTfhCh7TRk6+lr5+fKOX5tXE9dEFbl1A3cILm+SA3HbTSaIDaGibqfGfU+htWqWzVsM
zIWsiPge1k7WY3NcKPNDg0ryCHOJfD+kjduY3+P238IMlgU8NsJFMaM2rRmq2vCV4gNtWxEgWul9
VSssLa6Jrwui89ll88scjgADPUpodaWcuSidBwCxS3BDJoDq+D8HwHtry1GBChkeO+w/NGxYeANb
U8t85e3y+q1OqAl+SFgHswCP4ksliOGYBagADfILqH7IvD+3lSCyrQVTsJb8tsEtWpWBRiAZaywa
pIajeTMExDFAYpy/ku6X1ghyrusjQvci0IKAg/MPeVNNioAO2Om5qjI5NFztbaSFoN6zdgJBFPe/
RvhHezKAbFtaKKSqonkKcwq+eMv9m5X5Y4K7AOnlLOWdhHE0ZYQUlMQgPmjrov7I/3FJ/n3q8COZ
QKRc6w1OnTyAtu9GG2eWxR2u/y+VzCxpPxffDSC9e9EmW1um5QD/zxlucsPLp1AhXbEQ7/kzU4Du
9BESExG9u8gKd4uTjDQH1ReiYgW6Pdqhyu6F/sflhVqfQhX7B/hB7BEe2xtUlpbkE4x08UMwb+Th
+0w3CZ7mfrDJIk9q3urwO160l82u7So0kP22yp1omgSmNNCBLJH3Z1Q9RUoMWsZrqd+pyUNC/4bh
8tgad6ilRgRSZhXWJOk1Ut81EEiAOf3yiIQTyZ1h0wiqbd+Ckbi897tbYt2MMvAKxdUUOk2A7FBh
D4C8lZLg7Fw7xEAg+/tysHjR0QW5DMHNAWZ0BMHa38zjaGdReNMNwU1tTD+N5t/LheN8QYstUM0I
uSof8C21taIIZVO7V57axCY6mItAT4hkPTMgZ3x5Utfc5NgY5yZqq86kSGDM6h98/U4BYm2gb2Za
ONTYhe2/hLkvZxnmEX0quAog5nO72u/A1OsrHUQ1SLkJjJrFI3Xzfy9hf2qF29WgpaSALOPQKqwb
0LDjnbFJyF2cCs7GtSvV8WC4u003jPOkzTATzPk2bbVNA/2wWjXBWILsD1LQ+XgrKyI9vLWQdWyV
Oy2txA+sARgdOyCvVvdJ2itiPV72ibVn2rEJzt8jw1IbNCQgYLVjyiYLNK+lSV4BQ7pulG+Xba0O
B/zGdMl1AkHNBY7cSLO210AIOMATwNV2NWj0tUYD/mUzq0MCoejXkY/GWs5M2RYg/e9ghuLpBiIQ
664rtU81KDbZOG4u21oJF6gSgIoJh7wK3mlu+uo40qo8qSFXY25vSV3aQ3+jRqIi1MoV48QKt3Hz
SStQgWqgpVtvy7lltehatuLeMID0LijywJPKX90nfYqmxIcBmjTQtzXYrECst3uca+AIfek9bDLW
mL6gQWUlHqERgIDVEMxfaBfiFsqCZoMa1FC7rQzcmmSfjbp2v6g5xfm+3UMK9/7yYq04xok9/kwJ
QOrvS7An9Z7asbgptmm2m4XcJmeAGIS+E0Pc8z0PdT1tQhhSql2p7SixIeebNG5iPQGFQ5C8T5Pt
GG/oDK2RzsQjcBbsgZWtdvwFfOIYDyM6lARfME2HFHBlYm6TfHt5OtdetydGuAifBR1eR8v6JdLk
Qs/c1mKLRWOzbwBqS4zY7RBNQmV4KPDkEQzwfxgHQSxIVggIcrg9kczGPA2kq20Vl0bQWYGO00uj
51x7aKSCoTqBWjiLJYHZ1Y1i/bHKuSyYjsggGz3kZjtPCZycgI+o8WRwrxSszBIPhB+XJ3l9If8Y
5Hx28NU8k2YMs24OlXlrjSjSCx4wq1MJHgJloa1EJziP5Z0gkFwGJTS0FTlqb0aoujhyNfmur6iZ
M1o5FKh10jErJDGj2ozKnVaIpDvXxglkC+B54AZFjyIXSDO9naRkQDtegOetHxCbzDehqPloLVof
G+F8RkrRmTT30HDPq8Aek5eUbGTfsQx7qDeXl+2szWkJAcemOEdpZauu/RTj0Uc3QNNHeR/R57B8
GNuNNaKQXbppcgjTN1XezN0WXW2zim511PJeL3/IWsw7/g7Of9oI3Vhpje+QMuA61adcnhzcrVls
iWSlVlcQqjO4xYKvGd1wpzfnBGUjGlYEI1YpiLW9CeWxsvAuD0dZHc+RFe5KFFplmGoprMQ0cxTo
gE1vpnzVy5An2vj0ujcyzyf7KDkohj12rzT59Oc3dNNe/oxl1rj87NLu9HusnLeC500eWlAz2Grk
GhOWs7C7ChCR0GB6jbxl+xdRAHgEAHg1CHepJnegoNHWTyUD9ubZKp20oajvGOQnbYUiaOraXQOw
bVAWwYyKdTxdxjSuwqQMMcHAlziVOzoAKLEJHLDJDQqtO9DCu4MbQViJpZ9oQfKiffz8UbrZLbmJ
HGWDw+w5tcO9vP237TBfO+rPh/HYa+RSAXwY8GGV+ZD4IaiWd4mIIHQtQBB5oQ8AZBavMW5dZ3WY
0jRXaygbPFXQuRrjbTtd0dlViKiwvDbPx6YWRz96aEaTpYyziuG0jSujbpEQUVlQZIELQVnVpkMy
w0IBDYpGqVgiqiatnhzHg+CiC7qwskjrYSKKd7S+DjV3yH6G8jbWwKJ+5Td7ZRTUe9aiDPjgUaAG
dQn0c7hBdXWeTbGyeIHmyaZbRXtLZOKrgsnvbihl40VuoX0djJmnSwO4F14OoMyxgTG7arxmY1lO
8x5tniE/6EH70vFtn6ESmRms2RauJDiP10LcsXnOM6Qio+hnWia1hL4t4jRuxoZ2Fc1/Ywd3fdDs
o+kL/n46TFMf5LiJMMxpvI10R4vf9OKWkofLoXJ1wY6scAFbJtKwMOUhYMcyuhC2OvTnGlFjxhm4
dgkOKjrDAVABOxR+fzqWgaTd0gaK1IaZ3UjypkZvnvnkB0/dzFRaXCfWXQb7mulZ0KsU7bQ18xA8
QgoY/EAouPC5jnTSg1ApJuiRLeoogzMa90b4TMd3kj9KFQtnp9GvwEHZqbdEJFuyss2X9BEQgcCJ
gGyO2xGNgfcnmOOhWilLv8yyAjMR7QXX3jUbBK1tFK3i4GrTuJs+VL+adrJ05E5LAP2UiXoQLBG8
zlbOVMBgkarH1QHVB74jXR4UPan7sLVpaLI5cudZY7X52UVuM0IRRcRrsrLLTsxxoUsPp0yOZpiT
BnCySSZoPkZW97jT03F7eQt8HU1cQCGgZwORImh8dKQ+Tr0zNLW+9i2oOg1XBUMXr+07BaOQxXO6
q2KD7sCZFe6b6VSMfuvtkBk2Gtud98xJ9qotM+NVxP20NtdHH8SfpZKVasOs4YMA+iXRx2SEDkJ2
WKesDw5lLZIFW3sQYwI0AqAz6B3RHnE6AX1AC83IYU9RmMUkNIGAfNd+b17CLYTyXoeMFQYoOWzB
vC9/7fm8/zHLxR5S90hPNjD7lLmjzIKKdRt0pDB/p91F+3lref01GpaZ5Vo/kKLP2E9r97PZ+gFT
WeA1bzfF7LTeZIvExdZusZgPAx1CeLqqALiezkfQRjJqlfgw/7vklfvAad8haWQ6/j5wFTClMMBc
7WwX/8U2PjZLTs36QSopswqzQaMyRe2Z+Xx5xs9adbG8JwPjFlqVB9pXBiyM772jbjU3uilu4pfm
e2T7DxQ5YBY8aC8lrpOAIzhXoZuwz//nJ3CLnpUJDdIga+3Jbljntm/KXnOK73fZ4f21PNDN8Ozb
WGnJMRl1pmtT4HRraKWTKeBuDxYJAtRWMQXS9jDeZp+Ab26pvjV37y/FBsA9P2fSD/SqP1gb435i
vy4Pf+3heWKeuz2MNXBEWoTh09tb09Y3/ZvijAycyfeQ74X0q6va9cgEhdazPsOvdYecB/QvIFKA
nN6pZ1lQCCqzOWntzneb0gOvOrLjYLjRwQdty+1BCq5QOpRj22xt+UcUuqOoELB6Bi/sPosmGv7l
MwhTaZS6sUjnzS0e12rLErBeICjbWrVR1V1h3ZoNCzqghPKb2bwRyiqvHSigcdEwfqoaEFg+nQJp
hJKQ1sE+iIXMGN3FuxwK7UP/dHmBRWa4PTxAFYA0MtbXB3HLXBV7oujvUh1+U1pfcNc+axr5WlUg
k8HPhgYVjVdhCvOwVejiS9atb7dOuPHvTTfdjY/mo7JRt/31+E065J8P9BduHR6OEq9xJohFN8+i
XbUeMY8+hRt2HTfGEEiY3WTCtu3xBsbTNPYyG40zI+gfbML6jezNV8bu8nyvvXGWOw8YRqCfiZZt
bj+PkyKDrCXGJLQgHDPGDchh7BYa4MOYzeh4n26RYP3ZtiooQgdBMFm7dyE1DkEebC1QvXF3u1Sq
1Qrkda1NAoB+P3pRL8nK5ZzokBNZ+G5kPKa4v1+eqDUEywFJwmkawateGIE3KkGKXvgsqNzLU7n8
bdxxDN0F3O+QNVaQ8uVmElxhYW7IqOlmTcpayXqoahMCXxBHi370pYhhfAk5l6xxgbD2lRoU4wv2
Kg/sPD1kte37hlPo35KhYUlz0FSBq6xbROIFSPmlGM+ND5gdLU8aBDwjSt2mxjtRe44hCtVl6sPQ
faZ+YEMD+9vlSV27Wy1qSrhbotgKvBd35MZa3Lc6BThEae2GgtgigKhYzsCMLw87koJiBnIaEorm
P2lXsDrZVargfruyridexF2l46BqpmqEF6Vtu8tr3Wsb1Z3MHm1QGpvC18sDXt0TcFmgPUErCsjn
aZxtDCUYuqGARGobAZrY7Ec5FbyM1+aUoGF6EYlBlg+Z8VMbQVxMsqyWrV0UEwMRJwNDNOQTTDfx
i+s+z6+gRo7mg2hr1CABaNC3qaRIIqs2oaLGHLIW8IFtNVDPBM/yWW2O9Fmg9l3d2rlkuuXYotUM
nShTuhn9caukxMvz1DOGB6XQwbGrbtJu2uVEYZVZsprGe3QD2iF0FTvQ5HT+jzj/maBYSTtwyibp
YYpMMLi0KQrnhiB4rUZO9Bvi3aNSEFPzeZREI6EUyPhypXoxhr1iMdK+lpCUDO9oycb8Wkfv/2Xn
WEPQLURQv21yu173aS3LDWwGC/0rUAe5KtnB4Gaq5MnF7WgdlDRF/wrQiV73F2nhE+Oc24SQGxjj
Cca7QfreNugENx8bpXXjNGMjKKG06U0w3LWtdzxcfuvlJm3GdhluCawlcnxh/pogIa1rjh7obKgc
td7KYHhUNaRdWpbKm0hCNPwYpmvD+hB8zRJquJB7Mv4lQB7lNFEXSwN5xNdAUdOxxv0XYpiCBsCd
/cQ1/Lsqf5FBYpQnz1X6IZkPAvtLF/OZfSRvwUmuaSjGc6GQJkpdoZMN808ea9xytfAJ2RdCdlRH
X6tnJcAaimrza09p48gm99zQoNVdjlqP2Js+hL0HOsdJ0pmlev1YsiIQRKaV4HcS7Dlr4TSoUmDh
UFON4iVv0BVltaQW3PtWnOrECHeOadEgBSAIBPq8D3ZBENk6va9Bjo9KktdqfwFegzWU/RZBnsV9
OKeJWyMbZ5yaViS7BpltM3pWouixLUxvinFBUMrdZT9Zvp9zk2OLlGuGx7VNiftuQWwCz1uSdOtD
RSFJ/yLDDzMA12i49aBNl4sGEqjYhyIGmFfCk4yV0vxDln9eHsmK852Y4La/T9RyIAv2VI7zLRKj
TB+9BXYANrgRWnFEerlsb9UzQOMHDQ0dlWI+j6OOEQBkRYUh5ayXVK/xb+toY4INO5+cy6bWzmCw
/f+xxbl6n1sTqPtgy5gL+W5qy4MV6ffdbG3KHuholUgPRIsapiCjzMYmne4gSa26oMm76tIsvm3N
LPsu+KaVAHfyTdzOsPpy6K0I3+Rn8ZNaND8yubxJ0+TdH54yFAAT33cGUGTQJGazhs5VP3gnOuR/
L3/HypVg0Y4GvH/hWgQN9OmWKQMVMPEK0DowSA7Vz651rOQ5A/naZTNfjDj8Rjm2wz1pkceofLmB
plHrgB4qcKOtj04hG4GV0c1P6TA5ze3sZk7wIO1FCrZrm/TYNjkdY2/18WQUi22SbGgaQ8XK2mWg
W788xrWpPPYy7r5QFLSLzQVx3+Q3/UJ514Aqc3wyRLLf63YgOgZmWVC68x1ec5MXKPnBThTYprwx
gmRXoIVNCCj9iir8mqEU8NsQt2002o+R2sFFe/NdDruNPrXILvvG9yDMt2r6qlvmVjFHpk6tkzXP
DenvOmo9l3BWJU9u4kl2IisTRNzVOHX0Udy+KYCFGMHljTi1MPbtNVzNIPSaGYAqo+lnnASLuuY7
x3PALaokSZ1UE0x2N6GM0DoQZysATfobz8FqAsmIFhG+EjnIY16PMZCTVWmHRun5Rc4ocGyJIjiO
1yfvjyEuyBex7vdT3KBnIv+l0fnOANOY6UEmsJveVV8kkrfuqH+sccdxPYRNBNQuNoSqIgnAZKvZ
SBChABHB5flb/qJzR/1tiD+FC4jwUEi6NXYYvTYoQKSyk7WZ3dLnKnQMM7keRSQ4a1lK3DLIospk
Eg0yQKcxJfEBAv3qo5izcTtC9FoBMiSPSpZqxU2ijrakl55Jf0Eth+YfBJ3IeHwxObccvcs2l4e/
5qPH38Kt6kxJBZJKHN3NEIN1BVAMZ6jU0NGiMNleNrW2pMemuCUtaZGasQZTyRDs0l5hQdTtoEdu
zyOxL5sSjIpvDp66ciTjottOFelQVCieqGSrG/eXrazeDY5G9JWDP3powGvSwvBhxpfSTRdpz1IB
8DxtXSlQWQrmr0QBKHDQN6OB8nYfuwYI7htNY9Eg4ttc250ItgTMX1RH1pk7I0156KSKwo2bYLBT
UGbrrWE3Ft0P7VukgME3n0Vn1totDPQvAKmYSEqqfLV5wIWvDk1EU3VSv1t1F7GmiFMYzSunUgm0
aQJFsFnPRqkAG0ignQX6IMAv+JdVLw+QNpZMaFvIOxpP9gCdArpXlae6/ybs6T1fXlQQFh1LwIJl
5GH4LppFwaufpSK0X7w3b/dx9+7ePASOiBpbOR+UBVAaYFXIrCoA/HBLF0il2oVzFtlPlEFIm7E9
pKuZ7W4F1RHrbAMuFZFlBpH8ROLT4s5k4pO0IEEZ2c4Bit0vh39+eN7BOzCYxU/8cP/zL36zYTuG
n5DT/s+fMddlbs72e9vZ3t9vP++3zvX90/3TrydBqDi/8qE4u4i/o0wIEhTc809DJEBDVPOLDtq0
dmN7nhfZXz+2oeD0PAfZLIYAmQeoDbln+NWpIXkosiSbMPnOteN4jodBu0wQjdZWGBz3kH6ADrOO
pyUX8GvVyrIqqiLUG6+vn66dww9v8/yusWdXsMTn/UrLcI4sLb52FJHkPFB8K4Sl68MBywbhd0HI
OzsuYWCpQRCkAlXEGm4oUWGhQy4C0dX1wXFeDt4H28Ad7K1go38l4U+OZc4ONxClz4owKWDn8OPH
2+PjY8Bm9ghVd1wiAVNY/nmEaXfv2tuHz9J++HwY2PLP54Sidbj8RxDsv2qH518ENJ5lopsDlCen
UwtwC83DRU7YWbbL7naH6V3k7u3t1rYFw//6yy4Z466Og5EDOl8txhx4P/O+bbAzYcnZOgJT+hJe
zkyhtIPMKmIcssyn45LHJphaq1lMHZYd4O2Wbb8EAgwP43OWn5e9aH0uj2ySU5uBlYxdU7WwmQHj
gF9QiMevTxhtYkf2x+Z5c7e/2+9dwSKeX70WtzoyvLysj/ZHV/UklBMYRgQsmOc9bl7tG1FQWd3v
x1a0UytGoBCIaSzDcw5g/ET0vNvAU7+L3OQ8zcwNh/NJPUrrBSwPQy+Ot9uwG5EFdZmQM+/QNQ2k
UBCJgfbq6VDUuMilBFIZy0pdG+yl9zrX8TZ376X7/hUq7e2yBwRvjfXtf2SW2/6J6mdIj8Hs4h8J
e+nsl6fGHXAcTMgCNG7vOAZ2BcNJqbEW/6T47TNANEAWgEmE6Qy9cNidjuBgss5yu8uMH30Yd16Y
eQgJG+2fpV2OUefw9Qs2zrJ5lhMVx+iyWZdf8Ct+7PHfr82E7YQfzrKNL+8nfdkvF1aJf8RIlV91
8slXfX2b5/xzei9fsXwLfuJEWH6IvuAcr415AQQXaHSIcOIew81LUYDwVquhMrEYxo3i6wdC5Df2
jNHf2FdLmHTuPdGl5uxOA35WcEygnW8pxEF6j/PPugnV3oTdvptq1unoMbLQI5JQV01FAnJfaqIn
08wZ46JyG+dSHJoqDr+C3QYsYOCos3v2gd/NwG8t/wc3NxfjZRj2Zn9nf9t92+xcF8P//Lz/hWnZ
ectGerq/3t47909P1/fbjn0GzsB+idJmZ9dz3I+XScGFAH1JUOc9nRmaDFkOigw8SNDTBhDxhIyp
OysqEurV6HfGBq1L0S6o81QQZFeWBLQRFKgNgOxQL+SWBL1t1TRrQ2KPCrjJgRYFu1Uxv9CJxldJ
DtIKgfPzvg+cDe7O2JPQ91I0/hFWd4VR9/MInkDgmSooslsusRaxVPeynXPsx2IIlU/QglMDrVDc
uIIhktHkBUMK2hEVHdWdEcQ4IZuh9KF6ofQS+N+b3BvzZ2JsoJUxkYdUck19I/iO5fTgvPDkO3gv
TEZL7nx8hx77zCS+l1qekd0B76uVaM4CsmtvIHAqbpUDWgdkuiRgt16C76UP4DyrmdF/NhF8gKaE
wJ+YAaMy1B0oJOFzOXGzwHdr8OZcHvaKO5+MmjsRfLXsaDzAaDuGblxe1SCVSUNP6rfS+PoXpoA2
gkgQ+k8I337R+FZHIHefgAm+AHH6piRuWqMpqnd8EbZp8ZmzqUQKQZc1xE083/HnR/cRMykMLaih
9zZat3MLPeHnWcTYvW4CAsl4xQJgw6OnYlnr84qARzOcKmDsnUn5TIOXyzN2fhFZ9ga0n/9rhLvQ
hXXoz9AeTWy5gUI4BD/kxpXUoHvJeiDddeR9tkEyyw/5iBR6WpbDvi3B5OqOnRTtkjSioofQ6iY5
+iDuoof661xGoPazQzC7yHYdIp9uOtS/NkA6EN5b0a6yvKhDSs04RNSuFdEHnF2cvmbEQC0RaEAT
D8zTlSVtos0GiiFLEdpuFTuTXFXb6fKBol5CI1ZIjoX+zQFCTO8a3QnW4+yawlnn1kOatIlOFVy4
kDdhezMbPiPRmzk5w/Aso0O19ppaMOJ1P/szYG7GrSGp+rzGgFX/R5p8m8pDpn1eHtZqDABX1n/n
lLtXF5U8K+ViAuo6cv2OIndm3vYzRKpESt+iwSx/frQvtaxAlbnA/KnxdFN0PyRL9kj4r8knuVXi
IrmVgL+k7hcrgPWFQMVqm8G0DVDfGrVrWIKwvVzBzmPNn9njwnZh5QkFLAWxZr4bBqZZN7q+H/NN
BKGw9gpqIZcX67wExI2Oi9gV9ErjToK9HMwsL/5nw9Tt/Ja+BbtiF38DKmiTPMIh36jgNry2dira
X9AaCTVI8HKcrp2uVmntF1Zil+h2HX4GMVQ2RLzgAhtfmKMj/+hIomSowYIMPPEhcZQwgu5ZyFpc
nsK1m9TRSL6yPUdWCHRqBr2ClSxVH8mguiixyv2QADQv2LxrRzru75CMA7oLyvbc5oWillZbITRr
IFoV1F4GYYzppYs61tHrwd9cHtbq5B0Z47axklJ97BUYG/zB1YP7WINwdf922cjq3B0ZWT7iaO58
REDcCmHEwLFH+kOmeyky77IvCrWro1Ghr4JOTTSt8y8fs82DeWpwhJeA9xTvYz+wiWYOVdy6Iq4Z
PqSQA1IKPBFyu6udSb0Nx591J/iM1eH++YqvPOfRcAE36COpxFfk8T4bfo70Sk0ffEmwtdasLO35
kKPUwc37lS04smJZOMP1BFLT7XyjJY5l3kijY8qCyLE2o7heLzTPOgW2gN/AZR82A8C5qGWMEM9+
baA/OsQCXqDzFBvCk4laAlRuQHJ39nKcBgUS6osVRYY+TpdWqQa1pgIMFaSCJhXiP3h8oMdbu0Fi
dgfTnEt0DgxTcRh1o0HPtZma1ccgIVcKTcUisIg9x2HnmEFKPuQmpTEU7ALoKxY0lyuvmSDg5Wpm
1rb7vldHeZNmdMTNpNZKzdHUPBBVNtcWCw3UgOKqSO2d4ZxToC+lLoLAb6UQJ/fdTIGcmMm66d+C
wZaJpMCpAuqm4KbPnStlqaiVZGAiqzpAY2psfKYlFRFtLDGBP7xMkARAaGCREOIhP36nhRKEcvHo
KZrrCAqiQR4KYuDqfFlQ1VrkYMEdxt3Y9D7sqnmOoEULrIczjj9q9EDpIwVTQSWCFa0NB/V69Gou
cAQ0anDRCXWHagLVBPoIMmYW9316dzn8rRpAxk4BOooA/cUNBpyqVEpTDAbN+TicdnH7/jcGoDUE
di3Egq9cyXEoCOIxsLQQjBGD8ctKZduEjo3gaf91wPGrjq5gdFhj7Snklk+nqahJVtUxiopj42+U
yLUIXrSZI+mOSp+CeHAqaZ+bCyugwPL69P0xvPz50ej6MgA/R5qktlHlP8EoamsBEWybNXc7Hht3
QClNakJIGmMDqxY6kx11dCWTehMVnLZLtDybwwVloOmGgocm5wloIzdMVNlTuzYU3w6r93FpGhme
6z6+s0aQgmh5upcT0S1sdXgQe0OnqQYf4auaGcqPrd/D7NTrIaDXqpPExltagPtD+nXZFdfdBOfE
QhaPOh5flJKRLM71Rbe+L1Vb9/dGcTvpN2G0I+pHUW0pvZfIo9FvL5td9ujZxOo4OFCOljW83099
RIuKCZcCjFCvwzuChs78VwXxUTPZaIN32dTqiQh2my82AA2UQaemqlAjaOtGKJcq62aIiK0M6r4N
EveymbU1Q6L/txnuxp42Wle06FSFuK/aM3UA7SA4nyNIlsVdKpg9kS3ukNcS8GiDBR9rlr+a6XWe
HNLyphOJXJ+D/5fDCVVXIBQhon4mohJk0dSoOI1tPEY+uia2K7ljRhoiVayxLKzvkjx1iuotqkWC
0KshRP8SL0BWEmpsp2tWaH1oVATuUbV43jVKjYZeIexbZIR758eykcMzYCQakqfBlx8NsNJfdopV
N8dZhZbK5X7JNwlLk2GNs4STZJK6jyqIduUwAUtsbc3hR1X3Ak9fe4gAHPXbGjcgVcYjH3Dl1O6U
GRdpuXORcmXB8NMMpWe/t24U+nx5fOcwD7gI+vwh7Iu+f8iUc5uLGqqURRJMFmF5PwCPpJTRdwMU
+CApYgMEy2muOG1elsxXX1RrckinOZ1ZukYtIlFYn+s/n8JtQB9g0zStcOxYdLArCVvvpq3cDoii
VMSTtDLRBlQhkTTHyYCXMueeTU3mKvvSfhwh+N5sYsMJKTBSgNGaPyRRB6HIGresUWe2/Zzl2IZ4
L+vz9yp4GQOCOg2eTNaVLuKEWwkuoEwB1AIQEuD3dC64NGVNZzJ0OL6psUHer5N+0fabOVfOZd9Z
OVsN3OLwgFiQl2dNUdoIbvg661M7gSpL/agPWypd5Rr6oRpWg6usKwWF0bV5BDsZAVshRoZz9TSo
mFkHxWMfJ106342VHebjNXF3Xez2bSOgRVzxRbQLIAOOri+LYIinpmRJrwO5xJnTdOb1iHsFGztI
q1NAEf3EuNO1f6u3CEAXDKLZTVXRRAiA+6nBOShGP5EQquOBbDrJZC1KGgP22eU1W/ONIzNfFd6j
q13dkJK2ixkfz6K4OQCf65fEG4kgkq3dSkDrDwgZ5KzQCfT150eGKot2bTkvnGplDVVZtA0nrM1J
dT2l2r00NtG9GU3/R9p3NbmqA1v/IlWRQa+AsT3jiZ78Qu2IyCKJ8OvvYtf9zrFlPlP73KqZVzct
tVqtDmvpP8LKQn9iUaYBS6yOYVrIKqqVF/XSNYiyLEU5EHs591Wdry1hjpa3DqYDp+TAMYBu9hhQ
D+fY3dX1gChwaKin0Orb9bVeNNcTsfP1dbIE4MHLB8E0xO8DeapKHERmvZXM2RI6PVZ2Aia1VarQ
WRUpLDtTVYqrzXAI9abQM49rvwa+GcRWM/YRPdh0bxsPtH3t8qDCtK+Z7Ptw5Qm55A9Ol1lyqhgq
U23AQeI6Hr5i5avXgmya+ZVvTMWLaOPGa0nWtQWW/OrUhFVcWhBYjgT0T+/V9JoDN0QrE6/Pv1S2
u76fiz7BsSw0LOp0hhk638+ub6cymodMWwWDp82utTFg5niKiNy+WUlXXyIpzP4AOQUMhGNcG6OU
58LSaAgFiaGbbnEFufEYDSD9CEay3MAwsxr+MKKEb1LWazdAAjwS4ET6vd1aHhLAFJc4WxsfWNIe
TQZgxkFRG09ryUHRnleJWRiwrNDZ2Ca/NZJt0gQOSbcVqI6uL7U2b51sxyfS5IweGM+ilmMsHWNU
D50KtI6qBnBM+wTn5bHS8Ps88Ytau6tYwFVf8+y9Fb/w5AAnTfJnBaijj4NPfDVZ+bCFkNPGzqAO
jvTZzJB7vi1EbwhSaliFAXXRtOIPuBr213VfctFARcLUFfILDqYaz0UAcJoBvHD2Vmlsp/6IQasa
dFmYI6+nKg7igbbHv5eI5ls0NQJsDSkZydZEhYqZU4C/borr5KGLGuTJlCm9q4Qa+2HUNu51ebMG
8ubiNYLWFfRIALZZWkQ8PkyCTmY8yhvih91+gsWyX9dlLF5Ap0Ik7wvihEbpGYQIQqk78MQbIrLJ
TN1vk94txbCdkEkpEvo02DQG2NXPlQ9YqEICqevffZz3+cT9G12baojnEczTxCurb6J7taZNr6JZ
4n3Q7nKGh8TndZmL1gnHBAvEITVk+JVcIVGa1DCdrAfAUt4c+nBtFH7ROtH6isQq0lJo6D3XSg3V
dEJjDSbtm4OS3dpAH9G2tH+6rsiis8EEMbr5VSB+2NIZcEq9rqxydjZR8Zjq5KZi1XF04k3Udfcs
qv3r4hbXzUZUCdA6zBLJve5KG/VtDtJkbx7aum2skh6syXm7LmTJ6mEO/wiR7AG8LiBzEhBimgNm
BSuXJKlfad+uS1kMdv4gu6PfwdYuwBkzBLNFklqweyN/qnvVSyjfxz3bkZDDpRi7jtPb3vxl0/8U
ZyHdasNDwvh0RzrXAMBgNIwpHh4dTln8qWIIm9VaIFgIHNh8m5tffTls0aW94pUve04BaPZH5jxz
h7hzPosnZ00dOqArmtMcetBdWQBcYLD9KH7TR21HiHXT8Jc6YrcorfjUAHKkZoBLC1OGCQKU1n41
ErYzOgMtPT+u74Z+EaL8+TCkutU5h4sKwfmH1VEiSrQzZyCVI41Puii9YWapaF5G4+RNC5Xp06EZ
3WNcsAdi55j6ddeiPg3c8NSL2il0KxCwvhc1Vx6LUEtCH6C35jwtnXaGW/ZDC/I4jASDntXSfVtj
/GeXiKj3NZIPP7MiAc9XWMdBYwzAluljS/sOhABzX/RjejtGTjd4YVRPzx2t1RfeKuln2FRzYxxr
AnA7N/kBrDf0LlVEuZKjX1oZFdlDG6+DpYYytGyKvIGd2iD/2hJr0jao9u45r+u9rpe5PzpOOLOX
iZVX5MVhn+GtZ5Aqw8bkCRrazrdkcJidTBPo5lv+EhZIM+hrzYcXJ12SIN2nPWB3xiRnORKWHFHv
wepuwjW+ngsPOcswUK9Gkg1D7DLOTT6in532CbRQD8rgd+JT2IGe7sd+xW39MdGz2/qPJBTRgC+j
AFhL8vidntjRGCI66AAo1/pzq7odwH252jHeTx5/AtbUykviMislyZyN5+Q8O4XWCgtvRm8IjN/p
bb9x/GlbHrL7ag+YjcDcr23ZxdtFEihFt5nZ1pYtIFDZRs/5a3xI98OGe8rzdX+wYPTYtX/WUg5r
TR4zq6/noCSwA8A3N4EJdcRKGLAmRbK/pGDIzc/x1fBj8qOn8AC8U+L/NdLS+ZL9CeFP9yjSQoAb
Q0pyCIHoyN4bX2ziwF6pFF1eaJIc6VbpVKNFuQ1yjCc1ELv2tt7AL3xk27WgY/HYnmzO7DhOFJo0
O0d8AEGWsptCP6r3ofZ6ff8vo1IEvKgaqnhCwuvhCJ/LQIVBKO0UI82afXKgMyOUKcVmtJ5DO3Ao
aHN+20pQ2ivZrIug7Y/U+TE5n18qT++YrAst0JrnXjjTW8etG4e7CpdAuXZuZ8uSfAXUA/zujP2H
PJZkeWrWZY2GmTKvsbpNqVdoO3wvlQ/c+i54iDaOAGZ4Q7otOhz8aFqFH1zYQQQ9DqA+QKACnFxJ
PDfChBolQiwwpvUbHhS78qAnHr8Nd3O+dQvEo2KrHqP367u6sLxnYqU8RJa0qsH4/FhtbibhEf0n
+iRAE73ybLrsKUMwgQkDDBrMygHP5Nx4kPQVLaphSJCLGszsjDFxh/Cg/x13SEcoRodmZCvlw3en
MLr7Yug5GPdEijQBeMluenuonzPMrUbAfZvy1zo20scqI913Tsm0crtf5i/wrchjqnhQAontonAS
59ycu08yT3vq3qibb3TNZb6yn27KoBSu8tLsrm/CwrV+JlDaBDBQzWljCKTNkw5AQnsNDGNpl081
kvxQa0StQxCseaq+AYx1SVASiRUvMfzriiwZMZLA6CqxkXe+GCYhlai6WEV84liofnTpfaEjly7q
lRaghfXC8xhh+owCCFhF6VovclElPcYkvM7p/Zgg8By864oshSiY7AXOhj7PfsqPuB6Ijb2ooYg2
osV4oxUb0Wlug778Wl2jLlnYHORK5q4pFdUs5O3Pj4ZQDJ4JDKIjOeSK4qseHtpyk6RrVr2o0okY
6YoQfV8BXAyx0LilR0DKaF75bN9mD+Fj7LW/i8hNY1cDGTbxqxXXepkRwzXogAwerTl42wMS71xD
Q0/bME2hoXo0j8aNsSGb5Lvx9N28R/4RMH97p3A7sMq6XrzXvXGXgNdzxQEtmMzZJ0hHLDVprDnj
vMjFp+XcJWuESUu345kAaRcTJRZmTCHA/KHHbhu6sStcw481EIduuu/WWpJ1KVA6XVNpO1mcMZEw
WCjbd3clxuYA/jxtjc6dbgpXfSLb8R0UVd6b/tKuhGiLEe6p6NkLnAQbhGR6ZmhQtf4ASO0+dnzx
brhV6aqzIXntcxr8vYM8W9z5CJ1IZOgIFVk8+5WhcBWyiYa/LvpLJiq5FPAAWm0+61Ro6d4Sya7k
KzosH/N/D8G8oSc6VCCeqaYROlRFFFAdcHrDu4UJSDW47roW5QAAf57om5mtJEM0BRLogB3BhJv6
NJkowTvfWv2eJmzFRS74epAG/CtHMkAL5JrgIMFLMSKPo7hr+nfSrVna7BikmOxMhmRpqRVqDepQ
QBqJnpMQVbh8U6D4FPW7drrT6qe42Cv02/gfrsszsZK5IX1OSezMzsLwOox9dJUCKqJbfW2r1pZQ
NjpWYoC7g3qhczT5Q42uWT31r5vDmgzJ7MZyCnOthYw6ep6cXQkQT2N1bnrRu2KYE4APeLpfJCE7
zHFGBrp9vQqQ1Z3pUyB9AYI+KzxbeQV9nBG/1dmxAXR5qIKFNXsha5HH4lMLUwPoFwL8BPC7JbMv
mypvRAmz76pAB3l4HhQqsIgrQK1RgBD1rjIcslU6qaXVRaEY3fc4CfPz4fxQtyaz6nFOG9b+4Id7
/n3CSHzlUkwyRw+mx++UZ/ARr1EZLUWoc336H7HSpiZET7AKwM2ztjbelUMQuW59O3jdR3Wsbtee
sUse5VSa9PCzrXQaa9VGhjLfceMOM6lOg77/zXVDnb9ZPusnUmRQuprmDuDCIcWsPwruG9OdA64Q
oD03QxDmH9eFLYYkp9KkkEQl1TBVGqQB0307+BG2LHmw7xECJW6+xftH+4iQL2LPR/0GvJmJD3o7
scansJT7Pd3HP+PhJ3dCOXS8DUEZ7E0PX7Gb3k07wFkd6eaXtm+CEIM2HJXD29u1Ocllq0XflIWm
aeCCS1Y7cTUtHQWhYFb7dV0jjezZ5Pn6Cv9/bPRfIZKN9hOavusRurWB8M1dd4+c4rf80PshkNb7
XbcW4S1GYPBB/2glmWkHoA+tUSFQ26pZEG6Hl+ip/BgmT7VcxV1LYi6uIXr0VYTuAIaR0wUYJzBo
Ncd7cYHg+dAmu37tmbMs4p9sr0w/X/Z10scDXJqRJy4atoc0chuxco0vuO6ztIcUGIs0VYgTI+1R
xoNbOPfqWvS/4D2Qfp2L7xpah0EFcO4iMxvcP72DBE4DJ5yS3wPKbuyOrV0AC4t1JkbSo2V6G9cU
YvToECUHwXZmGFw36cWlOtFEumImjThVlOa5B6oGv28Ul0cv1yWsKTF/wYk/IHVUIx8BJVB3QX/d
byZa1+Rf14UsnUwLIHYYvkdX6Ez5dC5lQqczJo4gJYkMF8Qbbsgy4Fy7RXGP1AzkDaY/NRtevg7d
a7g2oTkfQ8nPn0mXgquU6CLBcCHiU5FsG2ofFYHOKlBgR7q1ATCbn6ChqXCa7XWtZ592Tazk8+Is
ifD6htKT/tyEh8y8G9RPvf7Sp5UDdbmHSBzYAB4DhDRqmHILYw7MWatRbBCxlwoomrrqPrcIgLPZ
SmL0ch3Rx4GeMAOEHUgaXMT5bVe1xWhhxrDA3HZ3x4EVVwFZTd8rLQZrH4t+pfi0pBgm3uehAAOn
QG7zG3huYQDcTr0M7ezqa8qeSfN5fZNWRMgtfmZnFTQsIYKb3bY2PvTO8pu1EZ6F96tjAf8OUFBg
qESfg2T/oUpbPJEwkjSBzOW3w738N3X5LTiN2tq1v8iddUz9cnddtUvncS5UMvuRcLvvBwitbMxO
At+8X/PkCzENRDhzyyLYDTBrLXnaqm0jFlchRGyKFxFkXh4k22JPD9m+QbuuB/zW4s3ecu+pd+kh
2dLD2vj6pa8//wLJCecGsQolxhfYAoDVe1PbCF3gznq7vpYLYoBUMycYQeAwO5NzB4bjBXSCLoaC
3atJb/UhsJWXbq1F709b2LnLAFQaLISCkBbzoX+itxNvrDQarfIsR0Tq5s/pmyrcaJOoHtI6bnwT
b0M/c/XIS+7EJgryI12NDhdOw5l8KaCpsklrwASF6uXNFKh+Fhif6v0YaG726tz9tLfffl5f1oWL
4UxhucSHxqk6TxwIDL9M1e0VL30Tt2Bc25h33RCov9H26a6IvHTLKHhQNIyhpX3OfUp3aqKMpDbR
PowHFDkmj9W9OKKh3TpYHOmzaUu/VA+dJqEHTuC1guaSFTkzxANK+XOmV3IDJhktNQWnGYa0w8yd
qvA5U7r7fiLNXgVp/cr5X1L0VNr8NSfGlNpmMhEdg4NFXKWuwb8NRfaiRZ/OpO3G9vf1ZV2wHDC6
YBYDF4SJiUh5VRPOwqrCRtISJLTKt2HsXIsfrwtZ8GjOfARVADCCs0rOkQ/q0JY27RCXzt1QLoqD
9hNCQGfFKpfEWDqiFSASob/8YptiJ09s0uOJjUQ/CGG48/ehvIPEBWCYAY6IUUW5SyCmMcm1FI0u
U9H4mv2G4WKXrY3VLW0JIELRhTrLwijY+f4bdhbz3kGhjThPogmyzkc73/UNWYgIHAMQAEB1xfTS
RYF2ZDRXK9GiLSUM0umD1b2bYOoHZVo1wOwYigv52vH9ww4k+UjcOKiSYFgLWsl1PTaRnLII8yE6
utMnVzHC0ctDJXwcdBt2bjNk0rCY3PBsR3Q+7VnvVqqD3hWkvkCugZUnjWf0BBn/eGr6fd8T4y0P
G7xGYkXwXcL1dPKFjoBKAcs723Z9BqxjgeDq0NR9d0C5sb6v1DHqbrkdG4/WZOHmmcYp0NqR3Vpa
rnxpY4lRiNhp9h0OYuypKiY4XWMy1AqDLSmp3Sqi1u9cKYdgMpzxe0xG86lswvzISJO+cwyS3xoA
PwxMyHjiTmTd8qLQmJ8PVNwYmWV9CPT5bbV0ZPO8Rd+OvhqR4r6MHeFPSgaGiLFWxDfE3eg81iIV
hDoW7M2te0BA9UXdTrfoTevDR0oU/SEZKPiPeqrTFkQ3rNzbJhvfeFezwI4FjdxSbTEE0afWlsX6
FKNYXXIA93YjGkQn8OY8ZEAP+0irKXwq2yZG35htVoApIolv87Gvb4QBPDGko1lxW/C0vME26tFG
p+n4S6u0MnenPs1f4k7jSJ+ZihIUTRP/btoKjEHErgskgWy7S5FuA1iQZvTtZzlFgrmCOcl3Nar1
DYbKDTAHFpl+MFiDrHprhWvjvnMSQTY/CFeRecSgHiZIz09VjFiVkarEmz+fPAOMKRppt1MClpqW
e5hi/ZWQtTyDtuSQMFyDUh0CfDgMSabIq4pFLfweOSJBVRw+SlBMuPmdAbDTe3ELupOjeZ9uKr97
zL+zjYMwTJsZQa8f9sWvwBA6wGkBdIwB2nPNzTCyjSLHYdfTwAJqdTesxh8LF6QDJJZ/REhXlt6H
Q+m0EEHDwOxc7W70viOPbLvaIy18/anax4fapfu1i3lNNSm840Vml20PuZGO5p8Ms3zF/v+2eFJu
qh3VDigjs6fE+Wri+0F7ui5gKZRCSIG4Ag3AfxrTz7enxfujLNoRsWOpkS9b2PZnwSIkESunQNWH
Tk0W5CEFHoKRW2JyWxbGmo+26/xnHekJ7Ddubnnci7XJt6XFPb1OpdAgi8Khjwxcp333ShDSWmyl
OL9kNacC5g84CXScuk1LDXRuXtVrb6lWbCsKOPeR3xTaf5B0eqVKrw2aF/AoCdowm+ErNS0/6bhf
Fz2aWNagCtcub2nRlLIreU9weTfjTq1vGjy115DvF+JDDEwYiEcxNmFejN3HYtQEvBmi0bQIcrMM
8q11BLr4xgjV7XXjXBMlrdtQKnk6EuS+Qx7vAOlfZGhLbP1WuWN/PXdkILQ60UpauEG1I5GGKFRg
RNBvLRDuGX5WvhlK5RfE8q7rtXQZgHAPRNGgZbXAonpueVVUiq6hWMKee3ETu5x5urGjte6aw75P
1oxiydBPxUmG3qipMRagwvbGHNV+4Y/K71C4Inu7rtVCkWCmm0BhC/QAhmXKYwtglalZzwWegZtu
Y+/o8RdqyD9w5dSoNcWuvlV2/S3d8Y+e+mu9pUuGjyAfaduZmfeiocfqhs7MTMhmpHXR2+2gT0Sd
ys11FVekyO/OERA6VjziRk1Y4ToMI6rPVhdcl7G0WyeayMmRfMIEUjpCE5Ob1rYHfhsKhOodcFVV
lJXD5Ph/EyedsXg0qqzJIE7Xf2T2D3AsYvhscFnyfl3On2StHAGd6iUZfVLljkrmV1j8jb4oyDW6
0wFJM1yeB3uDghZwV+6dIP6+InbuNL8Qi7ADYRC6o4Cren7WariQOuwwSyNwg+Ym5t6fO+2ojkjj
xj4rg3Zc72xYOt9zg6Q5ZwowSS2pSpnK+mierNHLgnt80m/Lrjt2Pc9Ben4vUGQmdKVraslVgnvB
gooKtdGida4mIuFet+e5UNIbHYAxH820A3ZrXCh77lQfYEBYq6UvSpx7+1FKB/GbTPRkda3RVCmu
mnLMbPQDqPG0S/tY/dLSkDCvMqow2+YYSVmpCizEBZg/wYQk0H/xrJC7e7HFRWoBNMErmLkvuzs7
rLbXbWbhlIO5F83DoDlAnU4enSNouHaMDv3DSprmG3NSmG/VzYBORPvXdUkXawj0JHTQIv8xQwng
73zXMCA3qj3tCs9oW1cDy2n3szaezPiHtQZue+FVZkkzYzfev5geknerS7rWVktReAIQqonS+nq8
s5AxC1cugQvTl+RIGiUN7ZARhUa6DbLWLv3hYLIWQGhBmtFPMzRueLrWMLgmct7OkzjOLnpkrCaI
xCMDgGg+Y8/NCAbiEpgJPxg4ba/v2fJKok8QQEDaJZjHiMnNTLP7AkUpVEvEPe8TV8RPZvrXgda8
lCYsY071oOQjJWImkGFpSg5BTfZu5nckC2rkFgq6qfp4RafFJTwRJV0CBR+oPegQNRIANWmulneb
LLuJgDmUpgfzr3vYJM0k/6jHOlNoPS8hYOtSFt5Gfb+7vkuXwYgkQzLEHNxusdHNqzd+FdbzqAJ8
ZXCd8aZNbuopSHvAOLkZ36EeTszRs+LXnj5b7SMKVeief1n5mnkBz24h6WskG020riwVA19TC0A0
3oK8zkVG0hXoE+fWLQ1rV1MCjEWyYrNK1nvZbzALR04Ss4+Yckcx9fyAEKtKI6cZC3RvaZ8pwgjA
D94TAEE4arodKUifC3QF1V8FzRCLhvnaVsy/f6E8AB2R39XAciRfh3gtjH1MZnBK1cLYGVqTAbdY
dK+KhQpFru8I+rxEHn4zrPrDUFYuxssiGrQHqzwyL7iqNIy6nmtf6p2wMgfai/69Lyw/1ACR6eSe
GVVvIdX2dmlv+ABS4XHYRGb60ffFJrTaQ52D5+66GSy5jtNPkY6ZGZo62MOxEMCr5RHbKPSXzu6U
KvovK34qSDpgYARV8CSHoMrmXpa+6c5WUzjYs14s5DYJnrqicRP+qLNVXuqLeOvPcs9XJ/C6FaQU
zpebAqpWVBTLPedEdL4xrZ+68gSs+GQwN2nywMb7XNv8l3X9V+bs3k5ugMnAyeoqyARUxVRtNICe
ZL6V5P22zuLhU1DeP1+XuHRxQ9H/1fIC8k5MdZcZCCIBdw5O9LDCzW3fFfExp4WHlK5/Xdol+Pmf
RcUAIggoEPXIHFIZAFfKTlHw28xx2eQpypNpZC63XxzrezLTsYG93fgow4fur4GOzkXLU7/NQMzU
GSG6rYYAcCN51/m5jhx4uuYjFy1nppezwHePIEGyHLseyFRrkJSXbywM6tHTojtkmoFFfIO+Nnvy
pjWAvUXXiALUPzIly7GnKSvUEjItMO2mdpAphkfCg5MExLy1qu0Ubizix+q3lQ2dD6DsEk/lShXT
WDiky1TIxYiIV9N93d6bFhyh1/aHvEPneOuHWYDnCYY5QmttBmDRD+EthhoVgFsBgHJ+XtQmGVOa
G8VM4/fa9QlArEF8w94yskYUP//ShZ4nkuYvOTmZ7SAyZeghqQTKGWfM10UccPLXMNYw0jlkB2Dw
TApy0YCmigE4LioUIkix20kSuU4En1MYxleqdisjDUvLhxyHDmZo/BuyoTpVnatEIYVHtMIDFpBL
Wwb0/eopNNao+5bW71SUZJ86qjCRjvIM0hp57ac6oFZBcWn53FoD8bx8n89reKKVZJI2gAWEyCGq
LG4b7UujjxbgEqsD4z9Q19JB6q2+qeFOE+9l+qwOaNTfXj8USz715APk5EoxoB0J018IE8qfeX6j
OAfVSDxHe8zjtWr+vGyyWZ6KkmICUYVGQ6Oo9JrJ/p2yt7TAcL8lfI4ijMNZIIxsRbkliVjgf65F
aXXZFPNczBeGafxMyG3KXRKWLhs8XblLsrUDvmQ2/0qDPz0/dqFajYnGcf/bRXkTl82ONyECzl/X
N2xJCp3Bf0GTDkhUObIiiUXSRoQwzsLc06Z77TjzKxFurotZPG4nYqSoSXdYFqsGxCCKvG1LI5gg
Ih7MXZ1rK61qC7uE8XtMVaJ50bIwlnK+bsCg/F8TtGnfbLLQoH6v5DVGEuzHpCWKb9YDc9EoWq/E
E/NrRDJIEyRKwLjWIN+SQWUK3lksz1mJKkxMnvUutwGM6ogVI5yNTJYCFme8J+H2HYwLnqs3VXpY
5joexnn1Bs4kJT6Mk9uEXw4dXUwuu+paY/BlCRIo68hzo8UfuLkzyNa5xKoUAPmrlNKLHe7qGKLL
OuF2k+2NHVJxvbmj2rSJNcNNTbLXO9W17WhjtvG2nQBuHvX3cYE+bKvfTJb9opSq6zjZNqNpkNDU
5wX1UgBpXze3BRuwsAc6rBpBCGKD80+eUuQTMqKCl8dGmJy5lbOxwk3VfUZ6BT6BFWmX4yBzWwpa
W1ELQOIaOH7n4moHCQVtFmfnmKv53mOeG+Uoy3yyp53ab/puS0zvuoYLjhZ+yAYIKIp7mHOUXgdm
6ThGNhmlB0QGP45Q5LM3ZXRfO4fKiFf0Wzi8MACKaxJoRnP3zbl649Bn1cChHqryPg8RryZulvzM
26frOi3smolheFQdMLaNmedZ55NAwxYFiVMBnYZ2a2rI1bF91L9oKV6Y7c6Gp/+/iZs/50RcqdaT
Ys9LOESvJWWuSu8T8cDC16IXbv5fHlXQDkPpc2kD7IDSKua8iodGsUoPoDOZAxLt1k1S1W+0t9hx
G3M/lXdl6F5XcWnnbGwbzgCOAmBrz1WMtM4cWNaXnqj9FmCHRfarGF96pV5ZygVrBJjBv3Ik9x7l
FAwkKpyS6ewEkFot1yQGajdexle7gGbLlh0g7ingamloAkLl7VynMRrq2oghy1YfB+ORDJ6GdAS4
/bpWuCYNbNUveVCjcSvRt474dX1Fl846jBOigQaMP5kwL7fsxMrH4Y+RtsqPtPqyzUATO049xUQj
S7fNhpVzMXurC41PREqGytpwKBoLu2iBUGKa6DHX1wZoFjfwRITkwZilj70pIIJU7FCZdUCiKhB1
fGem2btg40p399Kb7XQV5d5rzcoa7rRYRbvqf9bswc4U8LRFD8go3oDo+kgiJ6BI+7bGR+OsRVZL
T/Ez6dKxoCVtR06hLWv2abWpEiA+8WfS/QyjN4cdSn4EL2Ctv3Bj5dVx2amBu/TEeqh0UGKiacXo
QHJdJT6pUT9r2cG0kofaKl8bngVj/zzqbEsiAST846ijEThbceeriy/dHalujWXPsfhp9TMLn7qq
91vq5cmDqLxM7IsJr/X3Zq3xcdEXzVVluCI0UcmByzhGylAYkMpUv2iPdvMY9kFSrARhS3cIEJj+
nxRDiprTJOxKYkKKaSBC6hCrBJO608wvbe5+e7nuDBZiMaSNwJwyg7hg/EI6NbE9FoYKxC+POq+k
SLcWfxspOdYKcDhL65CY6J421whIVoTKyRwg2KikbyFUlIDEeQVZXYKUAwN/h3Kwo9i11vjHZocq
uR+MuKIQCrQ84JDJTwQMWdFIqxH/Ycabt5qr1fsRvXfXl3LBOs6ESAfDzK08bIHr7k3DY4s8DpAu
QX2C5Vu5qdaUkWw/Jo5a2nyW43xHzyoqC6iwruF2LnhThJ+YXEEWAwPKsqkXFSYRU5TqPFRWjeyN
lhtn2oDYFOnatc1ZXLeTSFfSh2oYgCgViOLhwyR+Vf3Rjo5mu/KmWrI5AOlg89FiM3ewn9+5TsNK
LXQQKpU5c8t0T9VXVn44w+Ca7Y8J3ZfwGX9vDwjd0dCDKx4th9LRGisrA3MLJKLj1iVtCC6B6KAC
bUrL/rq1BtH7iSg5Z4GaQ2pW6SwKgPZAANoR7R0Yie5UOo/Xlbokh/0jCk+omXAONUEpwm0ABcaH
yCy9sa2zn0UYld8drpKPXmv4sbG10NyMZRYBdpJlh2ya7IM1ApJ7q6qU7dPOLkvXGWKjfUR3tdpt
4olVwlf0XKxEHAteFIVsDWT16O9GuUlafW4OQ9ONdomYCqRaWmA1jybAiDLMhOolc/v68/rCLB0Y
dD2gFUBDlIqC/bl9RVbHBW8gj7WVm5boDP4cEEBayqMTs5Xrb1E3lH1RtEcm/qK4QYy67PRZt6mq
VQDMsnGj2fyujjjmLCd+n2ZlvIPyKy0PS89osCqihDdTfV6+2FimVzGSmhwj51b45oA24tmODPU4
xYOmerrI2s/e0tOdZuTm78rs6Dc6MLFpBIAF3QE1nz2aqM0PPFii0QV+iPPsJKmZbklp9L1vVYKx
TS2s9N1koFvLLb3xE1Krv6NJR75DVSN1NRRfyPYD4RkzbeDbAnuU3BAdcuCo9Cman3n5qRl3GgUL
hvXEtSdNG3w23DTGBiXJ66aysH1nMmeHePJqM+ypFobTcI9kKHpmk5+P3+a8qpllbov23Rbl/OsS
l6qPZyKlUzuMfTTYxiyy3ihA5TK2wPGea7CqveMqQOL4nkZ3yDO1VVDwJ07frn/AssoAMwNLEnyG
HGbgsgVmU9YBZVG546XftM9Oi7ocMJJRe4AxXJe2FKNC3X/EyQFGipEhHqrY1URBT6O2K+n9KPZd
5RFMp80EAKH1xoH8hyKP9XOo1zjcll5YZ/KlywacqkBniKBuNO0T0EfH78CkjhRvjF+ZvhvMDx4l
KzovRAVnIiX/A85uFCXmFda0JyZ+KeAt7H5fX9aFK/RMhHRRcyGyaVCwqgwkwyX6MxQ1MFFepfku
n/x63tnNdYkLThXoV4AK0YGQBjg8aR1Jr9J+0ieAGdOb0QElqOPS+nscbu3VPVsShfc/CE4MQK2i
BnF+KGmdYxQnQifsQL7KwjdBxuOkQLLL3WFaa6lZiHgw+YPZJsRVKr3IaRgt0HQA1AMe3BxVzOKA
2HSTJD9Etbu+fEt2iKkSvCXg2+bOYunYq0KxQpGp3DM6E/3LhW10mWtkBvP7pi0nd2wUjbmgWS8O
FnHa3s8TjAv5VTTkK73nS+apArwWBAWgurwYQRURC51iTGA7FYZ8IuC7YoA+dOyV2HhhF8GJoYK3
AeOuKkz+fBcVQ3FadUo5CqluBkRlRTuicErT7/oagujSYQBAhq5gcgwpehk/RxSYMjIAfeg5QL4s
3viYuEpzA2C9nAzbvGR7XHwruzlbu/SKmSHvgOpJQdyI1M25cg6pa16pJa5f5beSbhHSumoXu5jR
F0MapPSzLN8i/S0p1mBZF1f1X8G29CIdeJcqrQ7BBhFe1QHsgPgJfTTDb1om3KoP4vCGVltz2sXU
a4zH2v6Io8+pvG9WkXwWEkmnayB7hKEdc9FZ+BRCas+E8fYqGonAQqt8S+zG0+udlh+iyS9GNyLo
XfbCYvgPnhYvZQPjKrjMLiYPbD3UI0Ov8NMO3STmA2PASyk/VzZ7KTBBX98M42ojBpHRAzS71fLQ
ghSBakQfZNq3MN86syHXQTLe1InwLLtbUe0yrzITXqj/0jXMx/gkNClBnUyyHCgtEckDo9ja02cU
3hvjtm2iTVc/acqLo/8GR/h1bS92VRI7O8wTsU3d6k6uo5nWTMqAIOdpDX8bMs8S0HcFqgSgqqIZ
+lxCHamR3jSYL5rbC3V1o4rXhGyN/yHty3bj1oFtv0iABmp6paae3O05tl+ExIk1z7O+/iz54p50
s4Umsk+AvV8CpLqoIlmsWrWWsOmS2Eoj3rTZ1QkPc2g1YHoXmxX4I+biUmfQzhsh4N6SdMAdZsUt
sZr4oxAizqGwtnLnhphrvynVPGh0zOKSMn/q5vxZ4b5jr47uxReQ2uvoRYLJ7Xuk9ezjRMRPFaMH
pjts3wwIrFagyuAc21fpIWNi8fLMhCq2aZV9ywkNL1DN0CNQMhLV6gLAfe4rHuxl9eOcOcQEuZmY
YhX5+DhTspOAhBT0kg4GXig8KAHPEBPWowDAZZ9g5WJ/JxkvfXpXN496uL29eda+D3RTMTu3nBSE
xdyP8WzM2jIzFKQGGFGF97KsMKaUP9w2sxZpC9QEHLIy/mNraH4oqjPRcTQYSUz2oi91NGil+OW2
leuXCkIBQHQTrW8CwnsWFCS2sZ4DL4v5jE746CrFkwWFCiDfndSEDmN4GBqcgYZdTbVrdoETYEsZ
ZWClnfFfDkMMiCtokSBpuaLIU0ptwJQRXgz13BKaR/1IE0yN1qSABENhDYIJEiiQ15URbeLZKmaN
8wuWQ+niwv9ei78/gNkWmlmlmb6MwmiQD8k7N9H3OXhKIL8eZKIDLC/EqDg7cS1kz31m9obqD3jf
B0AvmfXoRu2vJvKKQbHn9hfnOy8H0y3fmL2h5uYU6RJ8m1RIWuTgKS0HEFno9S4ABzzFE9LW21/K
nHgLEjaWkecoPCDs6nV37i2TH5Okl41hWeAGI2mp7JEho8T4M6uflfZrCu9awCoT4jUdp3m0dt6h
RoTCFFh+gYJgVtlQpjCBEjqOVCneBLpJzQLM/fFTa9gxkJS9fXuxr/K37zj6a45Z66qAOosA9WMr
COcf+VQ5PdF2ZYd2wiJyKJlft82txpCKvGWhm8Y8L5OEYxQ3NlHegFhkZ9hThV7mcRa9eOIlg6tu
YVwShCQLqptN9sNoLjoSwU6VPS2boq+8UQpso7ozeBptq6ZMUDkBlSMCPsDc52WdhVodVzgKRMkS
g40i2FnhTv7PSOEUWNdCYxlPV1UZnXbkLJdXYTQZY9tBktuSWqdVbU166JOTqA3oFR+alrPb166O
c2PLjzm7d6UoAf5bh7G8b3KvjyWRYuao3cqd0nJikGeKScCSZK5IJsGUMhz16TMV7iE7xrGxFngg
cEGGB7wMJoOZryQ1AJwXMQKi7FCD7dBtBotHKQtARnIsrXpzZmk53c4WLob20GwWsBRgYkpQgFny
j33/fnsfrR3/5+4w+yiueiJicg9ZMYloBRq2KqKSikr6czZVtBlPVeXctri6gCYBQBAUNHisM8GH
yybo8glz/mN4JIVbitsIpDsxJ+p4VpiowwvO7MYKVkAJYlLQfnygCLqLJPmUhjz4yHWjHEqg2LF4
rMEfHEjLlzz7UiFwg1JsYH4/Q7JQ56BkMkuqVSntyJeeCluQrcu4ftRd0PUQAZGA/6g51/jKll7G
TsQFXoJmK7ulxxJtwHL5CTr5knUHQJZS3fZFTUX9E0T2nNBcOaqWcTCA66BaiBYNs9FQVyoAJxXh
sNqj4Ci4KEA9E23cmEKxzwJM292OGYIFZC7yZWEJ7jPIWV+NKc5SPXaKgq85i5ozaIYDWc7bFlY2
myHLBJomSx0Q5KGXnxCQrXSq0V0A+vijDI6ArtA45XDu82wwMUnSSNQz4OygFFuDTfEj0YWDZIzu
bU9WIv/CE+bbDFGiKkGJSKhjVL8bKwUliPIktTpnxW7bwbjG5YqBWAb1MVDAWyLpaSGewgjSyahG
8yjfvrlb2I+PmgBgg/ifqbOkijIknCulxrN6rkH7Srt6KhMaEsm0fWlE38s0irBwsq4yHR9UT9tw
GIft2IATIoiUfEOiDtjJSUNtMh3CxJ6NavDmMIxdWOv+5GIiRrRGyfDeaE0/c5I6hhBhNM6BTrMp
8Qenxa7TNx1kcEXorjWKk6SlDOjWPP7wh1l8j4MmOJhROX2MQar7D0knK+8EvTG7CAWIbQ6iHnhG
Kmm//SiZ7/VUzmRbMPrcK8syH6g2BkOMjn7d+V7tt3p/MOtEAGV2k0ihJwVB+KMG6uiHUFeKYuVF
Eb6XkyFFVAj8LLeMFrgqqC7n7hDXscnZ6msHC1C0C4UDIAwYPWA+c4lrMJMw4O3noKNQvRrpa0k2
Y3UoiYPu2u3gXdsi59bkS2tB3EWAc8MaAE8UGGv0tDG7h+LGbTNrsXtuhrn1mgQsU+YEM5LyW8oe
Ev+x7z4rrnrysjZs5KITBcY35Kgm8q1Lb2pfDU0l1JD6V5+lYsuZp5BTEsYg5toLsacXJ7O617SH
286tvThAIfvX7OL92XU0tGGQ4j0AHgDld9+rtMge0yahWu+oGMYUyakRnDayhG7LMbzy9cylLo7j
E9TCAEJfGjaquRVM0oLvXY8+SfEx9yDnUh+C/qWDYJAWTI6BB0GQqNuxPc4JgL8aAJ1hsZsU3bv9
W1ZuqIufwqxBWxspRG/xU8ggaejGq7aggsBcacGFD2QGyLQ4+2QlkYLjuKEkIMBFjBpd+u5rfh6R
bMgwaKQ9FSmwLEaZWGrmHzuh+ILO6KaZmqeS8Kj4vplRmSA7N8zqD6qZlAwgDUKBvpi3vpgi2TGA
qW8F0t5h7HQckAIl8T6eARzYJaHg70Xw3kUWkAThlz8pomC1iSZBZDPr70V5ijcx6CsKSoQklenU
+e17mKjjax9AjJvGJKx24dCru0kU03sxxoWcBzwxx7UQRlaKLgsoRcFiyKJX42Bu2rAfoWsm9D2K
4N2daDQqTgXyDqx/4tR18oyKzL2aeqAQUSgUO79uB9D1VDUmrPBsBmuNiM8JGobLD6oHqt6MZpdZ
2vSilqIbStmrOeS0j9MnE22RwBAxg9VbUlNTKRzvI0D+WzV6auUn0sV3vvQ8YiJVUHh8ritrA70u
sC7q2GdgLWTXBsrKCqnFCiIfOUjnKqWVrUifT6gtUb8InXIWaTz9GqG2kDaffqU+3V6YtU0O5hso
bYIeVMSD/3JdSKiDMzMSIXIjZD8UgDDNRn/VpPTf0wuQfCxVMZRh8FZg750hHjW1QlhPw0w1iL4u
mh+hl2GW+7Y/Kx96qTiCaBKsFBgSYNs9jYQOsGRMIPCR30e8vMkbIIO1ZGfzrhdfSOf6HQUJk1KN
NIUaCJgA02gbBhtRscCpxfk116u7VPJR1oC4Ky5djckRxRSMpNhYKMepoH8PgbDBpB9PSWvlzMCX
w+GKNpeBkq625NtnN4SQmkhwQ+jb2u7d6Xn58+hRau2sp4luQrrZcDLf6/sWWmoqZjDACoh9zbI7
d2GvK2OFGymAQC5EwEcATeXXseWAXq6fCZdmmEMf6aNSNYteH7hY6ECOk8njXrq+VhYLePcsVFYi
ut2XC6emUyRlKixg1t6ZxJd8tpMcYzqz4/8zH973+YNnJTqAQGCx3SRNm32EAs6fxIzb+zaPIL/d
Zv8OToKZ89OEWTMwe6i91tYQfq1Mt6/Qap2ECRQ34XH2v+omcidACumM98TIq+GtLSb6V7gucWni
kGeuzKLwJQV0mzhh8WSO+ju0WJfkyB/3c/LPQMnFzb+2WPRiNABtFkJ/2FLmFuQMBsjP9kq0N3iv
lVWfVAWVNWDmiMzWJZNQQ20bsDMwtLRUEgsKbphuOqbtRy54nIPrOr2ET2e2mF089qQBdSps4fGK
nPyPKCEn32h+YRH914wCd0TcQnH78fm24RUf8RQzwbEB/Qi4yKR5smlEjU6K3BqyrwCssXKOm5lQ
Md7pZuz8B1soMywEU4DPfV+G5yfVUGc5OARzywQyXSKeLHtiqWIioaPtvzdUJcx2oDeNnAPQeDZ9
LdupkoOpgq3G00BDlpgogEmYVeGs30r/6dIQs+dKZaq1dIShLtsn4d1ceqPyWzYcEDTm6Lf3+R49
F1F+LYqt0ThdwnkgXKeqME/Qy8Oth0E1tlaUq2YaIBkFSYo62ELWWG2kWcPSD9WfcuD3ZOV3wpu5
XrkBLmwy95qC00zOCGzOJHXN2JUyf6MrO7XlddR4zjGHSlm1alyONRrwwIOCGR9OTRTkTJIKskPS
W5HoRsb77SC9fiNfLCg7TYG7HOLiMpzLddTcdm1jz+Rjbgge+dYY19t/t4a0VAQhGJ5YYLi6vIOm
UexrlNHx8C8iR5kqK6kPAip9CVgrqm6ggNJwkpK1DX9ukfl4qtphNlUHhYMglV4zAkiaWIOhuVGY
gQuWl52sWpPxgkW7RQKxCpP5AagSh0kN/zD4ZE+5TlVodURTYcvBay7wHulX3w7wOOhfYlBtSTKR
dF2upj/IQ991koB2qwXWawlsh6EmA9R5Z8QPeLHd/nZXGcpiDfIukIRAend1PYSRmjepD2uC+bPJ
AmsgnBTo+yK7eA4yFphLwQ9JWxUx+hGaN39Gm3Trzps/iifsytfI+tXTxAKSyMbiuv8sfgLLmo4j
BZhDJEffUhhnR3VfNHpUpbpAcxEvIVQf2mNTvMYArSWYgMgwmT/8s24NY5L5eGkG6vJeRngE00eK
LicmioqY5qlbSj97A2PXPmfvXaXnjEFmdeVubvscdVs6jkdDdhUooUuRdztGro5KxgZzvfpzMGd6
CBshjmQfupRDRwFVrwjHl7VYxOMKlRoUOhGNzDkC2H8TyhHs1OVzqoBEmidqtL5Yfw0wx4aWtNOc
FYuB8QkVCUl6CEdOesDzwbzcva06KXHSwoQRgi8XNJAz4cUYxwQ7g1lIIFfKlmVqgMEjwatocr7D
+jKBMQB8CBB+I0w24I+y1mOIFj7EzQLDq+tHWXu8HVPfxxh7LGgYbkZ1xACJJZvbDFqoCVoPL7QX
2XvD1ORrClp/T/KSbe41Gy4qeDWIz+wxTlW52olyCXu9Kz1Jb/2bbD0mlg8th/vDcJAPui16us1x
UsbXvuUkE9GknZMQADOsZJDYQaVadW3P5r7voKqtU00/hYuqAOCsSWOLPCrN1TgBzhpgPBV1QJYS
WAoSLdFreKz7d1V2Mpp/fUMvx8LZv8/spqDv+xhkGbg6Js0iSu9MBhXnu5QnisHzg9lSlaYE6rQc
cUWd0kza+CIPEXA933XpCov1rUknxEMAE6hz6IH9ET3Mh37zCYLc8Cvfp1RzM7d84Ynecc0yiUXk
m9E8DjBrytb0+JB9iVZEM2SE++H9x2Rn2xfTzlRO7vT9ir0KSnw6CaqSSDPYF0wndoKIXpJAZ5NW
O/VT9ibPuKu+Wvv5Pk7pdAqxFwK7pvGLuOep5l6j85elPrO+bJmzSxk878BE+NgSk0rn0CleoW5c
09F3BE/+EXJurm86qGtfQe+CUg8QLCzmqMgiqZiXFCA+VF/Vq2yhHL7XtpI3PkL1cVdT4Gj2iUh5
Mbvq5oIohpY6/kAC+dJNI57HeRjh5pgUVFPtEm2G+FgrljJtS9WO/WPF63+uOgueWRxyoBhBPZax
2SR+35UCnM0ykICLTt7Rysv36iNmAQ+Ti8n8h2EzerHzz9gGfNNzw8zZqjVVW/UiDCfmsRXpJD0T
4BYrdXP7OF07CM7NMKcpviX6BDLMiPI75tfQP/pz28BqrnpugTnSBN33ZR94TwyoWRWVd6VL7ltK
g0MT2Bo16Euzyb0HZave8/bFyvWkoJ0pEnDDoJDBDq3IYxmqcz0JtGpeJPRqKpDgb0feRNrKzQ4r
uAwWqARm0pgDR4kzU03rGecccXI0T8I6QfuaJ/q98p1QtMBYuIiqJFAozIEt+rWudDkkjWPzxdQf
xJAz2Pc9tnyxq1GBBAcwZvehlbQoC11url6qVEw2Z6G1H23DCjbmSaGGF9u+W9HWjfaJ0+6zB2IF
zmi11vx6P3jqUcNLI6fZfXPCWbP3HXI8zh4Y17YyDeyX1LodSlcrzfzEZY3OjrnQiFoBgN4Q0yPH
ZNgnmqP4/7odYALfEA9uUAlhaJ1Z5j7AdDGIfEOrjA9i+kgUzr+/bCd2lTX0dDQA8zQdMJRLF4Re
DKJsKEKrVb6k+mlod0PoghIqjDiGrmJ/ceTMELNWgeljXwQQYpAxnTX4u0j/IKnDJbuRl93LOvSd
CykKstqrPZbOKEsqRQeHbO11pKCePWDY7fhR2gBWWIHXHqJdb2XbkMZH9SF9NLeZjQzAE54Lh9c0
u9ojgKyL6IChao/pfHQhLhdXyXJwm+VDaEnyVxvZHQZebgfgyqJeGFgW4ywAszaWtCmCAVU/zb4b
ZtsSiFQebmElRtB1Q+ypaAtA0p2JwcTPJF9tFyvVXeo3NJc3C8WFkaKjYt92aGVHnZtipb+l0SwU
aYSpcb4nhdc1u97gZLRr3qAa8q0YiVFv9tJOi5AMXavgo5BPUkLHYu83UB9DSzXhhPza5z+3xNyY
uazNwBfBUgFNvDhHF5s7jnv19kCEnZtgIszMDVEsSoL1cnWZRg2VHd8unSbwJjAz4Nycf9/+QNdP
OsYiE3KBCYxTOsJiLbiLzAIlVmXl++BQIdUin6ph8cDQ14VrxiQTf60w44ogMNntcuGuRMvU+mNa
oyW+QUJAnaiU2YI9ebcdXYlEVKoR70A1AlzCNg/bYegT0qjgHUWFLnkhmhPXHED0dzONOatgA5NH
4B0gKk6ty+2rCNrc56MWWr1dHQOqU2Onn7JH6N1ZYN/50myou1ktTQ758UtxBnoE7A0iHhn9OdDg
121/r18MmCA9/zFMtBp11qiQcQytyYqhc2qGNsHAvj0fiBX+ah3fzelYWYXtWzLVCupz7vuVo+zC
PBPJmM/yjdbHWqTKH4PQoFRpFT8W4G+/7ed1F5rxkwngeNGkamYYmhyFZrQ51q7spM9g0HlsN9Jm
9l56i7gQdHWI3R5Nz9x1GzRnOJOnq+4q4GXAKwmZvM7cu4YxmKC6MUNMe9qxAqkDWzNOM4/rZuUE
QrcYeGcQA4EVjR3l7SJFjrS5iyy1BablOcpebi/m9WsEi3luYPkBZxdQHaCeF7Uw0H42OORMmm6j
feAY2/DXfBRPqhdYWeg45lbaciyv7c9zy1d7J6rkqoflxilS2r+Rr86bT5DrBM75TvioDk2Ee52X
wfMWlNkkvdzlIchdIqtM3Ca7b8uv225dh8Uy3I3W9Hcx+yrdi0IIPTZ1ANRpLLcb02+PBpmbbVsA
SFuNIQ8+dv0WQkNg6QmgZ4wTCHijy++XpnOZdD0KIqFiDQ7Q/piCa+3h50wNu82cmk5uTF+TZ5QM
Auu3iC4PZzsuZ/flEYgfgCEenN+YYSWE+YzEGAXocOIH9BEOm+W0I6fgfqDcIsH1l7s0xHhakThN
5QiG1Kf0AFTuTIGUL/fRNrN+yJ+ya5iUR6r2jYm65RxzpiVZPquNBpsArz6LO9Ei7x3W849xiiwA
dGn2iyf8sbac39KyEGPC1mNJX3pdhkTuMnumViolsZOH9mjeAwIpxjaUFKnPA+quRhCuSRMEZECs
XRHrilOvxcIcYhL0oNjxNnMGx3Rwc6A7AkGy+Ct41u96w5qobo+fHTiLOAG0cokucL2/P4D5sJGp
Yb5axw/IqOIKGyigSgfjqz28/TbcaTfawX7cYzrBAYa7oPk+eSbAE1ri7tjOVuVT4DI4v2h1D5/9
IOar4w00zmYcobgwOVoDFsXajZAqY2j/9lmx/DtsdAGOh16lgSxWZjspTTp3ftdBMDsaT1LYAO7r
DuV9JzduOfy8bWotrMAxC2ImPEXB3MzcVkmlAoFJYMooOvMhycXxYUib/Twl9abom8iSp+GX0kzj
PonGz9u2VzeuqJk6GLChbcKOuQyBMgq1geVUcTb5eu40vKnp5cZnFxJUgMtjHqMsgF9eHoJBDD6z
XIsBr1Ihqycg99FbEIhHP1p9snogd3Swl/8Hp87OXebYi5UuCssWJ0NU3cdgbm7/GYkMhN05PwqT
5TRpS8ReESF/GI4PzfxZRG8t1B2mBPz2My9Dv4r4xZipYJQeY5EiRtQuFxB92aCOO5Cx4PWNzFAX
CKb78rfC1N+EFHDU22u3Ym1R2wVrzpI/AU9yaU2MdPCUFXFljUb2wyjbfiNHRu2EuMoeen/iAR+u
Eg1QKIKPbCl0ASR5tc3CoI+MykwqS8Q4Ou2qBOo1kpzQscWL5N89Azn5Mhu+AI9YBrooDXozFOsK
AwKlF9a5k/f9doz0Tds1nPzzalfBq2XsCBcvIh6Rf7mI3TCAZL2BKSNuN5k+eqHe2Le9WVs4zDTh
uEBrfunRX5rwQ0FEWyevQBEBWsA+aH7rodDZ8qz/uW3oug4PZ5BFY82wiXERLcfXWRZaIfsty3qo
oF8CpTex20MUwzF7f1uKuie29TGRq52UlK7k84DwVycjJsQwY4Hrh4ChAG84xrSpTMFcgPBI7JSj
kBqOVLyb46Muv8pzl1G1A6dT9e/T3XAY0z8EaaKIeGGveZA5dzEQ0ZUl+5PT+rNTtOlWynpXq+o7
dF1BedbQTFDsLFO9fApjzqe9unoW+2g/ADIMyKHCViXrLm+VShErqxw04JPHScfwa38E+3PokFjI
MP/XSc7tr7wWTmc2WeazTuixE1AVBkeXDQ28DxFESHkKPe3bZtZOFx0eLXUugAwJc3Bmep+iQyBX
VhSZnjiMn5WkblC136Ci5N42dY2pxzICUYXGOA5NvASZTCGqzZTMQA9bBUSEl4lR0hM7gISWFLV2
Al16o6vsrH9NQLDW94H3fzTPuGqMkBkKKphvulF3sgwM5yQakEQQiJJA997CDXJC3jLhJR780tX4
4Bv1L86PWGEDAhocqDLsHbQT2EZlhE4FtCBU1JDC+F5TIVo/gJ/B9Kuf0iTvYl/xOijkdSGGDnBm
cXBLax8bao0qEAoSVONFZvfmRj0ZtalXFjiR7oZmfCyD+VEIxLdqNt9vO7oWvmemvs+wszNqmZOF
CIoBU23Z2cWUZ6e4RxVCqwlP8mDtbEe/AJNfqIGreFxdnkny1BoKRBRxY0F3QKnK94Gon7e9+a4c
XORMCF0TQMBlFh0dGvZwzzBzguxPLsGuvK0IcA1IBn93ySZNFZo3b2Gr7bXgZSq3/vhUSb9js7Sq
9E4o3Wze6LlHJqh4OWXgqaU7KNvbP+76q2JqF4A9DPIgL8Y4x6X/zagGpOij0pIqW5Zm2gHyNsmf
sfn4H+x892ZAQAi2C+aCG81e6UEVXlpF6lMVXMUxMFOpsiM5T8961SO4tCTBgNCyTd9QKGt/iNLS
mjDJ0M6POnmb/NOYcdL868CBVCpKqWB5BdMrsOSXC2eOKhkMHxxz7ZBqViW0muX7yPr/fdmwE9DC
xoQLuKuZ8Gw6QW3qEGSLfTmmezD0CXdFLWu2DIEsTHs1HHrk6423UOViPn3pboHClvlKEpAk4+yD
bqzWfSRtnad2uqUVvIR7be0ABEA6iqbrNYwb2bySpAuOedQ3mf9bTt9ur9pyGF9uOLgBoir4ghl4
pNSX30ZPwn7Ssr7E8LutlNTHTAYJ95Ksoq2wJd2f29bWvflrbfn7s9NKkvxISRNYiwbVmcXgoKU8
3NSyC68c+t/M6UpCSUmNSkNXqQTb0Kbp3FD1JtESxsyLNMhFAC4F+P1tp1YiQVZQcV2m2CRUR5hz
wRjD2OxHBYy4aPiYsyvMog0OnNtGros+2DgmSKQWhpiFHpuJN38ciglcE2DrVzNbK0ZLNwRMIMV4
I8c/plh77otXPGXtxH8AtcLnJJZ7iGPWpmJXMm+c7Zojgvkx8uV3bAaQU/pLDm6aD8KME7d1Ashy
J7iNaGv8yLti30NkwZwFJx3uxnHinCgrS44HIcBpuIegjMy2l+URdYO4QN8gC4xnvNsCC7xhjZU0
KS+ZWk4NJpwI1H0gKbRAK5BSXHpalFIUYWaohlo2wZip0CKAZvG+0oNPVetOSQWKqdtf+htazJpE
Dq6C1QvDgqjYXppEYz43Br2trfwgfywV08j5fI9tcA47iRW6tQP6DafbvAxUpQ//PkBoYBJTwsQI
4OpIX9jkkRhCqMpDV1vNRJuaBsf8foZZW3WCu95SXpWU4lV3zJ43CRV4mesSN4zrYAvCMN/SYUc9
iFntAGm/oBRQPJHvygNwGTtjm1g/irdim7g8ebK1IAY9EcgYsB/wxGO7GKPigwypxToLT401b6CG
4YGMdDs7AHZsYs51wbXGHH1hqgezZsK1ytF2wQ6A6FNqR5BuOL2Tfc57Sa28XbExzpxjgkg300qS
ejg3PYA9BYNwFKCF1Na9mF+PXu6Iq692ZmtJM85OdU2KsVU72Bp2nfMLxTqve4N0PQU3kjueeGnY
2kl44Rpz0Uukwyzo4lr7hrHFn/q+p/0OA1yEljR4ar365SHj7cnr58TlcjJvmhyyY4NUwKbxkG1C
G0Rg9mSFB5O6aG5UdusQd/TeoQzs5t7r7fPgujWO0QoUIJYCGN4yAD1fLu+QmkIz1bAtfZq/k5+u
fyejn9G5qA7Mu2LLbS+sHHkX9phIVaNOTMrlc5I7PLlPUKlF57Z9q4BymQMqn6AcY6V3hpVzrriV
m/vCLhOy7TCZEOOE3c4qXbBL/npUPVHkh+u6f5A4ALx5gbAy8ZNKchlKZo8Tbid73Z/sTrFDG8BH
y7Rqp/8ZbX+Gu24/cYdTV5If+PfXLhNDZo4hLhIPUCV8S36iyhBQ/1D/qh3JGp08pS8PPBHSVYOo
q0OozkQb7Duwzval2ipqLi+BMwjzAePi+zbn8V8pqyf2mQ0mWPoZA9l5hOtisgi62Y1zkraTdXp8
84GoQ5eE6kd5exe9/NHo9A78Fw1cL9xHNjmazy/Gv2diKkY5iQFCEBTN2ILdEKmREcsydkrxXE6P
ae5NvN2x8mRC2Q/Zngl87qJScrkZZ9VIKj9Rayslow0ORkkGK4d/F/S8q3DV0PdAKl7BeGYwu0Eo
YqlIclKj0W1Nu2gzU/mdUPVBgxjLQBu7Oojofc33nchZxNWrAykmXrqKAewE2zsNSdVVzQQI3ej2
xqa8D5B2ONpJ8DBtePtoW/XxzNLy92cBCt4FDKCPsLQQLFqAflEoQ/4HExDmQU3RAGqV3QNRl/bB
kOJ7Vf1LCD4RX9lU0dbgZS6rniy8GmiPIplgc4k6R8G6nxB5gXDQ8ke5QsPQmnia3tddUVwFqChh
N0ugesXWulywxMDUqa9ruPo+RxsMhzTxdCeg2tY4hCmdnXYX0uNAi41/p295IqtLxLHXPN4dMrpZ
qM6Az+LSuDmF5VjpiEjd6O4nzdh0relGA+F8sXUn/9pRGC6ubJYg4jXCzrTDEH2vWOCnEizJwxn5
OHimM6s0FABbKpxwabma0HKxe546xHdz6dpbEFKjliAjJ1Uuve3yKJSSAoGj3TU/jccAj64DiHPt
6VN36034U5mp8lE7wbO4AS/fZwTpOs5CrMYUXhyL6iAQyyyWJwlIBqEa/IJs3g7jg+5XGAZwDAgs
/IctcmaHOcKnrDKmIoQdP1PcEJxGiLCXLs4wfjhx2kNrV/zC0vH/XWIOtYXNLTY6mJqE+k6TfHdQ
TbuoCkuW+tda+0zrEtOOnORtNYE6t8rsGqHNlbmvYXVeuFASTMz8mSRaYdYYbUWdbMEzg7ZCC+oZ
Q97KjXN7eVduYYzBmWDaWCCoGPu/DKQaOX8e5z4CSY8tCJ5BuPffP6CODjOQwCgNoGXFhCpgtKB/
X+j9cymkE/QF9XfQ+kSzfduRtXVEJQq8I8vFsBC7XnpSygEgE13UWBl4mdzyRLa+q96Jv1und6BT
AS0gnsWVtPvCIvPldHnqzAZkIUBjpUDxyPfDvdlQgD2aTc0jTFj7TufeMWlhLyddWSy2ogrYSN0a
UNe7vYArB+iFN0wCKPfN3GYBLJTmVgXLhdBAFJG3ZEs4MefWhRHmlM7KUetqE7gN0dMeQrtzoDmZ
OoP9NHn679v+rGUKmAUBwQT0rZa4YAJvzppUrIsYg+af+CqYfMkoLqKR1p52N79zjK1kmsjqDOAo
MJUtE7Y5OUbQdgjUtLFkzzyJzrz3XdMqMWn2Exp7HhfxvxoOZ+aY0KuUUhnULAflZK/YDcQjJIP3
qVZqrxceMRGX+CSfoZfTgAnMHh6IFxY0dmudSp5hdyZtHeVheZKUtDhEX+ozZz15DjLRCJrGSptz
WO+sYiktHX/1rmj591ANeip+11b457bBlWfXhbdMYApjJ45ViQUdzPsodYScygrUkH2aKxzM75ol
MIEAXgH0IRQ6F8/P0kplHHHai0VjTdm+Bim0jxLo7yKyW94UzTW4GdNW55aYE1EW5GoWZFjS7mKB
DjvNU53T/UksabkZaeCldAfRp476TsdrKK90eS9tMwE617UutyZsFw89lahp+afE652vDpDOze1P
txao524ygVolgQy20bKxyEd+CE/tRrgTHhqOEd5XY+Kx7bIwqgv4Y+IWG6RlEFGpIHwGgT4eL9la
cofvtsyZgVMeMGbGoRZaMZGUVItDswvKmAC1KmjZO+O23ryHbvFm3snP4eO0j1EkSH4lEye1W6th
XfwAxlkQtDa1OeAHGD4w9/VbVRyXsdbiU53sHPRVwychn3NzRBNXUWsKwXCuWsP1SNN38P5dBGZD
1tncQchqWYS7eDs9aJ60N7wRE67i72zbU0Cf3J6OQOhLmHWNXB0Db6E3nkz6qm//GQB9+VvYAZ0q
qztxmvBbZkik99oDKThyWt9VHfZe1BbxKQ2lEBCkMJ88qaNqjsS6sXqUJZDCeBntjiFymCBEVZRs
MEe1me9Fj7d31gq/YNz/a5j51LmA0eJmhGHMhc5bEW9dEShhSN0uZ3xUciHJy76/5SjzWQUwoCd1
BnutJNMBnYvap7IEjmbTuX0qLP/QDUPs4LshTGDsMvDNxMnSJavx9yTaLb1q9KlV4irh52171wM7
S5D8XUm25QqoVxyDBbyxPoJdU9E/uEGwa2cLSa8t0g4yqZyEjefhkpKcXSRFASrSQIOHXbzJS7sm
6Pu4mYqZB1pmXzrP3Fp+eO4fk04ZKkRp1XaJFPCBifZY/wrae84armXU5zaYu1Edq6xTJdjA3KfV
/fGf073wEVPtqPyHtujF12LuxqZVGtJKWLy2s8C4mknHtOdE4DUJAhMRzB2YaqQN/t+KudCPs+Rd
bmceID0tIiLZNi7Q8Bv5B3m8vYjf1ZzryAe9GiYLQIXAQkXVKk1aTYdr5pO20/fKDxPV44be96jF
gDrOLa0fODmtFKVdcSPa0vt/KDdhbf/+AOYrDlWcRHmEryhBy606gKg/VLyRR1e3liGi2wwIswK4
pfK9+mfhD8FDXZhRCwTtlwjR+oya3EHDJaSvVpLoKKViXgRUC0zIh+aYip0BRzQPfTEr/h1Cou8Y
3Qt26qTesA3s259uPWs6M8isXBcbsR+aMKgiwaDTQH+8y7R5mjbFZuCcHuthcmaL3QEVSnm1D1uF
I/qOBl6FhIrWSMm2Rcf+f0i7riXJcST5RTSjFq9UqSurKku/0LqruylATVB+/Tnb7naYSF7Cdnce
p83KE2AgEAjhbus2hLUfg8fv8jn0KIpX5KhAKoXzK1Y+IhRfwA6AOgDEF/9m2xYfkZA6SCsZxGo6
itc2yq5upw08EaT5DmM+I+a1THQRoVcFVx3zGVWDTDSxVJSIqtoV9E1NPtCSO3UYUGnPEU//fG1J
5qzqCExxrhRfu+UqVfWpjtCIpqfidNFp9Trik/IKtisPaXQPopSA4iVYMVgmAhCPVxMeNLg/QzcY
3LTJ3FC3G/FNph809czhCN3fiUcjunIHLFHZSzWboLDUtAoKjcWvMtXe5Vr2zCb/uH8MVlDQKvXP
DjIxSQver6JI0aDYx+B7VuU91VW8xfTtfZgVswBLLjLWM+s0SphMKFIlgZTkXYQtRCbTrzoDYpgE
aiJ5Xpyr2jKfA7WqXuKUy/axcnGjcQ5BHro20LrBctXTLgpaEwrRoMPZhabXWo81wtvkVJEvSAIR
8nR/nStPlys45hpSQyzfUAFXjzjlokeE0kuqGvlFV4KZ3gdbsX4Md4L0QIdlouOI8SqhapVtNpcv
p2rXgbswhQj2fYSVCPIKgVmOkaZaGdEByymhd50TCDE+q9mpaAb3PtDavi2XwhzkqMedQBIA6eJT
02OMKiy9qTpIRQbKvf8gzX21KsbmS70eh0JE+bWdhOqcRWTwWqEKn8rJehJzKnPWtnLEcMDmTm9Q
+cw36LWTGrNWLUcNcJ31lGe7Ov7FLRCsbR8yy3CBKrwuum6vIbqKDNkoTyhkF4+xZvfttieQRr90
OSfgWYuzQFv+DxKzd0MAZc6pBNK4CTbZn8mnh58TijKGpz2rl/Cx3Kghsn73rWPNeyxBmR0Emw5U
NglAzWSbwT2Jj0bnqq07Rs9Rx3kerh2qf7CQYLzeSrMFkUJUAIsOl7jfm7w6+dqDH359DnHQBCtC
bfkaIMyNKZAI/Pp0LkxH9LJTvxlmjn28lnDx93jAWC4eMDyesDUzXOLK17hjGA1ICAM3Dmf5pPck
SF1R4FRY1kH+dVWyD7O+SK0y63FV4rm5ISWC8LTYKyZPqGnNIMASO7eHozn8RpkqsCC6FqpYiyH+
KdJtnz1PBbG7GoTeuJd/3re+VZtfojFeUIYoDyUx0DDUoX+ZyUB2ugWpFXTKBhOYURTFG2Cdj1QK
NQdMqMXRgNjyDrNCjQdN4NgZ0q7ZRUmmu31NTY+S8tf9n7hWKUWzPJTKMekByg9WViAulHzM9BFG
RWSvo+8tHt9tJLtJYvl99S0bIGkDXyD0tBxJ7E5UGVW7r5Dxaj8n8zGN6p0gqXtUjc6aCH4Pi6fj
tbqHyx/IWN9QFyDtt/AD9dPgJ6BSCrcpXmgqdYKtesl2+T7Cwd5goun+zqwd5yUuE4/2kSFXQYKa
QEHeqXrKeEmdNUtc/v0ZfxFUF2qiElWFu5BxqhT0DNLONaJ9kjwGnW1lnKrp2vFaos3/vkDLyw66
uJgVwuTv11jPefM3jcfutXbnLzEYa9dbc+qrEjsmpH5CXhTkb4grj8/3v8taxQjDBmD2wngZeJTY
lzOkvLIhS7GUSX4DaaJTV7taonaBjKK20Zu9inaCipf0WFvbEpT5Wo2lVGagwQr77jUlL1qK1/JJ
571KVl08XDsU66BBPk/tXX8mFb0s8Qh1N6d2cfAm99xsYsPD1/LKU+CZyPn1tvrMK1uuGQemtQ0U
xDA2dzMkGxttl8kmdrQviRdXqMA13duU65yayprFL2GYk2xmZiCSCvYR0c1UuDjTdjdh0h185KJI
bFXhXMjrlrJYF3OEhVpvevGvQY7UGcBer2JQDI+JY6Ykbl+IBhhdojO0iWyr6jiRB29PGYORIwjW
KyL2NBCf4vaTtJt64AjarsVuy/1kjEWQjWISCYwlHtLnzoQ2kQnqWqN+qaPOQycR5/Ot5U6tJR5z
vtEgQM0gBZ5ycdV96hsfCiTnLo0/OeMO9UW/Gd37Z33eJCYnYBkK2Mkwh4hZUraBDYUxLW4CIOqp
8HtM+p95qnIg1r4T2uTnCT88029YapU4VWlvoR1KzR578pAaL6LI81hrH2qJMR+MhfNVEGQ3XQ4M
Q3aGA+Z9nwUn9vRdn9jTU7vr9lAm2gyf0i8ec9Hq4kz0jYBxH81WbMGiM9PQJBniD21q/KAjsV00
pZ0FASfRcctchMQyRnLw1tIw4YAB1esVjppBR33owUdw0TeFJ30L5wAn2gkfohgZMldy0ai+EXdm
a0+jrX6gDXhvfovf0Zvpx5wvujL8MP8YCHGisQBM3mwmicZGqENEjaJ9QfMLvDZApAIFTsOXHjBQ
mtgh6JOao/Jb2oWpnW+Sjf7Kc3W3G3/9E2bDXnxxTHWNNajtweCR7C3Zk9Fdx3va3N5IgMAgIWbh
wNoJ0oFriKxRpUos5lWWv9r6j6V2doxMVvfn/hG8td1rGMZ2CertkVgBJoX4R/dT7HdBcSrkwR5F
Hl/KSn1txsILB8kyZOXZIT8ykWGKAmCFQ7JJ21+Tqh+o/AP5eUfvS1uCIDOa28EwT35TPXaNsTtZ
GrQlanSZJ6YvpI9DSF7ur3/lErn+UYzXU6FSHnRiRR28XSA90ngCurzH3Ri7iv4xVVtTfFB4giiz
eVz7PWCaM60D2I9uJ/bE2hoLRUaaKTPFJ5LplzQxOOHt7WV8DcEsS4mIMIxVTR05V7w6cXppIxJX
KMPdKOwjUPfe38bVA7FYEWOtTWtRIWoAB6U0u8f0XpQ24KavODCr1rqAYay110sI3wXYOJ1I27Dx
iwSlE2Ue3sMAy+4/WBKYMOBlZAw7sZ1LYd9FSQd5FUdCIVGrwIVPPQyr3wdZNT8LgldgygbBpchq
0+h5ndIhw4pq6U+ELiJk6hBYx4EDmSo7S5xIt2V5ex90zfwsdDtiIhUZf6iOXLsWYxr0ytTwscoM
A7e18pD2NSeYWPNeSwj5GkKoQJRSxViWECeOgDkmqFQgNa6Ur/eXsmYQSxwmBIwrgl0tgZMbBGHt
GQ/rCS330MelAsceeFCMz6/kQiKNCigi525k2mUto5Xbqekxjb/vr0rmfaH5uC3ulzon+piJFNu3
bUGFKNvmie5Uz3LkM2Y2HfDGgm1Y8qbN3jxHz6+J8xq6mnv/R6x5kOXWMh4E7RZ9K9LZMtvcy3Kv
nwq/Rz+CJh2E0BWEX/fh1jzIEo7xIBU4NsbCBByGnF4EeUJKD9OUVYl8xX2gVdOc2zvQlYhDwJJX
SchuKELbUket/EmBgtjJDH9MPGtZ3b0FCuOpLCtOMwycUifONr3ZbQWQO8XBYWgyrzQfw9a/v6iV
NjOMtSzwmExoXlWlAX52iiFU2/xjhHb2objik/KuZXbY2WXoCG9ogdjKD5VPMR8WXu7/gNXPpyhI
u2GQAh1TjMV2iiYM0Yj1Cgk0d8LYiVVH50lCrB6LBQhjkuGoR8LfTQ3QqifK73HLu2BWWnHm8aB5
rnXmjJbYRumJgBVkCLCPuXCuisc8/KzDjTF8x+qvujvryV4vT6GwIeLLf7B/C9x56YsTH4AtgkTz
iW+m0JUgt6oZiIiy5/sosxWwgcdydcxXEuou66YAKFX+oBa/1fEoI7GGwl5Y5hAJSb1C/7d5Tq73
k/lkQ1FWFrJTsItmbyWfUD0Mm0+Nd1evnOm54xdUGGjPRsTMXAMdsgATlYFSBoKTGIqfolREzHMn
xZxbYCWFA4gFFPOhQogE90aOpxCU8qyL1NnTNj5NG+GkPta1ne1A+HGwPiVOU86KO0EVDIlQJMRQ
ZGFnlMpGaBWIplOHliczGGwdQi9QhlWlAgl1ry04qYeV03wFxyySKn0KBQTAlfIxE56lZCsJHFO8
laEF38dySYwtDnrZm5UIjFp7hvyfUINv6NSmbpdDqC/2pO4PVf3aPIjmU90dtPyxic/QSWjh2CLO
7q49KfFbTGytipkFgy0GS40IdfueYL1u+KCcW3zZ4ofqPMfH7ki30XPrZ4IdbGc6ZN3eR68NT+Ji
Jbi4+gHMMckDAZV8gh8wBH4w+GXkRtZnZz2UkeHcdwHctTIXbV2JcRprgFJCt0q2ooYpU/VX5P8m
x+/ET94LyY13IYhQ82Nrxy/lBpTP938Cb7HM3WiaxWBUEHmFHKTbq64KxrA68+LwS0ne/jsk5lZM
jWKkOXS5HLD+dMGhSvdj+tyMlyDmXRzziWA86/IDst2pKhiR1KQGUi0fa/WLEk5AvdKVhKFBFc1k
YHswZ56J6wuiUUtIh6gpdcbhrAVnzLgMqV8p/pQfxsHF4pQwgtgkT87nL+sYszAMleNQKCBdQzM0
81iIwqYpwbpOHYsqbg3/NoD+PNkk1LLl3ktNcA8RJ7T0bVYewu4kRAdoRI/aQVceeu1D75/QhWbL
I6T/wg0J3KToPJBN9+KBTH5fuMaEl49iQ40kMYNDG4x2bA5eB+1zmgtOAxn2qMTc1Q+53aSZ7hjZ
aJfkMNZng4r+EDkWHkwh+Od5HnDFRmUo+khgC0IocCNciIQMWjsnDXEAPCA6ZAvrRIhjiV6l1e59
I13x7VdQjLMtenWiqTxDxcdYd5sIjHbQsgWHPqi5S45nXwXDtCLqK/jvhvg9nPo2zRSApaDMHrLJ
FwXdptKH0B+L9iEpqX9/cSs38wz0LzzGsbXNCOoxCXhEeBMxxKLIL2Gj+1Pr3cfhrYvxahK4ZspG
n9elBdBezHxT/i60jTJFm9Iwd+bE64BZAVRmWqS592tWqGBCDkGOzEDWzdaRak8My108fY30JOTV
OZa8f3+kHEkIGRN1SMAiV85e/1lugBYutFpH1gJnLF9HlJcj3e9zjnWs3PtXOIwplpISqQ0YFJ3c
Og/klEovccdxySuO8gqCufaVSbFiFNtahwYqlHd7R+fpPK4uAgyjSDDCXaEL4NpTypOih3mEzVKj
9p1Csbwro+c84cQMq+tYoMz2sQjYO8kU9FgECrj1bAWdr0WxvW/SvHUwHj8RIktG51HrVNnvsoLy
LXJdSJP+VyDsJLWqFUqIA4IOAEhqUW3Xmyo8L6c6zdkrlrPHzNDXpxZYidhq56iTXczvuffXsZZc
xojhv776XxaKxfeoa1JRDRwzGKmfTrF+hKaf0xfgrBsVt4zzY0ZRDIh6PMZF8NgZXgXB3SGS3KjL
ba0XN0F/oYRXJ5g/EXN5Xv0oxknkaBmiloDdzdpXs7hU40MYHkBf3YUniXhdy2kyXHG2V3Dzd1js
QRKIXZ7Is03G/aaLLVuI31N5ExBO5ZX3PZkz3HaW2ZTWfIZJ8tjW1SHLX+5/Th4Cc20UVWiZgwiE
Xv0I8o1MJY7dryVer/aK8RJ6nE4YgsFepZr4YiYJxLOnHizL1vg4dIJnEdMf4sKmzbMVkv8WnHEe
UThhZKAPcCDElyyo7QiHvD1n02Oj74fEAhvLIRdkDuqqMSLrhasfNQeMtF1bR1ObeqgKESSo4LGC
3IvVBK0+jjGAOvKH/izS3/e/4Zo1/lWyR54Z/U8qs8PmoDblYAGvtbo/WV28DMiFtVLuigp3Q+WV
g7bEYja0p+A8qEiMEdwjmrDrEP1y5Q/jFFxe5ef6u+A0s600LWGSGQrC2v8ujXHNZqCmECQHXPct
PsRvxoU8jL8rC6oO4G1XPFfbvWlP3MGEucOQ9SYLVJaHuDRk6NinQMXr1Ov/oHVeO6k7sHpEdslj
B+N8PFbKz5TKQswHYKHQ6eagPJ9yhyTPJo+0cO2SW65p/rALlxVpCQZlEuBkirXTU/UQ9ZAgGnkJ
Ih4M44hbKaqVjM4wmuiY/T5Bdo2XtV8hP7iyCo1xv6M5GmM7gwggvjM39Ufykh8lNz8UH+ol0e2Y
44ZX77zl5jEnGmw2Ykfmj9Tkb+EPKP5+UfCOCV686Ry0jQq/y4P8guZH6yl9u3+2efvJ+Gf4zbSO
ayAryndvvslKY1fi630M7vIYB9KNRBLE2Tb0k4J2wC/Jpod4r+Vu22NJxce0Hx6Jq5W2vDF5z22O
Q9EYh4JbW4+GCtioi6NjSjqrKMTbOgbtQ+9TRFuBwYmRVtpvdLCqy9pMgfuXnOr6JARjFlsllTBr
W8Z425+zdE8SL1VcjP+7cXIZq1MebNt2U42uUD0kZMPZ7vklf+1e5h+AJm50i6Mwzb5ooCgbWmmu
YmStr23SoQuz1JxRtPFtwZGVYAA40r0p8LLS4yAb827eg2ZOTmGGZoyGAdBz6ge0/NE6A4PQlvS7
mJwE65wVx7r6KJRNbbxZEHuSY1soPEX8LUk/dLxRNFscyJM187aEoqdQL+5PZhVsp444RvmCLIks
fGRF7VplYjegOqT11xCJDqXnELTGarlV5AgFyl2nYiAQ6Yvm2EwEhZovE/SkAlWdYfQleZuAxjTb
adW+EHKv6ne5sAmSnZ5PNkWDp7nRx03dXchwCpSzFuaQ5A3dLP8VQpgqA40joooMfXHTY5qcc9nV
ZR8NhyVoAPJzku2S0Rcp4tX8LUP3d7BNjK1pvRXlk0KREYBM9PiUQstGIq5Zb43qYlI/I4pddkdN
3yfhk14cBRBYGe8WCv7TkdSHQoESDNkZxXNGNnnzI+hfUDfJrYvRbQvdNsYNUc45zo/YgSAq/m6g
t0bP/eRDzMeLQcmefYjNZ2HEDkoiNoIiop8i01Gl1zy5CMUPZWxcC8PpCFioHmK7QPBWqftGcK34
Wy40Rw0/xfEhS85CCWJdFFLkDn36pg/zc5LiNajAV+xP9A+FUoN1FIMz0lhd82qSn30NIabq2EHA
gEJiGISb1uCQzg9VrxGbndBWRxqOG00+p0pvi4W5MckHuoX8LPYyi1d3WqmugesMXZuYXhNRFmKJ
RTItDGotaudmHEfaGbvap6BNie302GAM1xYflZPxWnuwsAum80ZO4LYGjxlSCPtYElq40fB17Rqq
VCvaWgZ8ckxd2ekdSM2ea/Ae2u8X/Ri6+f4bhaP3xuONBqzMJyJFv0BmDqZejLpR41L72x4UePK+
sqf3sLIzhK7Os+EZJ0g+HsdttDPc0k02wmCLLvRuOQ5ixT9c/Yz5OlpGCV1T0BDamY48U5EAOnD1
DZxxDx6G19zGDecaR2J/WL/uA99GQdfLZ665riTmKBqolw2hG2Vfpew1ZWm3Cm998+9n/N/V+pib
TiRZXxka6leZnT2ojnKIfIJ1Vm63gf7hodm2Di+ltFLIul4bc8NlEZjlqYk9zd4qO9rlfqWC0AH5
R/cHPT2kG83pOWEzb5VM1JwqNWjKZzM2rL2ibYLhQRG29z/Y2i262EmMFjKWAnppndTASPTwp6ht
JzHflUljN/0PVJxcKx1+0F62QWpObGhKOKME2Ye4eyKE98L8y7T3/39UFO2uf4plpXJpzSV5BINP
VgSNsHyXuOQhcH+SzeBOz7jVIMWW241v2h10N6nTu3stsS/39+TGiKGPBKE7cCXPRMY623TeC9GY
inKAMGqE4CSGDSs418Y4cVv3b74vgP7S7qJxHy6cFRW10iktdeh4IPEGOj49t0vBU2T//mpuvzCD
wpxJuVOmdGiAUse2icEexGd2kWzybXApdoqTD3aB4hWP3pe3NuaE5phKMMIq6R2heKLJS6n5veTc
X9n8J67shVkYcyCRsRQascXChEQUdympsndZUPTEG4qxOBltkv4R2mTg5DHXrAP86KCagdg3+jYY
KyUJ2mS6Ke1RDtyIILsTMXVRH2Tl4/7ibp/Mf1f3Dw7z0JtUGboY6PF2LMR1rjT4+ibcy5+C5YRH
85I/lwftRHaa0/A6IW+fZTMyuJ7Qa6nMLN7MpwuNyeqtmICkeIdTtzNE+x2TCZ6yaXaJhyiNx6nL
BWQ+ZBtWbVy3ANRP0PxGZnhjOdqT8dWDADramw/cdMRNYoBZIeNYBW3MeyMCYKWBuaZwOrC52DUi
NT93uDK2t4X7a7S/mbXFZdzmadGNItAGVzqbm+4bKqgNGDad+X02bfRzg8AIKug/YE3jlndvrR5E
vAUgRAFZepEt1Y9SUeTylPVorEJLa7ft5yyWpvNCrtVjoYD/GYNz0Athiwg6NY3SwrYi2Gqh7ypC
z1U4VvvyZ/BoeBAvmx6yx9CnPMHzddsBbQdKF3Oox14amLFqQ90ELgpL3+oTGuv9wE1/yi+YJ3Sq
c/uTcyznY3fjdBZ4zLHUBDmlUVSAKFZGJwulNvpPnXjTuKLbgzAHrz/Ozt72H8zms0BkglmjDVI9
E7BC8yuEvhPy1H7uCx147aA+BUGB8wiyJWGXgGbpDyQsvsq9cORR7c9h682qMSYKPkwLO832ANZp
2ZiFMjuj9KhKf0yeiMn6IhcAjAtAZ1mfhRS+nA46urwLGyqwTiKaz3mL9tS2tNDvglJ+ndrJqCIF
HdnBgCJ3H23DMoEIn2bLegClkOrcl/2OmIot9fXF1Dqk+oSY98C4DfPnb7L4uYwD6Qgoq0V5vt30
nf41i/AWuh9dyu1zCR5N8zvzp95N9sp+cCTdHZzRvfzbHTDXP8FiAjdFUIc61bBjoLKtxC+hfTJj
SDy9Q2iNY4GrH3/mGZyzHHjMMfdB0mlVnDTwXxNqXflUPgyDuOEcq1X3gbEjyYRGxkwRch37DbmB
5+nskcHTpIGo7qF98LWDAjqZT2qHL9oeGgTokfRr/z4wD5d5ryVBTZSYAteK5Z1aTkdUqZ2wGL2I
R7W1vov/rHD204tboEtGbaIhkEzrPY7f1Ni7v5L5hLBHFF0uaHlB8wCCViYuMZoyCvuwgkmG2qZB
0iN4hLphn2+gMfyQ8do91lazRGPcYKaXU9SkQBut9zb0Z8Hi+8vhATAGoRuxNkgzgG5eVOkXpEPv
//214PEvezleP2jUMZgTLMmjouhd3Tud8bPRoLi8aWIf0yxWyIlSV+PvBZLJHNRiAPevQYAUK2IH
7bwIGWeSnLLwVxgQP5QVNJem1M07672Pc9AV5fRN7DDNoJnFQ5A2HIu/7diF4wCDCxRpZq1PtHVf
G+IYqpXS5fg95A+oSCyXoqmoAR/qA5qUkBChIucVu3bEwAiJeUJQfqODhnEfaqyoZlQ1vRMGIJow
jqWSYbrGKxr3/he9CXRmtTVpfkkZUHWCzs71urosAf1NVUJ5GPI6k0uqJ9zG9yFuE0szBjRYdQ3C
ryL6na4xDFoJZSc2UKv/Gs4JbqlN5/uV3W3R82w5GL3yQAs8gkE9c3lt+OvYugl2NMj3yqD7vsY2
9XqQYpOmDtkmrT1ccnD1RpCCb5CEdATkPqzfk+5Mp9AfJrs5cKP01f39B5+lUUJhoVTUAfjIrTxh
uLzGPKPpTk6x6b3d5PSRKzkXzn7fnNJ5vxeYzDeNhy5p0WED0Xvw+O5im+yhU1zYP4lTfaOZDeIX
Htg038sT73a9PSXz6wdCnybeQQbkrBmrLeWiRX42RFYpfjcCR4x3VbcdoIJohnYhPHYtccFpnesi
2sA391d9c2AYaCYWKukg0VgBtGwMu0Hyekn3hu554vJazyf96spggBiLorEsBfkEIAhD/ar96SPb
qzvlhOk3DeI7MeIujtO9Zde4RmRtKKGNmqQiEMFvqX4V28FNzuMpfO62qZ2dECwhaM+fRD9+RWRr
7EvOzt5WyBh8xp7yBBqDsQ78aCecrUv4lu6qN+SYjubLGHrQu4RQrVO9yA+TwHEdt6fnyp4M5sKU
UtoPVIoIgqjU1sl7lJc+FTjrmz/YnQ9qMK69DuI+aXosbwJPad4iiyeXz42FDA8V30KQQmRzJqvn
CYLc5iqYbZ0v80VsM2BdBPP9+Kyb7igmW6SYnPj3aNkoPM7iRsNePpi+5Sov90/K6qbOzYSgQ7NE
COhd45Z9Q8RJxaYGKVSUkk1dvAUaZ09XTyPiKlxcmJawWLcrV2EndDNGZel4PWvWbzJJZyqM5Rb6
AZzLeXVB/4Cx56OzFAJSGoBFym8NhOxoPAl5HQS3nTzz11qAMIfAiNAzqWPg1VGFY6C6nX5MjM7L
oVRRy/sGU3LlN8p/978UZxdZ84+SyRqlAJiIs3O3TpOT1oE5h1iF4GG0t/u3Y4HrJTKGkYlBPhgF
Gq1F5SkKHiv01PAiYN6nYmw+spJoMsIYn8r8aaq2grqoEXL85frBglA6uO4kGaSh849YHCwN/elq
r2EdmnUSJNDTnQrVprj9lW2Q7rT4xRBCJ0TSIfQr7aymLromZMqr7c8GceNWFr9i/riLXwGVrXI0
evyKod6Jii1DjkCuPYP8iIYzqG/tHtWlCCruvHBr1WgWuMY1boQGLKlsgDsmF1l3ZLKdytjVY44X
WT0QgAGZmDxLNLIpsmZqEy0PgCOoEDNVsQ5Jr7dBULgQbR/saMycSpRcoVH2Uc1JJ89mwu4tmOxA
NgcNcwVyJtdrrJQkRuBcwIzCEeWdyiMpLwM4b9MNxDw/D5FlqE+x+lpVDKIeScbySGXuVQM8sCIq
J4PyBWndXci7428HL+BeILH5v3AQ2bte0YBB5mKU0fyfQjHD+F0OkhuiNt48lxCgq/PajQo/y/sd
AsZ/38csgZmtRHdxM8ohgPMEWl6Kvgvj2jfk4LkLuZKe83V9s6cYCZjbA8Gow4aHadsMkDMCltlk
oY0SCwTgJzvXUnfU8XIrB2/+/3WjPBAp3cL43MnkkIysb/TiNzBxYtX2NE97/AbBSIKX2hD6Q6bn
gptMBd6ZYim5vRBOm3Awx30Zy/U5G+oNNc2e14mzvhkaNJUkRQdlEuOlpCjNoGeCHyLqiRNQt2vR
jPEtUJ9oaEBAagzCWtgktJsMPA+55iJQQwMFoIlJP7DlXhubPFpW1usV9iD+Mgn6M35Z0MfVnPuW
tebrke8DcYwJ+TjkC65REmFQhKKs5zhD27d6sY1aJNHHn/dRbjMFODm6CCKvmcXEEFlfYKRlLJkJ
wii5g4sdAvMtNyAXqdESBfw2lV8DRfETmgVOYPY/h7L4aBrjqVIDy5Ey5TWgqsLxTquuEUN+GKAE
6xBanBgX3KUCLqYalKgEg9iBEjzHBrLeU+UIPYUucvyktpmnDZkX8lS0V2P1mdBMBRmRBHz206LG
3ylCCujysdaHTVyrP9OR2Bl9niTqSmH02yR4FlqvHWbeu/KTJriF+lreNRpBoCbbuvV5/wvNJ4o9
9fgu6DiD5AFCQcbDjEZTVXSEs46HZE+6p0wZN6mm2AFK80Xe+QHhMdOu2fcSkXk2lJ2VjiMoGZ0y
mSpbQbjWiOlnrFFHEwqO/1yz8iUWY+WSQKdB7oFFEE1bfWwb5VvZc0KatctoCTLfh4tYotZAeyJZ
ABnhH5OksuNwI1j7AA95HpX92mtoCcUYUJHSNiqiEly7VEbHp2elthF/BSR0ZbzzoPwNJm2OT16H
VNE3AHZ3sJPM/75YXdKXMel0rE4MKiAlTk3k3WihMKRbD4He2Fp2JsLE6Wv9O3RyY5cQY4Qs9xy7
s2mpNGh11KXgn9RN/K46o41n7LE4KXbqHARvdIKddRxcDKq42al0Jzt4gfSsuhv28UvwUf1SOd94
LaYxMMGpybqMxnmNMSSQRGtjJMEpI18EglTzIQ65MduqsYL30JJB4oD4iXFMRZ5NGpSr4JKf1GfJ
L/ah11motMi+tgl94pa9DZHd+8d/zXbnjwoCf5CDggzm+usWJXIHRUMRYOjGWD5mY9dnLoHX1Nw4
LXsnCan23DSFwSP9XFssNMQ1oIJvHhzI18B1meGuR+uyk41novg0h5oPL0pc8zQmUrEmqNnR0srO
y4p06PNY64nTtj+E6SGMXmPrVTf9+1u4uhIIH+CTScgJsx50MoYxxXWKA2LGl7bt3pI6ss1+8u7D
rKbvTNyjs2KtDA5HxlNTKwhCccBIU2qdtMjTyaHP0T26qdtHUfMKyVPwUNKPUvdyH3h1fQtcxl9H
g9RGfTTNPhT5WZLslOq5yHhaFWv30HJ1jCEmYTyFWY9djAy1dGrF+D2Dbq1YzR25zA0/LlvJrfKc
Q06xjqvhpQT6QdzJjHvT+rxSGorVTXGGfgLz0Bm6O04gt4P0WC4Jvq7/ub+fa64EHuT/EFXmMRHQ
LO6UXIQrKUIw3DxYLa++vhriLCEYU8ELT630EBAmSn9li5PlReFj2L+XOoaZtzLk1aAweX9Za/cE
mjEkyBDPPOPsRgZaqTVTosFMusIztc8+L0DI2btKRx9iEGNSNTuK/bj7r1DZzVRxv5OuA6o5nKfy
nLSPcvRWC4+NukWHRqVyrGXtLCwWyRZkLMVqiaAArk8uRXqIFBVMyhx/smaRSwzmvBWgQ9ZDGRgq
QVkNYs5qZMtCCtUAd6Te9J/k55ZwzMEbM5OMlQg4I/qR5uDoGry65Xyl25YWVQZzCe5xmP1Mq8OA
KCSkVYNAwmnHNI3RR9+Fn5DT1b/jiVi+VUj5ZShM8gBu7BpUo3UonLNc1FEOIWF/jKo0PVBMy/EE
1lY+J65z1P/BjK2JKIxcX0JmbsUlxft6FkkIoBYFrSaz4+l5rp1GsAeoIp7UCB8wKX6NUoPIuFA6
JAr7vtKOglnJj2GmHdIBVPwo8G3GTu5dxHAnlIZGO0qKybl/SNaWCSpAjAmhOqqj/Y35AQYq6VmK
x2xgXkz1sTC3ErdpacVq9SUG43KUrpxyCzlzh4LtjZDJU2lh95PoGkHt0Vg4ytSwow4TUBIUdRXL
IVlni7lkQ9lhO+apOygy+ui/DOQE769+JQq4+mXMeTINSLE3c+K0Dj1LeetbnKF9yKtwrXh1GLep
q5g5h4QOm3DTu7RBGgGvSrn+Q+qXqH69v4q1v6+ANnOmCEQMwHoevcAbXjfw96EFCrrV3MGFfx9h
1U7BZ4CJMfx87SYkC6cqoFqIx0WhHyy6HRrPLJzU+FQxJgPe7aFHyoVTSF/LDyDf9A/mbFaL10Ud
abrUWRAPUS6WZGOaw5Zs9RPdkg8gkU3emqPlqpzc79ppAP0AJP5AfoHdnP99AZnqmAJUi/m5JhxT
fSPg0cbV1125DPUlxmyTC4xaEgMQec3LqlxJRI7InbJTEL+K0GKX7ZYXgt72Y8K/ov6BbkEJgeEN
NxTEqgypGfA8aZ3OFV+H2O5slEEcEzJj8dE8i6jgCwcKDmJeU8v/cPZlPXIqS7e/CAnIBDJfGWrq
6nm0X1DbfRqSOZnh19+Fdb/jKgoV8pG2pS1ZriCnyMiIWGstzuYktgti4OmFOIvjq2oIJuEI5A+0
Aw0PRf+TrWIcJzc8ewuicf2vjdkmgVIhbbIADyN1a9liF3j6D//YbPg2tM0nUKWtZIiWh2TCYyNv
NXWVnC9eKqkIwxFDYhpuhd9dejvUKybQjbM0JrynoTyElwPO9LmRGno2QyyUyEkUIV9V3E+/IOzX
vlGWFrum8PWfSZXxvS8i5c7KovoQpVrqRVCS2fm5Gu6DqKx/0N5XP2WU+ztVC8ZNpBjA5eBBR7Z5
G/ibPtCbg2qOLeQPrWz8EQ+AsZlBn2B79FQtbEUyUG4NUXNbiwR7pDILR1SNflsNlnJfSjQk2iob
xq3UZPCpR1pya6ZN8egXVX+kkagfEqVskJUKC45OhpT3G9GAoCtQ9V9sjJvIA5bQ120d1+xL0wiB
W6EVd4ZVgtNXGCIanYKgCwSsDFbF7DEfqrfajOkWE9c94UoJ9pohNQ8Is3C0m4bRXViATw6lKVke
BSHTlwF+1zJuuLpssgwsQmEEfFvebaRplBs16zgQ52jH3qFU0O1NPxWBo44heQ2SkR06E6KbgA5m
RHhAdA8FEG8qPeoF0HdBx/vILiq1gmw1JnHTpYBiGuWo/Og19K/u2gb6HQ1AO3wTma3YpiM3P9I6
RM+BqiovEa64n6PP/Puq6KinaCFpIDVFSWKL2hqoS5KAth76qLV3MkIWvQ968yZJG+0T0Fr9PzQX
6kNnJRFAZZrAm9LX08RVsjx5T2MTsP2A58lX5hv9ISJK+hZpbbvPMw10St2Q3uKfN8DqscypE4vc
+sqgoQBLwj3r9ehWF4Z0y3yEtKhEWeidS9187LKARzZvSgJpYsqSbuOnQZBsmyLU9znYih+BFZAb
4Ew40DWEDAely7qfVhuqnqWUKCoxJQ+2nUZVtNIII3kAPXl1l/gyAmqWT2EO74PnIE6zpzwbzdyN
irDYN7mUPwJqhiiya2X3SdtIKe1EG0bjoIdJ/RHFlrKJAC05+I1KXrKmIP6edrHYNbE+PmodyQCE
HAxH8RXr0bCkvweK1kDpnqKG78lG+pptZiieODSKh3abVFX/mBTtAAHGhPvHzlDSnekrzc4XhQIi
8V7mvzI06rwQzEtoy7BUngPNqDI3s9rkJY9o/6wHtfaTFzxygoSDKjsqouwlI638NBJkHm09Qwu5
HcahfM+7hD/6HLRHdlYQsm0Umt6wrkeDRtP2mySvuhddDnppB0qZf/dt13saOh5edFNAezthKCrb
qZ73hQeIcPhMYj86psIIIQuM9+uLPujKJvcbEtpqriZgv/X77o2UAbi8k7TkdtaZ5k0H/rC7gNQ4
wLlq9DhF4NwK06K96bpY/QFCauhExpLi0w3mp+7Q5tZdWiLxZWvYZXvpCwWuwyzjYSug83SgpRI/
DNHYQF6BhnIvAbzaZEaNvLoxQtCtqo3+qCD2+kIfbvdagJtln7KEo6ENxQLgTkMvCwYZukWZl58B
88M7eMPGVcp0+GWlOthZKVHwhMz6EHClAu1p4zAEN6IVeN3xwfS3aKpOn3u4640aVfqEeqDBPueF
3DDC4lta5NGT4g/hzgyJgeMQFzhIZlh7Acl6AGrHdpOPZvwDiFHFpkPYeOkQW7tOtVpQLAZG65bl
AAk8RdMrubFAwbihgwVaSSo7T0QZ9fI2NrptYZold1hKDSh4EK3idpcLWbs6ekpD5C1KtK8YBZQ5
7JaSzGssURPHCqzYM7U4AfsIQSo1q3plhAszysEZKzoWYBur4u/QzKBW2ueyfpM5972BlMUPi/r1
rg2TeDPQpPpBAqXeSVBZO6XS1F5plQUodjDpYaaM71Rr1O+Oxsy2rDh/RJuYdQxqgGQtxsa9ho34
2qQKOtKuh5SLofeUGFNxf+OdNQ8ODLXyhwo3aco9KQG5TuxBugysbtftLN3YBpTc8cxCszWc2Pll
2ukR3pYxIlfiH3TlP1D6YMlKGnzNxBSfn0R0qjEA+dXDRMOeeSvspnTVYaXquGZj+vsTG3lctuBs
QWTK8m8Ze3F+3xdP12dqeUX+ztRFYMoaXEYYRgFXIY13lv/00btarqV3l54rpysyW3mh6WFgGrCT
NQeDvEbtvydizNPfn4WEUOTruE8xVTL1ZJg4lfGmsbfrc7W2HLM4MIp10iYFxlBXh6h5L/lz7D9e
N7EyTX+eZCcrzv3MMrUSJnT6ESYSu+pf2dzwMIDcqmEhv4H/m9cUBrWJBxW0OE6qHUQPYQNhq/7a
I24pPj81MluMliSdpdYwYj6mn/IuuBt3imO6zaZrgawrPtXd9VlbfDWeGpytTJygZXUi+wEyS8Pd
9jDuHtobtF49kO0rd9Xj2iNnKVgHe+eEnIVODQhizw+myhRd8hp+bEjR79E9MOWxMW4Ddo/u5OtD
u0QMTy+5k3fBLFtBaNKXXYx3gWGjhXVTftT7+84LmGNuowfTtaCqYHcf9cG0+bb4zhxcEa9Us3cd
Eive9W9Z6sY4+5bZsEOhDDFhfuS05GkUGxXtIJr1Q+fvE+YOQ1cgRjxsaLu5bnfpUKBFmaPzHdWh
i8csuObDXJs6BpVqK/vUTspyZZYXn+cnFmbOPGgKPeBTuyBvhp+F9gUeMJurvm0SVLzEbxCKPtB6
Tbd9Mb8C/S3IfaAjwtDmJa8qqkilRX+WVgf3pm0g8bCDXA7EUO7Fr+tzuGpsdiZlZUVNr8BYzJBb
E3uj3TQ4/MzYiHDXi3effkXye8XotDnnD/XTEc7OZV5GSP6nMApJILIrv9ID0soO/a26QDBvs9cV
c9MYLs3hsWGArxl1vtklQ1UpA1+ZmkseyyNxk/0v4QS3tW2ltnD0B39T7VGEYHfB/Vq1amkDoS/r
v5Zns8vLMQz8aYuWyabYJ9/BUf1dvkWrjEB/BD+vDXE2oxmPhV+GMARWX1B+vW3GrbBB529T2/xK
b42n8Beee3eAMJt35StbOSeLWQp08IDlDLTDaOabZSkqPOp0WmBBb/On+p490AKkVhJhlgPMthP9
zB+GGzyquZu+/y9re2J55gcNHuY8nLZS/cEM+x5hsbY1XWLZ+W8W2sOmtIVb3Yhf0bbNwMeyYn1x
I59Yn3k+oRAlQ+AcORJIeDvY3WuWnbx1LoCoW7FZw6EsXS9osIBOLWLYqc/i/HoRVZgA6olFzv07
IezO3NTFtqtu/bXS0lJEc2po5vfaoRx4OzX4KuVLU36QYN+oK1tmyXmfmpg+4SSiiSS2q5hc62jt
+xSNCxr5H0IalNlRTyKEQ05+diRyjqydPvUp8u6mGwBS8rixkiKeouD5qTspZswb5LUqrVStRclA
GdmxY8mhFrGr5cIh0ZoA9NLan4YWsyWReIaGWTiFFuqWAvpbMpuaj2O8zbm7sqmnMs/FqAwQfKHt
Agodc531KEkNs01hyn+M7i3Nw/3THqBOonvky3+6bmxpp008xf/f1jyw1bXClxnI0J1Wcxm9G+mm
7f6X2NkiyOKjgDDxE53vtLI39UTz0UwHPQSDg6ZzTSljcRf8NTDnWkyyOjdZOJV02tes25jhTe5v
TbISzC7OFFqYASWkGv7MDoylikxWzVQqsLZdsFFkbAOEfX01lkYCQhagW9HlACL3mYPJi5EBSYvW
kTDM7BS9ROZgJ9Dwi7zrdpZ6VMxTQ7PdrCpRSdN6MlTVxREJ4fiQISHpWXVVPVglUGdlC8GW1gTY
UNUq1xyNTWIK4jRUrMVbSycLxTi8etCBCrG52d2V1GTMRx2PBCveqDqAWOFToN7UQN712kq32pLT
OzU1u6yyQpcIFmBqAu0I8tiFa61MyxZMNNMj0DG1eahDkiS1oqnMUlfbIr8j7cphWtwhKFD/3+/P
A5oMkjFlj9+X2VfURG6QIdPJLY+IYsUNLQHm/rBagOBQRZPKHNGFjYiWDXA1O6w1XQB3EI0qGyNI
7QL5ZtAyo9fasvVAeEGcHwFKuhuQtx+rBlltMEQAP09G1RYd3zXaXeNzJK1X5mJyHHM/OdFu/N8H
zjZx3ebN2Exz0SjvzHwIzUMaeiGouOqDBE3gWoPl4tSfmJs5ANQLEOwIVLdi9HtUogbD5ODo+S5A
cvf68VxyNacDm77k5G7OeGQoyYCBRUAskNdauVPVFQ+wuE8ZNKAQjqO8Ot+nnZJN8lDoJ4z0Yxhr
qLmvNjctz9dfE7OtOpg5RQED8wWOa+mEqdPcZZvAA523a943e8XNvsVL87xKB7o2tNl9045WCA5D
2AWCTdzVD7pio/Bif6lH3VUAFC5A8nV9vRY92N/JnPNhiCzhOboz0fEnVCepXiprkyUfSXVU0jV0
2aUpYugACpmgNzSwcLNN6I8t9LSohTBEAxm6H6uuMvYHJvJjr9RfmVgLeRfep5NBBtQeBYIeMpjn
e3GwQqsPGMPlqoDEi1bgmiHNkUPUyBoHt5Qc4V2K27DbljReS1hNP35+wmEcnZpQFidTS8XMeD/G
EFMaFaC/0GBbdupOUfnGUnMHfREbyCy9jiAhEUVpowLTFsFK8fdyI8E6p9r0BRa5wJZk0CAaU58D
ARf86qAiqKMqdH3jXB4RQPongAEokpCvmheXkzboQYjgw8X6Hg33UrvpUXLIPq5bWVzDUzOza4+b
jaIqKAE56htoEYNX8gtFJFc3bykIMLfXjV36rvMhzUKYPgs1NKfAVgvqzR63rLznbMV5LbSpTUam
Z5hlIkIms1NQlaMYyypInMzoN3HSFHYQcM2xam3Y1jxGCzq6id0kR799H9X9HZSJEcxonXGo0uax
rcdh7YumKZztVECxNNBPofscsKzZF41Rh/o4muacAQUB9H+gkK/ZftPeWNJ0fB0ssLy4sxjZDoZ/
G1rBYyhXMu1LngH7FbxpKOAY6HM+P6hE+KDXKiL0H+rfiWXZKbvzVeWh4d02z3v3+iovpByxAtDD
VS1wvkBzdW6trZIqMuAWCs0HLDNFAxBKhV4oc/mjFWYEWhb1vg5G6w5d5bcRUyxgw+KVA/pnnWez
juIC+gKJBv+kzaFwvsHCvvVRVugLEzJvrE0hMBuYKX1ROF6AdQwiW5v3cRbelFLikIkoRkuWhlB3
b1lR+dKTGMnSWrHoJ2sD4qJpFCxAkqbxQZVDFnrxiF+yq9qsXnIuNLfwi6lemtWDF4xm+qqbNQgL
6lx7UWuqfMusklseKfqb4YMyN6mH1I1CCm4fQdM3pfH90A5QWX1ogrL/Z30QaE9reDRgJsAiif6E
8x2gCkttBw1Zg1YfXaXz7b7/6Y9ixWdNO/l8zs+tTF7zJDjxeZYaRQIrAtSn0XMDsE681u956Rdh
A9cOErBQEEa+5dxGUaa5P4IHECR5djZC7gHMF41mh6HuXN/Hl4fm3NAsRol5VvuaBUM9SKWp8juQ
t6BkHktbriXLL4NVPAcASwFQZmL9mUfTCkB0HKDtxBGdZ2T3rXBr67nN73BUYrDgpCslyunDz1cJ
fkADQ7ilAoJgzsFzcT9hV9oscZgePKa69ZAZv+u2cGOtRFsb2fT51/WZXPQIU+5x4qcET8w8ax61
Ju0aKwdHy+Bx9gjFuqx5z6yXsP1s+KPQXYr7ZpXh8HI3YpzYKRB3gkDyBcVgl+iDAfBiAg4YdEJq
E9g3vjdLujKdy6MDGnDiuEJVYI6PjOq6KTuK0eUg0Y7TX9Vgc/8GhKZB7zDq6dahTSu7WGv6vtw1
GB5Ik6DUykFkNE9wMVpbvplKkP7Ur2Pz3BeHIMJby46VV7XcaWLl8l7ICxADKRqUIKf+VXP+LGjA
PJPqQZk4tH5F7NqDEip2ofBYx7YVfZDECWDVvGNr7ChLodap3dk5jHQkcTuGcUJVeCusftcNaxy/
l0cdQ9Mp+hs0E+dvDv8p667WE/RkOUG0K6q97HaDTB3DRBft+M8u8tzULN6K88C0WA5TLADaPTB3
zEhsNU0214/c2ohm/j6IBjmWIcz4GrWL/qGPP0Ba7/jDV4hGn+u2lvwJuPGAQ+ZwKHQe3xhNqFVQ
UsVNSxDKPPGI29x4LP3nRi0dM1sJLy5FtSm4l+BJQE5A0Ko9dyaaVFpZkinAC+0RgkK8eIbMdBB5
inys/DfOtgq9bYLPIQdj447E31VxF1pQ4Y22rL1RIQCsgPi8eE7GXWa6IltLOS5N/en3zfarKSsS
GwECD3TTRqrdos5hPZLqVy1WQpyFwhJmAth2pAMBu0LL+vlVSEpWaaGBmSgn2QOxTYaH5E+fm13H
j9Ic3FAjdlxnXpLDsyc/C4Lsp5PI3wY5xP1bxtAdBRVI87FfZZeb9tf8jjn9tNk2b/SCGP00CTK9
QfMCJt8DTrCMXMJfonRjRm4b73JwPgSpm61xSy85fhPFBbTkIt4GNP58XqSMQp+1ceKM6HrPAfWH
RF23xgKy5H5PjUxxykmsE0M5KwOrA24X7Udd20a9tdINCV86A2oI9/oa89dl2IO1PhnTtOtOzEk5
GIEYYM40IoeZNiV3PUHL3tqzc2n3oskLdD4moisAas7tNIOCLZfD25K4hUDovhyfQjxbqPaZJCsn
ecFv4LoEiH6qBAHfOVsmy0fbn6AwBVUUM4DosoUyXX4fAE9CHLQFXfdSC+t1Zm22Xl2kB4nSwxrQ
j6MErgVU7iJECVa3U/oTLYFdHaw4xoV9eGZytmaRQfXMaGFSL4mn1o3b5bfq2sZYWLAzIzN3M3YR
2EJLGAm61IYyLuJgTCso1d1WrkQ6+uKKTVQTSEoAaDznTEyziCZ0mOYweRb9vkMKDcyQYGo0Ao9m
LyKC8kj7VWVfEO7zQVtGSggDmzZRN5CAE2JfB5vST1yt8cpOd/qkAZpog4giBhtHeN/xf78EgYP5
+7mzqYF/bDJd4PdL1Jd5GUDjc2vJX53CPGstxF2bmmn7nZzPknUNH6coxZe/csOtlHdBNoTXdhzu
1cErxaYgR655ev5QIxk9gM9Nf+LGR5JC2XTtClpKgpyMHHIB518DMga/U1V8Dcc0o/EgAK+VY8Sq
XbXQuQlsv/toyn5rGA8ZtJuhCnP9rC04K5gHyNnEYxNB42wy0GdLqn4KTX350PMXHaJjen7o1/S+
F8/XXzN/qhQnc66MvsIrATNZ9SHKzg2KXQalmetjWfIbp9mbmd8oepBMtwzZG8L27fAfs30BNepg
HWTwK2cbsUo5vJDXBDsEHoMgRZpQ/bPIreVj2HeagbcSmIWhDZ+IVyv3Ev/Q09Hu+TtBSqVGiLMy
zAUeT5xpBoQhEiY62E3m3jhVhtLPzQTaJdVb85l65Bdxwy8I00NibQ+SnOArtPP3+pbdrPFWL6wj
TFt4jk7vJ4gon+/WuKylj8IiLoJxx5ib1tu29/55FS0N7Vp/IJyczevmRWoVkAEDAteUwqnZxlS3
IbGZatqGcOGLovyf2w/IqcF58dzU0S1e9D62DYjtE0AnRrEfm2NEVvLgS3N3MrA/j9OTM9CqQcBo
im58Bso1ZiGZ1NvV2hlYM6KfL5BVNEaWwXM7YYfY3ncIOIHXulwX7jELeR1IVyAlgZ0wuyxjUxlT
EmP/gVjxWOUNYHfRTd0JL0/BJddGK/O24K/PzM3uBqHgCaGo2HOJ/hVLVIMgtZAoHqjIGOZyrfS7
Zm3mEEujAbVSBmu66ZbRZwT+d1rueqje6Y9x8319ry9c08hcIe0BbmO8ZvFUmi2XkXBZg9TbuSmO
6K3aAOuyHQ7lHmDQPRjrX4VD74NjZkd3ys/Szr1iGx1dOBy78tbELi93zvmnzKZZVX0zayw0YVmV
xGMDDAKtneUr9/zldQMjgPkhIQiqL5Rhz8drjCkqQf3UQ1glNm1cCYRLaj1Zyv76xF5eBbBDUO9G
0csE7dRsXqMxyNVCwI6mfceoqwMRKt914O1bNE1bnRMaKy88Mh2s82fUucXZ9OFdDWpYHxbJ/U90
Ln1U3jP4hreN9/Kb2+OHePqdVp5wKgdohqIGXFQcCzs55M/BZvSIh9Tedq3AcnlOzz9ptpUTtcs1
kCRhsn2vzHYtP1T1D0D3VvG3C6WpU0vo3D5fVvCeFl02beORmgRJXt8XG6v2oblMomgjODrTCujR
ftHQDJ5CjYVbs+Hxy/U1X+C6PP+K2eZSBy3ouombF0pFeDV4ocO9+lei2g+DC9ydK3BsbpSdtfI4
WpxmEPpMcH88xuZYdL/kUDpVkX2u5W2FRo5Ef2TWj95wZbniCRd39YmlWYCTGpFaZlOeO+4grFU5
ijQBpgQ5L4Ca3XtLH+kac+fieT2xODtHjPp00Agsol0q77xRt1COuPeL/6EShbX7W/WY85nQPsxA
7ANDquUI0zG0ym6hkYhcQNl8+/RJFS89v9PWRHeX1+5vsWW2cUHxEwUmaBgdorkRhEfBZWJySB96
6hrH4aJ7/TvAeRFcC0qzSnNYUqhnJLfd+KANHysHYPraCx90YmN2+WuKUljN1L5cgfxfy70Uyex6
hCSBL2yjfW0jWxn27Ro9/8LITA3bHiQ7ZMpvzfZIFJKgZbFAbB8dLe0hMT7Sf484kD08MTFzriA4
NaNuQI4qzh5q/aFsX2XujMO93qy48YWU5bmlmc/sJdNUlAjxEP2IP6lTZpDnad8CaMUFR3JnQ06C
2uHnATHPfXUgkf39rf5cYwn7w7Y2W0ckS1EAxD1JTX1eGB8Y3ms91Mdwe9mksQHQPgB4ntjxW75N
brLQgQ7vd19t1nRaFk7Dmd2Zf5ENkpRWC7uQ/kjUZ2hQM0hawaFHw+7ft+qZqdmmoS1KQQUk4R2W
fNfKhwn+KScvIEbU3GryTYtuofWw8m5a8GVnJmebKFEozSA7j5c2yM+0j1HdlvyYrdV6pl+5tnaz
DQQJ5WocGAbGta+h/QSe1udPMnxKxM7XV7I8iyMCTa4O/tIphzp7gKpNV4XAEqPOg0RBi6qcqACO
PpI1Rt7FE35ih55f73HX6iSuYScY73XD9YuXdi1WmX5iPm3Y8BP9K0ZizAO2rGZhrvvoFvX13M7V
71UVw2UDQDixScXsoh2bMGQHrDHBGDQCNjf9eTTWCL0XTUB5aKpMobFr3mQVh5rRYdCTl/rKiycT
/JDXT83SegMm8V8DM/8e1prej1maOEb6qKKYrsf3VvIUrsk6LC33qZnZtioj2eKmwjjCaj9mb5a0
I3/l/C95mlMTsx0VBlUQ9jFGwvI3Rfzg4DADhD8GOWuyRoC6uCoTWRDYLdGWPCfDYjHttEpFfc0Q
R1oXTpXKlWVZszAbTIxgJc+nqjKQqwR5oGINILG4ICdDmP7+JHNQ1gVyeBxtAAo4FekLGXonWqNV
XbTBQBBJkdXRcQzPbQT+mMm4Rwk+7+8VxWX5kaTf17fvQvhqos7zXxPT9j4ZRlKCVIYWMFEMd6Bq
aEA2hH6u4lYqoGCRoHrgKwuz5It10DeCWgaic9b8HkV3A3AMBFnHcNhIs3J1cJkk0HI3j/DPsotW
zC1u6hNzs/HVaCy2uimVy8pjp+2E9WYRdyh3xVpH5fJa/R3X7PLsWiZbMcJQ0/80IdsnfhprtE2L
Y0ERC6IBdKoUz64xJnnKVQsJeVK8dMWrCPc0QCvecxStRFwrhuZsaeAgb9JUwvGrw65NXxC1JoXT
oi/L/GdKAYRSf0c0J/QMdIbGQjS8OWb4riS5XZYCBGUrW2DRQ3MOqbtJBgDNxOdbXC30JBLttMWJ
TcEiUTJXbd78NUTtosc5MTPbaVodRVoYwIyuPirKh1Tc6yd16UE/cUBhidmE/P5TtTg5qnlkRpk/
NQrIEYh/JbxhUewSoe+0sLtRu7s+y9BLomfSzni1Au9YKIkgS2BAXAz8HJN802x7R2AHslg9whXd
aTfpFilfV1VsFG63pLd9D51k/YrJBZTEuclZbAhP0ciogkl9m+3F00u2Dypbe+cQxSq+kT3Yhnfa
o/aTOIpbKrbydX26l3YNQdgDyka0neIBd75rapJyqH/gsPXsPo8T24h2nYKer/11M0tuA30YU/yA
zCwoyM/NhDVUBiqGE5BrW93/TzvcD9Za/nmhxQoz+dfIHMYFKplGphaMNOjQz8GUzW59kNpZW244
Guq52VPEt9UaX8jSgTi1Okv9BANB0XayWmU3AlSIBX2/PneLS2ThIOBsqxz9M+dzV+rtWIwFDkTd
K2bjUCuqtmTwdbCeWrEJMvVG5enKKZx+cx4TE3ROouyOJvULGs+ejJB1MWETvPzZYFPWRa1dFYp0
QGfDtkan624Bns9bpfaR2xsgz3t90Isb5u+g53SvKCBXMZsGLfPP1ALf0I+m2Vw3sexpTmzMVk52
rS+LETY0cw9id7srDTSfPCT1w4gUceW70PdRde+61aVLh8Czoc0bJDYokZ+vZpIojDQJjFKEUgnx
JA6dD3Z3JXnTs5VQd3HnTBVCZPiR5Z+rEKgpaVrOG5TMSuGOUeaBOkjawCAjTjSslftnccVOjE0f
c+K3xzxL/F62uE2LB1Ce1d1rvMZ+uDh3fEKBop8RpYvZSVCC0EqgGoIFk9lWxoptsU88rB3DzFFB
N1YGtHgG/lqbg3KkKWv0wGBAg6DPIfsxlh8BHx9BV3ujZgyxAlACIOS4vj0ubyBc3yqYlcEfi941
sHOeT2Me6U2CqCR3smHT0/vOsFuOhvKxddrYVptb+LKGfTPw+ED5zwVp3soHXCzjZJ8hgJjKuxok
L8/tgwybQB6jRVucfujEbyofw2DlzrlsEj2zcZGzHyzDN8wSNipOH3W9sdOGOr36G6TSR7Td74jI
fkJS90fUKLbeaPsirp3r03wRns++YHb0NbC4mQnDF0xNlhytDVV1V4T1jVn3roHofBCriNnpJj1z
qTAJhU/oYMGvXgIeZDIhBTSag0wFjf9bxejKj2YM/MpWh65+Co22eJSqYqQb3SiayvYNKwiOWkDj
nVXkLdk0CVUPEWcQL7k+GRc3GL5siriQzJkaW+fAD7Nv8z4noF83ImMLIPymAH3e/2DCBAgLYI2F
7s/WBGmfhSvf6cD0KHUGpPWahOqFs5tGYWmWiWzRFP/OIhm1GSQfUYJ2ijTdQfnOVvpjKXSbh/6K
C1+yRDVAHtGWhsfvxXzlURLryN2jJQ0sMl3g5vxg5I/B2lWxaGfSroEJiDbME1MsYbRCLwbWJVVv
NPU3WFB2Va9CRtxQVoa0eCQRbSOAmvjbEP+eH3tdIQUNwRiHbtg7v3vtQW6nhjsNoPs0v1fyV7O5
aYxD2r6G5koPxNJRPLU8i3/bTC9FWCY5XmG3lrzVsr2uKY5B7qzwVRtXbsTLGBG7xEAPPp4XBOBH
c3bwIxoG6aDmuVOggYDm+tPQvvC28IIg3xRRbdeku1VVaGoq7FBp/o/rx2BprKDmAivbVHAHf8X5
LIumNhrZg6oGdeO3AULwek42PGJOWKof2Kw3dUBXDvfyiBmymzoQwUiCzM6F0g8k9AOMuI+Nl15X
D6AHdXsNyN3YDI6m1tlDzA9qQRzD/0qpubazlryLiblGtwbKlJCiPB8z8UPNamuclrw6ssKuqz3r
KkcysD53O8Y9xrfc34BvNY2c3gCWZW3JL0pTWHK0gE9d4HgVQ0ju/ANKLvyqUeEYumivpWBhMgBD
Vb5D+AZT2SXDnvq3/RoRw9JKc0w2AEhouUa0d250FGUgw+mCAeAvOsZ1mdo9tLBukdt4HhtxB9Wz
zzbm9QplypLL4AApUDyekZmfN0lppMwSode5QyWyAA1kHc3hXvSdDdrglQrARTCG6AC+CbhWPJM5
6ATOR+gXtFStHFDa1vjNq2YL+CLkuCsb9Gl7C0Xw6yfnMlifzKEgxWHKslDvPjfXQCeoiSd0AkKf
555Sm+mpk6uxpzEJCp2HlqtO2/ibQFvLrS3M6Znl2VIquRnJToHlyn/owJFWZyWi9WADiMjaWZ3O
/yxGgClcXhSyYdiuszlVwIOr8RT+oR7JgYrIxs1/DJXAJUXpxSkFIiHc5OxpBEXJ2JnbSl1Doi8O
dmrtnoAaE1z7fJqzUUhAaTDYUflZG7eVAkxS/VRF2UpAsHA+0DluIsOHZhwN0k/ndhqW+hXOJMJc
rTmUrPXgqtF2p/1WsnqnpP0ej4ntyhZa3LFoXcSbFrDAC7o5ClLWjIFV2YnBkpbvhHHQgm05KRx6
GduFo5ta74ZyzPhGj14VPHvrbmdY981aimtx7IzjYY3bG+/AmUdsCO9DZcB3RKGbxltKXizjlpW+
E4c3PDE214e9uKJ/rc2zIm0/SBFJ+P8Myoq1+i6r0O174H3WXN7S9OrQMcbEAiSFLNr5kvpA0nVN
M+agsq2dQhFOxJunTCsgnhI/9bx8vD6upZAFT0GQ7yNfB/T73K9Xaq8KSrUcvYCDHWggsq42caPa
tLjNUicqPF88+dmbYAIK6C/XjS9came2Zxd53HaaWoKmGUjgwBlB0ayF9cp2nU7A3Bfgyc6h2IUd
i5bX8+lsq6IImT8JM6ATnUWNY6gDokCxvz6SS4rNScQCl7MKiBBjfN70ajTUaCmEAZ2q5PlWBCE4
5GkKzCcLuNsafbIFGOw2skwYRzNbNaBVNQwGBIaB8argstmDCXBY8YQLewkLq+IP2tLh7WduCN3U
NB0sPJbyuGpMB48g/8jCeMxcrieI7a2SxDeG4kdrpDXT2ZvNOioOCNEgaauCTWgKJk6yGKaIzSZH
emHSENHLO8hzujoIMKGrAm7uz7Ry63ZtARac/pnJ2UKLJuNd28OkxXpXFq+8VB0VqpQUlNsARwD0
UIPJGkgpO9HVbcK50/n6SnvXJUps2gXTf1AeUUFaP/PH6YAgLWpwmEoC4u8EybA4sKXx1ZL6hqqp
A9WaDaGfXJjIHZVb2pToEMl2In2A0PEuNmrbF9CzNMWNz8xtOFGmFKsJ3qVTBwo1a6KdmxjHZrui
rf4faV/aG7eubPuLBEiixq8aenC322Nsx1+EJI4pUfM8/Pq7ZLyXqNm6TWTfjXOADWzA1UWRxWLV
qrVaRkcbpy7rLGRzN238xgIHna6gpt+YVuy16E2pAX03+mcw6G8Yq5xKFo18rx1MHMd5mBaVGhBS
nm8RHACMyE9IfCIigVRNU4ZdpaeZS+pK8DRat4R3pgW8M96A3M5QAIdN2rlkwDR1Zynhru4S30hM
QaRZuyFMjD7PwHcbLxPuPhpkIjG9SgvXClEZrHdR/BHl+UZLRTncyk5HExavTDDr4vXDr1w2Rjpr
WFm4OZQIVD+M5HSjy1WDxE0CRswazVelVZRdiknMY23WyhGSEcpBy4rOLRWbCm6QFb/x1FUwT4B+
Jv6Zg9DirOMt1lVsqjKw7oxvUYKenFTdNpK8t2rRwNxq+oohtpkHC3A1UHyc28qlAlirAI2JunK6
6BjkH630qTa+qb3p6hblTDSHrwf2y8YSjvTS5Oz+wr2ItXlnxjA5uopXvaIg8vgzLh28bZ32gFFQ
5/4m/A1+D9f0UkE4WVnZM9Pcyo5hUdU26wqXZd9LMBqpiVONdz0RSdGtXBNnduZMa+FikAZyXrew
AwVRUAhJbmwPrjTUEJqAdIgUCpZ0LXFbrih3UHqCuYmox4omzdtUDc5UPPXRoyx5eQDkkGgwDXMN
+PncZYQaBRINDNPPPMJcvJtYysyMIHVDZc1s3bQaIIJdl2ik+YgMxk3VqCXxqW3amzFtqhe5qNR7
SbdHctOYKdDefaEMGyMGnZzTov4GRQOoKjyoYw6oK5kIAfuxSsotENSauYuCePgRK0MODOxIiR9O
FNGeWjQ+1CDF7j21CjUQWxhdDsFbXapuEhkdkmg+nSRTA8lNW1n5sBu53ql1H4+enNpS5HUhy0y3
hiT0SZdKBuEnxSruCdXk51JVkjddTi0ZsgvWhMdjLVPZ1SIFWjJh3rB9m/YEz6HRBi2nGVb4DVZ7
6syA6E4iS/SHUoG3DsX06omUBNBktAB7v2XQF0OvEyFNm2VPvSalobHRw1K9oX0OpummmDvMad3r
4bZOpXRfILxMjqYkmgcUnbyzSxUA4CZpVag8FAMaNGzISkRgeexu+ji0W7ekzPoAfzUaBK1pf8a0
UPYpsaMtik+jZycB+OSghwpujmbssG45FtmhNRuZV5ptC2KExgjcVtbS32UxtrfGZOe1q8QsaDdR
0IYtcAJM/0ztoPmhRM1ouTGtq19ASmZPeZRPgaOXo+U1lmR/JjqW99HMTXqqlAHjo3RMcuL0II6B
cmLpQ7+c7XGn4ersMfveZQF4EsOi2adNy26mvs/2qJ+qeyipWj/KoQAni5qFab6pauwwqRpIdqPr
I0lvMz23fFXqIupVSZsdSN4Ft7JaSBXE3RSTQlNWlm7TFnvXGXM1f1OrMQDRGBSpgWkdp7L0eiif
5g/FwMKDUY1Ec9GFKyFAP5SgxDS7vNb9IQ7phoV9fZL0SXnSqiGanLLsptRRSa4q94XeZYXf9kpL
0YOsyHHo1doneFv97OwRFDqGkYFYHTsjFbxcV98dqJXbEEpGNL/gKamqBrsnLXAryzMz0zYsb9X+
exydCBpCbEfyz2ryRnI0LBEtxJppPJZROoTM0cyEysXVvGvsso6RADWRfqy77qTTj1iFynpcbFWY
G3uInKj9ocRsbw2gCeTPNtdvlZUQCGIdTBsA+gmGIL49lUnylIZIkUGZCAkZd6sf217DqZTBBJ4J
bK1E95m8FmIGuipfElIpUqLXSiOhctk6hnEqUgOaVbsxeA5IJPioa26hZiajMzM3Z/liVjH2CJsl
Ldyg1lAlLbX8RpGHFvpNU6mnDqJI601UiTNnao1eRNe4cl2eJSLcNZZIALlKBhKRcih3Vql7Eha4
wUguJQLI04qf2ow8Q4Ufg9k2n+aTYbQraxYVZF3mB+Bh8lQpf5KG3mdm6luYbRsG0ZDjStZ+ZnP2
fnFJmxTS9h2DzaTtnawiSNifrm/KlTwZlGXIyPEsQFudR4wF0CTT6rFG60cHf08GtDqkvgJLwI+2
unZ/rfBPwyxkbTf1beZOrY1LVXqJYvsUZVBHMJONSbVtR6XtPzsGkUbgFnHYtMsGfkPGOpp6bEsN
fA613CLRCPZJpPx7ugY+KRu0UqgEYHaNS04bdCAsyHMhXVMgKKTvQDiGjOoZw2rX3Vl7ZWIyDs8m
HDEkbnz0GI2hIAWNCoiQ9/1bOcRQSTLGKdPdpksgMoERKvyKEMpdk2P0WmA4I5KQ96Bru9JJKI2P
GVXMQ1h39g6yM6EfBAU9hFEv+YqWdKhV1kYceHHT5/dDYlilo1azHut1N9ZqBIvtxhee8qZQjCkG
WwDgfAaUz4JPddhHtT8l92H6ZHS/r5tbjQ6LfTdniYvzw5pIxYgXzIXBrTXsAFieqhdNNHy6ekoX
Vsi5FainSymZd3dlopzWM1R54lA0h7z2DMI+Q21lpsVEAJp/xcIX6CllutxWhVuAmLqB1F+YgHhm
eg9J5ijhe5+6auKlmiJI3FcCxJlZboPHdZaqFYPZVu/9IgWMedwmrcDI2grK4GyGxDC0THA3nvvW
JKQeOxmv2w6NPUrCu5iKZoREJrhQquQV7koKEyl0AZ0xCB/UJvr3ogPKjgq66CBrmlt2525UpQzM
C0i9XUsuHrNa+kGDZJMGheDxvXaIlma4Xd1GSQXRPJiZEavJXd6kyCBuwQqV2D7pXlNDEEpXkgm4
BZdAkjpT5HBfJy3Rbkl1lPGaMfTyvLljk+k3g3ajNgHY88bN9UO7as7C3wS/6AxH4MyxySiNVsHL
NEB7SpkSXy8NTy0qNJjD20I0c7x2NQG088caty/KbhgkNsJaJd1Nfe2o6kcd3zb6JkRLOxOF8bVP
pxjACAGSAFFTfodocaROYQ/Nusr4rZm+bUIx+DNhz3YfeGX7AUl6598XE8JWBorhs/AyP8CokQGN
RgoO6AjKVnoegCch0QanjZk7hubotkb787rF+fNwL2+U9/A6g2D6nOlzny8Nh9zOzQJN65w6ymDc
UapvVbz7/oNnePjMHH1IXaAyc37YrHE0I5y1DOQkfjcd6qAC26gfVnj2iJBlaztyUdnmkyQSoPQ7
JUgyzeotl2Unj76NELwsgt0oanBdlp40AEkW0Dk+hmRWqSUTgHrTnRy69DFD/Q5Z2cn2p1PkRnv6
bG+tTdd7vYc7/JTvReNKF4GS+wFcdEloKalUwQ9Iwf82z150ovHdFSqUcx+5C9OU5FQaGOCBw0bZ
6E/hcxh6nafdoJxyKJkzha5549LvwHU4oJ7+1/Dy5R+CPZ5Fc3uIW+A0LSAjGcK4xj7JJDlT76Ai
YmffdBEn7MW24SxxKwn+iyGsZ1hnK4P7uHYM2yXRQ9eBIOX79TO3bglHbgYUzKNy52cB7PiUNMYA
PB4oiMzmBOHPznoGS2WHU3Hd1MXxhlNfHJUmlI7AKsYdOyO2xoik8/7UOz8uegjHYqRNfblu5fK5
zpnhwnIUSixXK5iRdsFt/gO99OFRQyP/2Hv6PXj1gHi5bnH+g2dh68sgeAXxbv6iij1fQmi9Zoam
jBg4M38w8jmgq1dClNgQoEzWvtScwH+xRQMIx+2+tm57WoX4UlQ6tnQvq6ekP6j5Q2sInlxfHY4L
hxaWuN0np3rehs28J5RiO1X2gTVgyyIZQR+waD2l0yBvUm5VlAeHuv4o9Lf/sKDwUAZFNEBxPN9M
W1nT1Njzgla9Y0uaR0u/AeCYfl63s7ohF3bmC36RF1uSlIACSMaKWgemHzS2kUT4yC/Ky8u1/OsL
d75SqCz3NVIRV34wHpR9CAndh/o3RhKbnfHUmJ70LaDO5EbQOBCN2F5kDPO+/Ose4bqq8WBAhTTC
Mg7dKyoQTjns2ICmPfkcQdehjidZJLazehIAQgA2wDbwrOG2qGmNaq8EWNAU1B/a6BrKZzh6VBUV
jlaPArgHLFDdoWvKgx7SMWpVhia5G087cPYU0bPU+3Vxp4uGu1cdmicJ54IYKm+cQ0lL65wyFSch
kfZG9WnZHeQLAW2oSsHpFlnizlyVBNEYVLDUqw+2hTbgK6lNFzSW/vU9v3qDQqDqj0vcDYpxRWDY
AgUuldbt1OUOMSq3y9g3dP8fq7g9RnLhDuGzWrxkUXiPmoIjRZPfW9811DZHQKImI3LNku21Ltxf
/3GiRZgTjMWBbBPk61qJ36aUXm37hXYrh5i/erxu5SJvn8+FAdwE5ibQTebHtmlp96rSgcbNGt6T
9rPr3All+vJmLNz+47qpVWaHpS3us4Yp7kEMgGFOyc/eMGt2B1bF2rU82nhIxzz0DIBty3+K9D/W
MjFtxrqCNA7Qd5P7yNrIlN6K5wMy3OXKXd2IxjRWv9TCAPelYiIVY1zCQGkkHiPHsfGSkmw6EUp+
NUQv7HA5g6nmXWq0sKNH71E6OTqm8uKf1z/SajRZ2Jh9Xew6SZPQt5ltjG3qsPhtKKgbK6HL2kdL
xOizum7gPNe+UGggxjq31dMOw3IjbFUFpOvfBswhyBjCEJQWV3f4wgp3sYVV3YMRAZE/xJE1mN8A
r5H7rYyq2Uaznq8v3+o1szDG3XAyTXqizBoakXwbgL6zBoPoxlaeQ4q2+66Mvl83J1hBHlmX4Qmg
6uNXcvDW5tsBo5rkmcredSvr9zbS4lkUBEhi/uGmFSOZQjLf2+nB3HRvsk8dmTk5+mv3mVPf61vj
qfV+jI5IFHR1x/81zBe8lSKP2yyH4VqytpMSe6XR3AaNKQi1qxFiYYa72fQI9BgBg5kQgnERdOvU
V8EKXiDA5zC7sMCFvpKQNNZaWJjUTw0IwbLa9faLpj2q5WsISj9JubFy0e22epYXRrnAN4QdRKZj
GNUL3GYYV0Y27sVR6ODx4xHzo41QnskeWwMvEPv7EIWu1L7mcvbcQdejZABTaf236wuxumEXP4kL
lVIrUx3DR4mLdgxm556KAry6j5Woa7H2QcG6DoJGQJZm2afzyJIWTdrlmK9yG9WLxs5Np0nwzll9
WS1MXBw9PaJWjmlAl55if3DAExRsom/Ttt3EH6iUozB0feWEBrlNauQUwISZm5Ed289sH9x0mNVw
0GaaPmVo2Dki3eG1T7V0kNuyNo2NKo0srGH3OsjeYD4o5pv+z41HHIylFW6PBgzbgZTwakx+D9Cn
orHTDO+N/Xl99dYCCUhpZpSpDgkMPoIZfV4z0FshGcf8MB4curaZmIj/YN5V/PNmYYSPVpZayCHQ
IcgD0PxO6ZNdejZ7sCqnZoc6Z17R1YJNsXa3LS1ye0KGtDjkQ2DRKDcadVsVZ1x1xuzYf8SZiEtG
sIYmtyEsu+2Ar4YxKX+OW2/ovhHBdbZGYogSK3r7+EgYk+HhRk0jadXYAhejV/WzCYmC3TCqG7Oc
3uxciZ24t/rtUFejF9FOvbGM5K3PS0yhM9+OfkHq6ain/YYMUyPIIdYiKfgzUOcyZIRxvt9mq60W
yjlKUFYnYeQW0t9GgAmMH8xwGlMQtteWeWmLW+aK5rKUAmbpFmXvgCjNnapfmoiQb+1wL41wxw4p
EbXGFkayEXxgVPHypDulUuxM/4l7CqQIKhhoIO110fBH2meFNR1w9SmePsROmP24frZXP87CwOzr
ImWVGWDiZgoDVAHxJVivSRs5QfeSa76SiRCkazcL9MJMyzKB0QAQ5dxYa2mjHA3azBT0XvS/yn5z
3Zm1r7/8+5wzZdhqJg0IXqQo31JSe6H53AwiBNHaki2tzP99sWQZhieCFCT5bs72nb4NZF9TOsDL
8cJ9+g/+QFEJaCfcxmCPOLeU9GluWTNdN0D7bllvCAakVFMQN1Y/yl8jXz3fpTt60Km1DCMQgnYs
cwuwhyDQrp0XE/SmkPgleKWanBtZBTrZgeGaIuVuql07A1bskYkEQdb9+GPF4opUGTqrSq/CD5Vu
UuVzgNLa9a9xOWqB6xbYNuhY4M0PYmnOj7bVEV9GWDDAL5Fpe9QWjBbjeVuocFrBvqhecULjZguI
BGgCPR2vzOu/YH0h//wAg3ORSZBtBqZtLqeGLgTIA+NbXr8NopGG1WP0109+yJbKkZIrNfxUFEwu
4G5InmxR6rJ6iNA5w4wl8JSYdjzf2sFIarVjKNBk6otePenRXs72ee0zUe1y7ZYHUOGPIT4mqPlI
WYhyGKqIan/b999Gaac1b1W600SEHep8vfBJzNIYFxq03G4rQE+R9rXOtDGfbCdyRuagT3d/dF5f
J9fxj75vODsi6vOs7v6Fm9xDvc9ZlowmLDNgXScMABaR4BpfJThdOsdtf5b2zKYDTJC7NvXqR8mV
TpJbbuntLOlb7gvXdwafPvVe9k07Uk/0nl19SS9+AL/9M6sywknCnrHelSd6yl8gx9g47Om39F7f
Kw83rYd5kVvRBLRgA/GnIVcHgNMsWFXT0KljEJccrfZYNp4WvyfG/fUTvmbMmoXXMFqIKQN+fnOi
tpa0czAe4nwTqarbmvq+napdrdjQmhqcpioEDFarYc0ioLTQQAUKxAiXzpAmiKIgQWqaR25AZAfE
KARTRI10F5R73XKi4DdyZYeVp1g9mrHXCCc71x74y18wb+7FFSRZVadEHX4BzU/qAKQmSDw2RXIb
0tsK+4s9BnjwXl/oSygTgjkQh+DatIGVAQ7i3CYY95omam08akBx3mvoNN9Hxb1UHUKjdqG5B8B3
7EBORmB2/rN8hAB5AW4PqG8AyMJFiMSysjQzYNYGUctHEU81Wil2f2gHoNizeibOBdfotoSUhWsy
RvAgUXs8Uq1Jxi8Dd1PX9v+FFHBuBmJeD7IMACafL0XLpjyuVIopseqxJq8JMJ4RJiKue752dy2N
zKFz8Y3VbBqbNIAKuCb5VnhjWHdIl0DAcd3KWhhcWuG+ajJOZifJcAXvDMcsAVYV8Y+K/OD2aiAr
qZwpsKDHD32KqiFsaLYTigAKaxekDW1dgKfng8knG7El52VRsdSVaPXCTPu+UqQTMYaDZbTbWm12
1xdu7c6HzjYq/PPw78UQWYmya2ZPs3aKnDtZ81ZanwVgENeNrH6dv0b4VHNAC1HrbUiMWHXrVhom
RUSpprIWQIEyAg4c0sRYPW4v57QPaBbAjzByytRJP6W76DAcik12wOMmOpp+j6ti8o1TeKPvr7u3
2u7GLBrQ/UAEAXrH3ZAKCiVWWWNv5KHb2Q4uqGN8W/ZP8T722BYYhev2VrfI33PLF+r0GFKXtIlS
lH+g2kN/tdA8jO2PrLgX6gesbo+/pviCnaKNVh9F8GygiRex6RgNoacOvaB3ubpB/m56/oaP04jp
UwCPOr3dDsrwMOH6u75oq57MelXKF4Kep9gwlEDvaAoTdfGLQGEpDv2efr9uYw1ABfglINLoXUNn
1+SifGokFaCkkBft3WljHzWX3tDf1S58pQ/FTxQeySOoVNQPCAjOPXvA1LJ9/Hr9N6z4efYT5oOy
iLetUVO9lIrUlesx0AA2leV7CC0z09MykIz4162tFVgtRQeYCa8TdUYHn5uTSRKQToPHGgaHmITL
Sz8GAG+1JgA6bjHFjtXOhET3pGo2mO8SHIWVY39mnrtd5E5lsRFX+KraRkJrCqK8HWa4SpfId7Ik
yITXcocza9wtU0OOIY4jWCPksUG5YQLsHhzqZvjSElzsKMAdg+Y/XG1nRrmLRx9tTcPAIHC2xV1B
eyT5oufl2vPlzMS8pxZ7hhIrT6UEfknSQ6BvassnIfU0+VYP3uJ5VFByqg+SShjtwvTvKyYqZr5d
VHVcE9Sj0aE3fsn0+1g+W52ItGt9zQ1dRVSd9xhP7QolkbSMBvy2tnhJoffa/dCnTV9Y27R61iYP
mw/M00JxkZVTZGGyGJ2Qubl+wUpGIj1PQguLPt7Iv7XvJVind6Wnu/EzePwOyr70exnEsoLDtBLY
8YyXUW0APBfhkPsOIZOaTFJxdofN6Ks/gnfVn6AFhHk++js7GZv0zsbO3rMH0fW56q4O8l4wsaHY
z9+e8qgFpQK1ETcYHEZeDBBHNJvrzq36hqcNeLVR0jR56btEksmAaVicVJVszeEXJn9HWrtDth3Y
9rqplVRt5mf5Y4o7MSWYMi0jh6lQ8RIJdMo7O9uOpsChlTvrzAr3sSA5N0/1wYoVbwf1rrZEvAmr
H2Xhxuzm4lT2TM/VIoIBproG/RZ1m1A0NLCWuczscWiHzLjfCxGFMKykKupA3G9Gsg8lCsdS/DT+
iWGcSDkSCGzEGxBTQVRH1PZZO9dnlrl7SiIJVITJLBlQPrRoi6eAsvxEcXBCn6LwKjTpROWtVZOY
IFDBpjaDxPk3mGKzICEdGiWo0iT1cw6xKTBVxmCPG1uHgWJMGvF+8K5vxpWvOI8t/DHK+ylbbIxn
Rtxsus+Ne1n5NIZf102sXIJnJrj0swroRMoBJqjlyqNTmY6xp6ALGC3BbfuFm+ResUtLfLOu7hod
DDqwRIr+WW/LGxbMfHAMHMMjFpJ4DfmskjdDecJrojSO6RCC6Au4G8uRY+ZYeriPOgNT75VHjW9q
IIOu9FcEiSiAKJ1Oz+6HXr9jUHi7vkArAeHsZ/NJStSFil7jZ3eoZ6j5pldebOAlM/+6mdXvAEVa
YAptkNDwtU2qhUGBeUaU7Y1Je4lsO32n2IYQP9ZIiGeIjsjeZAZI1mRMov/7I0uHlhjOsDKPMiH4
ceEiKVMIqkVAbCVPuXzIEoF3lxsZf9/E5QQTOjhH5/++CEdpB3rRgOHv12jUYugWc9Txxpbfrq/h
CroQZgDcRaUEfTrYOjczAz70XIdyTBI9gmKkjzcy2Q7UMygFt/OdPnll55j2sXHLZ11zGtdVHb3Y
TKLQuOaugTlzpB2zCgCPRG3CQmGjCnfL/HceG8dmlLZjq4qQ0pfXIviK8A8mew00xvgqY5NkSpk0
JYpwo6M/y9vOk1/Sm+Bo3uqV2zjmbfqRuekhuRFp0H2x7pyfZVgGj4oMFgqMV/EY6UmWW6mQEYB7
w5hCRwLQ8VMB3PCA8f+ZszhpgOVvZgbjKCf1Qz4kkAyaUqUinhJF+T2IH5Bj06SOIMNk14ZHwG/k
93XVASFvtGnmgN2DYpi9jMPnwGzr537K8e2IHFs7NWCi+3jeGBf+AOsNSjHUMzGWc75xyjZNDI1V
6LRrFLWZwmz9xE4U15QsyynV9DhWCVL0BMo0yLNEcMbLGVkkbhgJwlsIrajLMQglSIAzr3D42V59
D34QpzhKqFHbrrYHI/lbhxL1DhPomXOT3mknMLgI0pHLGHdm/+vyWxxPSQFVm2zDfp58UuMQRNsu
eNVTQWq1eir+evmVTyysgLCgY/osiWHVjzG4PSpocirfroeAtSOBOV0gbEHuMzOun3/ItgZTfkG6
eQiouFdb/Ta0ydYIJlzRuWNJgeCCvszjgGXGADWYs0E0esFZBqIMiSotXKpASW5XqqOGP647tGoB
9WZkWcZ8LfCRM8hVVQ3nFMA0NraGabtKoFSyumQLC1yqOJZAmIBtG+2D/KELwDH5JLODHYOYRTSz
f3nHYbXsWYcV1S4wvnDhuQ26ClJYPbb5dMI4gFzugtDPekcHGa4QaT6/p/kjvTB2QeWOzKbK5nGw
qvRS9bYft2npW+AOpTtD2wzEy+u7NMJ0/c4Cicf1j7YitHvmqc0lDYGUzjONMF6e6gd5cKRvtjv6
/fYjudW9W3C7hZ65fVV2Dt0XjoKBFjA2OZkLhjM/BTJX8HPWDt5yKdTzQ4GxZSC+5nWXy2OFjqa9
o6EggqwF0KUJrrpRhHYQKPP0X5t47bBXAXmcvL5BZ3EjWW4tJPhdPRZgZCGoV2Ez8aWjIYtjLQOK
1KXFpm7u5elNZTurvhsxgtf8tsg+0d4LCTzHWezm8o9a/+eiIw49Cuy6CYQ7HgTcsQxKg7KWwN8U
wqhQAnE6VRAt1zwEOh8AYDBHYxKJsyBPRRGrxgyRJdCGSW9BfCnYFiv1NziBNhb40CCuQPjzWJWS
XAYxBmagOBAYh3R8VOydFN/Sxs8Nj9qxU9YAuuF/gvbhWiBYGObPZmx2tOk6GMawmi1tFfKTNSdl
/FYXN8q/Y/jPnOSPIhsRiorZyQJ03/X4o5jUGymMvOsnXuQRf8TKLDHGeZgrJMQxprskO+AlEhg/
5WYHoLPA2tqBXq4fd9pawPbqWJ59AvbKfK+bG9Z/v+7Q2q0A4Rl51rHDMDv/IigKvarKBjoiVqAB
slJFv6MODI99Po1+ONDJh8CsiGVxbRHnMh0arEC9gwDxPE4NUkgiewbipfFT04CW3pXkb7nijDbo
t56v+7eyhCDyByv8zBQOwTbuLtLaTsklA7YaG4VfVTOei8aYNokZjYJjthIaZ/ITdBjxsJuJeM69
onKAhy/0IN0oixxljE40v8cw00lSipuCnEKZbCwd6fF1/y6+H8rqaMxZyCcxhgN203OrOQlUgMoz
nF/gv/L2e/nFJhPts5beoO69v27t4stx1ub/vkjtkB4xoy1hrSv3kvKNVTd6Hz5MVQ/aBeYQKxIE
R5F33Jpm6dSxqIK9pB42qUnuC6OGYlHiRw07DTm4B6/7d5Egn/vH48SsRk1MMwJVW6c0qHM+V/Vn
aX4Motmwy5IaZ4fLGxoriFiRwU5jq+91zEKnYpl0gNL4UU1TqCwPgwHi6gHKCZC88Bu1+5SaIhaE
F5G3XDCrI2tUlNnbStqollcAEttilGcQkp+vfkZIImB/ohwKYufzbQPNhFS1R3zGsLhNy80QPyBU
O0b1Goo68KsbdGFJO7fUS6adTQMs2eoLGkmgSMyAtgKrextbDu1FZ351BUF4inI4eEBQjjg3p0l9
0kRgtXObEpYixUtxwJtJvTUwNf0ftubC1PxTFkePVXEhFwSmClN5ssBKx3RUIntjX+kigcuLmDnv
zoUpLqbUTMoytcEiatR+AK0ssO/tT82qBR6tn4KFHS6aMA3d+D4sagyg+mTyMvCIqWHhZdgbZfKM
WewUcl2YyBalCqKvxkWV2AyHNq+wlCVBcUi1cyepWmDgc6/PdFFIuRzO/FpNMNMokCWZF/b8w5Vp
XsxUkTUkeIbfSaG4AEzdWQPdN2n0FmQpqo11+8lAChLb2TG0ZOBFao+VgYdW8auGudnrG2m2d/Zg
Ov89fB+9k8ys6NuvVQcxk1y5ltY5SWiAfWUjGR44eoq6/w+RBrcvegeou+Da53aUlCc6GbIKX1rO
IViRmb6Wj95UVB6uFME797KEDweXxrhtlXRSboF0u8ZIyoF0BzA5atGxT73c/AbS08R+DdE8uL6m
lxVJzib3kdNyajAyCJuacpNFd2mDhSy8hj3FSBNbT8tvqbyLmV+DvK65Ha2d0t+EzaMZIb86RFSE
+Fw7wYsl4CX2JAnCMCTBz6l1+t7H9YehxttiCP71dfTlNZCIgG7PEthc+FOQapMohxlmApJhZN9R
73u4vrJrVwfqIX9McGHPpsQIMH2DhWW1U2uHGpf/JN0r8UsgC0owIlPcJjXsZtZyxcGoIBgYpg+1
VG4KE1T0GR62gpVb/0B/3eL2aFOHQZoAD+QiEIER3qMSwHyaQMZl3chMZo5yI0r+nEPxYFtRLeHU
xTWwLCwErX9wKEgm+ERrdy6YDP+Y4XypoiQPyqmu3Sm7HapnQ6rf6uyUJ83GQEkkBGG4IEtbvTiW
FrnTNkHQTGYNLLYZqG7znf0bzpHTWDg3keROYI3q/p2wFEFlFlH7Im0GZel5FG+QhzbtgLWUaXNk
gGtJZu8nzQkjyA0R0LRdom7nc7UwxmUxRUIzqkfwLyqIP4CwN0wBpi4qNyg2HVUcpcNYyUtuP2Da
FULAreIkIk6K9TVe/AbubNNsSlAthsOG4djB+6A9gmwxbSBdgBsMAhx95VjaXW1+v37ehXa5Aw8h
l9BEgwCnELggdB7k7iEHq4i6KcAgLCWpUxigfNI8BZnBddOrx2XhMXdcsrSTWDbCcoGugNzdTMaw
7UQvmvnT8bcvWkUIlkicUCPlMn+ph7qARNvaVSfZA2MCXk1N+3bdka98+poRLrHv7aox7aEB47R9
B0a1Rn217W0lHVPtBJZGt3y11W3dnKz8V2MLFnE1GCz8486JVMaa1NkwTZIGlIyyM4E2JcRIA2iE
DXtXSKaoq7KWz0CETIekOJqq4Do9P5l6kTGZTrAoFc9jd9vYjhltgqJ3ElI6bbMTj39fQNLn4/nX
In+7dpaa1GMGi525bVTfyO/HeMJgXO5l4cxghLnUAr0x0bTK6v4k0G4CdBPAI37UFuM9caYPaPnl
0rEeHuLgNqP76ztndXf+NcH37mmblfk8yuSWkEiCUoPXJyLCP4EXPIwoVYJeSmYvdLTzqzj36HgI
w9/X/VjPATVIFs1SV9Bh47ahTJUkkixYSeLwO/59q1TWrjILnwUTeM7JtjceMvSXkPiKOJFXT8DC
NBe8pypNJwAYYFp5KYbQsZPO6aN23wbfSf9elyLdw9X9v7A3L/jiYVgCtsD6bl5Qe9qSadiC3d4v
ctVJ7e6OlsZWnrkXEhHvqshNLk6nQzcQeTar2tKLFPzskjIEA+a4ycm70qV+rxai9+Lq1kGjHdmM
YQCiy33UNtRSu5mwspE6blR1gIZkcRuBPcyyphNTvkXKuBugzeeYY1QgzwaY1pZe5dh2rDrY5oZo
pHT1tMyE2wqQUWBt5yKPBsx6y3Srcqdy2CZq+ziERHAgV3PSPyYMmZvq6wo8SKcQJkjr9PoJjxcW
by0No9iChHTtTYzk5v/5grfD+S6SWt1M7cFEigHhgggQvxbdK4yg7DJhy279M/41xd1OmKrPI3n+
jF2z64wHq39tFNGl8L8EgL9GuL2SGc0kjw38MVOKah70EgDCjZObKECzKvMxXK5SPH9r0SiL0DB3
/DFf0BaQxYR3cgMOa8AhCCimdh2mdyArMho7Up5KU5CCi5aUiwEQo4wtJsFopnomgOsB3Zp1J0i7
V41gMht84vg/IJrnW4RkSTpY83fLAM4YomKrjYYPyh73euxe3fILM1xgKVVjtJgBMyizO23xs8Ks
Fc2BWmObIBgExla3/cIYl/MpdmPm1Qhj5Zg5Y3IqOs0d6Y86F7VyRIbmcLqI0gZVKryRYCjK7lm/
VeCUaUF+XNBxE30jLiTpBS6AmGEjyCbqHzR9CuVxk5b10/VvtG4GQGuMzmIsjCc3K4s8TOsJYUnB
MGBPRtSxnwaw7fzfrHCBIouLiqL1UblDo+8UO3yG3OGWZbbgmbx6k2EE/f87w4WKNjIT+j+kXdly
5DiS/CKakSDB45VHMk+lbqnqhVaSunjfN79+ndqdqUwkjbDqnbGefhgzeYIIBAJxuLe6AR+Ld/8U
uIqXOTTcNnhOlr498V6vvG/HOAiIQfZKmwMOA40BsQrSmVHIawXgrYk5q0jWBIY64NOl6FqzK2IE
EfQu0l9hok9Ogz7LGhNQvezIydQ+r+/a4vlVZbTloDMP/ATM+qqyThrV8ABND4iOB6my5caWA0uU
/k0qE+wH/4ViVlknGDrJCkBJcnuU/RFiao9DivKb2PofXZXsZBQw+wKCQ+tLXNzCC1zGRSliPHRR
LCD2gXW0YClC67U/9JxE5uIeXqAwvkmOQbotz6vTFbtJHguwo0gopIP6u6gMh9vaseihLuAYDzW1
XWtIKRaV+E6HRHBXuHL9U1Fbzsfj4TAuSkr6Ti9FLIuUjTnMUWMZIvkcP7V5xIsY56jl5iH83zVJ
bPgESdjUC3VgGcFL2O8C8FDGEFtoran3zCR+mozfg/icK7yJydtx9PmJeAHMhFODoCbqlAI4rHU0
rf+uPcPf6ANkp+DKylhw0+Kp60bT6HS7R7BadGDvgKoXkcFp3WmPIFq/H1ORV9lZNykUxq9voazR
FNTdscdN9NJ0B6o/NHmwj5JXVf0ZVzxlvHknb78+5tWha4T5UXZgXZbGoqgSOKEqEU0og3T5YIZy
bWbSbsh+jQlahIN/c59/j+RA5QAU9oxHGGKPkLCCc8UDHTNXTt38qOV/Sh5L8nKG5QKH8QBCO0ZR
7WFpGrgNsl0agkjvM6m2afcwSq5EdkPxVbUvZfKAsRl73fssp8jwFhBROEXSg+3ZUFohaPoexlU1
Dq0OU+uAYNuU87si3xuNHWlmW1amD8KRdeDZc9/u539xvycbL2KYzJ/KsYux6EkiZoKOfm/gHdjF
1MqfpbETmGMnNEkiAULP0HyPVRTaVkUki2nIGKJJY7tRx03i/3Vf/Pdx/bMy5lxoWYYu5w5mQwUN
W9e+TlXirn+85TvjDwQTZVA1bGsRIgCWkZ8qSIqG+bOG638dZPnE/QFh7l7Q8erCCBZmCzU+UxF2
9cxTQGSzxoapw2MT7ydhuw7JMwrmxCW9mGYtAWTmoYdZS/Zenv1ch1i+Mf6sijlsquyhKUNHUFui
lTirTpmXu616CsFG9W+A/sQTzB5BzKr3FBnuUdEwCZ5GvkUy3emGzMx15W0da9EVX3gQ5nZX9JI0
6mxyID5KVPSQxa81KtCtvml9jKPxJkQXv+EFHHO7q0UtQQEKcD4kCcM7pbBK/ZxRjmtaNIYLFOZu
hzCoipEtoHTxtKO0/ZJawonW1xeCsuP1FZaIkVFkISDCsrIDRCeCbFbCfVJu1vdn8bzqcxlGEhXF
YGVCwMFNmijF9CEZ8pOgyCc1FV/VSntch1l25hc4jHFjhiRuPRl+Qe7fUMqSZCcKN7JkNtR3xApy
cVsw4gVgNuXgzrZ848wvcBn7I6NQ1+00XyJoqaq6cu9NsonHo+1lg5nFlRMYv+os+CwgM1OUmpm1
9VHTQGq3/jsWt/PiZzB2KXtTJvfNHJEk7b5QikONpq50GEwi8EaY5xWtrZgxztSgRY/XV2W16ReF
4VQRHndoK+7fQNvK8YqcZd2w4texl6ERF8et2vhBaAHLGC1R4XjGRScy313gHANJjs5soqIMaqT1
MNJydJX6H3TqFBiSDEWbNi+VWHNO9+LtcoHG7JXRanGjDdgrsf9Jqhe1OxDjtfcCzCwcsmIzNi3n
DPIAmR2La09QoNKD5WWR6atWJpwkDF9U+V0qO1R1ZF46aNF//Vkh27BMgwAyRSTAoddBi4BMwxQ1
z+sGv9wqcoHBPA28Gu0+2YBFiYn4YIS9Mct5dhhuJZ0tJcNd2Udnsak/K7mfLE2ZXmpv2gm6h/xh
eA6rmd2tSiInT2QPYumgl+nHHIziBkR6Ob+ULByYWU1ybtyjs1A542o9oRFTiBhZiYyyfu27mPfC
cFRebEmEqcwy3gdd4ypFDEZNeKqo3w2NwUsC3RIP4FvNknwU5Onor/0OxS+iTr+A0nA778logWIW
Y6CW9o5/oVFMu6O12Tg/xI/GEh+FY+Y2L2CNSR6E4+iuf4ul2+DyR8yGc/EjGhlMHoWAT1GCCnPo
pU2uWKqscZzhEgqIp/5znI15Qy5QPIwZQsgYphGJ015A3SgplDu/hLL336/mEoeJcyCWGhWRhoOM
LO5W9nKn1DB7oPCS8MveCQxHmojqrHpDUakqOdrasBxNfenUyaxTu20wmDk6YG8RVd4s/PJViqFt
KOSADxVd7defz++1wYsVWEoSW4k2mnl7TFEDhszEEJz6DPKKkSk0oDCinJOy6DYugBnr8ENDSHI0
bFijVrpQXHV7nuzW4n1ygcAexSClCKXwKQcdIfC0KVRIYWrbHLLT66axeEmCKxDTNpDTQwLv+huC
VswY8h6mkQWPtHRCNFyIiEoVB/PRHKhFa7+AYr6aN5BOzLIZqnxQpN5UaxHkzhHnDuGhMF8O6uBQ
r5lzdUJ4NNAYEKLbk0teu3hRobkZHMaajOZ/BgRi1kIp19geCWTKfngcIbchgsqnPhuJE8WJWcqc
m/+W0Xl2i/NEDzKsGoWO0vVGFUkXp7EGyCYz4xN9HO/V5/qO3Hsb0Z6FyTDj3+383wjq1g1k6VBf
4LKRDaniLJK+30jTTtccisbZ6J74h1ayx4hT1rodmL1eJFtngAJv3CEQxl3pGqbvaL7pw/9DQPY+
3acQYzMm8000k5dyA3HyxoRyqsB5biydh8vlkuvPjCKyHKoKzGcaNm10GEfklp/1ylalX+vfdbFw
eInEnDyaGhnpfSCR6ACX3I6tLYsHStFZIm8rdVNCI7vkzfPdcqIxX5g5hLre+aQT8IVrMz9NCPMx
FWoOPiR4zOCtefEeD41sYqbF/uU5Pq+6LfOMiTk3ZIpDsYvgsUGSt/Ge1fvorbY1J3RQhXN9bOhD
ZOs2xOV39LG0hZ8NWCvc+r2AdRdWvUXYZIBKNNpt5R/VRnwQDiHvnbTk2mdCAwg4EgiqsIPGmPaa
Yujd4w4b7rxwAG0D79paclCXURaz71WWNok44vLIPJOCXUVIXY87qLCYsLxEYfa5SmioTPMVlcKh
Q59OS05gmlCCL7lFL0UiQEvFKcWXSXR7Y0NH0Vm3bt4i5/vtIrJRUNVF4yLgpfyhFzBqiPbBNOMV
WRcjgMtVsu+hJhWgBwJ7Qvqh0jd1fZz6V1WAuHzyXkcvYr6l5a6cHtcXt3Q5X6Iy7yKhGNDvnWJx
Sins40k79MlvUNG+1aPwtY7E+4yM0686Mc8ysL5b2nhPpZexe2q83/8vCPYJFLVJm2k+FkPiySIh
Ae3rtJmSzF6H4W0VO6856UZA237+aGBlQ/YBgUar7ypy7qjTS1+RdMglW1TT3Tou5wuyIbYfDJ0k
BoD16XuFFHYnPVDyto6x7NX++25i41Cqg5sgLbBLYY9m0g50XL3wruv9oaLkI9Kfaj3criMue6k/
iMzpHo24ShQPiFV58kSEuCkkRjgX/yIGhGQxsIlB6Jvuq6zWa6mfPQhpg7vc6JEKMpS8/VxfyeK3
kxRDV0BuplP224nodoLwxowCUeVRMEfIPSWjTQQZEkVnH4nz/x8e8+VSfxpjkBPBY5SPlXL24k08
HiP9R+o9DGDlWQdbNL6Lxc3//4UX1MQwikUVYGMHeXRlV8U1WAA43eOL3ugChHG1sd/1KO8DxOtL
BwRXlhgayDXoZzS1cMyOt1mMu1X9LCKxCChwmsoG2nOcZvoYhyeZHISGUw1f/HZ/0gBsMVFr6rFI
PAQqGhigx34v6XZY8vgGlgPOCxTGHDIFr3y0jEI87xScq+20Rb19l54KKFdFJmoouRna8i6zhFO6
EVMzOekO4ezfLenOHJJd/AbGSppWAUlMjCPQfZ6hfuS/on/x6/2ZUCj6lXZnUVezJmt8053WkvcT
tZqNwvkN3w8WNld6+RsYI0IeeEhrH9+hBV+FnfYWfRwOtdtto4/yM3iQQdzpoHAvOesHZDkcvVg7
Y1FJRka1LoELkSxdMJFrOTRb8uV9tbKJari4IWb5gb6Oc4HGec1JefXHxcNzgT9b/MUJ9RQljo0Q
+PTpZICi48079pGDvRc3EGF7bA/eI7kDzYz/sb5wHi5zsUdqXVA1w56DzDxEfkQ5TYLDFffloHw/
QS5Wp8WYRxhkrC6sPiLvALGIOOrMqeS8Tecfu2I831f/BQyhtSdHxvwRQQqcBNo/Mt4QkKUwRfn3
FIh41ojIUfPagxed0Z+t+2bBuEBVsqkKuhGobfEleIqdxKCdSUBw96wiRxrWm/Udu/FHoHKeE6Mg
/0KHucGO+0+FocaiALL2KK9tyKm2mluQknMevqtMV59yJowmcysJqv14gjCPA4hS+kE6CwSCsnZ0
lBOIlXeynR1QBMfDaIJHCOzBMvPMQu0wc+1fe0t39usrvc1YMz+CcYqhBpIIZRZ6HF2wukIT/cM4
eHZ9Cnf5zjiBOOsr/udIzPhc2DontL4JOhhoxhdiyCeo4mpW2lNHcwDDpNxz7rBbd8tAzIfmwm7k
stI7fRbWBjUSMjXKz5/RRv3xSff6edpCFP2hOYY/04f8ubmbPlCo9RVLcjzO63/2a2v7zPg9bUJg
Ksr4ESCxLaP7SNxI8jZNjzkUQji7yfukjIvzEzGD5hOgNDP5gZkqdTCLj/Tl2L0Kv/WtgiYBR7tf
x1yEhKo4xJ1A64oY8voTx9mQjfo4s6ZIYEJuDasIOGHjAuvkNz3QfyHYXQxDMRMmQOSJLZ0x8JC6
jS2Y2vkZ7TCfmKn+rT6/VaZgWJWTuqXdF6YOBupN+KHetYdI4HzlG08Lo1LBWqSAtUuBLglT5In7
SCvkQoayjLQn/T5TnFH/nVNeTL6wbITiIAXE/0I87aYViCZpO4aiAeONwnxjtH63zdBUMJlaRlXf
1oxAP4ViGtz5RtDmdpWn5V3fJ8lTOMnhPklJmrse1AMisyyR5CWqlzwRQS+PJBqg4k2UoQSNFoUu
bt33tWdGOZg3HTUMRwJ+z5A+gdEuQstgTdRdVNdo2BESSeA9Fm8uFMgAYXoerwKwF6k66wW9Mfa9
qsIq5ZiKzthnnqXUtbDrmxmwbECETHrFpWPbuyhl//Vg4AyvayBPwuiViLaya/NNtb4P4wJ3WUhI
uWm02H/XR7lAwqbijZne3iqAmvljUOsC5ZXK+PvBiKQoi6CEkbToDtSkLNwFhaojlzv0HBNdgsLO
zTJxhkyQ7b9eVVTIQt4n4HMOxqI+5LpaPJCo0T/0Qg4HDtZtEQ/TjirGncFDRcCSwxJJDhie7eui
xDVlZc/GOd8ONpXsNoEGUh2Z8RGjEpv46Lu6TZ3EgSN6y1xe5nphwVe/gXF8Utw2vd/jN3TRkdLX
QPsRg5Ru3dPxMJiPOsai3+Y6MKbs7LXnKthE4dM6xK0zvfqUbAK+Gqa6ESZAKNO4kaRki5jH/nsI
8BhhMhv/gOFuXuXFlaj1SlaC7RvPHDBwhqp232cxZxW3Ccnv+dc/GIzD7howbTYCMEonCZzoPn3R
j+KO+I60N9zAlApz4m3O0pe7XBZzjutQC8D0BshkqkwDDLUdJ/C9bftlFsWYmI9Eci7MCNVRewos
UqFaQR8VWzXTTW/XeLzpZ22fWSLvvTb/4ev4YZ4m/vM1GbsTwGdlDEEFasGH5H7uI7D0H/RA7kNL
32kOOmo2xqv02p08i9fytYisEEzkofYlgYjq2lZU2kErqQSymoemkj1H77kWm3SwUfAVh491w1y4
CEBmAKbdWcIFgTcDBvdiJG3VQBRDOo/dzJOEXjnfGlRo7Lmjh1lH3ojB0oHGp8W4NrprIHHPOOQ2
CnKjyKE7nCH0E4d9Gv3C8Pb6qm6DBSBcYMx2e3HcKrkSQL0LDCEzw99d/Sb6dhTwDtxNa+1ch0fy
Dkw00ChEMeMapaaNTqgyZJb3Iu6LJ3U2C7IpdVR3Rs4zemGbrqCYBQU98YZKAJ0PRkAENTLT4EkF
IWVgmJKKJKhVTpwq3cIXxNECayrVQSgnsdOLCe0MdAmDBr8ozqXcm7GCzC5aogpeT8wiELie0Nsh
YwScbWnwiVpqWdyhcoK5+jGUTAOk0iAscGqlfFy3igVvJaKy+x8o9rHuFUouTg2gxpmAqc7OY1v8
WIdYMG5YxCwgC35n4+YNWyopYroCEH3n26kn38fINwUxr3lmydejMg6VUnmmtsWqrk2vRX9E7ydj
irGLTTs9hslBiF59sqPQ5QjRk1EepsHqo7siuQfx0/oab1N6s4akjL2iICCSEYxfg6sN1eLAU1KL
PKCshozSUd85sRu7yL2O5rgxHgS8Y6GZ0povgutxzvbSLiKfJ6J+iDc8YZ8+oiBoXRjT1JIwh5q2
OBLhZn2BS5uIAfe5BQBdG6Ahu14fbWnuqXhagCzkleb7iTxwQ8VbQpL5GyqgrkbOAwzWrAqcEnaj
mkoq3qb0EPe2YWabzhwewtP00KC5Qdj8Ittyu74usnTWQJINlRMdiic3Q4ZTQfOGllhYatZmu3+v
nSYyMTQCQrfWTM1zZxPXuEMD0523rSA1s0utGNJCpm/5G96PuU1Mzl/g4seQ668cT2lVJDV+DBoe
JMNE2syz0HNgNvfRBs9J8V17hHg1HkihdffF+RDz32Yu9ytsxnO3mIWQQP0A5av3+Pe4tyXfKU3l
vv3xqX9N7rBFD8i2P6qaGT1obp6bksXlt1o0sovlz2Z+cUW1pRIV1bwXuWM8ye+diaLWibowOmtw
hNMDeSg4+f7bfgjogcMl4R0N05ZBKM1A4rLv/SqH0mzjgu53dOoT8l7nunbi+4EDtrC8+ZWuQ15z
ViFnZS5HP86rqUJBvI+3YiqY07QNIWa6vo8LrgB6fWjXgRdEaM1ewDrNy7DQJZjQKFmYGgTjMAfh
Nm2PcH0ezsYliJAFuuDX38yDqlad5RoEdO5qN3hTetM7ktYUn+7j98Dxoy0SErW5vqylo3EFOp/j
C9sgQpBmegrQ3qpdfyuZOuLfbf2jeNNOZEvO4LipNsEpPUizSgEHfCHUgHY0KFDRz6gSxH/X4Jox
DYWX6hDNsD23PEU7fe8r5vBB7hEWPmSvoU134Y/4LXyK3ObHOviCgwKJLeSfNHTLAZoZRUhL6BwE
XoDYMDt5wV1YnjTjd084fnDBbGZGeBXUzSC9wPP5eoV6HGZNnGFssS9fJeVdTf7e9pFnkJHL1tHk
e5NyyOq2GUGynYH2qDT72CbZGdO0619qYZfwPpBh+SDokXEXXq+BJJ6i9t382MNwXPrc626ugdpw
J9JHD4yLArfSuuQ9QDUI/wGNTMwesuMbYdqNoP0dM6tp3N4BXdcvo7MzMwL7Ou8FtHTqrrCYAyCg
Q4gEFbAweZzepSf9K9iodrshG3K2wAF/Ej9E3ktzwSquMJmQSspLaL9KwMydAJIgOa7IwI7hjuVT
cNeYe93nHfMFH3mFOD8EL465IEoYem4hSKjhAv4UX2PfasxxN5q1bTjek2Ql+3bHUyCZl8FcfVeg
jOH0NcnBFDkv03iahAPGlnrVkpvUzNBiuW6jS1HqJRabWMnTjqrNACw8w2oHIkmoNVvKU3aI7Hvt
oX7y7XXAxQ8K9gRYKRyIxOaIQbuZwauJcJbtaE24biLluUTr3V+izIo8M9MYxkNAAsgSRIuiJ054
pKCFr4lBS20XEgZjeaxmN0thQBjbKAsQaXgDQKgHpSzoA8uZW/Mc1Y3Jz6I/EE+R8QzHRBb7yBOl
flCHAao/EYGxy3bvFxwTuHHo3wjAgN7NLC7CuNqmLQqwn4N0bigNOytt3XiUEjRPfPz1liACgJgI
uuI1kSjsLZ1XBd6RBVSSMAGflAMmON78v34WQOpFAUmSJGLX8QBh1iLUeUArDcTnWSA/yG1n00xy
ic/xQwsbf4VCrp3CmPReG3kzihzvMNfrSmF7lrXa/fsvpsyMa6ipKEjDM26gG5CUVydwq3cJPTaD
fNI0zASn7b+AocgRE/R6gqmXremOk0DUiqIsXkPmGgHNLBIt8Fi357Nw5dKwMVCXwy0IOWWoozC3
BcnLDBl9FWrKlG56I3RAte/2vmrXSfQ4CL0dBLzM9831y0Ayl0WkY4BvaDQQ7ocKGtOdsPjle40d
D8jYJRulcqHPub5hN34bWWMUMBCGQrAKQpWMiWtTrha0QUVV12sE1Xia9AU4HgpXnfTHzks5MdJt
N+GMh4gXiS2wLiC7dW2HgSe3XptCp6P3SrdNnELdp4abow1fe4njV0l6CIJ3w+dUxpdWibkoRUFK
A8ETK8yFqKoP0wrJVrna+4GVD41Zh4d6gLxzx8nwLrgmVPcQZ5NZbwyPousFkixOpjIHFILgXSp7
xzaJMfta/m6N5mF975agCAJCTH7h1sDldA2lgJe+px2shaqdiNHxoj3pwdgci7oUzMYf/4WngsAL
pk3ASqPOpa9rvJ6gsdAjOBAVUR1MPJi6hnIkLxGztFdQcEKUi2QMBjrlaxTDiEdYD2qIuRRrmJ3x
NRNdrQ+hlChon8g3Y5a9r3/HZUR5Xtt8u7O1vFKruqQq9bl3g/6TjCDmU0pz8qvajPR4U3MbyXl4
8/15EaDVQ93kWgC8Ig1/i0Fj1dmwH6CojuGUB7XixUsLrh+893+WxxzxEe/MMonxQfWs3xTCs6TS
Tc7Tjl4EwesH7HozqSjbDprlowHlXqxhiMmulB8adAerUvz3975GLlCYL+enbRVHcy/PEJCNWHnv
bVOe5OnTDytOJ8TSelBshVPE/QJuc8bW5Qm8IVM0whN3j0lvWL4gmAHP+S7cMN9TSBL+g4o5e/Ur
kTJWHoT1MEYo2YH4JoZvHqqsmVc/lOGvVOP4i0U48K7qsggSLcgDX9vdOASiqBTzrTkVey0+JvJX
hdZT9Z+i93ed/LR+qhaiQA1SNQgCENjgKzKevhL7Vqw7RByxYXwKIFmVs5DzIl5ygAjPZJR8EKbd
THPhEIkKqeFrkcbZiW1mt/34EzUNdCBSzj25ZA+I0jSUluaSP1vQCqUSbzgNbSuRtsVco5mI23kA
fv2T3aZvcTteojCXh6qEaWaUWFCTKOmXMFF17w1ydQ8Rx/FFEiZti+pK4aJrJUFyXqsPUYFaOag2
IuNMjL57UlOH9N1u/Wct7SQ+sYHcDZh7bxgW2qSYsiRQkOAzvHs5LO6H8mUdYXEjZUhzw4HgjcUO
MxKfZsZYzQhhGYf7TkylyB1kCZxTUUG9X03Q8TKlS5BIvEHlBIqZIkzo+jB4jSx7NYUTxuTkey++
TbH8UKCejjmAdLO+utscB7OtzMEzwpF6gQrjEaCwl/Su2jrqhMGGwFQjOy9ljPe4Ne8eXTrt6GrC
VQ1BUIWwzZ2S4FfaRNHZVFTNLlTl3RS2Ry8ZtiNcmVe1+1ip7PWF8iCZb9rl6uhlPiAhVWU2imoO
+mfj2YnvOei6zMJ/4c/wvqQQjcIj82ayshvHTvEF+LMmC91WE98zsdjnBWqyGjk1I3iJUs1ZX+GS
1UA0V57FJSG1zTq1oJwGGhkIuTQU4JQJzcZpdlBy1Fl0yknFLYbKOG+z/wQg/rm2UKJFMc1bWKiH
0o0c95iaBK6/ieLPQQObyl3pPWlkw50sXnR1sBjYjIJuI5a1KkC77BQrc0tcrZlSlt5XTbzxuBw+
S1EQsuv/gWFJqmp99KEHChix8h2/eRVQtCjzTTBOZsfjl1vaNgoxWXSHQT/thgDYp4IUEQjIIvL3
OigP619G2WuW0AwBxMxid91IFs/7pW9hrj4fZHFo2MJuqa18F1aPua7lZpz3bkL9DZmSH8OEoab0
DB4jzo24tHfogEBFAoEzkmSMzWhll3l+BJuJSxqbBVV+G026R2W55ERiS3cCetLgqv+XM4BxaWEj
Z/k0CIiP2vFHXhqBKY88EeDFXaPQj8DwCxgl5HmxF3Fy1A5pj9ajWWp1NDFsZOZRhKsehNlcmrib
ngt4aLz1keKBG5mJq6+h9FwYp35CO5/aNLq0bwzZT04INovBhGyoobpBF9W6qfYkvlMaGjySgLQH
va0CTp7mds14zsGz4JcghaKzZWgq97QvEAVYqGQ4vWqOHojXG2pm2eO6kd4ePwDpqD4p6FjHXDqz
YrnraSsbyPR79TFTfw6QN0qyLZ6q6CjjhDW3RnkNNa/5Yh+hZVjI4EnMwIoJxn3DMXKEUbwQggfC
GGRHaV1Kcytcivnn+sMQOjOmnEBoCQO9TPCKyJdgto45XaHeVeLgo10GhLe2mnTbVEs2ssBLkizA
oPUaN5qOLIKMav719xolhAuFhHxzVmu/QDXiah78h1/4fx3T4t3xB4cVEZAFpMN6GYUCNYWIQCFs
amFwPCpx3OHicgzMZH8TVaCt6Xo5goEKT12q+Gqj11minuumoeaZ2bQ8maMFxwvxSASqyNsh04O2
7msov6xwhhMDpH3QHkl1R9cwOHPS89DWq59qEWx0qbQmXg/5bdgzl/vwkkMSF6MfLLmTGtZB5IVA
1ZPkuaiqV1LglhbRoyJmtUkFyLH4hrN+fBf8hIQGMXWW3FWRhWRspJP9KGmnMLc8Tdx08kcy9u6E
WGukPPL8+S9dp0FhiH+QWCsBD4dfDwOQGv2F6gauUEfwqDMNPylmjhun5JUPbu0FvhhtMki5a9pt
vzMNC5A8o1ZtxVXzgpQCFAJIZGdywRM7WzAXIMxS73D8cIJs+yw4bwJoOyGaQyZgL+sRiOf90vHq
4KfX9V8TpAkx02ORPLuXkBFa30DeZ2VORdLkHnrl8VmDujS1HmHcXdRvVPIWarpTC++ayrmxFy0G
TM+qAVGS2xio1ZSWDnWcW5KKbqrgYSCjLXpmp3Hi1qXTgLbP/8NBKeH6DFZQ0Ss8FQsD+wgy12+K
MVleZAn0PTXedIHH438biEiAogYO/nyXscwjGsaQA7+CsyzVAwEZhuz/fWFOmoVbETuiCjCHVdcL
GsoEiYYW/qvQiYg5Z8wZxk1qmKVWZJxTvbQY5I7BwPTtTdhiOCpqiZAQDY3PfmFSes8Nqb6jauY0
UwNFrbm5FCMabKDTVmIcVx581UDrzCw8etBS2myEMToHonBOa4XuPdIfJUHY63q1E0j+UpbTqSC+
bwsZfE0d3KOGpCCW7fY5gZqygIjMF+Vus35AvucAb34qVJXnsiuiIbaFs686NNHFQQ7VU3VTSOlW
DNABq4p20RlWOASYv/Iscfj0J2pHkm8Z3V/3FM+lAhmyNMiVIWHGlg3qwkMFcoSsXC7t/U4z/eqR
SDxd8Vt3N4MYEhpUkMzX2JJZmqRlWow+HAGckFeLrkrwtMy261/zuyjOfE1wEBOK1incGTcac3Wi
TBExcCyHDd0Idx+Dnf4CnyRYWcradMfP6u1xbnrPDsf4XJnJ65PwHOyLn5rNbTK9jbWxYLyd8fLT
MGLChvVtVGaSHGPB+RA7WfuijfMYVDNsJ5DTVVVrj171KBWVblKuvuXix8arc0ZHDMeKuCPsLuWQ
AluJjF/j0FhDIR2SgNfmvHCOscQ/MGzEm1WQ1W4BE+aoNCXqXROEP9Y3dOH+mIuTSEZgcI1C1/ba
K+llMcWpgP1Uq0fFu+uydxlNjsOjXr8ryrb1OLHiQjZCusKb3f5FEN+M0EIewyiHho6dV3fxCKki
a5Dsftorwk9DNpv+Reg4VruQEAXqnAChc0OVwU50xV1hlKAmhyr9Vmhc/UF0cov8wHtItRU73XVu
/Pm1/l2XLOQSkVmnjJgqLdBmiOKMeB7lfD/49BwK73+PgsIdGnTR64wkHXP7q6UxU9GlOVgaR6dq
xl1Z1TaGyDh38ZIPhYFIOPboOQar9Lzay10z+niAOjV27Rwch023A3+GJf3Mj8onRuU5pU8uGmP2
oiR6yJIDrdlgpnOrupDzOoD3/C4x8ZDm6RMsHTLZQCe1iMgbbQDMN+wjPSgRz+OQgUJerv/B23V9
k277xeD/LxHI9dfTtIK2YgoE0Pwmu+adgNFMRGnVVCU7PkJ40PqF/PHf1+vQ0YIbh6CZFq+lm7xf
hGHqTq3ho8Rnie5l4vQJzy5mK2ZvAzQ1YMRPxIMWoe/1yjxaEa8a+tzKdtFZPz2rX2Rn3E178Sm2
LR2dYpiLAxGfvf5Bl84WmgtVuF90F8J1MajxGORoAIDPSis7q1TTl5Hh4KWNbhn3sG2XMLPhXBj9
mPlaUBUdnMY5H83ORkSYW/oz+mtjVzvlx+pV3ZYHYzdxXMc3ld/tV/2zPua00QKjNEWK9RH35wDg
6Zwde3itjfyE/N8/xbFE718H4XE026Jy/ibsnba1kl+jPZp0x22FX7oiLr8DcxxVIVJ9UcXPaWqH
brUnEJUcVLtwyFOR2/VmcAxb2ZbH8By/WSDlW9/rRXA0gaGwCSvDC/J6E3xVzw2kPHE61UObuGmN
ce/+IQ7szPun6u2UJ9S7YNHoNsPAFB6OEEZko4qkqyrFiJvCkkMRnY/gpe6hmXEf6qGZRCFGHzgX
4oItaxjJQYsHeEwxljOv/8LIhLGjJbJBuRVn4Ahq9M/OR6gqk7+ehcTNh2QuetDmZwHS8dc4mSwV
XhCK8/O7EvZTTxqUpCmPT/mWOgIw6OlAnQEfEBE3czSjQPPVFATFlvqi/9SOja2hq9K7N0ITHbKD
1drTHrJRwknfQI1t3VKW3OwVNnNey6gay7YENrHq3+lrdUzu5UNamjqM1ChAoSODLvtFfFuHnf8q
c1ivUJnDqsclDCYBap0ehu41/2uJh/mLIm8C64dglcj2KBKQcOdox8ktoXIKEQWiGO0kz1J9hE4f
8d2RN5y4FCtdATK3VQFCnKYoZsCD6jZH6agdpoPhCP/U9mhjAk481Nv1T7hwxpGpmTNQSHzN/AnX
tomeQto3ImxTy4d9awwuqn+mavyWtQ+8M01P0lwQKHGU0xb3DdTLGirSIt5kzL71XVb2MZ6lCOGb
reb3d6mg2OvrWrRILEsCvwb2T2EffkorBznFfyHCgI505TUJd6F4apDFaK2qeyGgGJruCR6E4a+k
dTsEV7zId2mVl7+A2cyYQrazzBScCW8S9rLWkrNS0s/1dd76TILePzhoyCagYiTPP+LCh6UC9fyh
rgsMuTyJGYrR+wY0TspZEPeK8s861mwL18ftGovZNrQsCHk6++ex/aUpLjg0o+EohScj4mze/Ieu
gdClcbF3jCer5FiCdWDvQOHmCPh33TU7LeTdb/PlycLMvSAYk0T3JMKo6283GqACHYzZL+MV2RS6
JUGSQQrPZZ5v1r/c0oIukL6zmBe7RKspDINUysHuPm1TBfwLRuRMvfq4DrO0IBAkoWUA9XQU3Jjv
lsRSGbUoN0EJIT1rhv8xVOFJROoFI3+cu3MpQpspmCmqhxrmTdiPhyb7NJF9YJGo+B/SrmvHblzZ
fpEA5fCqsFPvzsndL4K77VHOotLX30Xfc21tNq+I8QE8mIcGdqnIYrFYYa0rQqK7ZTb3FpAQkb7Y
ZVl/kLU7BdPpeaO6znSjKo/gmTxHnQF85o82ywSq8x636+9hl7hvkOXuCL5nMcLXalACvVVOIKw+
pVl816GQkKMh30K6Ar0IsTuV//ocIorA4BBe8SqictaPjoM6Z2OPLvmyc9wCpFuKB/wmoCt6hYRH
/dv2RnPsCTweSGmjsVnB2B4TUSxm1M5FDZqvcpnAXrKf8+/LIHDSIhmM+zLCKsudMK5BhVC6S7gv
58hvhBBJHJO90IQx2aipJ1npoIkOrt3+TcKEd+7HabC9XiIpjJeMa4f0OoEu5uyVEbrmjsg/qvbT
thT+iuGNrgGmB/UIxp/YypJaMMMabNQA1dAPDgZoZ0fgSviq/BZiMLn5eCKjvLR066XrUr8trEM6
exMRNCF8vVZgzkhgY4QcODzoqb10jU1phelkYcGkDrCHY3+steZM9Dp3h1z1RiXcq6Oo6sBbPloB
wHQcwmRMkl3KzFMra52irNHHDgay2TmD7Wrv9Mrz9i7RvWa8vo2wDjOMNu2BZtvXwfCQgiyvgS2Y
6vW8YIo3/NiW8PWepGkuRFQArQPmD1tMBEI9UVsN7wrLTgp/HGKgxsdjEShd+T7OKYFfjAqB//u6
YZd3MzWb1Q1Di6ZEr3A390AXsG/S8NkJMeb/UJXnSRW04nOKbuhJA7IQCrQO0uo6/ZiVMEfGiH+G
0QovTuxjFb/KmuGlxeyZFjDzSrij6VOO8sfQEUV1X1dWBd0Ecm1oeEDHH1u9XxDu9I6O+LhP/MF5
07UgJKdRfyey92+3EIKQZqdDlHDr7O2WhIpGugoRak2+TeZb2B4j8tKqp0UEQvXVGi8EsdcWSOMs
Ix8RGSjtN2AnuNO039bka4CvIrmGlikk2Ey8dumpW+1Vpw9L1fcmYqnpaunvzHIvxa9tdGjGq1q9
ijpBApG3Q2txjB1WgKklLYG4vJ69WT4uc7sPk3dpOvSpqNeWKwtQD2j6R+cwGmAuVRsW8NjAn+DK
l196Oz3oxnJfaW0gtcRFu4og4vnqnig2JO2Lt8EFCXCtS2mG1KdRRe/DcSxcy9qN9nNYB9ub9dW5
UxmYvnJQ1wPVLnODVOlgz9WYIZqvfhrzQ5Oe4xmtkILUIc/mMBCFZx9aodFpwaybojRFqVlUinJv
hgnS/vfbanCdEa4OvOx++T9mqYjc1GXdpLVXlb5ZP6vhZ6TfaumxAOR+Jsq18qwAZ/S3MMYZIbcb
E5LjQrRBEJxkR8O6N4zateRjJ3qf80wAwwt4nKAdHilXZnv60R5LI8bCNQ3QMdq9A0xpA2zP26vH
lQJeHaC4IJLEXXVpaHFbGajS5rXnSPezU7uq8yBZIq4FnqUhUPkthFk1uxkleFoIWXA4q2OXfC7K
SQajyrYu3M1BSR9RMVLGXzBVy7rurCyBGDszrgogtByQVehcPZreLdBKqlFYCI4QV6KBqiTcnYyx
BWaPYiMuDTnE3RQWP2gg0VleIx2lsfb7ar+tHHcNf4tC+8nlRg162XdpVcEc5kOXHRvgXDoGgleB
GK49rMQwx9UMjYaQEWLCPDCHNxI/1MnLtibcRUOdxEJBy7K+tGE7aay3aKKvPVW9H9Jdb5xkJ0Sv
pmeKGr65ysD5yJgwgndg53FjYDmNWgFlxi7Z1bPmpejdn/RZcH9zt2Ylhv59devlxWibKRWTESCH
pyDfCmbFdPvqL1wpHS79P3Xowq7kAK8vV5UMclojPmrEfimX6G+2fyWCOalIHkclCi6gdI4eDLDS
ObfLJAjo+Nv/RwvmzHS6QxqDGnKnZLsY/ELZvokAVqlX7iBMHFBzvYy/Ean+0Yd9wABadOwaHcJI
GQO8bqQjesteMt5NYvu9VQTDooN/gKRAex4O2eL8d+vJRg2mhRnqJoJ8uFeiPg36PuxEGX+BlRvq
pVmoOXCo7Boy8tbxrRgcg45riXpyBTbOTtw0ZjWCdRxClMh3+mCwd4Z6skSpK65tYN4XPXbI9dgm
/fvKwjV5jmNlgpSx/gxLt5mDIb8HOYBnAcB52wtxcrYwjZUsxtRjZUwma4Asda/syCm5qW6qZ1S5
DtbiAmgGwcMdOVj/+tVOhWI4CouFC4oFvI11q8Mjp4Z7lZ80AGQWPy2RB6ff/cXkVyJoQLZawzTK
e80OoZdZvtjlx6R8zxxvsB/tUXXRGyxYRe4BW0mjxrmSFsZ9ruQNFKoBTwWa+7fyqnWta2mf+M5e
+7EtjW8ef1aPcbTWADa+UcdrugU3sJYQP54mgGy4o/FRGS/bsr7Cy+Hpt94qxhazfuqMLoYweT4U
gewlL7oHprKb4dQesqPzLLlOMAT9Sdpr+/Yh8UFcsP0Foo1kDLSLokFuKixt3BoHNBUM0yv4MfaK
9qbW14P6Fy+OtbqMW0b7X9ZGOqSppf4BksXERfPTbm6V47ZWnNzpxbr+ajxbWQwGoWo0FGJd+yho
wyej9C10Ii3pYSJ+ZR6qBHdofAhlS7CcVIGNc8E2fi7KFBs10Dm8sM1eBic9OtOTEVKZGLd3UqCR
pV7T/s3j5M/x0BjfXIVLF0cZhJKx3RUAU2tGD/gFavc2FiDzGQWJYe5VsBLHJDgxh9VkMnUvJcGg
EoAu2r5+yCVLoJVoKRkXo0q9sQwFxMjVp5F6dX+ySIjs4yEevRm0t6L3g0gtxslEeR1LkwZ54Xxt
9TdV9aQ2j9tmST95yzoY1zI0ed04VMQyPk7zhzYLoh5uGmt1vr50BdthZKYDBNhT/7LM0oPipG6t
xPfAzwxm07hKyts6xyxiYYpO3NcGyssTxziS1lYbOU0gGrytL1pBzmkeXYHy+5Tryal1ZG8BDU6l
mIExyYL7ge/DEOVbeB5RmLPL66EEdgfRelxGqaR7ufwpp/E+LpadsoR+0abXgBMR5IS4toIAAqNK
eDQDMuRSooZRxClP6YkzxsBsxqBUdKCfidrxuVfRSgxzsHVit046Y037ZNgVtu21Y3I7JKpfaD9j
RwSTwymAYQtXlVdGKxMvv0QvkHEN36XYpbQV5rG5bg8R0HKOuIFO6eQqb+lRVLHn7t9KLqOm2fba
AMQJhH09mOuLzHPIvgfdgLy4avWaDQIfzV/VPwVmxn/pRrp0qoQCc1i9SOjntV+7yl+6nSa6W3nh
LM3IAwXAtABBwVzuhtkZZEHzlQd6ieMkOVc4/Pdpa14PcSwyFZ63XMtijh9YE8pKLnEGJjXbx5E/
VvdkOSCrEziSCxZbYADbf7GOa5H0k1Z3rF5EdZMnUK/L/ynsK4n8M/XPAMv1YtCtbTtOnoXQxzVI
QNCZigrhpaiWDP2UA1/LW7KdFQLz4l21z+Fc7VTVtyMhJB/Pl63FMQZZVJZWkw7iGkREln7MY9WV
7HsbXUaLc7aroC5+EtMUKMk1l5WSrF3GeW/VGt1CdDRN+6HC6wANK6YIEpLnvNbaMRerVmGGu0ce
y6vG90z25PguE0F48y46mp8HBx/Khl+431EkIpHZwD9WdnUz1OED4gXBhSMSwdylZSXVdtW3CA/q
8IzKTtB0oocid6HoJCrAnymGDGPgSCo1SWnDUWgYW1bit06e3FSEuso9uL+FfJlMQiIssbsJzs+a
5/elf0qc+Jgg4Tt9dNJjmij3NsA7t08Td+nQEIqiruVglIWJdEq0VNhhh93J5vfWudP/PYoFimmr
32e2ZpLLeZBogJiY5sF2kts4Q8dAVElBOP9N7gOouzZ6FNCLqGnMHpnxkIzAQcEeAcrCjSypcBPS
n5pYVD/jG8NvQTqTGiXWlKuZAUFyjSdF/fq/88ICl8p1AX+0YeMKGXGTleCliw58IALkrg3cHfKc
xIJnGKexEjsEUGxsExprAOdw6U9R8VbtAe3I3nwPvI/w3p8+qxOg9sNdcSxfo/10Kveznx1DNz+J
OoC5vnwlm3GupdT1s61Bx5lO00R57MVFgsGyKfEWB2xSWX4Y8VraNnnOnQ80Q0xHA+Ifbflf+ohK
I40x34aO6xxc9L4+ALrLbStfcl62BfFenuhgBwAQ2m8pRgZzuDIggZmF6aAT0CCBPhd7KV92YYZB
9nY59PpPNAXcGEigpbN5Tg1RlwNPT7RLodeYwkrg/5cbay7yWI4peoZ00oABPFfLQBkzxyVZ1Xs4
RKUvx4CM3NaZ408wkIbpAHQgYBqRbX5US1LOoYLiWB6Ck8dZPsYZ0AvbMjiNpCCd0GhW+he5EZtm
HxajMwuCSpU563fFgLYsSOuvbMUuT9I843k9SXfIS1lXCuIPT13S70DXQAOXOWRuEoE8K/33AH70
k9DMDnQggCOwheh6VuVi0qD3YHwazWMWZT6InrDqsxuajsBpc/zPhTDGqRKUgeXahLApmtC6JBmz
p5qt4Urx/LG91JwbCZJQScXLBo8P9qyUDZIVToe4rp2HDAyMCP/zJJF8ZZaOzZwYuzZ3FBeAcT/7
qXrals3TElhOIFxAdQ2xA+OYyji0e7SswwFa8bGMgA1UIgFHRPO5IjEqc0yUcl4qCyqiW7dVC1cn
kTuKBjU5zvxiHemxWcXHfTkTYDqiUigtpodZYEv1614L9CrYXjPemV/vF1V2JWdOkajsQBntRXN3
YyFqbMB+VbeeBFzzUcRxyzMOA5DAFK4N002se4v7pVXzCUqRrhu8RlMBAiqb00tVYv5N1ssfSQ4G
kKod0me5JYXg3c1bUnQz2hi/w1A10LkvVe0nwJmTSUI76FK3brq0/Z3Rd42fGGXnLctEBPJ4SwsA
BYNCgIFEgAU0AHbBEOkZtG0ARjGQF6c7kfCgRNdJLzjevNQNJlB/i2IRDZaq0I1Eh3/TJyN0FWPw
5ir+ZvSml6nha0baI9peP+daPc6y6KH6qwDPJKaU9bFjnh5L5ixRRJ8exm1xk9/2O8dNgrtyB0jS
BZyLtEzRfQzXANAyROiynHDgQjRzSsrBbMyEFs+M+U5RPXW477sHNTsXSIiLCIJFshjzyYdGWaYO
sqJpPJfEdFuwT+tDFwxpfJcODjhYB8G+8kSut5V1aJ2BBDtyi+gmS+8GBYgphnIrVa2XDZg/XCzL
HQzpbtsh8E4JpbkCGpiCHBX7WrbTxq5H2m5B8M+UPSl8VpLMn0W0w1zdVnIYL4oqfjekGuTY4ehf
l35VYt69uZOyna0KfBxXFG4FdIEDMReN9JcH35JIRjQDDrsC8HUEek4AsDa937fKwdCvbNEoIlcc
jYuxhrgJ2Wa50KgL41eJkMhRcmgWUwFKHrq95qKab5zCUfw8Ca/rfPz3sA6YgsfQA3CI8Wb90imj
NZiATGYEx3VxSxEdQdAnN/tt8+Aqt5JB/766L9Ks1EJ5hIwptT76IbsKk8TDi/ARAfQRQ4quJomA
+HkiLfCuAX8XONxfMIqGYmzshXYrj8qTJHlO9GYtx258KlAuFCaLeFfUWhjjUSqihrGFVDTquakX
Dz/0FBxiv/ijv+fIa4bjVWL8685yUEcjS4BuE+QVMbB2uaR1nAxySkVKyrKblP609MmOjOZue+c4
s8yQo9LBPhkLCaj5SzkLBtK6hgaB6khcU3uMEhRdgU6HcQhfjT5R4kJmSgINZiGaxeMtKkgAaOMo
joPBzuamcoqhkxpnXUY1VLKToEieZeuFmKfIeii1BK01glCQ58V+weJh8I/S69AvWpkpkAqitJOw
pkqsPhKAXZBCDWIMGbalCCuJe/muZLEdHPYUo/Upw7rq2Y8YHA4FuHA8NOg9t1ESJGV1VPupceXa
ubXl6GV7U3kxBgXKRosk4Ny/VOtRRBs6IuPid3JgXYQPDkIqNMu5jhR5ZS3o7hEJY87GsmBKM1Ug
bNA+nWiv9rmfp69NE0wYZ9zWi/4UG1Os9WIu23bpAOpCezIH5UXNvwPD6C9+H2V6dAJjUAyzQZf2
Ecl9ZNcOfr9zikclHj7UQvL/RoSDNiKQsAGEmxFRy63mVCjaAYPez4G4LdexIDzgQN/gRINn5j8i
WMDJspYLOc8QvFu3VeLV5+mY7ee75pu+Mx9N93v9D9jCgyroAnsvja523FaQ7sGXPUJLMSXXtoC+
w/qTsB/GFLlgz5J7zyjduQNzhWhqkOf8ad/y/wlhwgTgmGt2S8sgmvPcWMci99XFxlCy5hXTbfG5
rRHX6lbCmEgWUJpzY5QQpk6SqwDTTxcFkdw1A4g0WqaB8fRl9hmFlsRSW2Q35wj9d4D7AXNb/qyk
ncC++XIAuACnADhpdm9ArojDSrvkbDse9zJeOEGGwQtfUTpRdoy7Qw4IF+BoETSyzxxJTjOw08H9
OXIb9OYpBe9V/9OoM1cun7Tw4d9vEYX7wrgDGj6+YAs5CygqSgsmX8+vPZKckigJxlu5PwIwBnnp
GeZmsYvchgBz/G5BicY6xaIrQySDOTkxqtxdmULGbO6c9F4zbhBob68T7wJcq8Gcm1omMqpQEDEO
5zgF8O2xJr6QgE2kCHNgDLAIqUSDlFbrdkWT7WZ09hV9G2wrw7t4Vi9M9uVuSarTj9QJUA50242d
5wzNxZn5WTr/bEviKvQnhWTRZV3FDalDZoTWkFSDTcgEE0Rh7vNOEPBx05Frfai+KykNhiPnesSy
Dclyb9iSOza4tmPFN/XseVB6P3Z6bNyM2i9QgZZ+cMsq2eV5etM2k+hjRIvLRPS5nHelTp/v5CTd
Oo/zPTicwWLrKpbr7OVjeJj9Mkif7VcRtz03cFovA3NDzrrRqXOKxZ5s52XEjG6yVLscgKdWFZ8m
XXfhvPbAh/Dj4i9aEC8SB8wpj/HGJTptFo2S62n6aACYOAYAYJsBcaI8btvU/6OnjbwX8G9BIcXo
2TZ9NTe03xETXOExn7Vih5zhN6uIjmkzIVjLieFlRvpYOc5JbuZ6t/0BHA+NxxNeT7ijMaPGPkgH
O4y1Cn1WXlTFOJ2fY2XDujxj3OvDKRU5N566EKebaFtASh+1jEvrzpsxdcwU6QM7lm50BXGx0SPn
lXg92M0ywFDOsRnMcufKc37Y1pRzfC9EM8c319u+a3NoWijXaR3kzUsZCkRwjgtEoDtWoxlmDCVd
aleadZhMtAEkbe5T4kt6kDq7cLjqNUE/FlcXsPZitgbZStAIXwoa5kwxEgvLOJgHdT7F1Us6Pm0v
F1eXlQgaD638UC6ZURYmEFEmQUquG0CCAi93mQ6OiHCBLjwTK2Kw748yzKot7ehMWY2NAfB6kZzm
+n2KMFrxsa0PPUhfpGDEio6Cg7qVfUnnhTR0arbg0stdZXAdr/yuBeSsgjB3WxDvLQ0MMrzagcmL
4dxfuEmrlctQnM6rmNr29XyKHuabBICD0jE6FpBGRBVXTly6lvalIRU88HIsyaiRneN9eq7P8S65
ts/yLtove2PfCulFuQIxtu9QHkt0HzEey8rKNl4sqOeAQXVA/bEfBceIZ93YoP9I+NK5kKmJMykE
EmTpbgAvdncsQv9vNmklgwmzbLCLjOEAGfP94s83OfBAfrTBvAtf43dp9xfvPRW4dwBQgvOjiEOX
hwlof+qw0NJ0VMgTmiSBzY8wvHC3leIdpJUUNtNv1UST6xEPCKJ/63WvUK/K9LVf9ttSeDfGWgqz
cnpYEClOoEvqAEMdLFXTVZ7upPTV0W7K5X5bGM8UKEoHMt2UyoA9SzYBTAagi9BFPrcqcm5m545L
HQcWBloFq8cTZcOcFUpTDCQ8xuHVmrKAeAxuqMoOKO/O6TsRdR7zNsh26NQYpuk1DNxemkE9jYPe
lQP6V+Ifrebb5S7pMGMsAmvhtQoALui3HNYQIswPqyPa2oAVGCi7KADLEpJqd0YY5IF0rkVtP9yV
W4ljLKLOksJoAV7pyR1a4WuArtI2ccGJFQlhHi1O7wxq0tL7aHxsxkPePaTR8d8b23rZmFtVqvLI
TtDl7CkGFAD3mhpjTl9gZjz3iVAPrV8waPQVM4slETzsEfXRcvvod0t/Ncui1iXeCUWRHekrCyj0
8KOXZmbY8VCoQBL3YpDt1OHkVXO1V5G5TSvnXo8/bK0QrBwvWABkNJ17AhoFiBwuJfZ46I0RTSk0
E5Duh8ZVpQcjj1xjltzEEABuiIQxltBoaG3LFfriK4MKiILzdOqWdDcroN3ZbVsEXSk2aFjrxVgE
bQW0MzohO0w3MuC2wfvrhmlQFH4X9phsuZPw5NwWybXz1VIybqgds2Eeerz/0Hd7ykrnWw/sDU2P
RX0vPCOBjaAIBbYytLYzRjIseIpHEi6LCb3RavbSWC8OWs2to5IcwljwkOSv429hbDKy6ou5slQI
q6P4MOYlZvXJAdy8x0QvXclafqrmRFxbkkXThVyP+0dLFsEkltPRTOkES2XYLmmep0h1l+QatDGC
bftKNw9g29V6qoxVkhBOd6Aqjmr9PVb01pU7A3fJfLbqKShkzU/l+Hay32Qz9Cv7GSHbPu1UtzfH
W7V+iiYdJdXElUGJ+xcGRUkNgCqMPNyXpkxNyrXawtmczOjQdYgLkv6fZmkFYQH3VKLO8IvOhRL8
XroApUOjvSbhpjblpy587LXbttwvP6L59S/UURHyKhTW/wsiw+g0g9Qs8J9Zqnsz0h+Ohcl1UasS
V5tVMMBo0+RdETc6pMhmdo9v8TKw4IbAPCvy6tQrotiDf2Ov5DHWs1TLAleG2w1JHNVt5R9L/F5N
hScTfYeq5/WizE+h/Gx1rWfmInYj7iFZCWe8XDZJQ55FuPdUOb+yjcdCDh+zeNlZWNl/v3mgcMHb
H0dFBjrIpZFERUZCrYKkqjmDraxtzrGIs4ybYkBDJiyRQk4D0PhSRlKj7GFNMm4/+5PMT1FsuWAx
w4T2DYHBTKmrpo828Da3NeNd62up1KBWjz48cGcHBI3wcKDd6mXPxHTEtgTOLkEhpIjQHg7udLZB
qkH7AjYJB0yf1OdMw+Mr0aIPMhloV+pFfWwc+0fDpa6gGKHg3cJe6ONsLmbfwf4l5QdwEHxzzo5S
Ofu20bla+rmtGefKuxDGGL81RYoajxBW5CcytbiE3HEU1Ce5q7dSiLFxkDoumjIgNbOgyWtRn9X8
IcMseyz92NaFc9Nd6MJc32MnyV2Nf16iTs+ACthZPfqNnMZvbed6JtozCJUCMxWZn2gJ6d9X5mcu
qjOMdMJKQpHXRENJUQHO/bitG8fGL3RjTpZtk0ipW+gWAQalsBt37EV9cSI9mGNE0LA15RH0SCft
CrM5mC5yoEgu8EOc4OdCE/r31XLF4N+sQD0Oa7D2Zn+2+93UqvQ8uUZfeJXAJvjrBrRawEMjPmaf
fX2hFIbTwbkDrtbXuqsmEeWcfk3eM4EqFPotgn3x5bUEVmUJIoyddsAYa6B7k1teSc838u34Fp3R
t/yE/pvreh8GWetmH8U/megjeJfYxUcwl6bRtTYdAUFmKHbJ6DrKeTI8YE5ZoF4BIgFRPJRmTZFY
vqv6ozrjPWJnkHqlgtS8MdxOuy+Kt3o6D/HkRpPAiQg20mKciDYlWdfQtKsJwq1x3tuS6OnOdx9/
lKFfsDLMSgKkQ+dQCXhp2KM7RcGY7ouMEqKB9mU/iphSRKvHOI4EZcxpKSAQRBeYal2Wu2TMPJL4
o/a+7T34R/uPaoz3GEunaAsZkkD6MhNk9RS3VETZUFqb2ToHjP9o9LLrSYIAQ57RHe2byWtbvveY
oR3k9zL1Z9UdRKhxIqNgfAnGNDHBoEMvTXkh4bswVSlaNyZmUpoBvEYTfr934u/SPB6A9fja18Zu
e3t4cdP69NpM2asHYdywUOOuIx1DiTugxHURUHgB5h1fm6VfqidDBOnHq3ZeCGVcRtKaU0FMOGIY
un1MArl2lUN5lRzhP3TVa26lJ/iQsve3leVGA4AqB3q+gWbvrzlsRD6hCrH2GPlJIR81JCos6dPC
0NC2JK51/Jb0JZfdKolcEAJJc4uJy7Zy6+5vztVKArOElWURItO7rAXmujV8gnQ1EqG5ce/LlQzW
x9pNl7YabMPI30zncYlu0Jow5cDN19BBLlgyrkuihEUWphwMh60RKtJoNRh9xxlW7zUF1Rrbn7oz
SW5rab+9OdyjtZLEuCTZSQnJdOotugfZ8A05cGqRR+IbwB9tGI+kRWpSLSO0GSUETEMgaX1QqoFS
926jeFU7grkRzCBot3zJirdq8EYiONmiL2AcFABcEVv30LKrfpjaJ+ZetleRe2etVpFxUEvuLGEx
UQ3Ll2h8cBQQ+t2FBAfXLzqwx9WikQaBgTiMpzKWMtRLcKR7EYAsLdkLF2+MgJsYe4OoFCUSxRwu
c2zVhSjUFpE4kuh+fUvmb0N2MkQ41SJJzBHTMEc3Wh2VNEpolL5KpNhTOtecPidRcwXX+wHuH/3S
QBBGAvAyyGiWGRDgtDwg269SDzo786M37jpROzj3dK3EsKdLTfIuopmaxfqOqbVhPJuhIK/INe2V
COZw9fagEIu+HEf7Me7/mfXjtmmLVGCOjpE2JoDbsVJqCQKpLPJlstfCf/47Icz5mfXGHge6Tupg
gvizACjHXou+/VdC2Nu9aNu0R54A71LcQ6kaLJLhWokIw1KwXmzaoB20VO9oGkuxnmP9PYn2uQiA
71ci9UuI92fPbeaggLOyyTOqiaW4zgEAs8btu3oHXqc75abx01eAmfp57+p+d36OehA8u82VJHCp
3MO6+gbmIdDY6EC2acwH8A3PGF6SofHa6pwlZwWTxts7x3WvK1n0DKyeBFKixpnVQFZUfw/BYro0
+Yucaj4Z5aB3HL9pip1hFm/bUoXLzDiJOKxKBdcjws6dclYwaOwuO3Bz/VN46eibx2VfncOrNihf
5N199NGdXrblcyOOldaM8+h7xcwX+maOxne9fpZABjG05i5XFBSYTNstsywRLDT9yS3DYpxJFQ/h
aNMgp69BoBS7ThgAm9CVRJNbokPCOBXLLFtloqqp89EGMeX4KqR0EYlgXErfLrqMOx/26eys6aHM
P4SjDb9AZjaWi72FZwABVs4CNdJz51V75SFx0SZ3hyC0Xfzo2tiXile/qrvwIX01X2V3PKg3xHP8
Z21f+IUoCyDQmC0/NKUtzST6tXlPOblzugc9EVw2fBGYGKFlTrwdGPvoc21sZHoi5oW4cXrIwmdM
+G6bPd+x/JHB2AYx1XBSbMhI8vk5KXo3mfRdNoVuXVdvpS7qS+GeMjSkAM4RMP/IT136lqYFM16h
IeiwMMYElEzXIbuhTfymPsXpURbV8PkZIhS+dbRnY+iLHTMqzLIrpmJGpvehe0GHNkwkOWOwz3CL
O/2mExXluCd6JY65KtoQ86ezBfUS+U2fT3ZzjCuvsI/be8aDtwKP2B+tmNsAeBilPVbQSjrY93Mg
XycnrfLz1/q9dZVjuk9P2Z3hhcG2WK45rqQy94KR5egyKSG1187oZ5Sn11gSaEbdxJcjjqlBBQUA
gMezL7GxzVWziFDUyDGeLB+ULOiAEaxOfhftdWtyl+z1L3RaCWS8fktUKdMk6JTbs3o2ERJ7ITHQ
jCPPIrAu7vKtRDGnebHrLJ0W9AMSJ7tfythLIusqnwRz3lwLXElhzrOKo9tFBFLMfG9r4F+4K+Qb
QzQIw0ODRQPvn41i/b0JBprJoc2NS+RjYj2XW9eMb5o6mKoXUEPayRXG6pLwauge5hSwQzvnr97S
Fp3BBCYZxca+dCWjDmDs0aQFMFSmtOlszO+myDty7XElg1lNDa0KuoEaBH2vx5pfFB9W/71fAiX8
0ehBI4Ik4G7eShyzqp0U9XIbQiVd/2bMn4r6ZDpXwsQb9w0Dbj6gj+koubGowfacG1VJ966bJ29o
PuJQYINcS18JYFZt1GM9qS0IaPt9VpwA8SckNeTdI0gPAfOYXl2ozF9uPtAHpNiO4Gi1uSof6rg/
OQb6cRaSGqceY3Q3kQzSIlXvisO2w+BtEbBSbPQIAtvD+IIQM5WT4ZQTHIb5YFn36EKc1KtMlEHh
raAGbhANcCzo52V7ZcBCKdVNrNHjpfohMPciYwE9vLbfVoZjCehzxHA2CjlIe7HlhQ7MAFJiG7kn
Y/od8Gmh7ALX8y+IYS6kMPfG4DTWRExIAdLLXV0Du7zJd6DfeexQqjFRq9lWirN2IBXUAAdFUdtA
B3FpGkBYznV7snLPInFQtd2n1k+eKcmC0gxXjIZEu0bRXb6wMFkgOQBmjp17Q1p/KweMzSjtnSPE
t+JtEZgfMdQIY4PN0c9YPcasxCwMPZZyL7RLI7CbLH2QzfjbkkVpkGjkXIT1TZaarxWafd1hMa/D
qNBcuV8adwob55h1hgjnjTpW5pKmw70avskyTMwOX35SYdRKsjRxgcnb2B1BsZEtN0bvKdmpcJ62
95Jz2oCEhgYEipQog/TiUlSJQfS4y9LCw4QMhihIFHphiTtambMQN3Un9aJ6GG+90Y37v7QYoIpj
XLASFlKrKV3hkWEaXDk1u31fV51gnIIHU2IaGJTG0QOSADb2UjF56cK2mlH6reO9Kp+GNoid61Ly
imYf5T4SDvtWPpl163b6Z2gHsf4Wt8eQ3CUirGAegNrFlzBLnKVREqUTKbzspaMPqfaj8RuQwv4k
+wwZyGN8Nu7iwA7IwbwRgSvyLEk10CGGHk4Q5bH4TMOgAneDWhLt7B+danHL3lRcC+9VD9ynsUuX
f9uiuCIpliNQf3Byfz0YVucpnqyoKZWi8KZp55ATmLrx3/tsqF4tGuviFbjMX7iR/5HFvAb0xBxS
U4esGZD8RXwoh9TtEk9ebvrF17T7GQhHrRRsK6jyzsxaKuP/zDBKq27KgZhUZBR7b7LSa1Wpuvcw
tOdru0+0WyU0jZ/hONn1LupJV7q5KYfHSFaG+3HOSxRlVQVc2tIkHx1laAevazt0X9QaUUovlxzl
M+4iMxiTCFdUjwmryc1VrT6EWRI9x6U+534j9ZgLCQdDUHziaQeLoQjJloH5MeYBaTToqjFsmKuU
0rbpA6i2k+jFWQRiqNWzPg7c08CRM4AUAXymy/PpjHkzK8BWB5W6sm8nZWd3cTCHmmCzuCYC4ipM
wqngxMGD+FJOZJhDN7a4E8cZoAlBMcbGP9LQksydQzUNd05CwgAIl/1DDhdoeUOJORY3yopYVKH8
1c7FqqzJuDXRTw3gD7ZpZJnTwdAIqEW0HcCnw6PiA3vPnYJPxY/Q1E/uo0A7WbMr5a5qu+kpPYJj
PSgOwFQ7TldzUO6JS4JH9dw8lt5fzHVjdvz3x7HtJppSjZJEeU8WA2Tj2iNxjvjIWN+P1nU5CPq9
eZu/FsbY2BjBYUl0JQAgoqruKLXyTwW4Lw9ESvK37eP65b5BXyKCcPhAUFZhUIwxNAWEBUkRVTAA
WXu15u5/SPuyJjd55+tPRBWrQLcCY3vGs+/PDZVJJuxiR8Cn/x+m6v3FlilTyVu5yyTTtNRqtXo5
56FB5PL3InRLQxukCtghJEJObUwdRDfQdETcVXbEBTBP6yphsxJ1LRXWT3ZIcnZlPtkkn3eIPNTR
RrvWN47Xo6+DYazB57fBRvV+X9ZrbZskRzfGSlpU6Wyw4WNr7kttG6QrS7cEanGilXRPm1ZBykZA
hv30Hm+mfe+l/2Es6O6guffT7j5gecTMQ+wbm9C/rN3qgkquwZpo3VQ6RHe/7efpvb/7BGb5Fijf
V/f5dnDTcmUHl5dznnvCoB0cq2T1emlgPLrDZZxZvwd+r3fXq6TOiyKQNlAxfAxco++o6Ojy7WiR
xKJGMKta4zYVKkO3BMq1a+3FSwORQC6iFJgq83SsI1mGnnWp3n1bRlywcTQ/Q/4z77KD3sBFjdmv
WrNdzUxcK093E3hTwzS+X9m9WcSZNz0KkqXdSzO11WpjNk4w023AnvqmUkX4FsWsc5UlyjawzCe1
djKmqvH1YMXKh51kj7nWkQ3gKZUVQ166NoHviSXBrUbwMpJ8gMNFasyBdGJ8tdpGoPGwmnZkrZNi
TYzkBIIuqYRWQkxa3AaJVwY3XYIdWAOpWt5gMIOjEYkgjJOv505kadxUae6GqZ34Pch0EpocknF8
pt1bxLObOuvcSo3fOqL4PJv2lv6+ssELGQhiHH3C/PMjW9a0JApzE59gh1707JQsiVj2e9xUmztd
YW/CC5+0kTV7uu8FS1ZuqKUodiYNnUHkbAejfafC+7DJe9NCZNmaINJ7hbGxodjW8a98rY15Uc0j
SZIDNHRwwZVzDFu3lkfT9yjqWDqoLELyK+7EvgzEStXj7EYELD6efKBDBXMbBtYk3ZRw7Gtjjl+R
GRlYng6jV3fmP5RvkFqBr0O/PpBhzw7EGJutqnKsIEq46cuA2oA6eSs2stAcCKZQdR7Rd4B2IE/C
YGrENisF0Z0aAr/0ahhfO8evp4MD+HUQ+Gm2Z69B0iyNBZ3InI/okV2GcQCKSgqZOhhri9TT4GrK
H71xawR+pXsTuYsqd4QnUt4r3c2AvlaoXpvvSbGnxVouZvH+BBTPjL+Ldzww2k+/hvJmzt7O8W1x
HVJmmV/B8ADqJyVgQn8iAUA5NxqISOs7K71GDSMAoEp11XWbUnxk8aZIVm7VJQdlYhiEUNAbUmAC
S98zFMijZHg+WOrX1LyXxAZ4twNopdWpy0VJmO01MQ5pkDP8X5sGYVQTSGo2mVfszC3CBx9oi4ce
LaE7y38XTPPtu5jRW4U12w6wKqxwP6INwKRchw3X2ibd81sH/Bds176PCDL612kbsIfSC26izetl
W126mi1YqklNVOXOgsQubZrBMgXCN7z5YDlTfO+swQAtywDGmWbgXYwXz+niN7FTdJjjzl0+Wjvb
qm7sQtspWrPiHBeS9gQ+ZE6sIIcKZ3IqRqRZEWYUuRXRcBqzSWjqXQ8s8atarXLPqFv1oe/07iof
W5W4Yx7xt8trufyqs23oiKEjGJlkZbholRppMjxSdyCg6djwORDPqn3M+XNmrIQaS6sKwmAQBgHN
GBwV0p2rJW1nB2mPp5HwqfEfz5mqrE3nLN0CxzKkJU3RRV1F03xsQm+yWarv9Aww5IUPfByyNvWx
1AmC0sQfjaQ7B4VjHiUhNIprvDAhrmIAl/14L7Y5CwGbUGxtEMdmLjLKh8m9sn6NuzXataVLyAZs
KaAgAbGELOepDXUAnkeOEJ9QTzgMnZ6wpEtWzGRx445kzB7k2FPnyoBLHDICB8ORoDzX9noTfdp5
s5b0OpPkzLAgMEgVVR+cO2lBI1UxSR/33J0CextroavbuZc2k3/Z7s/E4NQBIQYGjyY/A39OFQJx
dTyRDgdPqfZh/6EG23zNrS4Z4rEIKeqqSmNEkhwiKjy8lOAwkU2M5o9exfyOAxqEzT9odJSmlTyW
UaVG49SzuF53zZzeRIO1GePp8bKYRa2OxEhHuKvQftxWOF6A+geDk13XjCtvpHmmyr5cnVecf5v8
NDnOPUuHWQ9jfTIFpCHT0GbvU2izKH9B7ByVb62zKQqVOV9qtQe/A7us52wAsuTjUyUZCGrGthJy
XDLZc1PckvZumG7U5C5+uixmaTmPxUhGkjuiwkgcFAzSp7AxWVa4jemB33oyt4iaV5Raum4AfmDM
OD8WwF2lY2z2A9fDHqOz9XuOwncEUs/kKngcQ/YPDRgAB1WR/NQRVwC/9vR81VZLQB8KSap17STb
TH8g/4D0fyzi+2Y78kn6aNSVqOYdEm+T+KU3nla7+dro9qJ3/aPIWaoh1lOjE1CkVQtX7xoGpLPL
JrDkijAHA/wbMpOXnBGWpSVqC5aGUMM4WICIyDGas1Y9Xdr47+KpimQ0cqbSOaIDHG2DfhXU0VFA
2E6AUMjxOtLLkA3ltuWpl4gVf7QYWRzLlDw54alGkDSGiw1Bu8sPbVgD/uJazX0xuk14C+oHNPhf
XsuFUzvfH5gBNlTwtsspd6UNkxoDjHhRYESsn/F8869kRDNO/WmsAZp9V/QkFwFheNPjCrEAaCbZ
ODgXwi6uA9RMXNPtn4TJ8pyNGGR4ja/bveHnV5PLH2nGAFVX3dM93XacUY+wZGM27to7eykJd/w5
ROr8J0UA9CkFuvODsyUufw436U2wY8pNdG1cxU/q4+W1XhUo3TihAGR6kUD/mDDMJzHHCx/anQ1R
w2vgZvty+2tF4mymF1ac6KdeZRJ5YPQpJAr0gTOFpe5wlfj3E7L9HGTP6crJXHoSniypdGyiTghM
w0MeQO8PxmHqXcpSVjB+Z7rqj+I2ZG+k9m6xxRikb+BOV6KU1SWWzhCP6oI0xfcHNDeN7sPGiP8z
vHpDWSOwUTtnoOBZmcpZsGugsyFXBSR+CpckPwmsMOu43QMXpLPQHQhEDuL0bEw3vU381vrlANld
WO8lUkY0jPAe9ZGwZyn9bSTTTY4sZtfszOFA7adW3RPnMez4RqkzzwbS6drs1fl5nz+VOgBpsRH8
yr5TjelYTjk+NWs2sXjU8g+kL3oVr/Th67LtzSt9Ynog5iFgb0OErQKhUU7CNBR8Mk1EMrcrCrwl
JrNlaTaVK07z7C6YpVBrLh7h5jzzX8D4KgmP0akBaK/pqimal4HqYLXn5OXv1bF1ooNmz0AzjZx2
7o02AP0IioZqFP7IkdGd9NC9LOIstIEuM4IyCtdo2NHklmDeKkaGvB9KU+XHaDy1E6iwUBYIQ8bj
V4v8w8oh6Y90CQbJdVsGQzN4OaaTVaNyFNevlhYenKh+peEalPscIZ2aAd7pc6kVLVUQJSMKps2g
TKmdt+6Q+Yni8eA+bTxBV47gmhTJszrWYEZDxlvkjHfW+Lul9wn3Qjqt3JZrYiR36pQ2HzUta10w
sLR7tYl/Kj2v3oDJ/6WhYWZlh9akSc40z1qHwne3CHV/k3FD42fSXGVrtajzc4oNQryGEACtKngU
n14Rlt04NBqT1s3CCLRPJQk9c4zXrG1RlyMp88+PYs94oBixy9IWIHKOl3fOVp/pC5S5SuP/7Sma
9UGIQWDaoIKQ3iFFlsfA5oAkpCaRZnaVzg3yHy1Mg94BanDlxjs/s6fSpOfIZHYRAMthEUPdXhtB
37CqbGJW9lrro01lZEQAhymndC1rs7ygf9SUYilMmtoGDaFmPT6VuQY6Scr4hHeDseKVziJh8Gmg
PYvi6Q/eSgDzne6cafddy2McLe4EjLQ23pAxG3Vlk+I+Q6+TlzvUFcYawO7SwqJzYqat+/aKkvFX
sRmmWg3jbwdQ2QAd7SnU9mH+GZUj+JDsFSXPY+9vLf+Ik+IG8ILpvdpDHGB3Nql1a2NEr1B3gXFv
iZc49vPORcz/95Z6rKJ08voS1Yssg8yw/ebv5TUiXyC0hxvVfnDW3mXn4xLfKqKxD521GoFHPt3I
YQCarWOBYJHGL5aK2uW2UfYpD1liHDQdtw4aQhzPxnVzWc3zLjRJsHz2RRUQpYTgPuAHtf4vcX4U
5UulNC5IJ9EPh/NhKPuxBagHKbcUAWJhdds+N7ZNhCESTJEEZeKp3PAJ+kIuf9ystHw9ob38f4si
WXdbNSE3FFg3gIOZHjxy8p4MKzLOYq5Zf02bG8UspBzlOkld1ySoR8gAOGfNRorpqSYSPetJ1m3G
jt/i+blW2jsvFUlCJcfU5/akDiGmpUe7eEkGsbWjziu5YHEMPmr0jfYouyXVR4kKdWL9NtLpxtRe
MhXjwnbvcWv0TGM61AHfXl7wZTM8Wg3Jcakk7AYEnK1rAJypUd70btf322z8CWI5xsUmLG/s/Krv
9pflLm40ej7ByoUeKJStTq2fA/88SjAnD9AuvrPsdqc7ALDj5Zp6Z2XB73VH+wO8O2iWLMlvYYYt
R/kTh7qvRzfoMzQ19ZsWOW0LhAWaqT+bUeH1dvowTtGK7KWbfIbm+3+iJR9mCnTT09mHdaS/iqtq
b1hrl8HyKv4RIfkQLvS0K1NsHm0HoByZcCEgczK1f3IZR6pILkMQrurJCFUqpEC8dIca2u94hxba
Q73jO+649/qTw6hgeF7sxsd/MZU/SkqmUvI2FBlakd04xXASTTYZaTZizFdi1sWL9UhH6YTaQdPZ
zXyxOvHemnyneKS4etIDsN5rddelD/9/WsnnrqUGupKxpJnmNeKGkAMZfl0WsWKAckIlSQJByzk8
VornwbhbDSIXfz+ek6hlojkDvvT0DBuNiWAVUKNuxu/a+qmiu8vfvxhzmOg6QfoV0HhyqEPyvrCz
Bj6iVdODSAkztOTJKp+JWe5qkl33Q/N5WeJsSmfXz5FEyQaqnKgV1SGRjCjSu6NyXyk7q/gVtCvG
tnhwjwRJuy+oGqYYKgTMrHPXAUrU7DAMutYnuKgN3vsAJEah+axzJxWTkphGBQckcL3l2bAH8ULB
IvVdHSu3ndSV/VqKgdEANrc9ofgFjPxTezC7IgiKvJ6V2jXmmwNaE+q3a4wCi1YBAEiEvmAB0mSY
SQXZpNAhWLqQZF7douEnq3B3N64W7pBvYkrh/4NR/BEoz0JHbYG2UQGBVbF19NsaZEfFl+o8a2Tl
TlzcryNB0qs5VJwqHKpZM6DJkNYbgeWWfuqaS6eVvp9vDgnZ0JH3RfcBqpTIn0j2l9tjGI5Ri5CP
s8jF+MMVcQefjCzexaxn6d66Ef5tcvVxH3jU7d6fmuvOy66tbeVzhiV3kX9fORLnpWhc1UffZEr5
31IVdW2QBpS8d+/KJrwydu118ZC9AdjuerpN3uL9tHlIVWbdV9cheEkRnK9EhufpyvkT5jEbkCSC
W0/mkUjrEhAdtGvcEXnBK2M7eJEHwqHebTcYvbk3mL6NVjooznO0kkz99NSMWQDsAwcyP8PJBare
m3o/3qvvlfcBPhxvdME470VX5jVWfWetWNz5dLMkXAqPBDUSSnkPha/mvpliE4xuulVc4Yt7a4tn
7CG7BVrY2jrP5nVmfkfrLIVGIZ63QZlCLOqEXrWxGNCwU9B2ND8P1bN55zDFIze2p3r6tlpxUt/j
PpdkS16qHSuhjgbWG7MZ/sRe7bvB/3wkrPOJp12p9+oddY2t6Y0sfXvqfEToa0C5i4+BYzOTwqme
t7UgAT4B4N8aTKzdPE5s8BX3++hxP38vt/aVsVkd0V9cdxtwTiihYshLjobRAzE2YY91txnw8tAu
hX4L1r8bPsC+fBAJXicjWqOSys39ACWulTByKV4wjqTLu95kGE90ID3QTWb2G52O/yDBBOCBgdIZ
qLflIadSyWKY84AZ6Sxx0W3sJqsVjaUlNNFUhQYP0POcIW5rPBNJrEJEg/l/r9rBSbefsJzrn/y1
ZF/hPnweWbTv3OzVWVvApQv2WLZkN2ajGZMWQDZNe2CnuCH3IqQOQPF4+cZbTBGgD0/DJQ5E0zMK
ItLXdVqB9No1Ojb9pKyZKb5/hKhXWQ8Zs2oXDLJu8YEEiWDjdtUrLUVHx+IlQwEpWpyTYV7jkVk/
h/f0JgG+KeBiMCXIHDf9YeChkd/9WtF66a1oYw4X1DcGuubl+ZCk7ZOgEgaWV3u1M+akX8Q+9Olz
qr8mlhelV725stCLd96xSCngtGNDRJgHbtw6ZulDv8NA3h3QGK/LfboTFiPgcr61UlxAAIRGVTLZ
YLo7ekHt5rLqC0Zt4W2M8RjkaPFelSKPoG7yaKhQVB/IS1G4NL8rzS1yiuBhA7D+nbMWmS5sMDLb
8zw5mr7AiybJ0/XR4USrahddgv12oGhwM4Okx0MIbDOXVVtwOiBgm8fHkWizLLlRKovLuDdVQKuj
6O475fgD6Dkr0dSiNkcipE3kcY9QGwC5gHSrWFtMXivu+nF7WY+Fsw9OkbmkNpNFY4LzNEwgVZcY
cQkhk4FUaJhuOqgDTq3g47KcpdTrzMaDGSm8GTSknk4FhVpuNErX1mDdvhoQHgLvtzcBjMZCBZAu
eye7KaOnyzKX9sgBYLxpoBMBDQmSbqGRlEnad7XbOLnPg3Kf2fWKGSzluaDWHxn6qVqTFRGepZCR
luiyARikUbsFL1lr+HXrTSMLJy9q/ShcGT9eMo6Zex5Gjt4VenYlUV7G1EGviDHeBsFXPDwV3e/L
y7doGsDdB0ULDhWao05VU4di5GPf18C2eq4oRhYNYJ0muGFfL8tZVuWPHMktRzxGObSFHPBNpMat
2d1qa+iP59Mm2CMHvY3IAGOiB5zhp7oodpwNgTpbX148TEkwD7oWr/VkdGgjN8PdGE4T5rVLfii0
aF9T44NijNbjU5g/Xtb2uz9dChTxKQA20FFmwU0vLatmgvFeS4fa7bMhzFhD7eZVFFF4b2dD+XM0
+aADLq20cwZOutTrG+7cRmmEsb9OSSsXDo3v8MuLLQdlATpoEJccBqcRNqspCQsWA485pJgOjJVy
2MZFWx3KKGxfLKKSmmWixNCWGlrxPR9M61fopPStHXXUOYfRfo0phn88gH90D3GQajDgmg36ACqE
Vk/uim5OWQXl6DC96mMfTCXFbxEpeDQ5jq5uQvTR32u8wsu50jr9Su86Zw1x7bvFXFo/ivlgE/MY
4JIDOPrpVgqlnUanHmuXEwVI4S9Y4g1oL/yJTrvG0ZgxAjMniT9D67datU8ABWKRnrzhwvByCx0p
6Drl9X+pHjKzERg+1lBN6/8WWQJc43M5TUd6eJ4gk8wtQwOJWlnYY72NrwW6U4piuBrst8umtHC9
nkiZD/BxtXVyeGepkEKbUtwCsqWOWOSg35WpJJ72Km/SxxRMUaGNThkQid1fFr94bkGnAugMNM+d
RXMYRChC1cG5RWPIIdPQ/6zwQxCG/3ANYqsxKDZTq2Oc6FRLawhzUiZT7UadfVeqvYcx6whjKKs4
HQtxGsU8FvIWKloZ8Ew/FTRVmujtfPZ3dCQb2mWoTo0EUApo+nmqQwSNU1jorp5pghGn4Ru94+Hz
5TVd8Lkzm9x8o+DOAmXN6TdU/ZiA52v2U4iX+u53DXwB09oMa/iha3Kka6sueF4aaFJ2NT3zKakO
qhW8JplzJcCI7V7WaSH/BGVw5zug3pnj71OdomAos2Q207pAutB4SsCCDY7TXoBZafQvy1rS61iW
pJcZRHiLjpCl0Ctab62ovVHDQ2avoZwtykF9CQE90oVoSjrVKenh4Scwq4CVTwd+m47Q2VIa7Tcl
HQZviMVfLuu1EMqAlA3FRfhROGoZZIAPaTxhjg5HPcccmiEec7GWKFs4ziciZpWPvEnfmhUdKfyq
qArMmGo+1Uav7Zt/cI0YlsfYI6IWjLNKKxfGjlaM83E268865+4QPCXK1+XV0uajenZHHAmRzCAP
I6tBf2vtVvZ33UVN2ZC+c3WvaS9GtrWcAb0brmhvO7pFg/5l6QuZZCwk3jwqkIt0TI+dLuQEqB+O
HjiE1KRhtrkDaSewpm9TJEMjr+nXSNmWbgENcTW64+aOGBnuJu+B0zHWs8mXYh8k5lYbhv/QU3Fd
hP3BNDnASsy9ZYjXy1ouWeSM0YQRTHT9wV2ealkGoZKSBlomA/B19OIWk7Z/7/nnQbP/iZACw6xP
coPMpmKp8UOv5o9JNDe4rs14Lhk+dguAY0hemZbMrojcVQoOAw5fWFMPrFq+Xk57mo/e5QWzl+wC
LyBEAzN7Hka5T1esspGR1c2idrtIqwqWUWwYqwGS46l5Wlt+H1nEd/pqeAKYZ39bZlnqZXoV4B8p
+EgWq3E7MluNGp0lQ1vZrB3qwlOtWhndOkoAGAnathsFCdBNNunldoY9KFmgqsMh6O3pykRT8tsw
6Qkmx2lQvbUBzTdOpAEyFGMJ8UE09fRATVE+Nwmdrnr0unl9W04OQ97Exijq1OK/GmWZAA6QGLnF
QiQ3fhpgbew3hV4UO4Vr1AuHKLh3hF7hrtRt4WfmwF2rNPutUQ0UXFqYx0FJJboH9HPsq1oVgCYq
2KeFou9txQLM/WT4vLRHfxIlRZsaHe+ork4Y/FDMg1XhtcWirCvyjcFT9cEYCAdC52Aau3Fqptex
JlrOhJ2U98aE+jjLhqgNGIjhs41jRf3zkA3atqvy9EMJY80du5ig50gJ0Ph0eceX3rzop0JQAUeH
UVX5AapTMOxkNh6Gqm3ahzioyttO1O0eJNDmK1rbgoTVvBu8UhmcW0C4JpwNydivHKOluwoIi8jD
ILQAUJXkDAEgmKhcwVe0icqKsXdN8WQ4m7FZiQeX7vljOZJ9YwGNcciRfXHqEGS7fkFTwBB5lXjq
e2dladd0klwD+HCzvk0Rv6h5zDqAF0Xodc43VbNSPVqUA0o48O4SPARlX96FtDX0BjoZbeQV3Kut
m9J0mK3tLpvKkjc9thRpjzLU1EphYY8Qfx2G1H5Mebe9LGLpnpjnaZBRAkY24KVO3Y/AM64xkYFF
h5/mTh1A3wqMuUQAkFKy4rPAGE+QOPuSrJVvl8wCeCTIlMH0MLs4//worqBUKL0xLyHXDnrsFkrI
dKQbk2yH0tw/mMWxLClllnfJkNs9lrEE+jkD5WvuK0R9brOqfkSruvEvJ+soWpcsPsyrsclsJM8s
GnwSvH5ZiNavps4cJgr78fL+LZvin6eBZPIj0FIqAE3NoS0oJUNWk3RT6s9BtLaI5xuGgee57wIl
3LmeI8UvdQziT3D25q6WIS0ung00r4TWo2IaSBKu4IyeK4UOD+ikIymIDLlsHHGQ93TMTARIDqAE
fiual0/33fD6t0sHnBFthsAA1qyJQYJTExwtAQiMwppBHIaHxPgEYdxNyR2vImut4wuR50zeNKNS
zDnVs0dkZYYk5zZEAfnHG7qr3kCmaUdxNZrXmuUO04YAMiERH4l9jXv37/VEUhBvRwv4X7hwTvWk
HerPZY+gWsWNGNlb29ljwh6JoDXOhnN3hYcIujHQ8W+aONuSiThGnJV0hCDAmrtj0t0OoflwWZdl
EYiVACqIJ7mMAaoXah2ZFuduNYZ7RDKoVPTlz8sylqxv5jMBDB0y02dNz2HUxY4ZgNt8sj4dgFrY
H3UFzg6xIuY8wFTnLVFhebB04N6dbkvYJalAvytWy7wuKnqTm7YH7tuVzV+TIvk+oBIJQ4shBd0G
2ymuD4ll/sp5vnLLL64ZpuqxboCtAULTqTJtbCW06CEmJO8x/xyygFWNt0qmu5BYx6L9Tw4Gck7l
lKQtrERATsYbT6m20/CfUVxNEbJ5JGUWvS0wYV252d/3AZ3KlUxbryii2WCWa7YbkPW5vKe4rJxN
P6C6bDwilHL/2gqpCgdIMBI8kxRLp5YPQdwObYoYmZpuOCCDi+6jwHgNhpWn98LWnQiSbhACeiDN
GCGoMbL8CUVCfQ8kweJ6rMv/UjtaG0Q+f++oKE6As54io4YxUEmvTgFzr2bASTRl+qpWSCaEXcfA
RMcQj94YABYITP0f1hKPYaA9oAnJOcOWTG1NceKk42g7Jq7o0X0deZSPLKj+uv6CeVokeL/xX3Fz
ScrFvagrx4brAFLPlZPziBENiEAGnkl/bx3HwA+SIDqqZS9SaDQCxSLWn3v6YGSbuF7r+V26uU4Q
JqRLcggiNODlEBRM3EvTyTWE39gbMroludKQQCkjt1K8BryS3XQdGyvGueC+qA5eP2wdpvwsOY3B
aTHjggLggoJpSFPSjT6aG00vVqKoheDmWIzMaRSYnZYpGcSEEXqxgv+EUT2ZauG1urYryjUrWZQ2
35AzzCkwviRnGQ/VoAhnglLYL7UsrlXzM46/wr7xIoxmXraUhRsTCXLk4QEehbnr7w0+CrQ1pVGB
xQvVjJjfK7lxsKsflyUs7tGRBMmBVOpYhzmFBDvpXY62iUlrH8008y+LWVTEsjBQaFBYhCmtWhvz
Me9VAcfhhA+qPTwZ8cqzbtnYMewEiHsMj1I511/E+Ou8sGDsQ/AYzKjFxbMNhAGzZM4TR2q/f7DN
G/tLxbuS5+32soJLjhhVSCRA59gDqfHTu42bTRVY48jdxLlLCF5G4mfcbQJ1WvGGSx7YAJ7QrKaj
Y0zhVE5t5ULTYwD+JoZ9A/YKbygIC0a0xNFs26NWFudrd8xC6x/6ozAdjboQCGKQcziVmU2CczGn
HTEp+maGw57EefefnRnXZWvd8K4h7mRGz6S2H2MxCGalkbavTaFeBXm1t8za8Mu2AkqQZrxcXvVZ
8mlSGFUquJd5MAqATnL+rS4tTcQjSmG1QJWwcZGdDSu/zL8CjKSM9LmLVux4aZvn5zY6cfAkwC6c
LgXmxa2Y1CF3gS7Cgu7TtpHWmjBvsLLNi4odyZEiP6eyI8UpFICl9C/tcN/zvWoNKHbuSnqjlX4p
/uHuQ9MDsknz6UHm+VSvGMarBCJCaO4kSCYByQKtYk2trai15G2OxczLe+TPzLZNGs3B8hF6L+yC
teApcejzZaNYOiLIGGCbZntFP8WpECducnTmxtzVhtsguslrkzn2Dj09Ld9E478s3JEwaaMitS6a
PEvgdUyVVdW1Hm+brFxZtnNgemAzoNsKz7IZxcmU89nATgN6jgHfVlUNsyKDCQJ4BGR+mBiSvV4E
viVMNLQjQ2IlqasBWNXiNylov3qw6PSVYJX126rWqB2XrBThJEbQ0f+DiV3JauDmA5FEeNDx1vYA
yI8T/jstm22hvfAJsyQ3Ze5d3tslA0La0wScFEpNOPene1vaSgv8xgx7W+XJrlIzE/0l0XBTGBn5
F1FYd0TvVEV5S/J6Juwo4BTKFfV0Q0dAIw7qM7HF02WNFjrJMVgIKSAWAdj4+WwM4MFyNLTjxcqt
rZ1GL30b3zT91xj8MoTYO1GL0ninusABfNLiYWPpdekpusp6q1sb31oKbo6PjqRz2oQN2BtwdEbA
4tmYnAXNXlQc2vhF7//Fk/45OHIPf4/mOpGFEBVqH6WzG9KHWn+uyv3l1V3010dSpGuZUJEOjQUp
1NnT8m0s78AJ0ouVy3/pHMxTJnMvnArYUskqzRB1rTjHKyw0Qo92XyqSopBmN+B5VmIfNWDXGdcC
0aWjQJF+oGh9QhpMPgpxUuh5bcPzIIrfUPTnJMjRO/bD5QX8nlmRr9hjMXNkd+SyW61KOoVCjIJq
5UuXWj0arZq4TTa9ZY9PJojqAh8T6NxiaH/ocq/UaP8Dvkqgq0MLwSnn9JniIiTQikdHV9rXodPi
GWsUbVIgJEDbjz9GACKldWF/5uNEH3tSZyUyAZrzlAQJfRgIZuP7PGg+KvwWgP6hf+49q5xh20bo
b/RDxexbIDyBYptFLUCmHmqBTJeHQ9sMbpJUhePqhpr6IhoMvhHo3ml8u8kIE9NkeE1tl/dlUE05
GvgzdCp3ZWu79mCVfgWQuTxswQLZmAXHkHfUlRTAR6K6pXWrTYyQgf9SOjt+H9UUQD2xDXxjBup0
vKoGEyg6vKnCzjWTUidXaW8bnm6H6pOo+iG56cyR3GtRTocNeJkFKiyDnt2letx5wP0OCYtM8IWZ
GYBBwUSpBq9RSQf7JsoBFIh+MsO+Q0243kdhbftD0iM6GM0yUbcmpy1x6ZjYLyKpQH7adX221eq2
8HPTKbmf0LYBxFdsimuAFg8/AjVKOlcMSrmJLL3MVjzp0iE8NiHpmqgnMdV9guORA6qqCW674NFG
0sdJny/b6kJxDvUwgIvTmSICCGOSoCZRzUibE4zjcMeLXWRvEtUfqxcHbJRlch3Ye0PZXZa5eAqP
REoRzYAhBZsryIjUwGgv9QotsFH5EJbTx2U5i2sIpA/gzAEiA2f+9BjSppp6nkEOCsQ7AYqFokpe
EoM8lp1Y2a7lZfwj6/vnR0d+GLmItTkVPJGd5nyq40Nrxu7o/DDLzTRtmvQhqdeoJBYeGXNzHZA/
ADWDSMKRPDXATMMa6OFI0tGbsLovxE09/AyjHyM6Vyx/xIGNn3HOGdgHMXbJCt2L0/c2+7y8zOee
/PQr9NNlBluUE7QRvqJPMUEQPNVj6nF1cIN5uustit14rRx5bkCQOPeczy98pN8lvbkF/sE4armb
YrS/rBTfjJ29CNbELCRfIQeRGqCuCCCXZNSgQPSkzKYCN6EgTybtH+I+qndtRK+IERcs11PhRgYe
eW1c7+OiqjYOeupWTOs8vtAA+4eRIrRRgsNFBrGa0JlaxnMmNm6aG8Sy0TbInc5rR6VldBqRjbUi
/e+9wqw5weJqiJzxAad7GmiALddSCM0rNMN+pdHIjBo7qXwo+Y9+vAXF5Dit1W0Wt/VIqHkqVM2D
LKxNGNJgTbtEI+9t1PkF5u4v2+vCWYVycwkCkMbgI5OzHiqIQ4LCbJAPADRbnt/W9DlHtJFjEgPt
WJu8ucmDNfzwc180y5w7a7CkuHslk83RrkG7Gibb5F91k7oJaAUCjIOt9XwtruGRHOkwBsDeGVGL
hW9trorss803mlgJb+ZtOI1uTlWRbKNOaAc8SqjS1g+TWrBhXCPwWFssyRAcvbGtiEOJFADruCn2
aew82Nm1Ay4MdtkYFp3X0XrN63nkt/PSSVBigTLcuVP+j7Qr25Fb17VfZMDy7FcPNVfP84uR7iSe
5Ukev/4uB+fcuNRGCXufh+SlgaIpURRFLi6aP6XGcKZhr+LpEpBTTwKnYYpA5Jp2OFEzYT+AjOCi
uhRpq1U79BYyzArTvCi/HeMbChS5Khr3vmYKCzn8pKE+atRRjiAnIvRoEOoztHRPWehdX0GRGN6y
h6zTWhliWoz7tjEiJMprr8yFg+Zmy+XNDp7IBAM9SKYQPlwuW1/1ZQycNXXLuEcTUNgH2kZhbTwC
08jU/IxBKciZWZV0A4RY56sgofmw+rw7Kg3onJ2+BtHnP9ccvIJoklfhl3EXXX5R2dmlHcvg5A0N
dCDUeda4YdUHfluSX/9c0lL3eW0WVmqqtYZnAnS3gu6xCMjPxtQ8sxA8q9fOwlIKd7AJbaZyDLCT
Zv9qs9IhBYbXVfdAO0TyhNDzDWX7f6GXhYQTMiFz8MRJDMs4LSMFKe44toJNUsn6oQCFJ2qbmS7Y
rDWvNfffoR0fFymC3cslZE3GAFuHqLZVwfRT3MXUcK9rs3qxoBqGpxTCaXTbc+pEQZqA9wF1jmpo
nXBuStop8o51G5X5xL5TjMhh7T8G36Ajl6igKke6CyEgJ1OSbHksByS30SEAQBboQqZxn2uab1Am
2K3vSUKIQpoeEDqU8QH3vlxCM7WreooViopi7kySN3WhQ4z3WjnT/kDr5+urueYml9K4LKGZ92zK
c0iLkDa26FaVGfIqjVPEghVc6Yqam5rxD5TXQPHyrTTSVGcNnfUaddmzdLZR7dyLQebMGslNTOL1
4yvm6LljNZyDzNwEySiwnDVd8QFII4MRc7aey5XNc2DQBgx5wBy4ZhPkX60VeTmIy2U7Fuzh2hmf
uUPReGXPLRb6pSQJqDfDlkDvbSdqB6aSqa+doCcmmmUaDVRlxtjc6nHYg9YG5Uk8BxEj/otPQDcd
IiFUp2fbvfwEMOtbFJyiM6TltrP6zczDzO5066Qm+36IHdOsBWd/zXBR/sGYebSvz1WZS4mWEQ6k
yeLCHawfE0EUe5eDTL0hkWMOXtj8804PeFEZ75LZplC+43ZTqYoSEznQPqC0VnWsRs06YIwGAGqD
lsS+iizIljGrEeJs5xuQvyHRjItxE8CfYlQNd0PqcQdFUxPZVxo4qtpjQMJjZTsD/dDH2zhF1/Gt
YWynim2un9R5+b7LRTbNwLB7EL9xy0sss9VCsFi5TPohacqRIjtCQ1Gtcs2BI2BHjgIAdRUdUJeb
aIBKW9FBIOyaSuTU47Yo7obk3siRU9tGxk5uToqymWLN7RFLkfdcFsQ5KwWFP5U8TJieX9zo5rr8
gGIicmpLMsC22+bBcnu/O5KjsaeOtgtOGBAIQg35aO6Vh3+6urNYQEeQEASojX859GHQ5b2qocem
sl6BFNyRwjhbkS5Sb16/y128lMPFGEQvrKrOICfCvPumegbH5t5A82ejjLjIAJiXtkrXPjYxWOv6
xilZjARt9nxd2e/u6fIjuE3WzJzEvYzmYX1Ub9sgcmOt8ZNMO0lGiMHolo+ajVdA/HWx3y34Uuxs
e4v4qksVcOpWEJvWKiJ+1SmJ6eciBiKRctw5QcqAhZ0NKXXmWlBjeAbwX1XfxuBHlh6DQfS2+X6r
XGrFGaxcGGkVIXZ0a82PwNMdudR+lUUEcqtSdIwwmzkA0cfLbRnNIhneDo03GFAgD1vM1elbEK+8
Xd+hP61d38xzIYbbonGyTDw6IUY7T29m66ifgPEj1j+wV2PP7ssHA8HIL0l0Kr77VKzh/GoHRGEG
5nIxTxyajYkRMTh96JPWACI91L9NwzOV265wzMwbOmTbdtd1nX/zm6oLmVzkE7JGNccSMsmwSZPf
g946cwSS3LBIlHL5fjMCoztDuNAXDrAzDzwuImbmdYNDr1vnmp7b6Fxrt6x8Uaf7ThOs5ZqhLGVx
arWKNI1tAVkaGlcjwy8DTytKR+r315dPpBN3/cZEiwsDXcDolM3QEo06QPEzNpRNQpljUNU1Wsu/
LlGgmc6BNKc+bKs6nFexvC3CX2b3HE+JY4tuoDW7QHiGHhYkr9DFz9liTTO5l0zww+hm6ljZjdEf
wLfpgD4PXU7XNVpziEtR3F4NWjYUrQFRabIPih+yudfDX/+bCG6baFGi01KHiJ4MqKvcSeVXhSfM
dSGrO/N3yfgciN1grmVAZpuLWw2VDVoDcqwD8RNYxi2xA9FguFXbU9EmA85hYGv43I7BSqvGJBfI
G5SXKUlC1AMGr+7Ho5xRZ2zUV8P+52BPnGFkafF0QVT0LUCwUb8J6z4A70ZRA7GIiwS8r5GXaY//
Yi3RwYUIE3jPb5DnsCA1GoFNNN/Sfp8hhYkygy2FbikiY1m7J+HN8TwAQgI9pNw9Gfda0jQTFrHq
fjTlEQgPRy22A0ZM1B5qkWQQGPvquVrIm41ocfvnJQ17ZYA8ZdoVvaMqXsjeTXKm5cf1FVxhfppb
IlBMQAeGgec6f4KVuIdnxxL2Z/sGuQjymu7KXXyuD9kzcRvJAcHVHcak/7LbXfopbQTi1y6zpXju
VKtN1Mj2LL7bFDctSDOQXf3MjtI29ppdVLjXxX0/e8i0oNsJHe8AFGGi3+WyKrkEdtQ4aVxwSwBB
27NzMHmjIvD2q1LAPYyOLiyrydeCMLhWV8YJqbcq2Q36yQif68GT7JfruvxBn1/eySpoPjFUEjlb
wHf4F/rYk2nI0cAFKj/JiX0F/zdbclRvlANYOEOn2DaqIyOF5UQHcx97GOFzjL1K8Aj6bqn4CkzJ
xfsOuEk0JnFLqtkJ5irjtzOwFk6eRJy83ETFXVkLLHX+oW/qLgTNq744Er0VRig4Qt1B/QIzUd5h
PsunYElFMrjDYHSyxaQUysj37FS5xt7aqNsOyxq7bNduwm3kln66pQ5iBC/x9b28tXztLHpfrUSW
KhIvgObPnSnzw/lSV22cgl4GdYwbvtRfmFkNUrZbYxs60i/TpztQppzJYRTAvFeQt5dCuaMY6/YQ
K7NQ9gVkuWc6064+xY62bzbSR30z7q4v9tpaL3XkLltipXIkdRCXjCfwMxjdVyFCLIjWkY+C2lJR
qmaCjJdyb51NJ7+XHCI7wenVxtAndibn+/9JKZ3Ldwx2mzJlFqiM+0Tfq/JWEkV236+ii23SuUfx
mBdmEGQQYT6qrwgfvdKJn+jWFJjDGk3p0ga/UUfK6Clvx3l/9nXhEPDiuWSTbbQnnAW/2I+bdvds
+dQJt5kTxELKUOV73HKpJ/e6Co0w0JrZHHs/cKOTdsM2yXvu43V1HB66HcMZNHEW5X28v/k93Cm3
mL/sx58BDFU0eV24FpyTK2SaqAHyYziPra960SnZUJDlb2wfdOGfGHX8Im2Tm8fo3LvJVvT2Wsny
XK4E5/lsfdT1dN6J8WD4wdZCcvI4+gTcgb9OwN98oV3+3trZgrfRvL68v0Upab5d0ACFPr9LH1RK
1SgzYtWuGcvbjOXHOiwEVLhrLmApgvM4oIGTh5kyykUj8q4sw12M01K1VADuXbuicDmhSdwy5z4W
Lh1gqhlDPRXRaNHrP9IoRz4lNwE2jfSHvmfWhuqK4CJZO6Mg3jBR0wGzMC7ny7XTxsACPcT83kNC
NwtvJtvYdp0fTfsIqF90IuepwPGsxRwLifyYp6DS5bHt5tdR8RIWlT9U8UdH5xmunSiXvHYwMT5w
br23QJTGX07IIKdxMD8o0DF0TEP2YOQpZttVxtPQBw8teKCQsn++7ldXz8BSKGcqaKCp6lxGnGiG
0x1Qdp6RW19WMrm2+TFiukMaxpuxxtEoRuneKJobtEluZfNZzsBnrXUHqpubMg0frn/WimUhe49m
SGXuafv2/C30sLamJAaBqAQgzjkBe6dZegYe9JaoSrKC/EHuHnUupHwIpr3zTxDM1ZPtokTsGiUY
HAKS1lLySFc6ZTxuYjzsTbUg6JAdkRaaHqie+NdVXT2ri13nTLqiwFEHOTaAsGkTtPXN0JduEVWC
jV41LmhioC6KxyP/HAFcG8x0A1xCPnwYDEiiMXTlxDXku2nYNabkXNdqZQPBBTS/U+d2ZtA3XR5U
JteTnFjQKsvfmUo3Fqnu8+k37dAUo4tYsFd1Wwjjbu4KJIBm1UFY0IDdhaa7tEE5zTWiY8P2BPW1
67qt7thCHOf2agDx9LrGUk4BUO9d7yegDh5iSfAAEGnF3dMtaBykLoA7GDBgRVJ/YMSXJP8gyWtn
HU3p53WdVt3cQqdZ58UjoBvs2o4bLGGRKQ7CVa9iP8OB7jP0Jf1vkrhLt5FoHcvzi9+gvwuQr0qK
kzZPFPxU1+Ws7xKaEEHpgPonX6AHZYBmJsRGZkHVHMD+bhiAG1GT7q6LWb3N4av/K4bbpQqnTTdL
3IElS2UvKGKyG/tQ9a9LWbeFv1K47aExiHetFsoYzQkkXBvVfOv6fcm2IISsrPfrwtZtAR1jFuC0
yPRzZxeThyc7kGDfzJIwZQ7vQfSNqSBfiqgiCFRW9UKBGNVaoKPwqL80u8oYiBpgiBSSgiAGMh7U
6tUcJGcqwAZDXCICm615JaSlgfMEJwGKp/wyqqhH6xFcPa11J61valDXFeX92L3V2j+m+ZhJoJGj
A9wafXA8IJlqCPHBv4SMSEj0XVeHiKOVJN7SUr/LQCL1dH3P1swQtCIo8s/Ymm9DSTtaFFrOQvCM
14mfK+HNGA6b6yKQ+MNucJEriIEwlhST68C6z1M1JoWVj3qaNq6F5NZBT5Lo3QwxDpawHqChTEnT
JxpIvS+rYbGXYjX/YoVluJ0aFI9daUVPAZCs9+FIGz+lEuYIJrGORI4lnXq17m5aRnrqoDiJZSrV
tPoarLx5S7NBdfWGlG/gkbcidyCl5AZWMXzKkqQ/NOhJv6kzOwB8NY92pAuHX3Fr5OrNEGjRPjTn
OC2bZOO3MbCi8dQsUvblNEh+H07ZfpIjM/eYnerBUUuj5KSXqCc4+ZDrmI/RMWX0xmE0MEFB0jBj
LDUKW8EkNwVds8GUa5GP0VsqdRrZbPCM6KPez2Sj8/GS7H537WA3mAecABdtJ62tukE/0f1I1OGY
ECk/NVneP1npVL40UvUMVtU7iOp2Q0HRUz/K09Q5zLTB9BUpOUBngaJu0IWffbQms9yJlNlDi/ro
LmxsAvy5Ap49OqBiDIrYuC59zUj7zh1z2QCNWKb6RiIne5JRxc/I3OWuDuYBliT5tKubvVR31UEH
bdV+RM98h5rDEKHtAvzVX2nQkvCgZVPm4qtL61AzIy78SqtN8M5Gg+LmE5bcQcgWwF9QGVMPsjqd
GaHH8lGr4wTBa4rbC/32L3lZjw6TbHszdAGoPivTaB1La+SPAQ0ZYDDKitHwNDscMIcG7S0b4AOS
0q3KLnxsp4ZZj1k2tKPb6VR5pT3Ld6U2lMQ1QBa56QkZf8pmCLagmpSln4MZ7nm0sWceoYFRABCh
QaZS69GrBmph66CFlf2EyDvfjaxtlMDBkGf1PKERzXbA72tYO0padhoUTEg9NCgvYJzFzPtLKxkj
/ArbCnQHbEFj5xTUNienjUtkeNS+6DYtpdpLnIcpBkBklB6kXJZ3ZZDWu6ECL45VT0C8opNHw7Mp
VUzqpGHwpHeYY9ENMju3KiaRRfBkhyai1S6QmH1S+yxWIDtME8+UWbhjmKHwAEz+tFd7FFSBZ42J
XwQs3mrDBMKk0u7Ax63rfeiVmdntuzoFGGeIBwxcAPfAbzXuwsRpuhjhRacMmIMZDsFJlaTsUTaL
/hemvsX+aE+Y6tYXbGcBlPYrkgaw+A2JNR1TmgQgZtLV+6ohkhvnyIM7KnTe6FWHATOTFNYf6J+P
FcfMy/BdSRLUssq4tPq7gNL8UAcZmHosmWX3Wt/Yj0ypwrtcpeN7PzajuZFT1d5OvRLQ3WRKzSki
mYkLEKglP2epcQ9SNLn1ekvKyInJWfmgS4weFclIfhc6gid0MNkoA2rgPfbRV4tRokZqdf0j6ylG
WoB49mBM5uiBjTvBcExijoJ7e6VtAw9jNPSDtRwJR3QyXF5wvW3mutVg2jXGIcqeNAGXNGBMvGl7
tmH6uPWe9eqXltXoI4T3bJ308DmGhUeLM2iOP6878BXw2+XHcLFKI8tlE6bznZSBCrp7AlWOl5gf
w6B6Uxv+LqqvKtRPUYBwjDEnFoKlVp9ay9Xg7t+MSJlFhzmB3yeHhLZeW2FGQ6O4da6h443sNDDQ
GBkAcSjnoh37VbAAc+TCX2DYDGQr7Ble8w39J1UJaPNxgRn1ZxoBkd1EG5U2H232WsjozK+7Asjp
IvSyMnLschBc0iuBFVpYZ5AB2uPRfM2pj/nl6pCZFcSz6lZHezyOyqGjB4qKtUDTuQz9TdOFqPlT
FvF8IbWTydoac4HKyottX04qH/lNp5bdsXsx4u0QHVpFEAuvRHPzqHK8LoFt1BB0XwpN0W4coJyH
8Ar3oD71L2iJ3E2TjIGG1HTLOn2Qxh/XFV2J6NDwDe4P8MDiZatxsWoUStKUtRAZN7Hba5UTKhGa
8/dBBu7H7XVZKzEWqFkt5NYJonrM0btUr6NRo5XqiESB+gVMumMy77qANftYCpjXd7FpcIPAE1oQ
0LIqxuwyLb+hffCWJemI11JWCcTN5sbbCDqrQAKLvAdqdtx2aXqCK1yfsF3dY92/RMlraAgyhKtL
9lcEPzgxGqWxlHqIGNTBMwawZomm/wqUMDgDoMGk9YYCCW39aXW71nz+FzVqsEeiAgboOpwHeokv
t0WdJH1MU4LYOo5yx2px14NmQCLkjSrlqYvY/RRFTln1IkTD2nkCzhv1TlAGoveP26BUzUCFJCuN
2zXECfJPOfcRs0kRegyzp0EW5BtWrwfcU6D4nhNvBn98pXwYJfSpwD19UA+tMNlt/UpuEEXti58V
c0aBvDVrR4cU+G5MtFXgRF0uK22rtlHnqzElT1UB/t5PyTwOIk+4JgXNBkDNg08fbp+T0kZ48Mkq
7COht03tjsHgVCpCiH8OwFOBcP4rhzu7emmzPk5laINpC3Jh7popOxUIVDMqCwq2a4cKnC4YqQE2
OiTzOLMYpLrXkwhmgXDjlFnTaUxFnnztVIGVCl5hfi7jQXm5N2MnawgVYAro3Q6dzqBoRR/iALQu
KL1fd3pr0y2AQ8fZQhoa1OE2t3J4blSSntuISvzhDQ8fwHyPbFv5mjsdS8xSMx6Djembz6i/O2Ph
1AcqSEKsKrv4AG49e7tOs8ycPyAD5fRwoPRXKmLcXsuzL7RE58jlitrgJxnSCUKkHcL+yj/nPvvE
ALdttjH2xVfw1Nz1rxghLgBmrBWfIRe0GehbQo6Kz/vqptbWVEKNq6mdj2mHGSvxR0TccP9YyY6y
y1NXCD2ZjYO/V5YiuQ1VMVimTwOoKrvdnuzC1jPuOjSw+sSV3o2d9pAclBvpTt6JKrir0fZM+YDc
no2uFb4gpejlGKksQGvndjgpz0ghJV68DXbAFWzBIF5h9Fe97Y8v1y149TwupM5/X1zbI8nayk7m
qe/DXSrrTqAIulZmA/y+oH/Vmg14IWCyOryNQwioT2Dd647Jb/oSb2x0bf28rsnqFbBcwNmbLiRR
ajRprGEBc0xMvWFv9BT7EoCVG31rH9g2fb0ub/3k/VWMczNhFMYdAwsF5u/VnkF0RwMVT9Y/XZey
QiGj4gz8FcMZJN7HpUk6iGFefqM7slv5b2hrkvfBo7z50exigVorzWGXAjmPohlD3HWYg+2qXwD0
5udJdpXead+aJ8zGUkXqrcX6SDDiXaH9mULLvTE1vSCJWcE8gOBnb81WeQec5Wzd6gddZB9rtylo
/bCac4CPR8ylfTRJU9kTGD9cZNYe1MfOA9KRnZI3ax89oA+tPVob9iPZiuZXrx7spVzOLtG/p6Yh
SqIu+Ur96IV68QBmSGd4AD5bd5Ub7SORHBkjZUUjQlZtxwR/uAamLEDe+ZvQiOMqKjD2wW0Tudo1
NEWyWmfj6ElRIu2joof6U4VCUKnqOfyqpSWPUyU3z0WPbrIgJ8OuUCd6LutSLvzrhq2t+IXlt3F2
zSarpuBNgF+gnauAeK6Q+s11EaumjGQvpk7hZTcjGi93vJITTFa0TMQ1k4YcoPpIqvdeiXZp3rkl
Bbog/1WW8n2nR4Jsxbpy/y+YHxYNc7eaeMTCBwnZ9Ga0oSTbCpRbNee/yvGTWSIDmb+5hd7tD+UJ
nbZIv+CalJ8xrDH8dZLO04/st+yoouLomj9frKk959kXXpZNRURKQ8d8Ziq/sFLZhUGznUxg4EwN
o0Gr0LUq464ptffr+q6526VczlFkag3kj4wlzTGOPfuspINZPl8XsbqiGlrhCMaLEBABXqpGq3Gw
zAArmgNRgPylfmsATy6/XZeyahsLKZzht7GkYej7vG/xT6vctyJI/GrUNLfV4XGCXsJvffs0wWjj
OETUpGKmMUhgK8e8ke8qz/iqNva+3Q2iytSqRnhiIq6fe87+ZM4WJjEZFGF4gRujU16k/pTKgnO8
uvWgxERz2dzVy1dDa/QSgD0JCrV1AfDxAJKm+27654TceMwBmYs+SLzpkEq73P2+j+AJQc7ijs1D
0fvVeFenglfjqiIAaeBdgsyFzBtYSCzWsR6XXTX+eYvfBOgNSvrm39jxQgxnYdaU43fnG7xKwNCZ
Onmw04wXORc8PVaPy0IMt2B2JiM1P9+n47jLy1Nq7lvJS0WPgPlj+fhxBrb8Z8007u3R2zEFFwSk
KKY7JSe5/shMz8YE0sEnosHR6xcmno1g3QLJrMo34EqZ3ml9FTG3/WG1ftX5w8GijrrNDrEHSvHE
sToP7AaqwLetH9mF3HmpFyeI0Bo0MvUs99BvzVvpAe+5c9G67Mx85rL3dnfdB61u3TyTEd1U6OPm
iY41uTUGFURvbkJO8aS7IJbcJ/XPVCoFleTVoHymwfiPJH77dJR3LNzD2L7RbcuNZRz18pWMrxHd
p7RAsmHPkvu8dJpQhHRZj7sWornsmlqT3pRbKGljTKdjv0aP5AH0G6FDdwOoAdxUcqOzfMRIJtO5
vryrNruQzN2RGOmAY0FTBmY8wAsfcnZSW1Dj3eTJaahE3VZreGaMlIXvkgEtBAZg9joL45GTCHNG
KujZmF5zBjEvimSHyR/vzG25Q8nxrJZOfqs8XNdxtR5igp4QtR4gQUGkeSlWLWiV6hNslnndK3y/
EzyG+/fobO+mO4Go1fX8K4o3oqS37DCYoGH51vrGtrrRP9NfxXm8HWpn3Ggb/S7dyB/he+QI8wFz
WPHN/SxE80Y09mrRzlp2HnFsJ99mR/OG7t6fAxf04CLDWbfZhTjOckgHAtT6z6JubIfs7jo3PneO
6aoPmRO65ik7558iIPMc1lxTkY+sZoItig5LdN3e1tIxle/q3pEM4IH86/u4ev3NmUw0ooLghJ/r
gvdxkieYnuDGNtq1NeL09mcX7a8LWQ1GFkI4V5oaNWvtBA5H0gOHDA+oUl4XsLZcM+oHA7/kuXWO
swhQUOa5FeJwT6jWsDFypzA7F4PthmDHpWYtqEKsueqlOM4iQqaiVa+EuDYJnEwLN219lspNLmqP
Xk3yLQVxZqDUQxLGChZu2Kj7pHCqne4M3nAE+3Z9BLhO/2iP0q536P0gOt+iJZ33dOHBSox+R0Yd
orWt/gWMQOFMXurbvnZbl659r22ybbif/MCnoteMSDLvO62aqW2O1bWtH3l0yMynMQP4YdeKBtCv
2f5ydTmztNte7xmDIB3wxIo6RbRVMCTnummuXgU2sdA7N+M7vneBN3lrsTmGragfSgWAMMcwe621
Pca+tMlRjjAWCpMhwFZwSpQnsHYGkSDdt7agyy+YXfliK2UQjZv9nMVk+W02PgJB4ADLgqKrYyei
2dJrawo8D9zJXPix+IypKaf5ZA0IDePxVpF+VvlGFZVNRSI4y5TqplOkWcRYkHuaIAFmBBsQurqC
jZudBu+Dl6pwdph2GPCL8cS4TDHhNPvRSn6t+GHxW9XPQCB70ejm9u3QCcLAlXsVZgLSRnBGIoTg
G5Omoc8Qd0MqqSuHkM8OXEJ57mjkcQgAGW8317VccWUX4jhX1hVxlgE7hodpWN9VlHoaSzYdmmXx
uBMs6MotcCGKc2YTXotWb8wvrS73a5Yewsbw/zdtONOoO8lURwYRXX47kdeRPFrTI/0XT0YoYhgq
Zmqjo5lvGql6cEEVc0Aw9I8A4ejxnopocdbSZEsZfJsIkVhAWYl7ebQyD53Snh3mDnpL3xlo/JWw
8uchrlM87Kp4vL++iGsvrgvZ3G06Kspg6z1ky9pbUvp9esjKXRG/TJXfRM+hvmPq41jt+9LT5HvV
EDjMFW91IZ2zSNDLa1qFeaMggtbcSP5Z25GTRpj+UMgvRdkJLEYkjTdKDELP0vnV1dp3RP2ldYlr
UVDR5kcgOgXrOn8551CQ80TopqHJX0Na49IPqyCl7qwAmukjwuVKOsko7fYsvKuSCGXe4L2gAJwy
8oBq162lxTNt3vVPmF3WtS/gboIitySbpNA2GYBMsqyeAOBWE9cklYgTaHVhF8pyTxFDBTu4TKFs
G+vHSAo3paYfVLtzUiUDTdDPf6MYwCe4YTEWhk9HyeEUZZRAMb3aawNGEAO0uL0uYl2hvyI435LF
XRVIA0QQ4EIH0ykx32mip7TbJunLdVHrJxD09v9VZ97HxY1NlAikAgTB13hA4Sw4k01ztn6iEnMH
UnT9oO2ye9Gtqqy65xmLbWAWNQCG3Km3yZCSLoZM9tT6iYdhITvAYKXQiV2UeX11m3uDn29KJzoY
N/jDCbZ7VO8aEUhlhegAt9/iQzgHUKUwyz7Dh+i3mfuSHsH4khuuwjzrhCYqd9z9SL2ycqQn+qzu
I0Fov3r9LoRz/kAG4jeudezymO3q3pXVIwtcTfFj+lAalcDVrcWGF6pyNlUMdWr3xbzmm9IDwcH2
DQT63S7x7AfywHxwzI3bQHANrxuXBdYeBdj+eRTGpXFhdatekTNcX4bhNGg3KowZDz05mJt8znQM
PEFXnmKEvhGHbkYUcH+nXqt/obNO8C5cPVKLL+F2OorI0Ezd/I5CD1l/1myQlGrolK69XjRIaN2q
FrK4jY2tMi3JCK21Az2dUZXp7pI7tjOe8JBKHcNR3XjT/pS8+wS9u9ePs0hNbpdlpcd8gAiiJROo
BQN9KCz1alC6J92vqNdERrVSvgVx4N/95ZxHmdDY0kuIG6XXIdKdttrX5i4PwHGlPdnGHWg1nLgS
6LgaR1oYCwWGPZQb+KZHaVKMtqghNADN8oh0vWWU92CXIIWIDXv+/G932ELS/CUL36jrFTinNEgK
UXiKQWGBCSOyKXAD60LAtIIRWxY6U7jbK7YalupyztyeIRTGgOeksTaR3HjXLeO7GJCCoIcS4Cu0
Ral/GmQWugRlkIRBBgCviQlUAGhOll9jpJcTdbqgMLCSGoQotBnMgxCR1TY4+89JL8WmWqOQxoxz
HP60s/agyO1WjlI/SX+beuJKmL5sKu2+kEUTQb/fLX/IT8BeBPpF9HXPJ2Shp0USUEpWEF6OySZO
9Ie0m/5xHedSBBfaKMmQyMUE4G5rpBsT0G85y7wiKgV2vhKYX8rhLEOl2KU/AOEkO6nRcw+k5mDc
N4qXVgcjStxMfpNCEdXa99M1C51rbQZ4RjAe6XL9aGUDz9YwIClb4NfyYEOTdmsWiiNZomSBSBTn
k1vdGMdQg6jIMvxhGHErzDh2+xYodEGO6ftdO2uFxjnLgMP6Nk4djVh2F+rYMilz8+SF0Q3tGicw
n+v8U7dEccW6Yn+lcX6jDtNGQ1SB+j85G1aNASV7O4qdVBe4ju/e/lIrztaRUZDNbIRWY5gDFd87
cfnblpvDEL12kmjAm0gpzuqLqKiUrIBSEvNjTPJIzU8W9LeNyOxnq750updKcVav0JjNc3LwsB5j
26vCIAV+mN0zs38Llf6mHXvgy0dtOmZGAsjBdS+5KhyMv6g4ztEpjyvvkG6SSQ7hOib1SBjBOHxJ
zd7OY6doHrPydyhKDK7EZVD3r0TeWU46Qb2o7QFS+QEy7IPia2APfSj9cUMfKkTA8NBb+Sh6Mq1U
Gi7FcoFCiJqKbpWz2BfglyNP2gUgLepftF/5lu5GsEi3bv0b17cuOImr9xBcy0xZQFA34vwLwNRx
gUL73Ih5tgnDrF9vNGvBZbdSd4R6CymcawEWPFZJAylJvdVBFR0ig2a6QPN7Mlj/w8IPx22V2A68
qN09Xbeh1YOykM1dfzQ3uxidA0AGMu04ZhAiVycMC9vWsbG7LmrVASxEcbuYA6CdlCFEUanfSvm0
VUYAdHPLLYzMgY0/Xxcn2rv574u7dSiDss0oxBH7vST3BWaTChsHRKvH+U49s8c6GufVqzFzq7zP
2S40D9YkOOirqmCoCuig0Qn5LUEC8lwWgW0KrpMeM8mry69I1Ea9fn/P3Q/KHNx9462okCjOLQWh
iM5eiYXafl/iuTG9T1Jz1m3F76byjRLk4UUTElZvu4VgzlXHgPrRYr7tYnXT2JVbTHAkDIQPCMwN
pNkSQxcwQ60a4kIi57TRKAi8mzXfr3KJupFibhLrfQi6e1JJbq7JAlzBbNff7oi/4r715lA5irr5
gk2Y5JZtiFk/k2hslUgG56hojc7sHC1hroZdQzgbOPIoiyAnq9a+UITzU3gk6lo7t521benFnay7
gWL5k0kQM2CsxfXju4IzgVcESMC0Zhpk4CIvz2/VVGRURiwbOiGKaRsXd0nwHjQnLXxiqoZZw6+K
vm+TuzLaN9G7QPi8Xt/37K9w7mCDVamgcQvhWoZ+1aOmnEPjVU92mHeSZY9RdSI68DWC22b1Pp/7
IzRUORAOcRpPVYlJjTGEYjwPXqhki759r1cUv9TBrI8pOqWZuHIuxA2sKruQyyk7NJE1GHOwNMWn
aYzx6gfvc2CN/lC8mE3ukvGFRq1bWC86qDf+zUovhHNhYdtkqjnNITzDpDNJOxf0xtS/xgQNBeah
NbdV4IX1LjDvr8tdteWFWM7rSOEU2lEHsZLiN4l1X6GvXg+qDTH/j7Rv644UV7L+K2f1O2dAgIBZ
0/NAXm2X765yVb1o1RWQAIm70K//tuw6p9NUfpnTM6vX6m470wSSQqGIUMTeH04LOmq7DwQtjA16
fqYWGNOIG6L8YkYEFDv1NhDJmSPizHhezPvBacf7kGsVWjE6YWkz6efcN2j1xV3ZcK4I43jM/NeY
Xj4/EJaLIFOigTBOfnpqowG4kF0wNLg3TgJwhq07bHWXjtgjp+fyuCNom2xcW0IEst+3NkFWqFWK
Mni8Pco+spGthM7WAXd2sV+BTE3uSYk2/LG9CFy+CTDRjokeS4DAl8mH2f+hquHizBsd3zt/vdHC
Jqq2AgJ3OyIAQFoHgKzj7Viu6ia/DMHgFfk7pwNBcr9JsjPO1MtF128W6mAqFo4byJ2DsI4xFab5
1Gb+rqco09f0ls7BSlbRRiFD7fH7vpovx1gDgsq9CPMKgI6PQOYA7D97aujXKf5ku8LdgUBN8ssx
EjxF0fmul96Prmw3WQbgCOmB47ereQoSqdXURA+np/DoaXwwkIVbiP5IAXxADKQc0b10kfFvDfHS
wF1nej6zWscN7F+LtTCwLQO9FLMBU0OuevLYMb1z1b3X3waIKZwoJdHT6bEd3/x/CVxY1qx1SxpM
0A4VsBSbft+5QNDQenNazP9nQ/4lZ2lE6wAUT7gRt5UMcbRp4lUmwXPvrqb2QohVNQzr0aS4Ptid
EWy17K0WgmkYcDC25DWyKItvN6RKQAFFXDjAqnjXMbSABZcUGo/wZeBfBXIxmq/G+p2u1i3aedl0
xrgeCUgh3/bJAPnsCM6sQwEf7NvIMGuQQu6QlNkK9yoArhZrYvDUz6tI3qEXvwVVt+lwqeevy/zW
nevt6Yn4XYnfvsfiOAGdMCCOGrxH3hu1RUZgSrnO3XVQt7cMODtpTaL5jMzflQsyQb2FBBNgvXEz
9XbuJ0PQqmPxhIfkpgz2WfMkziF32tf+bXltcWiIPj/L7PhWxGg6LwZUDnJDuAqZx2yH2vnNEAOU
x8vJOmHvuhzV4aen8tiwgHCNxn/ATwM/eKFSDuo/3CnAsPR8Q4HXUc1bQA2dlvG7u4wT5EDGYl9q
mmQks223KImLHagNL/+Po1jMXDE3JdN2cap8NSKxPN805cfTg7AvuVycw0EsdG5AZiBxHIiIatAs
DmnJNjR713dnqqTOiVk4MJOtx7HbbKWba19/l9Mzq+5j/0we/viKJICYAMcbDveFlGqmUzaXWJGB
TGmfbUV/ZsmPD+PfApasBayYY1BjQ4CaH9t2V0UfcvZIxnOEUb8fMdAsQtFkjb4c4LotNmUWFSAU
sLPFxsyXKTjmYHiNYuF3yof6OQsd8d0Eqn8yjOMOqisFOxNFHLmwxisA4t9FriCIfuspN5ySeDao
lGqBSN/s2EX2OczSLlxVF5vyQ7iqV/Tmynz3H6P19DFOkclGvyvA4E5r55HrVPsaQQzmBns+LEHk
/QYgcCAjxMViuSaXel18pp+GLUjb0+qdkGm9SZ6cv9/d81YmeWuvYmcM8iZBcQWOIzo+kXO0EEdt
08GYFqvb9g4HVhaen/vvWrWnyfuEr0/P2zkRdqMc+NZVkUxOEEMEjW+c8CKLRRqcI2E+uhfApgj2
Hd8mfBabbYwL4LRxyKiaFi3BXxBeagl4qnh7eizH5ADEBW1KoPaym+LtWFwxaGi5vcceQSAfGzE+
lizOp9UQD+SrFrmUZ7Tu2DmMVC1Yk8AYCdznxewhnSD8vkWhW1IC8nv4mVE0LUlofTSmYaCfT4/v
mNEKyCvGfUjRXvB2fLjEaSbfUgcEWu6qmCLqOXere3RABEcwsA2heMu20Ajorn5FcQJ7RK9rugEu
YNqCosD/FvSPp0fzsuzLA4WiEQ8gvUBD+X25OsXLsutt03Gy7z+Sa3+tQUX8cboRKL5NyTcQgm/N
DU3f19f0dr6bbz8B6GOf7KMUmNCAlTj9Psdm9/B1Fpu5mUD7mSu8jl1EzdCAM384LeEIJAaQNw9G
vNjPhax8wnqI8LfhDbuWO/euX0f76Ka6HD456/FSXdO03AHdb1+9A9kv259+gWMb5FD+Ql170jW4
w4F8i5ZXlu/i4oZJZy0RaP19QQDihLJiWwCQc6GpNQ8mV9oOZpLlKxQ+VG7aobyjCi5OyzlqvUII
CBJbJBAtdryOmmruTIQscv45HoFuyMp0pvenhRzbE7gs/7eQhWLQPHKa3goJYFSKOzM9luMHRCLp
gJrg06KO6eChqIWCyIx5pQkgKmbvaFJu6qE6szJ25peb7lDCQgUYSHKUM0LCFHysir0ubuEreup9
BwAP/lFOZ8oBjnn0MMi2zQ1uFlkyPva6ayUPgRlSyqfaF6lD/LTNv+fqWxB9Luoz6nB0+g6kLQfH
knJCTgj38/MejdCOOpPJPzp5oOmFccTlCFpr3xpgAbCCKRth7sPxuc/e+e6NUMi3JJ8iVOjOq2b6
dlodjqr3gWtlPz84nOvRnavYulZ8DDYNEt8wmRvAKJ45N8+JsWbjQEwbVUk1KYgpwwsgdIJ3FJ7i
uTjr2NocHs6LXWQaP3OyCjV29fQ8qks3eX96ro7ZtsPnL7aOEZ6qRtuj43V7Nf6cwBeezLuxOnf1
ccwaoL0JxxbyABab7u1kzZ7HXSB4AwVHr70pT0OyH92LeOoQEJ0x18fW5VDUQp2dvAbwXoN1UT7S
m0as/fy5iYv16Yk7J8V+frD6zkh74BZDSuxeVh7438UzRX/M/0YI0NaAbAXc7iXvtBlIQvvEDoV8
Z80qCsiqz8/1+BxVAXTP/UvIIkJtM1RWAXsGTS99mRq/WFOCwhLhpfnwdHo4RyVFliPDXpHSZGEI
iEK2m3vwNCPUSQbslus9czdofz4t5sgtqcUeQ/sO4jsawdF8uzZazAUpcF+xGqNg1YTRBx5EaeCb
FvWLXWqQZZqrcIeryy3tnI+nhR/bsIeyF9oXz70vJ4ZbYFKb1RC2dybxzkThx+wp8KvQkxUgxx4t
vc0sN3kNfbE1OhlMzlCP66DLyBqgyiiDk2F00bdMrEncPtfBNJy5KD2m+IgWoTA+fGrEJm8nd4wI
i0yB0yLi8BwyuZpU/I7F/ZkA+ZiuWDS3AM1YAA5fgicMpQPQUg2XmrINKdGrOsp1D8q9pNmeXrCj
4/lLUOy+HU8zyylX1nf33c6bUq9l/SN6pyYXSY4KO+K0tOO6eSBu4XshRS8ttxLGBdAeUbhpyQH9
pXHIAws15QW4pJN8HenbQZlzftIxtwKJSMtB4SFVGC2Wzq895mlUh64Y8rBB8qAUAF+H5l0uyDrw
vvdAAzw92mNW/zDQWwiMkkEHfW2tfjgBSabPs1UWFvWeNOSOj7g9bc7sviNVOjZWAOh/ZBFtceS+
XU1eov6wm0Z0//goZcROF3MNqM3gsqAAl6vgrg09T0nhbpryB2pC1q4cztU7Hl1jgM7jHZAlQ15l
YedK5pkmeAFDEMMlQ4dVReOUt8N2IHOqgTY8znc8r9Ze/v30fB/T5UPBC1OOy/gGKR5kc3RWA3x7
XztN2usz7uKxnQksxNADGSZaZH5DB1BACKQULoMT7QzbuXwX06+hObeSVjeWLjeqCkDPC84bil7C
tysphikIBovz4GV3FN0qcnZXhSj3o9ddoOp+X4TzI1WfhAfmkQyEko13SepzDRVHx4qidvR0xC7q
V60pPjzlHUIspK6tpAZzNd1wmaVVuwFm4emFO7YzgYn9LznLvKeu3Q5MLTVc1po/+AXfNJ76bJi7
HkkGLNXvc3GuXO/YIYIye9BVoVcTVbmLkQWmKkdPK5S8Fz5f43Cs9q1EHMg1u/N9ea0nMAUQ6bAV
gBTl364yRc04mp2Q/XQRVi0N0ayrjrezREQffuXT3Vj9MNNKd1uATv/9eY19ILiiodcWWi5GWXja
yQRB6E7jZ9VdcP6pK74J9Wlwv7GH06KOXO9hUEFAQG4KHFL8962u8KkeZpg5zChSysO4nXGnNW29
/NYLQfizjdHcr8gzOReaHk3hHspdeBxaCN9xx842PG6/69W9s+/abfz5wfkQt5ui27QfzliZY1Y9
DiM031g+TlzovR0oNSVuY8gA17c0qzh8FwAUzPvi8ve5PqMnx7bfoaSFPSvDScaFlQQ/L01Iqtwv
k1gF7IxDdaSKCUt3MKKFmmQ68nVs5dQ9KmW9/ZiWaX3p3/fIyK+bu4atwqfT2nJmZC9HyIFhYRP/
NYcFMiI9u23lswRFQFKd08qji4WQywvDmADJeOFvmC6SYyC1RUKgK5D5PW3lKvDT+Nb7nD2aFd81
dwrBZWo+nR7gsaMI2cl/yyVvlaQvQdEg4wla2X3NQLWQXWfJ9rQIYp+xPCIOZSx23OiWvhQOZIxb
8DSRD80lW+uL+KJbs0f55E1rACutQFyyzr6UqysUza/+N2Ht4Rss9l7JI8d3SsyuIeROGHerKrOi
KOgw8d3YtBcvA/6Pb/o/sx/y7nVo3X//F37+JtXcFhlKjt7++N+36kf9j7vyy7cf3X/ZP/z3Fxff
2/2QN1+q37/05m/w8F/C11/6L29+2NR90c/3w492fvjRDWX/8ny8pv3m//TDf/x4ecrTrH78+cc3
iR9q/OaPX7+++P7nH+Cas/VB/3H49F8f29f/848NINjUjyN/8uNL1//5B6X/tCx1SLrb1ALiPWzd
6Yf9xCHBP5EddxPcJgJ/FNjaUJ9aoozrzz8i75/AV45RuvgrhMIrdHD08JEf/BOnBdBRLRh3bO9d
/vjXu71ZoL8W7B9IJ97Jou47DOeF6/kvHQUUP8EeAHc4zlmQKKNm9+0+KDMmiSy9aN17Mmq9G926
KlO3AMlt5bz2wmFwvS3uWLhjfVb0Ps0olWLGhS3yvREVtkNEROJfRFmbjA/gUm/Qb9JNuOx9cOe4
Mh/6YOLmg5zRdPoTncSF+RBK0So//fX3kstofPC6tqY3M/hyJoGwAw0RX4pi9ADlV9EWnxc8L/GU
snPnKxDxuPigHV08GNxuZL6aHdOILxEj5SSv+s739BXCaAnINF3rlt6Aam6EyNcfooryDMyhwtjX
4AHDMwfwB3bFblC+waPxt3YYg6SC/2SN9uYrFIErfHsSDgSB6tnMex/lfuPP2UwVQ8H7PMzyAqyA
YbfNCCswDMLnGQ8DK1Glh7RwgXUsVj2lZHyoXwYFm19CjBkoZgXlX4kedxgcDfaedErxZS4qyX8O
XYwRmM4ReGk0Z4fjAxtAfHRTotoYdVdlU0isUeMMiv/kVWYnjcQgVHnoSI5Jx7nRJVi8cGB5vQky
APsTsKmEuZaob7FjS4aw4j8dNeDfIc0wAjP0tANntt9ihYMSKHEPCRuxAhxXYuJLmKOS6yc4r4Hr
uEYnDr5b11GJBypnyA2sNTjW7Gw5VYMHkKJSxEUhm4kKk4JE1r42EvManzVETfF34/c+izcu45jw
Vy0ZgiizuvA6SM4yoBxtspijz/+izlynvM1AzIqlp8JNnmQ/lAoBVIG3A15j0G3LgNb4/9zjVo8T
ihfG5aJdkFCMzojlYZ3CC3Ruooe1y8KkdlaRwF6Gtexphsas3CEu3vT1eV5TjShjHZKsyOW68iNJ
b359oZ58O3Yc4CWPt8Jx3M4Hg8+LlgY5nbCtvKyX+MrrinLtKqFThWs/k6StrrFw+YuC9xXPMWgf
2WD+MxqVqJy0VI0RH5oSSKPXVclmNm6VGuzWe12YNhsG7l9yvykduc5Rdos9gDpKjnWQZLbLUb/s
voCUhY97e5Yl3PuQBY07fK8GB+NA9y4UZWpcO+OvQ3t9tusyBxPhj6ah6Fp+mT7HG2oFTJ8yQMq/
ftm9UZzhcxU5LWiWOicrwjFLw1HN0EvT5TlsB0ae4U2UB7hBte1VDtLbMymZhaeJdgNQrSIQChEI
UWK51d7aMj6BL5znibfK1cTCj5ipiW3jTvTkVptQRwjx8TL6PTR5nD2UeYmYXvpkUvgEGKUwWV6b
tOR2aFiLz19/lfB+5Ofiqbdez+ubBnav2hRgEFLrfh24V7JWglUNGtZe37FRjdNuvMJHxXLa5BVr
Ef4D4Hgvh8HO2sEB9esQODT6b327l74Mm3VMgC0aI9vtL0x+rY0ypgb8cQ1WGHppUKeO0XZj4BSp
VwOZ+P0cskCccWLfOlwvUlFIgowg6swATOwtfOWxyBkLfekCIZgbVGT9WpG4adAMlepunvHL0wNd
VPpCZkhjNDO7yAciGkAq8u00C0HjsmYS+Z0i9+ljSaeiITsv87DhEuQJ2RUiz37oNuMYRPWzPxZx
P6eSN+VcvUNwVpV3mepjWFKvSIKLtuPQkShr7Ku2k0NRG0mqAFx5514cR/+B52hfHM1oAAhHdsEF
M0+4eHFTUOQX3LlFq5Zwwo9CVpRdDXmGN45V25HbaAA+IcouKq7ENpYM9NXrLEQseRHLSdVPIa2N
RDrS8Dj8eHpWF24tXo4iew0UHotjQcCXuFDecUzCifIaTHemKaGdFaC+C6ApIJnmFetMoBj4NsB1
yviA+Kgog3QqRe88FmEVBxeek4XBvqIR1MzgrBsfsojjxEty5XY3zkAxUKX03N00kbF6kvhgJbxs
AeWNJoquBqjYrjC5xifRDL6dMz671f1Ddwhji5CWAzi7G6BUIlnsjWLMvSznSPkXXM/iucs8Xty7
sO/nSrwW4bidReCQgjka6SPkqX5b4tLpq0qUCLeHMcYslKXHG2+FPlDHGVYeMk/N1yzuMUs60sn0
flZAdxqA4NBN4jkRIi/uG81b/fn04v5mG2jiATkcpGxIX7tom3m7Y4rO5rTCslz5vVd775HOdvqf
eQJX40KBfU5dRybz6ZniwAV8BObCmiMPlHc+qKgso/ZbqaE0Uxa1DtCBWuzYG+IkrtlPcoYnoief
i0flUhPuRFDh937Os+4uc2vpop95bqm/KaM5ZhtexMH80xQxmjsbgMDTcD1qYo9BpJAK55HlgA+/
EWERTx8l/M1zzd02Cn+jO0iqoKAAnUZwzZFWtZv6wKgLUUK+0QDgmVVpnlqdyxbdb5WjzD4Zg7EB
1+OYde7NxMkUfhojcFoOadN70TkC2t+Ui8ZI1fngsfNRWISXWqix7ZFmVQEKyLYqSUjTImihY5Om
g/NIccmFTZkUDKYBWSGcPPPg5/QjkS70ySFVFFzMCvya67+nW/alQOoDhUdq9nejlsk5HmTUlCsd
FzQ3KRuJwcHjsZxPSdq0MzS7JX4LW3JaMIK2xdIA3diSjoFRBZyP9Lf5GARKSiKgca7cRgYZYM4T
t3EFsP6pkM5KDBJV/KkaR903e2eqpiRZkxZ0iZetD67xelMUnhJBOoYtnNAq6sBkiAnkPR9WlQgH
Zwa2LhnMnVdyeBMrqkbfe/KCuhnKVMRJ7t5PRTT5T4WTE/CE+t4s551KchF+EsQkqlpXCBPjXejO
iu6nWlXkfRSyGFyaPYgokwsaEQ0g1DKYUTPVkAxYoqqo55qlfiiiol87TeVlJEVq31IGem7OubzI
dRDAaGSCavcda1jnGRQru2GzGVxg/MVAPHUcNGXFhRMn1aWUxnfaXdxz0E2myeRP7XWMEj8w+tCm
Rle6yykrnlrTO/kPomQSJuvKzYcg2fBeiuiqxRdcuqbI649X8NJE8xOHwQBK3WyAN742WrfkGxU5
Tb5GuhTmWsRtAywunWXKfGuD2fYa4TiL+d5nLVgiYh7VwqRCekP/2Q/GIvuoWF/7t04yjcmwKmCN
JpTJVyNjZEU6MbLvtajmPk4RuvbhDtecfV6uPdZh0VK0p3buTvVJJYsd97ucPsVDWxUVuDg7N/4u
AcyHFoOyt2dtChQZJ3ruHJU7F9VcteEVG0rX6JVxMPlfkymqg0/DKBoe7hBrMfQyhrnjhi3aXToE
PSk12rhy7cyG6iewNYbQQKemgV/ucFgqVL3PZCJFiPRQHzJcVHRBXFUrFEP67ZmDDThdiz0AdwIu
BTD1QF9P4HcubAImKM9m3SAKZgN8CgXCOpbqnFNx3RUJeGc5UsAwlg06udmWo0gCp3mJ66wG1WyR
inEuG6LFsxBZpR4cxhWAj6cyxtXg3IP68x7tiC0KM9zeaUEA4Sk2ZBpIPLVv9mSqY/leSMTn31Cc
WvW2qFll3Sbsua4tKa4/zxfMA7bNTQI/Rr8X6Cbs4vWoEF5fjRwNtbsoMiUe7AxOrqOUgcITgGeD
8RG1TgQNpCg/mTX6x2hVTrXecenCcwtJP+oHUNsWdbsFiWVVd7uqRLVUuZIu4OlMGialoTc6mCc4
38RuR7mqde95d7AKMlKpLAaFfqg5J3VwNVA2Dz+NkRx5vSHgcrzGpRbc6A4czv6F7otsznaAjYhm
dtl0ORyfgVeIn/MZVAIXFQhqbRzScArs3FA4gU6rWmcAg2oCjyXIBXqlGi9DjeXC5ncL0K+uRmxx
9kH5HD0sacNl4QfrTnWw0yobpuLdmIwMBEMg5/bgF1VhZH2IETBgmEE5tCE8RaadXn+uRg8zXBpf
6qtuQFw2rODq1Vh13g/B+NDHLeaMFTmImddtWebhx4FyhOu7Im/hAas5bvTn5CWkcnSVY1pUz+ey
Wssw6dGsFmRMx+Ve+cAquJS5r+GEtiQrYeCZB7barTZdBwNfenkttgnLRsx21HQCT6JVj0wPQeKr
+YqSRlyCbv1MC5xVBWxj78MKmBxwrjVVkyqfYBfb6H3RB9h5aTIS9LXuS81nHHdlnCXhx3LOG/7T
OLU9AWGQO/2Zz7HGD0OnRv05ahqgiP9AEqYs7omqpdhmucIroOYc4U+Hzn+oWwH/fmxvX/3TzEgc
Uj0XnQOQRtKhpEoXBQNqRm6CYD86qK3Y0jGH01jRGQ4tKJNoAcQFjmwqWAeTqBfPTU4z1GZ6UkJz
jcMiikvYBCriBK3pbtiYIGBlSP2FTarKjqkLNH5j2UaRY8WBieM3X0EHh1cwSQO+5FUTUfiqoot1
dxOW0Op1nRuv+foazBFtiuL+1bNuWnQB70kBG7HXVe2U33NXaucxc0Fv/DNDCgd7vppmeNwjGVys
K0pF8InoO4/u4mSqQW4Z6Ygh3AhV4WLHRLXCXIfAZUH+pK40YlfEY9aX7V801ACeOn+iXg8q6rmA
bdgYZgT3VzQslX/p5wMsC3CyMf6qzEbxHPudhBmhbmedBM/vYZqckkD7MsQi4wOAsET9lOdF1V/p
CBeTWYqTrZlrpPJ6RBgoMLBh9Gto1NczXr/uMowIZxTipw5QSfpzW0sMaMBJhgo/NRMoYxVO8I6E
wgm2gxNp36GaA1QLrREh+ngV3wSYVEUkFMXBcgf7GVnf5ivrJNJ0vlu0zmMpOSCJURCJK/Z+XQc+
Hukb/PanbgIsrgSZDN0VNVgqrrORYLiFxWS4mWVpvPUwl0hPAJ4whPqVM962HbhXgILYly2/Ni3y
WJftgO4QxEvMNF9BUjvCnNQBKMnlJmpqYD9WHamrew9IMWWzGonH54tXJQtm31FkZ7ggdEcmN5A3
AC3pPYGmyYqodUWHrt5HcHTEtXw5HQROouGz7yIZfI8YE1uD+QoWbdKmHD8VpPHFYxmGvc/TWgEf
9qGeBahRUjEVhIABYQgzbHxEFC66skltt2ZHkeN6hySj9B4af6y8D0XczA24btuizQEI4DTxHULP
rhDIxs7cewzcsRE7f550tENhJjJkaEn1KrHtZCiwcRkmcw8P0jq1JCswyaZFEfN+qAGrsWkzNk83
0UDy5jloRBNu5aygJUXOAZiS1lEPtPuVBCcp5pG0Aq0ZaVa7uv2YtWUCM/orL9LPVXHPOw/qPaJy
2HlM/ETrYN1UemrAbx3EygeeQTdTeqm6CVvUd7QzvW/nPGFIRtOMfkSxZJWvSda1wxeByqLqLqcN
zdo0wF0zuSUwbxTuTWEje8QOg3ieqYTAMPft1A22We/ar0eYDWaQJ8SVcamG+JpHXAwcjf1yYNtm
YLNXp47TIOxOew6ucmfVhxncYxjQIU+2OZwOJTZe7ojoLmyx3+JVD6udrzn+H9NQOVGOyVQTimPS
CYX+0etF0Zt7osMM1NIdhxuCPkB4tPgHrYfLDEIYwYOIezGlSeIgYfsrg5z7SNi+ZtBP+//LoBbJ
HzibsWWKQN0ZSjbeBmbIT6tSZgGgNh2N3ad1xzAn8uVwdj1jUxRgDsMuPC12meRD8YmLKxpItbc7
yD8txLbcOPAgcThNeYYwo48nu7Jh52GZRh1iLwcZyKTideHNAw7K0+KtP3cYjoIRCVkC2CcU0CNf
sAQ5FlwnTgJa+vT1Nub1zgCZJIbc92lJy/mN0FiCqyoUbCFfFSTLaBP89LD+cMhTRzIP46hyx+57
ZE3seJuKjPJTT5UiZxO+L51wB4OkEYJcZLqQLQNyFcDvFksrpxGQolr9JH4Jx2KF/KIJEe83nYLj
lmt/mB3wB9SdMSgoc4yfXzumn9HaHMaChv26BJJu3113tWfkJ5/7TvzcMtqFOfohx5GUVx341IZ+
Dby7HoXHccCUP15GU4gbm0DPZExWYwMe2waV91mp76kb498CcR98KqeHu9RtjG554K2LQnbBuGaR
71yXJgTj4DapmU3vijhs0DqH+jcZJFvUu3omBkIciHCz95E2EUGdsCiasFj5ddLimsodgnCQCJsA
PoEsR8YqhDTXtju4Dddt4GsMvmQc6VaAN4gBEV7CgE8xbQsF4xeBw9e03bCOEl8A9hyhWzGEG5eW
8BFvc5pjMoEdlVfzl2ice+8xxufdtHndmi2uWHKwdhuktKLPjkA+7dkMOi+CjVvFsLxX8UhR1nKJ
jC9nCao+ADfdprjwGsafHOXBaFjMQuYF8sq4upY9mAHmsAcKrpd09LEnxYQhzRls262SgiiyMZmH
5NB67qokqVYqTpopSg0yWRSNRTgCjbdxwqJKnFVgprD3gMYTaFGs4mTOIQ3dA+E0b6GMLLkf3CyS
DXAMQX4WXhlMJFS0D+ICX6SNFzd8q7Kw7MWeD60J2hURIc74ZHZbCkwGzv3a2RDUr3VPCfGnzFtn
ddOiGjmSSJDFaVExAcg0NuZBzde6IGXD15MipUJOsXNdBLNZMAQzOlpmDyfxqkVg3N81huf5k679
RH506iZgGMtInQlOzRjWubvJacuqOi2HqK/zLU6PER1wOCJCqlJHKVH22xk4EnOzidlslS8fhggp
AOT4Z1h+xwEkC10lMw6wAL8EywsuwqbSDtsPHA1l8jPR9A/eiGgWl3qsoNjJHi27qLsMG+7isKxi
LGi7kqJKvK8wWZP+iEQHb3DZlsXdEGwQoNXmdoRfGc73yJbpHnyK85Qbtm5ZR1z4ql4dSpfuARKV
JZ+RDRgBQBwPFQ6yPTSzK72dHqcZpFoyr8FHvpuRk/CbfT50nLdXRPr9UGz9ashdg5wLkgf8AQdc
j78TU9MTsUGWZ57WBW+iOVsxuHT0csAdXx+is9+paLbSwo/qmwaIW574CvdcQ91eF3mGQe0v2oz7
UKy8QBzyGbOc998n3BQXEvXMOCbHlU4C6M1qMHKw11ytLjDdXQf7lKcd8EKwQSPjuNOF5IlTfmUD
aBQ+0FxJfBB0A5tw0OI6yqk2gYX9Iqsxm3EbcNEiqMSTaFHDewCWhTOpT1PQesp/CIs8wtNFBk5H
BIexVgrQ1bBqE/QVB4HUZoc22mZ0b/KaxSi7biJF8RdRWaGYFvj2o/17A+cW+yKSUYyXGLG9dL5G
xAMFR024NUUtuNQgoeh7+2IdHDDYNGHDIQ8QO3iSpnmNL3iesQ98fVeN88/e6A50GhA7hwD3+9g3
DKMoNfotQG6CJcK3mR5j/CcMRYapMCCShpvrD3J870onA0R8Bdde7ENc6ZoPYzujeqCoc7tBAQoq
9L0MzciuezdDYeAGse7Q9Xc6AoUQklUksReVOXVwv4Ccau5CbIuwSN+/zr/UOdr190mZwB9MiyGp
DNLNhpp2xHW/fbobM7vuJsBvJZIIldNfwP4E9oeXJeEOGogwCjPF7rPTOtm+r+sCMzhJ5ovrCDfq
4bQqJ7fK2l2Bi1+8ONoug+ZrW8fWEM3OKCuz1kC+8pNUwbGF6jm8JhARmRpffPUcX/2h6tVsCZC2
dVtndLFIUUyLtl9nXWZ3eB33dkVahexcv+YMBQ0fEFEIfPQ6t8XoY1xjSex9O3LWdikEbFeANXi5
5keKX8EKDvFoP2r8yP7tHIQGSvLr+32gC33ftQbHGpJxKAFoXgcT5RRqjescB6oEt7HBWAQbZ/un
FdJJLs690oeSt6/GtUti1gMUtLEPejXMDS/tZuhVa//Kz5mdj9fBiwE9Onn6a+K8eMaNfihCqx4a
DqW4fh3hTNGQDxAfjfDpQ+kUdq5fd1GEgjM8GxXyVh5I2PHo/nVzoiortMN9GZOsXI3DoYAzJa5j
x2lxyuPos6cUBRoapq8tQl5dlw1rgjgtXTI5P/J6QP3puwGIixigBYuGqNfjMQdYvr3B7/4fcWe2
HTeOdOsnYi8SnC//nDTYsiwP5eGGy1NxHkAQJMinPx8y1act1Tny6qv/oltVqlQmkwQCETv23pG4
E6E+11U4X0d+Hk3FXRR0ufzoVa03MA0xyOZ2PbCMi+Yd+JnZanzCA1plp3BVElyIZErpftenQmlx
53Sas5/pnGpqPvl1osgKLquinSHFntKYDPi2MpEkg88al2JNx1k6zSfVDbYXOEUMwcVZs5WkOgto
8PIRICAtHMROsAC+MPYlIS0empVqdU3nZPzZbl6X/5yzgY3qwVyvqxvVT2m27NXEIv7quoUzfsrT
vGXdXGCwofYoZYjOlN3TItOpxlBktfhZssEfMrs8mt2u3fUgZHwasSIZ3He1kzfNsJ8NGNm16CtN
uSOktI33MJjtzp6byQaNuq8oiEyz2Qb9IzipVq4V8qwagDVnQ+EOqXSbS1LuTvr87rGRb0L+VGhg
q0OfD6MZvwVj2Dn9laeJkjt64faDWunZnoDbYbpzPUzJGZeZoEcM20jG3qSzvSoVVP7wOVyh7b+v
I6H5Fcc/fbqlHrVd++TkfIehngsQExgjOKQfPT9z+M5GMh8ip9W3wi04NmRb/fESLpdUs8udAJLO
5yCuR1Hdbpxm9qsuXp5+MamO/esIyWX3kCUgM/UxKToYC3KbV5C/C+xDRWJpRVkYg1/sm20q+eH1
aHdxnGfNgq5RavJywA97dTJuRPk3fWbXvc+TberL1zTjY6LXlNT2RBq82qXv4TqbhRdn2c3i3itK
wccHIuJxr0XbcM98JaKh+tYEJnC83Zy2tCc8UVquRXq++Tr24GWYNfeLH1MnmxxMo3UYB4Lm2L51
DlLOndxqZfGprNjyGeYi7szDvjfekvgHP4c+pFAEmzVL9lvYrE25r5QEdtOrb+NgklREgcSZ0uBn
7ebdQH6s143EcQwrF2a8GsmrPq4rPSqm3sLn8ZNjusZV+fZSKPWlO2enckqbPMI+ph9ksUvzbUzI
fNi4LIRzGW/UwgK5oAN96PCZCliy/kq2rt1tJyOVE6pJdLnfnebJx7ei7exCHdtgLZdXrewbPNzJ
aMJ+3YuomDoQI4Su8W1ZbdlYvMtCYc/kbXN0Wl5NrY7SU1Mv/gDI3rWM/riRSsyr7PeD4+V5c+0U
vuvPp7mkMREfYWI1UQMJYF3hkXzrHc+3P2aq/LyBBhRkid8cS2IxlIG9L9N06EomrkVFuaiT5N+X
9AfNotrHFHeak6FPfjTIt7YYRDbayjX7O5jjyW6aKjGuqTPWRtzRaDlp5TVRO97pOh2a4vvmJ472
v1tWVQQBy1nH1haIgRk3Q/xZjEdMYIZ9ExXegLGW6wVGgfdquJWAE6QyFTniro/KVOTxYVi8YmG6
C+usjbzhUIl53vI326TdePkZ9OlUxTc5TqTp7NFrS4bB+9apKWDQ+y4uu5y0fpdw4BYxO7Qc6krs
OzXG3i+PNDlLbyAyed5874EfcZVhrWN+zFtYjSyY0ZBM3bhYY61k+yjdKmJmYeWWoPpTWwzXJU3/
6JVXr/TYDpRvUzYdvbbVpmv3dT1Onr83cx0E8025JX7Z3CS2eA72LWlm7Ny7SYSV4S19ploVdB6L
gh/LaPnfp74IebsrZ51pRO8nQakiwj2EDN+t7nMJEzUfdrIctiz65W4i7vvjAnGO6reUYJ3BjTT0
5qjJ8yBdr1XpyDXal6HJs0/DHNaR9xeOkU76KQ8mUTEFtgnziUuZI4rBO/p48QyXJuIL3WlXr8nX
phcUn1/qqDDusk/jBgHjVVhXjsM2dlikLed6P6cgLLGWUdDcLence9U9KWjHXxST7gNSmDapE/92
AxLnpnbMBavxooOGBUeasVmu+Z4HcTHmuzxpeiuYyiJQ2GOiOFgA1ELj80hk5JkpfSfrloVwNVXg
m+t15btxkTJZVqZ5cqvdVFfbqYddx2TdyqlmU76qkh705ZRqjpbkNOiaLBadaTI7+jVUKR0W+FiK
yRTZMd2cjb8oFrxX03u9qcZd9+tYzSVy4Xi2F18Lbj/pAvS2sT7SvJktOriFdiOHqwOADJ6eRfLU
OnMey1OgCpe8NAs3m+f2S6TW9hAAxLKQKsiP6adgC/s43/tb7WfxXibhSu/SDFKTgUinXJz39F5q
nqNpXVGXu7lbOifdqZmRPe59SxIDsLvrt3niSrq6KghLavDcFg2Biw9ifLXy/EJm/co50donDKu5
TJMfC+KqDY5FkCGpkLdtBjTMnCyD39GUMj+JudViPOqyotl4XWG/Po67ZhWZeWdAUWuxq+cImmo2
tiL5Guqkxhx6kcBt7V9j4aXm3VBqOldccTR6at4VXZnp5X7xYUaU/l6F47Spv1rLn/uCf+Bgqm9y
pi9Hipq0SxE+SJ2KKaC5EtdsULgQNhTFVPhAHL1ren6p0l46/i7HMTcS7wfht3N5jMyEROQwOUPr
tDctSyXWrwD0pwFBnpvTHXRvlTOaHNCoKTyv2M240xTMRU5kOqfX7Tp7oj0motwQsGHV5FXdVdTW
aSOPRRLioXsb6Kwcu0MuiUzdiTkwrQtIEfWuKw5LQ+U1gxx73RSfQoUb7ooAaEvWEP7dEOjxNMy6
brzdRlt89Y7UZq2fHtAS965z0EPcrStMZDnx5xloT1C8y0eldH5SYqO/+GYhDvoumtRCZeImyruW
a5ky19accxkO/LepjuoWXWwNJ3QXh2rBEroetkRHu7XQ5H0H2HKTH+/gsJD57ZlsFUZfB1FL/liW
i13Cg65sllA28cAbDwxGCR0KYaqkI1SYiRdW8WL4HYr6jGzepdCo9l0x2t+pXtiXCyye+MG427n7
GLRtv8j92KMTITwVWeu+qjnaJnffVKFGl79tHObNKc/kxl9J2LC8r9LE9q+2t8XVzAVBlScW1j0X
IBpBz2MXjCrvkl2RD14V7n092Vvg5SQ54qZNho7bE0yR/W+b09NYk7TieAWUaLd1rknVo+grlvwp
Xzr1F/vR5nIbu2SuTX/tBgtf+vLVEVVH3A54IZMKjoQIKrddFebegn9h4aRdcYgg6zrlvh9bUpY9
JWRJ14F2Nj5ee13Y6ujf9WfYs7+LhJOnO5Aje/ZWaXqYzq4oEvsF0/O1/d9vKwte+Hi7pz6zz50Q
YZGJUpqNC8H6tOGX0gQV0UcOS8h/q6ir+LdOaNpVKVAFbwyTm3ptJAA47+nXx80bA+DFOzQeUyd+
9T4d2m0fRFldTbs1g/oR7p15GO39TSCmTFeMH4p8Gj++V6c8OfgT/PXjHujqhsbVCXfDuuE+R1uC
99waSOF+aFY/z7drUgVbXE1i1GO6h4Hcey0jwSb7cJvLspI9WVy5y2NlaCDFc2Mv7/GJOB7aSIlt
TMHSqAZpbwF0XwtIt0bgR74H8S8cf9+HpnRmcLvSbBJSzyIzZljrzQk/zfBwCkC8UPBMdqsflnV7
V14gzKoe+sy9yWOy0gqkIYTc+toz0eiPO3DDFTwXb4Q++mJ07rtkSJHMgQo8UGW+Vb3EwnH37pQh
L3moJg4Zc0oYxL70J0Sy5CCr37TzfTCaAq+dpsMOrjiMK1Q6swuGTlDQOzl1wJ05Yw86YUvOr/tF
LBwmj3hG3NdLt8/V0OdvM1OOeD+NhavmO3fRNZ2dfktXZ8Mnbxmnbj+DYs23CxSMrdhNtBqJyEu3
LOZEJ3P2vwqPSN/tQLyjmNoYFtn2XrVNYOf5VZBj4L/3Wzj9VQo31zfzGQ0vEiWpp9vCs7W4Y6ax
/bEORRO/zpxWLSBqrh7XfLe6ZR5GB1fBZb9ZS9/CEHJRFjNKpB74sqL37E5neQFyACss1FgXiKaZ
FwtXEHwafsdNweqdmZ6NCX6AHxa5vq824sQCyph5IdPrnGiN7zeGDE+fpN8XERQIOXTS3G8V+fF2
ctrFG98FlY5aBkGqaFlLSwtZUdgWFzRqKmjxe59VH47IQAYxU6MyF0C4GymNwE147g5bFVhstd/g
xPU7Evp0upFzanGyLomtBKM436gxoFxM9gg9IA2cSB+bAt/VUZrw15wHvvNRD47A1wm7hTnLj9va
gSPezWEqI5ScwTib5Zj1bV6Px1i5kfq8lLTeyEoccvBPQ1nkvgKawEXSOdUBlKiHeE5JkXaR8ABc
b6oWi5Uv2Uof80HTAJlgN+GVg6Xl45elUSALfVhFM+JNNhaajtlxQKHkzkcURRYocVsmMPGo5jbW
yckX9C5pi0zhMhQPXdebtThlHZNvvvZKL+IrhUc4pQ9jDZ/0IWVMBE87bxnPyOTcc9Ap4LexT1XN
FEAwPdoSvLuNldzJsZgsfqX71ANezFvbDplnzxKXFiTvjX8AL+mHiY4JXB8gPiH63FxJldmg7JT0
jO/cajkjb53vW7RqERYzfATVWscjwdkvdPadj/FURjqHPc7Wv1uKdKmr1yNfLO1Y87iLUvDQLYkE
o5BaHy7gBe2bBsMizTBcY9Hnawd4CorcetledYk7/NXQT1kormudifl62ORKLSPO5IILwkaLl1V0
hF4mN43jbC8MlD4jVDQ+4oS6HsiLMPvKN/8BUBpl76vM9FNW7lZVJ605NJW2sQ5xib01FSgd0JlH
HsN+DFcNAfu4Ba3MG7rLg17do7d6gcV3CeeOQ2nlGtkySlLZP4+VtH0msn0LP0LasThox7gkHpm5
3Ew/GIcpvleBNynnTaIdiznKXOI/cKgcl0iVdpHdChAOLdqne9+ePKOIc95EQ47d1FXFH7TRsTDQ
dYujiruoK49O7Gbbg1MJgYIe+Ub7Js3CATP/uloragJYNBOjBJRalvVrMGlvfVsjZitqGtjNsn1d
Buh6cGhMKYv4JppNbaJ9DHGEUZmXEJLXNYnzPlMBXri7Yhoiaa1YTFEzSU5CASl2l80q8wr7qBvd
yYXXc7Z05uERmmdAlo3v4Qqc837y6UN/0A5g3PfiAgS3JYaf/S4rio0bQ72U4K3hjS2VM3NYF2xF
Geq8NUv0vvOKbKhfXVD3VXcJ8OQW+Gu2/UTN19hDpDXrsL2HSlwm3edwIeWM2c9Sr79ip0ZOe0xC
xCek6FONvuI+KltL8YK2D7cOTLW3z8Zn2JBA/mSixHcQVDKJN94Zr8/C8DiEspfIfgLGAFWHTKwe
eVvlrLkiSJLv3zgTbY57koi+zD9OPoQDefShvmRiBxMNY7WDH6qY5d9XY8xnupMkqXjXmLE1wxev
qLRdHZe1WZ8hqUdUmVEyFnHqGL9lOxtnjPkRzD6HS9EHZCWDnNn9l4dX+urcfzlvuuZyl3sPyldP
wyeb+JwMU1j74xJp0kYwpHUv6LhtgKva56ja+WON9gbLvDOiHim/11dr65Vxer89hoeytS2FYVqZ
coDcb464Phfqp0WkGQa5BSeOY1X0ezRjbP9gcQfsbpgXBUHs9dQ181icCtIkhlsz2L71s1tUONE8
HNxha2t3D2+5Gdedkxs9NQcfgmD7RYwrcO0pl4OR3V3vxxCQv02B7J3+SGagEauoICBo3rVBqbuI
tLeNyumrgtlHl3DBFH0OMU8Y7fGLHi2YcIgzddxOJz3lKNfxVJgM/5Y3UDeBF5o2ab80Skqwy4WW
lwZj64Mwe6DSCX0Qjs3gy7JsheebfdhAGv6SMfBFfB8biR3nfTJFhbRH27pNf9W+v8RvDVTkMdqT
VdkewwXd71NpDwxwJVoIMNCgoJLH2kgzXBouMl/sIso4FPTNBeV29GbDzZxTdRHQ4tieBo9NYJB0
ko9rO99m/gTkH2y0V1u3y4LDkAarGg9qUzYDjKoF0ATsPffjn+SxGL8dNiogPz7UJaq77KZPWz/P
dtuIDCR/oOnuRPUbqqrBSU6Lh2rFnFyhCmmOdJwFQwtoG5V1DUytw6p75eRFo8gXiiEAuxxFWTVf
moDwZo5Rpiex7nUWLk6x688cITdwaFykTlDw/01o7xAt/ZqZB0noCBqYXsTK/GDqfiy/mnYEHS7z
WY7FDhmqX1rrGCCF6tRljU0r88GogFmnuGXxFnSUlDDfcdbqCMKgKSCRpgtt9G3L8Ayq553O/jKJ
8vpxXxmQdlLTS5cLhYKt7RagGPMQBKMNXs3ocp2mySA/GG+Nhw/zGAVqfZ0HWKOPd0avXv3gRDFD
7vamwUqI1hnjz7sUYtaYuW9k4HbKfa3nrvLQvsl0C8VV7RCnsRWKmgacyp2EAOoD+kZueZScZrpl
eQ5Z11wjLapH51StjOyjqITWw6ywaoAouyFCMov3yXEUw5ffp32gtnyHlqX1PnNAz8k7sBRaN7u0
T00P7XgdwTb22JIPUNPWCqrFz3Jo6HHsHCwpVX3cyrjxPnt+PvFGeCKRAdjgbt8WJpg/tacuonkd
X80Ll4r+tdTbMOxcFMxMEdw07NRpn46DLr5MTJz38Luil1A01yi/UCzv+3V2TXDMzn29diYUYE1a
1bbrWvdDDGTIByfTwvE3et2vPqV/hjsQR/XmHs3W5cVyOy/dOaA3rT16xrm1z9Sz+joiqKDmhV0w
lDysKDH2d20XjvZZbBN27LDzZtN8DGXq5uvbS/PqcTvli7bNN2ekt+1ekSZyCuz6mrp+ul0nWE2s
ksyxYLsxXQkBIU8b8IBjPzCEczrGGtl7csUA7K5dTvGg2cs7Ogj5Ft96CsxtBUELuXZS5qXc4mu4
xWT+H1QbVOX4vnGLNVmut7ZyJ6fd0SewV2v62R+6Izk3ZuW3c2l4spmnFzfbuygMsu/RkK15cQrd
ygunndMMa/bdwCwZPnhFHgwfEnLq3uPhNfa71QWSOYriTNDgHsDvuP2XXqEZG506oDP5GKpd7/Z+
y9ycS89zLkbb1IUXrWkJPrbRL+0ANUp7sD/eurCbbcnxeNony2bzhccEiA1o27aPZ1QH9sajQR1p
ryesEtuxdWltU/PA9DMPI3opPhOyRTSVh2EcIoUZvO0gg7xc2AuPHeAwh+mMdzstDZ2xsvDxEien
agf6GJZNENxUUxcLzdFBTi+PbpmZVF2lnes4f2BmnWeo/IeXFaUho9htx9GLUdv4+MU+5b7FKoWY
vOEKlJJyxnSmHIJ9A1cmsY2npQvgAU8bY2CDU9zTnHWPgMYzfOMliOnFgYxYDi/w8UrTKiOCIuT9
N6+F1i7dQeRN9sdZrxoWlPINB5Jnu2BJGdIgdmpjA1gezgsN0Yvs8NIOXFuHph6lHjKDoGzPvbse
Nyc6TlYwDG9Cy2OA8CD4lQGTRbfIYyFHQpq3z3SKFxL60eBn4FKK96WgDbBCYb8eKt/33EMzIjUo
dy0TO8oSEFwwzOEPhLun1D7uLrxJqh0s2COIhZjEP7u7dRBPEkjyKNUi+pO7laAdCOtnReH1Mrfv
//VRAd5SVjsCvS96ZqbTwu6B5caELl/GPXVXbaZdK+rmr5c/5ql27vKNfv+YZ9/oPx9D4yiPYhhK
gY1p9DbrNAETG1LXPdCkmaL2dsRdwIG5F2Qm35U4C3l/sLf1rDHLk9VLzYZLNgRO32pBnyv5PE0r
hH7FQlrMvvm4ttKuITI/ypjFdLYBnCWxpO/qZSw1Wiu0Ai9rpZ/7kdduFeDi+O+G5qIHywp6+ZY9
ZV3CaQVYFlamaWfXQqh9JjcM4nEu/BiFQpi11tagACpSx8THx6DBW7TG1QJlN9YRL3/seev+fnOs
G5dImJ+BBYnnn21Lfpc5whffIkbtMKAEpi2BTKUotf4eakVy0ixAd5Ch8oK2+8Yg6eLAsWu3fEB0
hSlzbnC/fEF2aTy5HkZHCBwDMSMOhQch9OlmCIZQW3Zvdhwg3SM1A9PComMewrb+1oBWr6823+2s
G8XZCqSOaZG+e/kS/rFgEhRVMXsk5H8MG3m+ISXCggiejaX1BraDrdvYhF/RwW+dPMhpoZ+fEKFk
e7qEj3jYQoQDl4oE1sXyViljvUsUJQTd+ktb/eWLfEq65qFZca29U3wsizp8FpJx/4By50zJ3vXR
oVUABWfJfctK7dG6yYr184c49XyJ8pGBh8EMC4Xnwz88fTSIzcZCqiTdOwkDsrcPeDB07XUjPdUP
r3I3Wmy0lhXt9pe/6rM1yr4FvfJTvHuQ4uJR/dzVBm7EWhozuYcx7Xl34C+oG22Zl+bjxWvhcgbk
Q6ftLjUuyxXktEKPU/j+IP6wVZ8ZEdjrITkCFk9i6+gTPJdVg8vURYCpwIG+oWXYX7gyFiMET9FO
bU+5C4EnAWPG+sNdLGtizXXNDCuSdVRsJ/7USUv4dapazJUBRKvvNJIENl+4LrxDVSikOC/fSmGX
xX+2F5cewyCPQpwq0M66OGY9fYbZMDoTkAG3UoUaI41V2/rL1St8qZJeXvtp2TY46Psmza0eaAiR
1ATIVs2ZLFIJeEbxEDbo7joTW9pOHDD9+hYxj2XBxH1gw2l5Ju94PQw5znuBJP4230hh4PKeD+WX
v9Q/nofHAwkCBj6R0cdu+FxwvnZbPBZNqffoli4EHeg2d3qU6ItqAjmsmMIKKZadRiKLkk0V7Uhn
2mmSkk5jUMFPWWhT1XcXqwyRn9mTKNxsCyoRtMzGfcCkmD9FmrNB6O+PgyYfW4mZKCIg3oEZPX0c
YgP7gfxg9q1b2waHqh1YTTKgFPqYGNpJ3xG8JFhG4JpOTRBpvv1u7HNKbB1DE/qlKqwHvtO3CQPo
xLVc+1dlu4TzG5c2pHndYAlUoyhadQ7ACMoqkDBLUoAM7Q59Cvfh8Ym1IuMAxC7ZcodFL4LCHJNU
QceGcNJt3pd6gOP+d+h4bciIPdlIpzusXWnDYwGRtb4Dz0yKH8rzC788+rT5os9rjCbs0x8etrWQ
e3rLoBsyBZ3AJ2i2WZ+t3w8seM0turBh2aOtdcFIHlPCGuiRzXVJOOF4VH0ICaBuqu+0ZckGUx+8
q7zKx7niZXU7btUfsuRnxwYHBjkaOAVZoeAsj557+3p+5wcEwW3vnlWARU9xRS3g1YhluwSBHWlk
5q8l4wjHGLUoAsLAq97KhU7JRxgGRqtDk9d5d+tluSf1voA+QEx9+QbaFO/J/SMCxBz2PqYQIVKP
Z/ePEisD9mD0TxKgA/wM1DBhBYgEU/moTPvZG76ldIoLNHvdEsg/2QY8MzOwdwmgkecnkHjECdNX
nj4/mo+CJ1DmTJ/rJ4KniDPrG7CprpnK9ysRDKOcs/AwsjwsqtLMz4iXFcPUePnoDFDUWtHasPTy
nfnHpTH1A2dGFhZeuvgNPQ+OI34xflGXwWHrKk4YsF6ocWjJGgJIinWvuPdhZXAta+hm7uc1hNbU
noqlscw89M+qhkCeNdXPP1zX86CNcwkeC4Q4nzzRC/8RJaa+R16lzS36ko0utBs5aFqhsVjCzLiv
A+wItldhb4LmDchKovI7HCNshy25tLc9MEc6BS9f1tN0gIwRRxXMj0nVYUCl/NPTB8luT8oG7x26
snAvvjRpgLcOhsNnMmfpsQZu+wg5+J8y5bMP/W8rWCDDshEgjCOfVOQfKeKSwAJu6HqCRrmQyjfP
2LYVQoMGeosEMFG0DKdl8iqUs202wYHo6LKqXY1cumIY50wDdged0sOrwKc2Zzpq6yvbE0HbAyDd
aGX0r26Z4TJuHSv5qm6xGoAYNRKF+dKq/yxQMIY/ut6yNido0PPraXXn1d8FI4YI9BFSuu9HkBdC
439335nWQnuQs470w2UvPTvCMStJ+dT550UrP80ri/Qx+3rcIzDIib4vf+rz6CYAeQSR1xqxogr7
x12nZb1sPegShkqlIerLXJN/KVaBPSNzaSMVp5PNwBSdKejXpWeTIyenF7fdjzWiXm+XjJ3LCwun
5YRD0F6AFbx8oc+cESgfCMBhEKWU1DZffO5uXEeT8VQ6Ixi7tBorJlGrL+jWsD2GZ7NaPpEQKk2Z
cpY1yOjXVE3d3wxgq5RVSMesqaRMTNaC90f0cPallFH5Y/Ayy2/f3HHgjSLOgARn04kyJHnlrOg6
LJMmFIwNXJs4lNvBNbAK7sGqLaceJwKbafW9Z7UD9HRF+wodJwJGDAKcON6PTI3XvwaMJpL6EHL+
dtkf4tuzyM+JyS1xo1DElA3/1GlKBsAVwPZQSOEsBZ+KpXLKwyxRL7UHlFv2oWpkY/qHWksg+D+c
O08LFh5L6OPgK1iekO9ZS8/OHfQsE22CJWeiNCK9BP3XuWDRpZpsIXXGb15eCc8DFPpBwgNu3qGt
HEgPnwYoQBz8C9aa3neTW3ytD2qbnPaltIv0wmEWwlDovvy5vv0qvwcoRnXbXA6HjiBMUf4+q83w
bNEZxy/9j9z32lcdRF7oeZf2V1CTYz1A/CSeONtGtNGeu7B2nIaxpS6QDPO2yquRljUhCPaMJReO
edSEh2LwfOYWe07RQwsZO1PE3b5vJ8hLR7OQlB8v5Sh+Elv2NoblbkDM1hYWULKa3H0HebsrlsMC
LweAFC7vJN/jA4zDGPbtPHn3jTAyHwMkH07iqbeLOxNKTv20VqL5g9myjVJP79HZK8ul1MctOwme
PRwZNj6pWMKE1rVKMcxyyFY+X0gwLz+N56uewEXtmNI1DeED+e6zdZfJOVjdjHTmorTfBJSid1Dv
eeyXZLFwfBu7qGUI7i9/9vOMgontrHtipkdjPA6Yrfd0CerFX2WMMx191NpueH+2LQGaQDz9y8lC
LYIE3+tSNn92Xg+XploWurzG70bbRXr5qv5x68EbsQSLSMCsYPs5xNLqbsKTAFIpRix5BjNDFDSa
jhECK/iML3/W89odN9yErJcsIbS5MSzSp3dgmoZqCO2QAKYoEFjxGpX9/aAUOp5uJgW9i85dYeEr
qBx5HNkg3aUbZ+4E3tL+CQt8HhOIBgIAO0GBYGfnPY9CfZJDS/N8XHliuhZvEnbx8kFWiU0d6sS1
DHEfybAguSjbxh1e+xBnODAwvGHBrIBNQP8xTirIAAizs3MYBhpz1RXsPUt9WEQewjGsz1/tv72V
gMMJWB2JYBz6+Pw+vZVDOZaTt6xMLRastyt60UtpsLazZKS0SGV9dLfafoMsp1i+Uk4iw79pPw2t
f0iNddz9ry+IvJRD1mIJTIx8jllCUkWHZbCGGJ2UONd68I9v5GgsxWKLoo0TFH856QCm1yTcI/3P
vOP6KC8YCLBrsTLhtr98UU/xwxgBHwkKyBhYL95tdC6e3iRmnDBgxWV80QrQytYpLBHmuw6og+nZ
4LBiI/FqWF950bLz0JlaDuzLF/GPVWZBTCpBNr09eJ6nIMg2kg7Xx3Z/oc/F0cgntQYYVv6buamt
JPT9yx97Die/B1WgqARwBoEAn88ieJaSqz428eIFmPQYrIFGRAO5QbfmQg7OP/kFVnC3MLrp0vtn
4oUu6NV1B7+qWC5dGcJ/KXCQhn2EGyZf8ZhEjovoO1is3mmY3U3/SvMCPgRKYssH0Xgr9vePUrky
Yh1eVqOuIPY0OxcDGn6MFVK9GJkXunlzd9npL3/xp/0GHrq1XSS6u8xC4OY+70/hoxSWVeoN+6aw
ZivU+va8f2ShOQ3a0l/pQkAsd1HfTAo9fA7Ih0zzLIE8X8t/ZZt+V/4Ye9X/PT03Tf/f9EMnrFt3
9bzsu98Nzlm7/38/9P9pvn/rym/PXn8xQxfev1xMIjwXXqCFyz1O3osZupf+y2Y/thLBScL3IiLV
oxd6IP5FDkoBJ9ipLpOWSBNVr89e6Om/mNFBKUkfAlgs4T/9F17o/0g3aaaRe9kjDnidc/hpHJBa
lrKbMuDHqpgfGHbSSDjFlXPsm8H8CVPhCOHtft95+O+y7bAZpafG9Z8HMP/mFimx3A5ym2tOYx98
JiKX391YFvCrEX2iRA2Q+yxJV44Q3MTyHdwAo6MmF/ObtVoj/7rtmgxZD6yTe0PnuznmhdLpIcUF
/AGDgcg7FFNUYrfrp+0rFUwtfq3dsNzM2u2wIkhDPAsM1FOQwrzHS3rNoBbPEZSjPfMqGeQbi6rl
9B3bAZ5a5T9Qy/Zv06WduRbJMPq8LuN5H8C2mQ8MGy4/j9mQ3+SldrpdGOo03SOSXLB5LIeB+mXs
RArnMRNfU9/BL2Nd4+Iv8OrI27tekzaYsxPv+Evss2HhTz7zh6LYifdJPcxvMOPpPykqrFdo1ap3
eRePFeKeNZj3DZoJvUNrqqECzIFwdg7d7bfzHIv86NG7nX8hEJHRcfK26WuOa+F9AdfIP61mDD8n
Sjvrbh4bwQSPRlC7OfRs/nIXJlFdO9jGIw/HeP0hhjFN0bNie7hPBkd+oZrLPpWpafoDmUwT70IS
EYis7iZXZnUty1cwK+VBBfKST2KdjU8DcWq/ty3iv1MfrFO501KpfK/cxLoK5Kn3sDBM0b8OplCF
hxgpx0O1+BE6h0W3DKPRZeLQfw5m98paeWrmYlBJsmoHlzJ5TT8kOPjhV9cmIdLjboCaHTlx9LVA
oC8AOETwDdq1g2U8VOf8GNVgQaduXOXbdZnm79W46GCnU+RT1vPOMOs7ULPcBdRmHwMXsvO+3kxy
mqXciito43AWe0iXH6dh6XjmXVANuyiI5vs5s8Z6am5HyczfPjyQO8YQZnrPXPlTMP4qB7fHi15M
C2XuEjOz1krt9gKK8c8cXRatj2Z1P3S5UOXBLcZxO67DrNxrzx3VsfCaWX8OFrq0OwzORbXzGRYh
jk0dL1/zwhiJ1UDkK3DvERYOurjSkoFWEe6yYEmR/KwqaG6Qo0FzZpk435MqihGSQR+a7KrLGFuH
pTFPtsiq6VAnK2pEgzEfg3MKR76HUEdw8KHgdScqrKA5ihq3i30WdzndT7mY78mSBgi6ZT2B2oYY
Sx2xKZCozp1SiZ07rHDGtFczkBN+x/I3ujQ04UvSsJu5jA+hj63UdVQWKj5ycjMRpXdgzu8Xd8Xm
JG6byTuJdNEf1DTiJUDoGvsj/XtrQwANZ1cj5n7TIvYrjgWtxp+bP2NzxXw1HdFxS/v1OOIa+m2g
b1Xypnkfo1xamq/LOuHNKDT+/YesLOP8GJCQ/R/2zmNXdiVLsr9SqDkfqJxiShE64mg5IY6k1sJJ
fn2veC+7Kl8CXY0CetJATTPz5j33RJC+3bbZsh9piHI4Z81iQ+QFQF1vsQCm4uAqa/yYFLKRMFFI
0WxE2g5fRbJiTh+nUjXOgOvylvTu5Ej8Y8mI1xJsBcgrq7DeV0th/2VkJJgHXGPPNoSUxwa17T6G
jUrUsCumW/iMQgvX1tHbQMDuKP+6cPy/OX6//rnB5Npt8jB0Pz/D+aP5/+Cg1jlz/s8nNRZDDup/
+6i+/233060/cT2l1d8O7uuf/+vk5nxGPtQMx74aeq6n7X+c3OIPcNE2C2WDKzlEe/7M/z65xR86
SoqO+oimxlr9P1tMONS5W+u2gybJaas5zn/n5DbM69n8t8PUNgThHWaH684X9vLfz+6ZRgJRTmbm
m1PXcyrOAHS8qCycs6auhE/dqunfBqI4ubeKmPyK062jRXM95AhvmAeZbTIVrAtFlaP8iAepPfUJ
h38QLWslkEy6LsN1J3kehklocTg7AzOBgO7j7BskvzHQp9mdg5kTY+VcjfruIsAbRYHbL+ovJ5xE
bJmsaA7HCf+YZ+VK8ayInog8pQbxylo3I1cdgdc62PqgCoLZunu1hqYveFHzU+eOLrDkwhEPUsI5
8SKR4wOt17ncR2DgiIEIJmwPpYcapZTSXKKzrnpwMNN1Z4i3zrot9b4DzyQNxZucwgpje+yOqVm4
DyA7tDOJ7iJgZ8r/rYHmcZFjlF1SkkjwkjLQuaRipxKq7bi2W1ZAeshPn79GcdwdixKSsNdaPO20
4EkRYRVeUvzVLaczEbCsve9oQvrtk6qMjgXmnhpGN5zvAIu5mwaGJF4StnSgGLvV7NXolHd5SmU6
e5NQa9XC9SOrw6BgN276Lk3VJp00YM9m/QKsqx2kcLHOFvFZyXrrXSFRzO4WhtcXcpX9pWDnWvyp
ylskVM7sIOpSexdHGbkuwykTQIlFlDzRlgS8l9zFbAeTmucX7NDDpdd7laCig13St5OIb1mCMXPy
8LDqJytvone9Y1fspVWqP+udou7z7DryaEvRXUn3gsiZQ6OKv+YVr18Nr/bTVGScIDwXzVNml/Fn
lViS6nF4s47XluX6AkpLo8uPFLsS2ov551+tqkyHeGAnT1NVcbtOaakFmEUJoFRcr+YNPlydTgNr
1GnKrTEiAYOytCM9NISsmi5NSdhkWaIR30+Gh2k1+dFae9Q9AxTFHvt5ne2bpR0/i6wEmmit+Wc6
q8NlxmvN7XuKtRPEX1334HNED4OLykjcuGfKgTZW4Xdu8VIHWpqWr3ISSxUqWFJz37GqLbfE9Rai
pdUFBum3dwphSbBDXWaqMCs2K8SO+uRBIWO4oi0uzldKpPjF4S3A4KRMygc/0nKHhBJNO+y7TkFq
cBKKP1K1c2yivNHOhpxIUxhKpGLlL3C7BHNMpF20tjUQRu6HRzgt5eQrxtpBgMNr0B86nRW53xJh
LgPmh6y9uHLG1r0gP3+rRVbnaADKepvnbvWSzoX+5ZKqZNVjtFrImc2vbcnveoJyr6XQ5CuAmPze
kBAbt8wr1ez3c9LIbT2hFXm6Fjn30YTU7kW21psegbSYRLW2WOXGKBzce1nFupAvWyHv3BSiOWzl
0vBtVlKdMTYvDCjrF0NBbqO8p13Oz6k2tteCintEn25Tb6Dl6TD0TaEHTluZ3zApzDdtYPoI+rRj
LNMdaQu/m7o4TNu6NnzohEkR1nHu3vW9ocOkaWBM+F1UwTQAyWK0W5fOF69Izehe5RXGpxLR+zhP
UTaGGNEjm9z3MkBdmYd2OfG0Cp5ru5l/VkUWd6vEuekJVRmsgPZr6wSncuYx01t8wdmayy9OCcwB
om6bxYdn3xwVd8WRziPAdKJbWZGEyMvzC0koquBcAXjWGwjtr0R85rQ+ZVeEnO/OBjOrMmdcGjIa
qsoLHt7qiy6tjF+jlONd5JIx9ztRi3vdbtWfHhYYyYt1ZfFHDIazYB1WFBdm4FUA86RJ9GA7eTKD
oIjgPCQpSGNS86umew5LIpa8wG95o8cWrYb23ElgCh0k2iSO9We8J/jDEzRec1cZsfNAp1PnUmjV
FGKj4Lm88MUqXR+tJ2vu2jSyssCGjozqFcfa70IKrCBCVYrsgcaWojh0y6ooT5ar8D9POK5cHxLp
oIW2bg/OEeRx3ASy0Vy2iBzZ7/DJmYE1Vr2jl9s2YXHQ2foFbWe9r0k5a4EL/J3Vlm3Nn2NVFS/W
aNbjrq4j+xiZWjF4VdqPXwM8kJuJT689isqmuXVyAfxQ6xx2Co8T3h1iU0E0Jsn/pYziX5U5VjGY
+ugMUF1kA8TRv5/qZiUF73HAawA9+tuSbMWeU9sOFHuIQz2rSKRNbnVcssn+S477n5nw3/Fw/VdD
4eljmP6u3vz5B/6h3zh/wNr8s0sHPQaNng/sL/1GV/+4+gx4J0Ja1fjU/lO/Ec4fOCSYHtFU8Pni
mPgP/UaIPyy2bYjq7IfxCVJ/+t/Qbzjj/z4F8mIzKLRjNcSQhN79527lnyQVDN9LZROhJHwmqt/S
Hdy3isN2Bfc0bgkNxz95Bb3Ig0vvvEVrkY+hs4zzWW3hbW00KCXPVrfmzCsaCHsvyqw4CxejWbfZ
im/C7xzbJPaUYiENtVrXiAdQk1UFkdvWbxGS4hhmDqLhwZ1HW4POOOktbRHA2/1cgI33yFnWG5zW
kX40cJZLP5dJ/shvjUsir+b5i0Bdp2xLYQ4DsD6nh+FQs+zzFa7ZFPwac8q7hTtWFtZteu3lM4mW
w4pXSS+WRfbKGUKajSs4ZPx+gYjAnTABUm5MivFRpHM7exViAO+52uxUsPy5coBQtHiil+vt5EbV
bw9j/ZCnNYttUkv3EN+6O0ZNOw7UVe/nTWnoxUeZ1874snAqgDqDqnIe9HK5CH1ZyEFn5vK8LLNI
wnlskr3r5mm5STtHe1sqMXW+1ZiTu6FQYn1lomvYdDOef0C76SywFAonC29lZwhQy6ndSSalQ1fO
Bvu7w0TKNnhI4PdUTSrO9miRx2mpIosDTPfjbyLilGYz/pqwwMyew/W5SkiZ5ISD3SaVs5a49noA
xx5TqQPkgUpTub5MaVE3gGcSNLDR6dcySGMaJ3yk3/h5ULMZgbwktbbtJochjMYiWCeNVcvhkPaY
jThDkPrCqkhyOh1yzmQ/Wit7z+4FxH48Zdr3ODLZG41SOp7Uujj3JxLKF7iXib5tdf45fLyGqD1T
RrPYNOs0HpaSizjn8BjxK6FSEIqXTtFFMPS2iPHGD023m+pRe3UH7vQe7koyn4o+BSNigR1qFPqp
Htur2g3IrI2nER5gFaD28jNMNhm7HW/TBVC1qF7NjioDr3fq+dNs1IIR0xzIaIymmaTBMJpz5A/s
qImPLulqEB6qqlOHbS0JkrRv75Dr85dMW1X2y4XIvyWE5YHz0raeyjKzkjB3gG/xUcUZSoisBrQO
zX0dWI7llAYUFqO+ff3o67lAcDTcsWvDuR6VF3Npc2s3FWP8qzq5XLYVYpgVSGKf+c2s5mp6JeRh
s67mZtkmreRExZUPwhYtM3mO1tjt/YzOyg4rX+NSdD4Y6zMgASTMdIHW4yNRsAhQuk6y+C/1a8UE
SXkkf1MzBm8kMnjCNEl1Rx7LToES6w7v89gaL5HTdVFgaKtJdXID4fSMAANHRzOIWG5zKPd0qpSw
uPZxTA3D3nAwoW16thoE/vVZDNsCCHl2s0hlVHcS7K/m9/3KZ87GXu99s4sgFYMhX4W/oMXIgDSy
Aw3fKSABNa47V35LJG0+zGSGH+2l5klWqSjAcgSN7s7pnFo7pIpZiN3czaZ8mBs1196hWZplaCtF
PRPT0+YmgIXYv3Z8EUwPGNhEJ0XHVc/XCVi3PimfJXN8IFx5h7+XhsrmBj8zqdBY6nbqJZHST4E+
dK48jdAbtG2JXyq55Iab/g7EqEH75HBzePUU4KmMNDf67WSt6rNxFf5DN2+yr7yfbQRvFsJ6YBu1
EX+aymS+d/UKgHAcjO8uKdUihLxoyhPcoBXCgKWqzxWqJncg3iNhR9ZQbNEb8heNZp/BE8mU0a/o
WPGLzdW3PWGcSO0QrWB44RpaLMFodiYXt5mAZRjPFdx0cY1g+WatD3loRLoV3+kLqB/rGj4r+3b9
hCmmzF4njTXxZ1BRY9Agt3KFqlLjEZNd3PsgEsY6AMHIfFtnU5fTB6JGh6HWKgM049K/tGbRfxoy
H6Kwq9vepmK5VhoqMsy6gq2o1IvXidGhoIeyFga8xKrTzbiqOHpHisL2iqrYv03fkmRPs8igy5BL
BQUqVuIaoUC7jv0U4dXm65RPiMNmy1XQnQxeMix3UamTGYKT4NI5YAsxndeUA0DbKmwJPymAxVGM
Tc/C862T4z/A74XPnKRMr/sJtsIXYbeR7cHQro8KHqfHni1jvysd502xr7sEgnzrtkhiygWjTn7C
qo6PwOt02lbh307oJhMAgLl+hA06nGXfl78jTRbOVgX6u6NdaOD9yV/x1WSi+Z2VmaVvQW8ZhwlG
JJ2t8MpJRgKrnD0ogvM7r29YbjZf0VcxmJp8REJ27lfHGl6ca9oAusk83uLq7WSY0xL5kqdKncHP
GFVexF0utkiqSw/0dyn26xK1ir8QQ6w3XctWmjh6RoNrlC+6jjysWpXHhWpL6FU81GMB5a2c8joK
E8o3UHgrxSo8nMjuG5pJYocsCpKPvB9Xx6ubTOVqnuPHI8/maKY/NbMBah9W/C//nqk7RlQxuVtm
Wsc8RZWatZimEwnXsOrmmwTLVxyyuplbP47x41z3KhO8Gi1SAQn1Va5xr6Ubw0+4dFl/2cH+Zyr+
9+vV4r9QSn+Kj27s/3mnef0Dfw3Fhv4HAgsuYPxx17SYw+j7j6HYoMXZQZTEQmJjf7z6Xf8hjQqL
/wqjz1U6xTxsCXaq/1hqCo1VKF5wwpP/sCX+d4Zi3bH+ZdVNHAlvA38LOizZYudftVEWT2zqIl3Q
gcWWIkQDcDd8f+xtMZK9jfvGwXphb4UzarxdFGcvivhmki1cMDpGiiOajr2tzOq9VVfUK5f33lqL
wc8WZe9e6+70Ru8Clrc0ffTqXQWgi1dBXTxAUbTDQporM1x3gMuH7Jopo9fT2xPO6HTXVacSCGz2
B77dENRWulkdYEzJql7LjPqA/xXQcpla0Muy2adfd92wOGPf5wzX0LetjV5ii/JuXplmprJ5a8z+
Dl0PuvXYcymFWFFhYxG5NEGQJ+pJ01cSWahSHtCNJFQ5dJy2aba84Lnag+M+lhN6J4drvKn5hLyY
OelIDvVbJpUTgi18hPPv+nRMnXXS7LeoVO2WHgf2W1pXHyqoTHtKbYxN1Rv5zqJp7Mh3JA46tVUR
nAusPlGfArlNwdNSnnac89GgJc5Oko1jVuOWCiEdMIqxKr5Ldp3XU5s9aw7FaOoq18eira1jqjQR
GWZOGUw2834y1pJuwfVkinT8HUZnB6Bvva/i6WBaQ8tUw12FAfxEsZsgSq2f8MMshwxWPdUCXZuE
sbSHEI3qp210DBiVPVFGXzezh2JCZio3v5niu+Ng95ASu44XexM1u2h1P4Sy3tCvM/n4lvUN7Heu
T2ve3iRVB45pZqIl6w1uaK0NNrDd7Ywh6swxwXrU3c3QpfkaGAXAq7YegqTPbH+ObHeXruOe1k3e
uso4eVOdyqDJczA9bOORe9Nj2mnv0KSVkBBdUIMS9bT1KpdBWVuVRHlc4my4Rd/t3jW1WCmKa4td
AtzrGLcCCzpy75UjOG3VwfrINDMwR9g5mnICshaYRRvkeY3Execomv6EROaDsjmxyzzEVfliUUPF
l43PovMmc91lnfY004ntmSJBv4VpyuUL9ZZKKC6rN2WVLr7WaesuMoBKqaShbqo5HdnqjZ3gscAX
weNp9s/DXAjHcwH9HQpQZMd0Vron5h9WtqxSebS2UBTxczVUA7GTuC6J/XZtMy8b9e3USX6DjeY7
jIk7tj/OTW/ExlcGDQQNXs/8PoaNbKqEN7k4smVN2mXwa10ZTpo6G4detCYMtI5pocaaFZbqDEFb
osnlNmM61IaD2fNM9MaUnpk7rDsuSJL1SmJ945O+UOwWkkjbUlBWB1WBwtQ4XEdUkamBHrFwKKy1
fDJrjbB9HXevQxNnt2XT0Pmni+Ugc25BNCeAnTDGmQGaUI43jgwwqxjmW77cJ7vXxwewiDq+HEh9
odtnrxR5936fDTvqGA8wSVCg6yXami11JH7rTIU3jYU4gP+qWWCDtSmk3CbEi7kRxlxSaNc6GPYH
xlX7OE2turNTnF/60s3nroPZ4S3QrjY2gYBg1LocMtCq3KVcqDyaoXkTJXrFcTszyqXWk5Usbyst
0x6W/C2grWgfT3aYVw7+QMe9ZwU++VlkK37piiqYRWlvFoyO24o75intlYybUuQe2ihi32LFmrjU
pJ3v9YTXRZKJ6JZZ92IDsONDwYmQWsqFyuvfZlr4QsYpg07+LuhEPa9M8ezGrTMsSIE4mVz/3kmc
FHglhq+UfHPZTwnPnMbxBmwMKqqohl2CxEClSXmh9loJXLdvLyAtiyfNnhxf0ZycQN4AKAhox6FD
4w3bzmi2htGzGtCFvVU5bxomHJNrXjmMyNT0uGOsN0MzM6hWn1ghpwA16P0wu6nYFFH/0bNU0iVQ
iUS7KUHKLMu4T9b1MeecIPh04NYSZpXla+4UmqPNEbb4xG38bFiA+cFLm6zeG63+E7UJFKHNj52e
orjj79Yvxezcxm56ECIFcDryVNZ3aLltMOhK5wkti4NGY2s/Tsgkw/hWpsrNML1IM3kQbJ2KbMFO
0w1fNQQ0iuUUPAT8A2e3uKVIBHV19qHK+6jsaPEjK4Os2WfaJ0bl8wJogxl7WGeeszS5s6Ez37go
7ifUXJbboGxr39Bpl1nmEnouEPv9Ykn3sYlpoiznMmAN+BQ1s9xC6Zj4YTHfeJXU5+0i2uk4adRP
ZJNkJ6kmv3zDnJ0r4K4Gom3SCzaakqW8JKo+gCP0eIK4TENLCbjGRTdYKEyYZ/zk/Uz4hW3GEa3i
TJeeZXhaL+MdHSjpWW8XWqQgipdbuiqSwJatcw8IOv6Ai6MBFkk5q9rMHpiGS4hWUWmn5xni44Fu
m/ZM8lp7HTJjNw+L8ZnYcGHiPrM+8TNfsZ0J3xxXMjMYM3a/ftDFTrEwMEELkWCYO2XZtVXRPmIv
cS+LrTY3fZ/xtkioMeIxZK2UN2XLd+76n7FF/ak7WXqpa+07Ch5ibyAtcptn4lVX+mVfWiToeB8c
EhIPb/XYc3GMcflQEsPDWXTjXdc1awhVK6Cvev1a19kueDN1pQ9rqTwllJK908JsAhB2HoBBJH7k
DJ9RFSPWVUnvlcS+PH1atX3sNC1gC7cLFcsqP6cJBjFfrPeadabHRxSz+8OJum9Tuge56jn3SQm3
tXB1sDhgM3eTml4iJ3krIQ/v52Z9qwTBaQCKPBCj6nWgIH255OqjzGZ1P4Ce3Y1LVW0qMdcvUFSF
jzsMdjVBo7MiufixvVkj5HPpnIBuuiGlpsQ6bHA6KeYftkZJHDbVsJ4AW3dbCE/IpFZzk7mw+oec
onNeE9LyTDfm2WOPyMWs22EqY2ngCi9n+1peycH28pFOUf1WuWm3MRuHBBrNT0Xg9OwBeyo4AvDt
8W50yR6AD7jLB+SWri8pexNgrhm71r1eVOl21GQJ+5eLohg4vQDoOmE6Ibf0bVNu3a4IUvXAiNed
+5hrdstgGUhTnOlcAiA/sMtVjYDQ3kNbl+9tMj0UZBZT1d4Mw3Rb9GzwEyu6jbUo3fMhsqxF6Ao0
raRpR10e1zUXL386oAhfbl36+74cElJBKcbqAJt5uq1758ZaaoVPkyopgErDJ9B2eVl7TZE4ajTA
eo1T4S+Nb4eOnj9bMcWTUdbajdWUoNnwDTE5q4PXpXH9WPBbPFFQMhD2RmCsiUMFI0x/GkmlnvvC
nRgvE5jFUzR/5+Tbj62jbK6NhB71tvCwovIrNmZv0CcoMm6zAYl86VwdG3fkASL09dTa1Q5fUtE0
95RK7c18ea3jeG/R/cw0AKnWcvy0Mg96hhwwzy9SNNtO0FZtC4a7Od6q1oSxSK0ICS4gGOORa2pS
T7sySp6BbobL2rIvbMc7Oa7MbWV/INN20BY1cCIZBXJKp+26jvdOY4VUeWx6qYRt9aWOdgAE+5hX
bAn5Ybp3siTvYx3tE0qTMCrUT5NT/pJ/2qDIwx3kaa2kc6GZWfpEpc7VhKvMGQ4IDCFBl3Ct6geC
ShwXGlnkVaNIQ7+H9FX+EPizgnq250M7juLU5CNNDaQJjj0JmUsvKTBFQA8yGj2JOhQMTbHNkGQn
/VmJ8QInqnVjx+qb0nP+zqWu+xD5+LR41/EjpcUODsULlk1i2deYI3zVK1e1PuRavS3XVvWgb90W
2NNYJO/tJg0rFQpSnvRxAMywOLPGM3ZTk2q3kPizXWU3+e28JpsxlhdFipOBR/BNk1P9PgjzQig3
9UAB6NuohHYIdkZugfPG92Up1Q+5dMUGCZJuZnX8MbCthdgaAP6BRA20bsQ1F9nyZsndJXSztvJR
GY2bsjQvhjPezcUAb7/JtA87LZoNA1Tyk+EH83jdEJBe+wsYFN5fNo/ONL2oVVY9YafeSJNNapVs
tQpqLdhSDgUSrrkmfTtv5ktpt98WpTOsJbrhUkFh9QwVBRhPA0UxwvpJ2Kt4y1TTG9aIjWwN+0w1
pkOxbNOKo9Aj45BW9U809nawLouOczt+6nVcLJFZ+9SUfWbZMhzKsTCQsBZ6eDSC5kMWf7iZ0wC2
lSDnyHV1kR9pjggLNu8frGL7I5uJdDM5awhXTYaMnvQy5UVyM/f2RtolhhuOvXK3dJQ+iPps2at8
II92ZzmoMJA6aSdKHtikv9rFcGalOxOqSD9FksNcjtNQKu5OyeoDxxtkLXVMD3jbzLMzMS/wOgIq
T7WF55ApDVRS6mA1i1PUM7m5bbVuzUnj9Zc5aM4guYLSrK0PYEbDW0exHKsk4ERKkE2uzQ1+YDcE
vqARzyWWT59r0M6Uxq7AJlONnbsDoatvae0EcuqaFCg79dGU8ROuTuUwO8udXqSflhlVIXVu+RZC
4QfEfi8axY8j8o9Byt5Hs7If01xXN0IwRsNu2Bjwq/BY1hxsaTmfWDLTVJwXtwrvyYiIpKcPxk5T
PoCUeaDvN0Ka1i7Vm8NcKrcA6oqPYZ4wOZCG3DumZJpVeP5isMAerU/5LpXCeBQ2X2CNysqNZQzH
Do8mhqB28Ftw9j72sK8xRWW32/KI/JZdwADOoWvnI66K0TlKvXtwWWSFIupdr7abd0dG7s4BNrFj
BVVw1cGG3GYa71Z3vTWU8klolR1OZoM1yobYnhcHI22f2ZLjIlCmboe6gUEk5VJ3XGOLqxUzfhVg
rGnZ4c/cno0uczxHLRmWS/MJoEPxZPdaz/ilK3tyBf2LWdjVSbFFC2CDPfYAnPFuGJe2CfAlRCE9
b/DnSRCbAfTvnoZdPblNm5i1l5bWAfvDxRvAjZ1qjvkfdymz3cLCyrPUdDmVwnqikaPZsbMrP6Na
6x5zxdJDIPzVTwdQ90DUrdrYs5kD+CV8UxqU47jRWAbAZCLeOUa+qSmoe22LzH1rjHL8wNTHyj8V
P5k+4nRyCnxNNfBwTAloKg6ySVJiU57AOu56sxy39sypw06Cem4HRTUqDOh65bp+5kmjbFvFYqW6
NDJCGVeaez6aKegLt8GFnia+ulgzWvHYKlSeTPaDOWZ4RiwzuZNZbdyTC0q7oKOKejfgVNmwza34
ZBZaNk0x3hpT29xyG3dONW0TOG0H+zjDn/Xx7BR+7mChpuBM89q5ZwCp6xV/SkNJwtpRF2hb6d5J
FfVxcrT0HEH3CShGzc+ZngawQcmnRVl/yKLYYTOslNNrO/ExDLO77E21VveLKh7Sot2mNDWyAgQC
4MRWw7MjebVWbGOOYwUsgK50T0wSFuBgZxm/QhoXg6ZdJeW+bbNlhIGepqnJDg5gdk+ny6uhlmc4
c+1FLRq4XHXONzO2562sB+27jboICCAkwYslTEri8gofDwbcvniYi/mzyZXVdzE+PoBvAMi22C4+
kDh6gyCG6R+YiAyA4UEvp5t22xC7Dkvwh2iEPRLMHEn7spi1QWNe/KanTsS4TX9cwAXn7Cr2AFxD
MYgs1Jn+Fo1Fv4utYeIN1fB7M9M3k6JKoHvqZ0SLhafz6zkybyYsKdf0g/qFhyRa3hTZndwo0hCO
pjJoJ4quYms5KBTJgwi3DUbRCTZJ0sYrK1LH3k12pr44uYKtypw1nGGdYs57+m9jEIOOdNjkx2mg
9Rp1LAvKxTCpzs5CuX8xRi3ZVdjorpXC67Hjy32M8LvcACiZ79MsMV4I+t10FHPFvOYiXsztivGT
zTySZHylE4sm6r0m0k9SXSe+hSt7cDunxwy67V1dtyVNLgY7kVgxNgloalChbgZZRQ4/qDRRAIxg
PZjs+3bRqHSwkuWRegBlq7a6drOU9gXavw8ddwOsemY9OkePTVX/wsRgOwRXjPojSalk5yZi2616
Fo5LTD1BPtIrqvbKvtO4+P6pTntwbVsf2HXl04DbhIurcZGce5RQGkXySqTYlyipPRmuu4k6K8LP
l/iUIXqtajNv08Tuw9GnIFxp5ocC5MiJRIa+oeI23q96ITcN95A3K+vDgh0ri6WkO2LaY4wyxa2l
ahcKzIvHRvRXc0OKfNJIZ08NOIMnLrMzCEnjqMP3PVtzrx4GULvntEiXG/JlUHd0R9/qzVBS9xMj
fprdbrx2uXqypkQjsvmAy+lD1e3vaEGZS1Im3Er1SrV9o7pQ2TWuxdMEjcNrEzoyvD7qrW02ja1f
0DsE6zh5n+nS0SNWWmkQrYdY1gFeX7PnLF61O3Ou93Pb0x6TE1OBQOpuqRaqmfRanHq0bw7DTWtV
Z5rPbqTLJLyomOdbdpp4Ojy3BdCXWc0ItX585ivN3ZEGkxJblRe56isXswMdQCGb/YDXzbSt8T39
omEEvas8QEWOmVvb+Bu8QJBi3d1UCUQKjPS6J3mFv+CtOQyTea8KzP8Qx3+ThMkPzb16hilvk+Fg
Q26t2oRVcKYYPos2kczv6Z/FxUUL34sFae8y6Hj3/IzOT0DCcUA13VuDnCIb815xqD9hna1kR1Xh
F0mR4m8LexBtxFfylX7B0dK9NemPQDg6rvWEdqxBswJIkeXBoDlpdcTJSTpi5Nmo+MCqH5ZVG8Il
XjAfCFwgavWrdT0QYjXapg2hEMpk4D5IZyuRo3e0D7THuaF+dWqSw2Iv45lGWLkzxoR3yhhXx9y1
32xLRt86KqeM1icNbfuRJHx6PUEN7SjL/pOrOXbVDJ2gh8PpZQs+mlYAZGX+rXxzSs3bLiLmxDyd
Jk1wNUcsp35U8w7xNmu+uAYrtWeAhr9RcUKwX140oyfngLWnp7Ry9Io/HT+4O7T2mlpJyk/LqUgz
ACq/EhRBTusUutNIz1++0vFOSUxMKpcChi0GC4VbgYxAJq1t0Xxb1JhdavDt+SFyMuyWEaCJN20y
erbFCJpfs9u5TtDqXfo5ZNV80PtY+nTxJAviNQGohiDb8yKWEovK/D7E1/Z01X1RbXwj2Puy5OAo
xj30ZI85KTnxykBrw2l1UrmaPFS4RHxzNlQovbnKszq4F+gc5YOs8uS4Yt0Gteri9FGSSA2maIKB
r5hsb+gZ0jZjvdi3rsY1DwJuclThZWxZ0Vp7EoCBSDICbVQ23tG1cSQL/96wP0VRWQ+r6lKPaVBM
ZH8PJo8SWHK0sOWHBoryZURSvrF7M/IUhWHcGCt704Ao8yy4wFt30Vn7rIrrrx3vMzdpHH9pYnoP
e/kuXXE3wDLfr03Jwn+R8b2rsIFiw+UJhdeQUq35UxRlDCPQ7DcRWzKdCYy3q8y2q+jD3K4OXW4W
Bwq8Xiot1shwZVNAdGIJNUA+25mK2rAoUbizIXICgfFday00t+ROm1X3a5r6+aNfFIz1K+cf/lcB
gHjN6tCqeOR0ObAmnqpovCvH5RbvJ68N4zqs5NZlGVhfm7XkKZZ1IZnl9K2Rrsm+j7Mn7jdPfElh
BWiFR7b8LdGj0Hbix9FZ92B/79giG7+IXi0fmYBTqrY8QQlFLOGo0HdJnqB7hPpg7w1V/Y6vrRfF
5CB3SyPb1WbKvypSdUxGzSWjnMJcOY1bWt1usNPiOEstNFD1f1F3JstxK2mWfpWy2qMM7o5xUb0I
ADEwgjMpktrAJIrCPDrmp+8vlFXVeau70zqXvUmzvLoieYOA+z+c8x0G0PFmUhSsPNEjuojvTN3r
SCz1yrNdjGFDNbLTErWvM6asbEBdH4lACRtHw8G3Nki1WfMEcu4U65hdkU/TzHGv4HxWU9QuqUWY
lpsfjHnLql3XeM7DUM1jUMXVuHemJPlgCo7inPCtvbW4zjsB8w5njBn/hpNhcIlXxrvZk/K2k1zn
6w6Fcf1UdGP5ztqN2A4KWlrk+lYv2e+tRR5fGp+ibewIg3b2gSD8O6P58dA29S+Pp5trfSdzY7d1
zokURbYnRd10RxI5rLth6/wDrf+LL5j+X/MRsNV5v7j+SN1r46AiSKP04vo2V/Z6Zvq+RL2p+2fL
KSSwd/NjIBshsHv0AUNXPpkmUqex26zdbDCWnMtYwhctm4BQCyqSeLuv8rY+tFrr0J2cjNjs6aQd
ZE5NVXxOlvsKW+mGMOZdaRTHRNmMs69yNbKwyn1X9d+gQI1RwYdNyZx3e+Ky2c12xoNr4UDlhbCq
e7lUE612drQrDZTMQm+ElH7+rmfTfUYtZX6DLOkQMtS5oaRBeKqrAmFaUZBV4bHbsAhwuLBqTJ86
pEWEQWfeoynVeNEkDIUExR1RpPv7eklEUGYmnPR6a8sXTaEYVsTihAsp3ydv8PPnwcv1nuduHODI
rwvQPWvdV27Vhpx7KjRnpzgnV0Y1he0ntyUqu3zmfu9ZZiLeZvzhN/Fh6LJnwgmds6rQZANbv5Dl
1+1ILqGeLfW3ZLtO3yTxEk73JcVwEuRp7tcqa1/71COLWKvQa6hfyJKXrRE2cb9Ttvwx4vVHDu+F
4DXFHXjA5rO2R4IuXIRpyViWYe3SCw74IE88jPWd52REeKxc+K2JO65KnmJ+8JtE+8FaXHdYADBk
aLI7pr2srbOPmY5LmpzsNn8bumtwI5zlwFLDbbMY1k3ndPOxbdZr6k79QluInGyWLwQ3ZPgRm4ca
VUzkZawH0MfZAfQ7hTyVbRWhkTyrSOGVipntVmNEi0RmVSdjeiRj+cRdkqEMxyr96DTxsmuN2jz0
zHwLx/hljAkuWb4am01yofK8829lDRubObq02BF3y63Vscd11vnbMI5fw4z2tanp0TXBszQO716y
rFfckxlJADcP6YZIrU9vSJ2NBh1HkxbE+jIyDppOvnRpFdRDfu46B0GTwG/8mGy5c8el30Sb7FWA
7DBMi/nSaYHgT3Cexr3GPlAlJ0kkUOgSi7srwLjRNTDlhi5+GqaS3mx89CenQN/ZXLKpu0s6J7vN
wKqyFa2Ketd2TD3mGTg4kIRXkHjZMZmN/D5G/xPiTmZ0axQ9U9FaeTcA1182n/ZoydaPipVFwht6
4hO692ZLBK5HPNtkKugPlb/zr6s/iyXNcdaxdbimZfxa84F2ekmGp8LfWmpW7DVRjlhyN0pY8Xbd
uBu60nzZAVT/DhE4PQs9MbAeHPJ/LczV1pnBtkKSSfXhNb317DVpzvZ6aY8WOVW7OanrswfY/A5l
8UCFhJNrM8w8qNZa7MyO2S8G6uRI8MwDxrL+PK7cVwhmy9DPyo1fIj7mELHj8NMWBfjE3PmYr0dd
EZfJznFHFhYO+8aqltXJwp4TuUIm59jtb8RWG4c6ZUBZeB+6hT8xEUOJ8nKKMIyPUZdxyharoW7n
reT8T49J2v/S0uUTWYNh6Q75UD65pBwW05kB2zV/4kV1vOJXgJZwWhwt74R+ICrIqD7LW/zaMmjF
e9kyT/a6Z4LIUQGC5FOGpj9j+jug+pK4AmfJdLWThwH/kzOJu2HxMG9PEzEf/vzG63ozm8MzsXlE
jbXyVGiHgdoUmeuEJqyOct6jGsxKK4lDm2E1YXOImCpG9VCs+wLMCkcJlWjLKb2R9Qxz7NT62PMN
8dPNBWFSbFo8loOJyfOpeSmFHRFQzLHIT54O3WGbM9rKCdyMOtEOMF4wblIASuyfK2b7LAjj8iAo
NE9IvsW9rEgX2Y1Vk72C/sCCbAxZVJYN6TOieMCk6x2KolzuUpSJcm7HY26zHWKsxGdomq/bbBzS
ZqkfEgNAjxg9jivLS+/l2DVh6+OSRnuzogVFz+rEzKIKxoq3gtAn180QhjSiOPFuWMUlS6ruQSFm
CFDAxqehG6n8CYUOTK1/LoAcDxyN9xuWutBgKcq9bb0OHosTIq3Kd26LazZFg20yj/1D2hcf0DUq
XkqcTEB4Now05pdXW+t95raSiD090jxma2iJkTwaKFVvG5irPSTGS8osvVvNg9O0kEdcWnD1oWhR
mqY++BLeJP1F7TGAUHMbjh0Z1gyeg4JjMbIbcYzdLrQcDM/Cy37Rt0R91xxcHHXHJNM3onW7CKj/
FkJGwBqq45z4HxWjm2cu9u6v4qQyyWZ6DnN4kbvNa31sLbSOffHQZNdzMf8iKWOfYiefiZviqM22
YDPVrUu6mxdTEGmMc6hQ7INESL5RU0+3jmPtbZPJfiOfXGGIRxTM3ACT91SU3jUQm6D6haksrp3A
FqxrcpuStc/8B34Txn1Lo/ChhKbRHuLeO4xWjeLG0pm8w07ET8EAqzXH0EXx1f5WtHWsEME3HKfJ
1IGxrhYeSDMg1o7JP1LT5roAfmUTftYJS3wJbo/BwjpGaeklF98on/0ZtgPZKF1gOx690og9Mo8z
gyomZXxRnhM6fBJaAzN3HgjyvXez7mkzsm+tMZE0mBy83nnILBdkWaUIG0yJ8AbAHybCf04kEc4J
7ttI5D7SfjvdzrXVXXkz/L52OBXM3+BFckTvpG0gHk4JdRep8gNbeflrLbjLDlOaJgSt1NhwsYUy
9d46dWey6GNI7T42cBziVe+rlvSPXHDr+Sa/xDm3tyaiBPWB3trkX57drknx/Uk/PXgTb2SI32xz
XnxcY6SI6fTUT4n5ulyBiSF9vu2HfHNeZ7vBOmiXBW+66bR7e9iax8KrkhsqSaRnvrrOsEzOpUmI
5Ct1Y+R6sbdbe9wvQylPNKXlFd2H7vs62BRoDMggoSAyrOnO1m4JhkIQy9tziJKJDOrYJEmNcPPW
uR6xaoDmIZOTmyb9bYraMXIJjmaOlL+hjSNcCKUt8jFaAjVup4Z850cggZxKbB1yt44Qd32ZugtJ
U8p2luGtkYLuuKs2pXYO6EUU1rkRSN2ah0rYL2uTPsACuluG+THngQtITrppy+bOXOS9WzSv1/nn
XruiOUH6IR5yNss98fIx6ZgDO64m81/XZelDdzHu+kJyKDiMGEY2eSzQ+ydkZqwzt2hh3E4UfbK3
AE56BeYSYruj5WqWbIR6EsYaMRZ10dqULwWRvAfTbp4bI97YErs+EnqMzlJ1jLho2XvucAZmVUcA
WquH9GCk/miQWUyQQdqsPyusiWHrrn7Q2aTKYcxhAjB0l8mlXiXqrYgSjQZxRsf/RD3pnImyHbl9
auMiSBA+lPLPKzUl+9bq5L6p8yQY/eW5XuneBpNJs7cskXtVAo/phLAPyzLVWcIOfMIr2Iy4w0uB
29VVWRuWm5J7KOk31CXduW0b49AXzXDhE3F3GemTH8mYysDFhnSpMyq+rp3fycaYj7mFvcWINXiM
hODwceu3A9s67w4jyNfEMmFXt8kcEbiWPSAflzub8xk4hxkRFfBZ1SM1XYp/BdnW0Zj8eV9N18oV
JtqOAU188c35O4tXfUTTyfWJKTs01OSHBEEnx5nwgX25zcnDyDw2hOFkh8XIviVuLPMOMR3+Itku
L5qq5Ybv9ZopUki2dDXui9VruE7rLn7YyHeN7JzzoZe9uXfcqXih0l+CldExATnKf+jTrH8koh04
Z0spRPdh/Ux6cz5jUN1u/ZZ04MAZyyzyvdg+WU5LaeSP5SEX48jqv8ofVWnLMxbe+bZFpQlABH0L
9I3VRcztdH3A5Gt9rHQx/Joru6V/Jn/6xZ7kA2Xk5oU15piGgnFgSUoosdG+g2tZhqhA2FaGBN+b
ocFSmHUFO9DQ4KcPJyLuySnt699NK9Puext7qxGUiIJ/y6mzOdSQcu1Sf0XD19oWSt40XcRZK/C0
omj1bT+kU7Yf1qvqo+QhJdoEK8ZDIZvtsZU1YxkgEBRjDbSaFLBK2l7Zew5qWiVxfVNvEQV5PaLR
rmLgaVXr7nmf+xBH7Wdrr8PB3tJp11dXa4SVUbVZaa6PtpOEyOMfZF3uU5d+hTAl/3F0BNGVXmye
rZ79WGRl9aROsIuFTzeJHsRgvhf6xXKOlXxpG7+8T2fKoXUqLrPlt49ikuM+L8m876x7y6DDyS22
xASWdTdVAXRviVlTk5JDrZcwNkstvjK0uI+B2M5bMWSnxCDCCp3+g8qXFa8VjJXava+vxgx3ek+p
aWN/jJS/7PUwnU1+O1ne/Wj85C3Hy22mqQ6ZBFxixz8tYxmZkrketWHU5gv+FDEZxX7kdtQ7VFfJ
DYDcKXAXO6PJWY3zppMuzHG7QVojgAXKhDonuc33RMF73RlN36Ve921DPuJum929SBcq7auZ22cH
eDMtif3U4XejNk9j8UO7+YiuoY2nbxse6du5jvMfA6yCMF2JNg57FZdRr8wxGChuUyQjfXwBejO8
U4A9Kq/DA44OxDsaBIQfCjqXXU5uKTfbmH85VVZEDLifGmUttMDrPZGJX41NGFxrnMx8uph5s+ch
vevaKdBzj4rPuhhN/xzX9k+PXRc1hUXf2PvK2qdebOyX3GhfHclueIeG+67IMx3IruiR6lb5Ia/I
KZwWLm1E9hAQRm8pvR9l77IYUIMi+nKr1Y8eEsTHMlDZpUkGRaeXE54LozypubYjKevloanF/Tj3
4xz6TCAvzszomZhRL/lIr/HeVtk43yBabLtiqcsTExNSADNFPcyd6M7DfZWa8rUqSgr7NEPs043p
mcx5i+WCiPfKMOQHY9Ynk13QjVvyetAgGL+q0TZQPmeN/1q1PCZFs1Y3svXy42LXwC4qtb2nGcib
ip3xFwqK5tYiE+klQy7LWsIwTrXs+Dxa8WOy5WfrU/16WZ3fy7j+GMvRuqVdWd9MKeMjEur+cUX8
c9CoWEjKWozT2BIMaZqt9YC6Xp4x2ecXzYd7z6nM7qIvS+QP/CaLvp5PLimHP/F3oQhGmeEv2OWt
kSkfGNTxUsstvYPzQPxc1Yfr1TPb98I/NoNvvuWL+xOc2nCeZubNTomqe+EDv8vt1Q/txXqshqSY
j0VXqu9JrZfQxWL/zPsasCWt6Swd84Q6+lJU8+/ank/bkAzn1SQKlxcgX4/l2PZTZFvLF6H3I6Rt
oBOWXPdNPPahPa6/DHcaIp21zSNkNCT9xUD26CbKR3damS2antjHTekzse5W5zlv+MIzooMAJ48O
JaZGpJr298EiEiJsdR7qwRt/4f/kybhGhdNK83ox5GdIpTfRHjJXyrt2pnAVKv/ZJAaLhNnybpxU
f+kyi4cjA6hq3xij+0wHJiMIl9O+yfl0sqz9nk+sGLG58tp4nhm21fragKtA7JgBOLDtkzS85o55
kHVWdD5IC3j313z7cFMEmSyPfc2kpX52iWvPd7p01qOeIYCBY7tU1zWHt9T1KxloFuHymAa2iV9q
TYLAznUTzu9s+mocBSpFVrBnGobAW23KPZO9K/J3RTmC2zULa2Vs+1mbqO4r4pyPQ2MzflmUriPU
YtVRTZPNQh1Mwuxu7ge9BxvjwTkJNZ6HDgo9G1NrPDqmHZ9F0VkHdzCKU0Yjy/RDxKcVB1kwinHa
d35+trHZ3MkGxoGXthWmafegCVEOWpOxjl1A0nLy1HuItwHc2uAaB96IjRXUFr/IkpKj9vzhxgNK
daRcKI/b5uXBDLHoYFJw/UADiBJSMut1mapT9wkQFuilIhvLIcQ98Ub2RXJQ0kfNOzNl5Nw2k+/M
TCiMnN58rljeB4mRALxzHP1Uav8GkmgT1Nly27jpZ7a1Y8AyMr+wDMWcWswqylFLAEur6XeU2ztH
L5tIVUYWEZBP+2mX87c2ow8GWIRMrhtPGmoNxjhrhEJki32j1xdHeOu3JTXuUWAzkHb91zGT9S5v
zI8JfMYupjYIgJse7K7zT05d39Wl9ez7QqNn0nXIDajB3ozgkiYbqoRKDnUdm9HUNU/kmaKw0IU+
VAbJSiI186O6RrfvPKRQhGGU86us20fUBnaQM0FENXvdwK5MY0kD93eJKu5YIUQz3uyX7s/DUdf2
k0K1AS9i3aImpVKTkgmUnzNp3A2eZwTbqufQ7M3AMGlfs94BZ6jcHXGCwwkNZ3ak1ubYIS3+G04s
i7usY5zXGN2xI/Y68B3szcjb8ZEYhn20+9y+pAPPpJdgL0BxO4z0kr2qP9HPEDsIGCWprubAhkxo
IzPvxtEQBL9YMZ+LXA8A4J29D+0jaGwqGmQhtOXDyHmDBHdRXREmYEJ4SulxHbz6aS7ah1l26l57
KO1Vggk+MIZl/IZsfD72eP0ulF4kwyzG5zal19mQUAEPNXzjjlpnzfHckpv32CbVcvA3NV8cna9/
S/D6p2x8/xBl9hfo2f9PZFJUXf/Ix/fUVP+dTfrnb/wH3cKHZEYdfg2t8m3gpIAq/otuIYmPcTwP
CvTVyfe/6BYWSAyQhgKVDKlofxCk/2nksxTMNA5pD8SFUlhExD9j5LP/N8bZFUrqwjZzpHRNC5vp
X2koXmMUw+aaDC4J9ejO7oawCJY0JvWjYxgO+AbMKatNWPeWVE/4v5sS84NFbjZTrTnGQsqEsRC/
SLXuqtNQxn5+ZBlK99w1oqoiP+F2Cmc2xDEZhqZhRY3HsfNjWdFgBA4HYXfvbioVl9VcNgO3TQWg
F5gGeLKXAquWcdtUIwJxdAJl01zswkp6DkFXHBE5oo7DxYWr6ASDST+ZXbOeYUjUj2rM9HbKCLp6
a4Aes76pWjvZr8lc3bux7rxwRNzErKBjDlP9ZPBxZRENiiX5JXaLfjbDVLFafWW6XcZ3nWeu7SGt
CNuM0G7TfbKvS8n+cbVthT4G4w+LiA9nL8tpWo41ayPw0jkBphGpJC1itvGPnnLBEr/LDSa7qK9q
SBKe4RnJvnLmxNhzejRtCPhqJjdl8NH2q6V6botsm/Z9p+eLSZab3AEwQ6vMf0L2fRi24YkyukTd
mulFBMZUQyDtc8eLqpk99t7KiywNAXgIPPwqmbCjIZmZyltLNjTelNaIVDKojVGZ9JnY2aMB3ScZ
R+srW4f1W5F6YRIzqQ37TFt82wR31tI3l81hQbHrByfBDZWJ5BdMlIINKq4ieOX2GpaW1j/iMi4D
v0mqwOct4Ni0tjeMScgru4DM86S9sWyb2wogaH+ezcySYSa3+HWgiTi1rVfeSuGPjy5cA/aw5ovX
OeZbCQHhZ6K2lUIOo+hUqfLTtFmbM+iG9spSO/cZ59gCseyKGx4B/mifwW3k30sSYbmR8yVegrZi
Xx/28+L9VrBegbWJzX0Z05XtNBBqPOAYpfm4e+qpsGeI/FxNTWpGPYOlA7xfllykJRPnkvDk3m7G
MjG021KSSdj1sU9tmcwZ+45LAkyVLGbkejpZQU7C5tiZcDC6oBYFlZs9knhUymp4oqXAySoyr3kb
scGjtcqK7dWCYoesNgONGQzWdCXswqe/w+opKTUXb9z2Hl7Yl7rLsl+ezHDRFirHbARWG0NSq9aX
UTu0HylEefRvXTcYxzUbbFYEcZ/88v00fcVGeGWVxigNDjHGlDxcEK7/7nRSsm4ki/GxNnzAFUmr
jcfuihVkDWHB6PI0gQ180FP5MQMf0dy8Db8KyVT+XEFYogFjrP8rhn2wXgZ2ZnLnZ3j8EBMmr2Qz
WD1Gqzw+GHbq/bCn0vfDXmvvWzbUukMGk9HkeInB9sPo8vsycdmFTn1f/2QYixmL1SDWXg2njk/c
neZL4lrqJQOx9tSPLoWDhbnvVNQs+gJ7svSbISwxXFyUQnTelkXicx37t0D27SYgozxfUEqPmEzZ
J04gGyrHvPfwxfr7nAA3GGor+4sb2VmsOdzR0L/a2Zi/GtVv5Yn1i5882G1XAYQU5hpH/sD59nOL
bUm8gS3r7wk/A85/7BHbBUyXEQfLCokmIJmj+PSSylr2vWgZ24yZ4b4iXq6uITE1rK2cCNAq6iZR
vArHWOG1VGP1tvhqggm05d5nX6/1Awt8gQ3V7pIEQ6ilmn01pnGNx64z+OYxurPVL9sXd2DyjETP
Y8Jp4Az+Ld2l7iLyhZp3J0kGfUOI0lAF6LriS500AHpbJvobvI4YR41eY9PbDw4mA1bICp6Il8/r
1ROyeK9KGox0EoIJ9d4WU3WXqgI0T8oQ6hgvucQhJhbyxlrWGRw+ZfyIRreiflF199ANXfLuyKFB
pWthlz7yTScmaKYVxycGmYRc2/zahnBSPpVgJ1WThlYXQw8yZ0V8zcy5F3a83ERhpV5e7t15BsPv
MEtcQpV0+hHBWo6lJG6gBi4p+KnAQptEQdiWxk1r4U8OeK23TxcR7msjx+Frg7R4W7pyrgLtJ8V3
4qaJbBINm+qAD5yf3Zlh1oYMqItnfRVmMAG02j7cfIH6WhXt+jyP9E6H2TYK5DmrWyPKNBHIBEY/
YXySmD2A9eEFyMMi9etv/NaAGtlAtH+h5uc0KhGswwtSHLaBy0/52nQ169IMivA1wWBFcjF7eXpg
rGg+JVvtEZxXMbQL2twaT+vsyiZ0IEY/bT5zEvyWOUjTlb3AW0mI9r279jMBr+vV6dN7GpKhuTTb
vaVnaJqeglHDaTVvv0pGWjeZyxCFxk2LJRDLCoxo3RCYUy9IJreF5b539aI+hDMkCqcVsNJdOsMh
3Hmbb72N5SqeDCiGnBKa3fkOHZ57nAWgJECSturgChEtuKf3xDM/X2GlgVkr84fJFAabsDXX+GPr
ynmoV5dLaBs7S1+AlSNSVCznHki+pAntYfUjDUqkRlqfyseNf3D1pQ0IXlaViVeurqa4sadRcu/1
dEoZa2wjAs/HqrauUOftNDdyu8dUzDIC4w/ttC19933zprGKWscyMCf7G4jlyuOpqRhmryGtjPd7
SspmRkzcbMZObdftAYOZ8ZOvwTTMVKb8SEAgPbTgFpFAza3k/Uo3ZstLkXbgVFi1hLFnZ89ws9OY
R57fCC5VNcBE2Gp9juFwsBbVfusG6cqhuYNCU/zc7IVN+yJBHlmMOwbuC36LYZvXw6OorWZlQimm
A52zByt9cTokw97qcCHHkh7Ky2WPYCqBvypUvGShIezuUo7reEVLbgw5iKrgAF+hT7zZzbhN3FBa
vTaFL2iNMRDbuxqT40h7SeI5p7dGWoUKG+fFgtFlDYo0x6M7Ii7djk3duhWcwirRIcWU/eJk2PkR
0vL5B2Sp+Q85uuApctl+WZdFOgmrUdchatzu2fXsZgf4xS7eJvkTBUktqDFi7wfYQNroBZnkTWG7
mn4erHW1KzxtPJWi6Yswxb/JBntYs3EvCrBJO4mF9zFNjT652Trk+KfKGp3p0m/e9VVaRRu2XAn5
RawWw6uRzhZGudevBji0STzN66qeaHWL7zNrjoHcSoJY7JF54r6tPDakDIp4WknjKig4wDvU+yrz
UsrcmcGTfUvF6ll75SyFc9nIRlrvoR7MW2TkpXR/4nTIuGw2YXiY1H3qI5rdRZjuBc3khEmuwtVz
iM24ni9yZclwYzFDap503+p5n41A51Gte7He00mK+JMOuCDeeQEE9KLW2u8utopX60mtDLyDAbSx
vP+7fujhb8Tkf6nHis1xPeh//1camb9wlC3ieq+/GPsa3Cts5/rnf0fQYzdtOG3eA7Thj29ZQWeh
37jV5z/+Ln/SNf72zU+//v1fXaJLWTQIgldpvyy+3X/DNfs92XrGQP/cWgu7M/Qjy7PASsZm3TNz
xZZKthenZbaMUJYS0eznjol71r/8+UH+qU74/9rf/qUL/of98vX7fTa4ybKEccL/+EMGx2sc/hh+
/OX/oOrIhvVx/LqmauixHP6Tdnj9N/9f//Bfvv58lZe1/fr3f/1sxv9zRof6x+jvsUx+9H/lPF7/
xn80wt6/OcQE0gj/DUDzd5hH+W/KdsUV1miRYwz05r+INpb1b3TIkl+qJUyenCs7nJf6GtNhQbRR
PEs+gYCkd7rin8I82n+ejr88PcpmuqOIbfFNafL1/vqQkl0ZQ6Zm6ELYOOGM6up4N9hmwYttzAOL
BBxDLVBaqmFa8y8ED1z+hRqBJWcmC2uH3kQgIreLu97KYh2suIrg4m2ViINcDtu7sAwYCXbfgCoQ
xQSKzeMfu0Gx2LJhO7IAwmpJyn3aFDsxmpuEMif+IyokL897HA3bpVy9HoSozRo04bUsMU4rP8Gh
Q8I9MGN7+Zana3wZ4o1viwK8iHd927rmybVLdwX4h96wQPFZJC0ut6LDJz3Xb1NV7aH93EtV3af2
8G5s8W6ZvVuK8kuB/MuvdDhPxf4qxbaho0iO4lhWUdouxxhao9TiyL+HxT1XQBKXqwndY5WJA00N
D4tvqp+2/EZsNrJkM5W3ORIfzNwMHfrIc50jeo8f3eDexcYc1l5+bjsf2fHCeoF0HCMfok3wN0d3
xjvbAggv+RiuFcqcsZWni+d/ItxKfb9LPROItlr5K4DX49QIWuoOd1TvdNf7ta5O0O5qgJMIlhUs
isHbjkvG+JUsre+yW/yPknH1PhtyVLeNXhY7bBoWwY7hJW9odZJ30TU4ZFNVGl+zXBGMCzRet1PP
zpURHKrdxZQCvSYtAcs4zm4g2W2FIsQH/v2aAVi5yz2DeOMsUdZlZdB9GLgJz2UBsEcW0EbmYurp
NJw0exocTOcZrvo1LNYZqzwjPfbyDuB0GoW5x31ZsYOCKqwy4g1aZuBAM7Iz5guW/AyO0ZYP1aPp
jOueUYa5n1cWRGa/PM9TR2fnmvH828x8eNTOFB8LUScIeMkNjmxp1b+vodBnnnymxAk0UHijfujh
CzwNbqOPnS5ZutU6/VyHGs+4YWPUZMZf3CdIJqMkbj8TC4Q87fb4m0QQOr/Ocvc6rjA3+aJavRt3
AdjG+qDByJ9Bh2JjMMwTm6ombn4NrDPfoZS1b/jZxvo498yogGMony14PmNSJ7WOnbAj+l8s+Ppv
y+aXbxgCSmwMk20/LBOVIXx5sMWob/Rbv1b2T648gaZrpbUM61zXXH85OjgyNaiaMPbYOEvz1UbJ
V/ufiuE6z1gqUX74Fa1WVcEuxVSY6p/EiY4e1VcyZxEgSNlEmMf8bF+yN5i48wEXEm2cz9GymMWX
tlw8rogI+gtwm9ik2Rz5T5/MldK9bKm7L01pVV/oF+dPV/VmeieqrOl/FnkBSDKddX3owOtgJXaN
djykHjyhvduj4Dnip8DJWa8I34BMWHF/XvSq3nl4+G/kdEIA1iGCIirGIqUgY6DNSmyequZSVmOe
nTDJOPrUDG5BtEFd2cQGbIV4LMcejEhMiYcwkRcAd5xLYQc8HNkkk3t40hc6z8whOGaogELHgOSC
lA1dDLGAVQaK2uvEb/kz/cO4zCQQ/TY7H4QxED7GP3PCupzxSKRa4TqqAWzosII36KAFg696lwhe
65CPqnN3IP3UMVc8djeWaFlIWA3wRpaRmRm1ln9dJDveiDu7cL3+YCljmffjzCYMA+KonH2lE0zi
0G3bNoLqAHKcVfp8n0GMFhHt6rqEnLBOE/lWb6qj92cWKmakoOeFbc8nST89NtIR/t6OZCOqJVTQ
ZLvQAiInzh0TGQCVLRVV52tvOLVjPFCVlnWe7puFvsFvIFEcU+J5kYj8KcmgzE7iJM0ad4uM067A
+FLb7c72bAOD059yjuwzSrsqGeuSNIYR6v2ovfFhYf11tzarNrGi9LCrSxStzdGZZ0ypi0Cfx9Rw
QE7oibiVkZxULKjRG33dCZqlhFGQzDhmlGO3l2UYsi/sBr1GX6zb9d51KFkv7iRFGqEezE8geBYz
oJ3HS8bgzrMi1DOOvcdgwM4k74t5OM1smX9A0ZgucTcjS5R+Od5UcFgB4poqt3b8xUkgpdC4sLcF
cQMKIXZyMVcnwyhzIEdw6NkonshwgJWKBYz+rnIWggZY5QHurIm3ivJkMsvQNNceUWMN0YZpl3Me
lxYL1WxQRM/aLvOQtE1IX1zq+NENMRb42SfQYLtEMqzZocXE421zturA597hn8AaAVoKMXTZKw8I
KQz73rs6ptWEI89X+vs6utBx/Dae573IANQw94gLN0RjIKwotvCekXbFxjFcVMru3IkdxNRuQ2J4
lJRb8wvY5/RzVKgx8KqNIB+Vju0LIc3tl+4SWCeTQyAwxIwpHkMLpYYW8rnz+eKiomsJzTw1nwtb
jXTUZVkdxxI4NhqLcr2ga5rfLDT+9DPDEm5C502o81n+tBFzVGho5yvubBYZNqNEn8sJ8T/+IJK6
D1XzP9k7k+a6ke7a/hWH59ADMtEkJh7cno1IiT01QZCUhB5IAIn213uBVRWWVLYc5TfxwF/UV1ER
ChG8F0BmnnP2XrtM06NyPeszgcALyIK4jp+94CH21txayqGv5dTOBTNid7pne5JMXmPskBvlx+Eb
fcDUZYBm5ut5tmgbJf0ooHc4bYTkO6DRaEHaXdOtK/+W5oV8k7XBvyxGz/Q7TNT6TVU0HfYRgUPy
WEZIEjejHZEogoLSPkuwUi9AmUpEI/gEgy10GcCAIU5ATtBKfveiUX51gxgRlNVM8osYpZftjRvQ
ialnHyiRSyIlS5/tuCQywJ79jshsdDdSD8z1GYHTlWkWcsI3OjSUcMprECsteR3c1B3230245N0b
MLYeIOjYc/tM4w9YEWqbmyR9wW5khxxUaFBhMFfIXk1QFDeybRpaEUVB17ImIQlqXrBEPE1BiJQf
uwpSXFGuE+Kumhpweovjng+0bBXJVzRBtg104sOsA5Vu2aCtCURx3XxO0LDSiyXf8AvvbPh16ZYR
W9jiRzQaZkViQBbTEmY9HAeKUJFMN4XtVp9NKmFvhB5ldrjAFtkj7ma8PdkqojPNdnmOhJ6zB9YM
B6lyqaENRHVGKR+UcGNAtHWLu19segubsFvEK75BNBz8m0As+GPBtihbfJEhaQru/3FCqdvW0pXC
+IdSdy3b/izHrl5KyrGHF5O+vVT/gk16/okWuv61P4orR3xwPXD3JBUpUlmFD/nzzwxE/sT1GEEK
z/MpiqHb/xWk5HwI6ZipEGmu75AVSNn1H7VVaNtQRCmiCbaHpP9PhozuOkP8sbRymIaIwFPS8WXg
28EaU/pD/W80CO5xQh3IoGwDEAt3ZmReogjkueG5P6GSD6ZbJCpZeLpG7HwTplQi8T5KqMEkW2Kp
DzL22RpB+q1zjgepH7z5Phnv7eUqaT4xLNllR5gmm2w64jCfFSaiNxUAs7kMohvPuf3nFf5dXfLP
r3ldP9bs//ZfNgH+F5b2lN6/ewbv8/YFesdPj9/6N/54/Fz7A+NjhYHW9m2bswm02D+H3OKDwz1X
oRfarkcRz/j7L1otZX/Ag2fzQPCH9E3/4/lzP8DRp6j3hHSoyfl5fzU1/mw30Q/hq6Yd8t+3n+gH
CTKTCAAl7tYJ/GBF2f7w+JUJZlrRQ6AAUROex0HmnrP/tX+Ee/yzq7gBn0d4NvrgXwbpGFHwkehl
3FlRSmPQzhjtcSqeX3/42v+TD7M2sX54l/gwEttvoMBO0U4hpfTnD8PQTpMnnAw7H681vVJwjVEZ
W6eQGe45RVJ3bzG7uGAkD0Ty95d2aLb87drKQfkubOBFBED/fO0y4uQNX3Cgqe456hVOKUdkXKQY
NTZMnstlT72hp2PGyJMCA2rLg4FP+ow3q4l2FGCEU+LtLSZ0TWuMJtVBXV05nkxA6P3+d/2l5cjX
5DIeggKgWPi48+tH+eGeu4pRJBFMww7DhbkR68TnzLfnQn78/XV+DQfxuNmsrzgmwC5zmV9uR9YJ
RVW+TDtT5AbStxQTXRRTNuNHVY8+vgeNPyd7glGXkrb0+4v/7UMqnCKCVtX6Dyv8L+tqbwyeEAmx
I+gsf1WjBxeyMe3h91f5210nXMQRitvu8E6G4S9XaeQMjcZpnF0WZN3zQJ9rM3jrApwuT7+/0vqT
fnq2Fagl35VsFhIm/Nrs+/GmId7UZUCQ9S5tHKwwlR95WJhAReBAsOiPeADsf3/F/+QbZMckStCm
rA5QHPx8xRSdQ49IVWJJdtUp8d81V7V1+fur/O0hYUG0lQw8HwA3sp5f3huv8ggEyLiKBIJ/Q/5L
DgcotXc0zCS1H9tZPRef/v+u+cuDWcLcA3/DNYVqcJOU0bJDEvmmS99/NCqXGxUHwfk/vSZLEp+V
Y0Vgs6ZzPPnx/gXx1BpGo4JrWtH5kC3mkyPJkcgtEm02HkQZsxkAEEf731/3788NpbXv4TNATRXK
X9fEuBotlTVGULvhaB9QWL4USwTtzJQMzgefhtTvL/i3V4IVkP85tBPgswtP/PxBa2C6XdF4qPSM
0tdOqOFq9Uxz/V2jMuvs9xfjtPTLos9kQ7GBCZjvNrh1+tQ/X89ZI8wC9Aj4xaNiOPbdklXnOrPM
8piZtkiOMR8yOsTlIqqjMAXadkHGJJ08ENAnz2kb5wVMk+2R/IOIoT3vNA6587kNZuug26UJtoR8
4A+eIKFwRCsyt947rRf5+2qoqwGZ6uQAtg66SZ76PqidLVy7Efya6gkWK+mr6WvM04t7MQ+BAw9g
SaR8VKBOEaDEuMAWeRYWSejsJe1w9q2KBtCJEd9kXt20oUae1TzWl2PtNyumtA+d88yPgCS0UAd3
KWTyp7rijHlG55O2KnCQ1b029EO1jQyWSqystefsMGnwtA9IdI4pwYM06kBDYSMhyRJUlB32HcGM
MhbH2PKyT2MT0iteUPoPzIxJ1zs0ItBPpOha1iFbMk8fJtO46tIlRAYrfGsrQlTozF2TY7UK5GK7
e4gIGyFO2onX3EyoaHP8xuroTu5ei5gc4W2E3IyvVkPcHNcCD1+3sScXr3cNqIVavcqWTW0iIfZM
OgRuMaYzD8B7qxhGaM5wGoQvGcGxCIr2YuHYfhITmtK9mwd48RbpRp9DbUb7aBMv+CVSgcGQUc9D
41/Y49gGGP/BFTu3I9sFxKEGh9KxpOsojgsjYk1PnVTHeG+FuRlPtFAXcaDlO1jwyScfvzkUMnEX
gA6uyAWNkYexTeDEqo3xrb10sMJs4Mn6+ScMmNVyNjTGLbfg0flveE+gG/sRrR1hS5XzmGWWgqQy
5t5F13HfIVovFij0KEvDu3g2NRqqjGYdHdGheVB0VRHAMroKt5OM3PwKyLqeDwqM3BlSb/Ks0C6B
PaiN9m+JzUkoV2Xe1Bes6xw2Sg1YlkijTqxz5sp7aauOA1OjFAqdHB+RemqMcb9h2EGMWM4LzSnb
Kko6EzSC6eRnU/MwGGndCUYDObAsi6TAuogcTR7T4ACkizPGscg+CPJZH5vvPPk0NjD9Dgz+uyh6
yHtwcWS39phZBRZTvVu04LVI6Yee14uHJWYajP5c9U5MtGXPAGhn8RJJXit0yseANsBjXVQtPyS3
EsgKnZC4Yfu5eUXQ54RXaVYTD1QKf4Zyr4jfBts+QBBYliRgnDVGztcQrwasHg2JhceLwIkt1zFv
XikWe6sCoBg7ZBW8DMDC5npXjjLNNty7fD6lCflsh06C4D/MUmnsq65Y+muCDcjZDqCpuhjTeW/u
SovR2Q2bYEaqjI9Iccv+1lwBokBT4qSmfIY4aj9ZAzouxZzYPfbphDguBgqQnrWoGxk0hZZQ94Ix
3TmvLrCScSCapKWCvCUOYAm/5GJW8aFJaFUlsPacNvwi46RMPkniXTEnDE618HNKOyczFz+A1yRH
jIolZmt7xIXrAnn4JIO+7S7AH/a3g4y95MyuW0hjG3QaCYMIO2dTPqi5wJoK49BGUog2JbvUBae8
QyvQf35q4jTobsagFgyHlIHbeILFChHZq0i0+Yq1xZnurAa81Il3k87t6Hau+hb7SxodCs6m2Vb0
REegorEmVEDjCPwVRURX3QShhcq0Ld3iMPmVmbYtJorjkgb2F6La4fTPDsKrM9vr8s8KOUYL5F/n
Nxyi7YdkcQ0qMaU9ojJLUP72WDTniiyP57p0pm94C+fvFacAefTaJrnWk0r1J9gTzWtmVfoLnaHx
s8gx3W/pPsL+6Y33YLfGc1Yrh70PQtbFLYZmdZMVofUVh9Dy1K09KVCPIsj22mD7PYfg0RwdFs+B
CRMHyE1rw6RHvx9nJ/xGKV4OXegrqwrwqC6ZYMpKpxKZ69zVExRA7GXYocKOr3AitXSjVaQv8zBp
7wIGl+NmaFgZN+FEMwqGAWMxy/PKBxrfLKtFYBYQLERudUBUPA/CeTH038Yw7UAfhK31EDe5+ISx
x5IbIRhq77pWim8TSO/qIJpamvMMHdRJxWuweE9WHuMko+DwknjSnnU92Q5jrgB80Ffrnzqom/mm
dBlTIrSZp6ueWODPRZdaLY7ZOFDQC32yG3Qs7QXMR4TM1qkKRr54betvCA+zFwmol4EguQPdDvsj
v3nhuQXIrUW09hGBlsRkZGXqs3SKpr2DDhHGgBLk8LLe2jcamswOPTOi5JEWnxQ8RTqmcPjy/iOe
FGalBtH2mqAlAblmXfzJdiEeYVudk6fZ4/PvFOQbPA3zaOPRm9oG+mLeShgRzHdxti4NRuTOzJjx
y1V3GoW4hU9ZoOdsZ5bUem2rCNvuaNWQH4dkTKAxz7L6YkQQQVmfiEXcNS57yB1ORVSXZYgImdA1
xyF9S2mYxZmMTjhI0m9JgVpkW1kB7nfJMOTNZxzeHfI+s8IjoOHge6ay1iJFe86ZdPiVyx2Vq2EL
vVl0nIqan6fFfB2p0ZuOTRAuPrCJOfFgFvnFo5jw/B1QfXrDjsYx7ESVV9APMoj2TDIYNScHxxvx
BFnOGCFPC+v009RqmWxlWuN4jO0CyJSd2hMQ4hyMhFgsTIJFFT3VtlFohtFpkzXlThK2BXZv7qyD
eHoxff1iWVgP4dcRKLaZWkHCAlMPJo+MXqYvShRRfGjDtL2Js2BJdtQu2HwU0U4jEXWKWY9mms+c
ipDwiVAH1z5YHWCMLW9Icw6KsZz3rZMUwLM48rymLIo3qAx8jDmMBUGgKFRThxbOWrcxnL7MHjIY
y6aTEOy8SVUbyEMHas2cwRBEndUr7CyFGnBa5f0Cl4eEZXhxXTQjOUN6hbyXX9BeOW+iO025ae+w
BGb2GVMFhqPwQQn7IDVGQ/yOV4ZNqvHDQ+gA1hRwLrV2IyHL+XYSLXAThF5AnFuEIIel8IbXTA35
GlaZEqhhgXjDR2sII9hGBFTg7U6WsNzOZY8rvW3z+CqTSo0n4/QZ7XTErxAbXO2cpZUWnCE1Rkoc
/9UExtFFVpCUZTKcRj8wNxHhjubcdW20QvASkwc9SA5lanIJxLFEIq8b3Vfu0WaY6J8CWa6N/qzh
AJxC738cl2h4aQG7qH2FeDvYwfsLvgMq0T4d8yhJtgPL9PfBg33nF314bo8A63ZTp9uHQdr5A5Nn
7NikJPA8JwhGjkgmV4lZGOBLimsfwKvbz+3D2FQk605Br1+nOqlvq3QY7tF5LYRVtFqfgtrwoVtC
LH1m9QohezDGYbabiTfdLQj02ZJzv/pcTQPkpoZwIgz4pdM8kuemMf9OdgWL0V/8XYKccG3q6ODB
SnK9Kipi1e4ZdIbjnrhIfiOqvVU4SXsDSnInGr13WzpTvGkhYL2g8scelpcKLqAP6TVJwSE+JEcj
sKO/1QbM/xycg0NAKYw9N0lwawG+wlPhDTo8n1GUD8DvfB9cICTho3a8CsTOGu/JCS/b443gmGh3
IQc6kUIP2MqlwVRqkuoxmiOLE1FdluRus06BXVcGSleADNQ33fwlWaq22lVDUd6StmLfCjFX9+xA
pQH6YKJvBLuhD4nTuf8URhMCT8YwLeltSBauVGSgyoXtFD+ES5MSmdYU+Fc5Yk9vYBmrK1dOa83B
jSWTbkm7DmiBlXAAjiev56yYKFYtY1dnWqWGAsCDukrspyUZ0OM1eMSPx6y+RyiE6WXJ+PKHrK7O
vMzn1Yk4sH5eWCHRS/dDnR1IJYluV63RC401mEhQUsiHTZ1ef0euCDeENIrm1fXFMGz8RLbXAAEo
CaYgJK8T8ig2BmNCfUsIKHz/OnLtDe49TiDpxEh+l8ToZSHd+OMz2GzSscKq8Qh/YG3fDd0IEx8B
PouzTolPhVuHtBimQVyeMx4f483EUnQ/6Cx5BWGNWKgoI/e6GpYiuWCJLJ+RKZT10WDCuMUq4quN
RTznF9P6Hv8Zj/I4dqTZ7FzSox8UD0J+hnGlfAztYYQcFWUwpWzjWpe6mVf1RjaGN0VJ9Qo7J21q
nNB4QTcD52lOTbBjeGGnWKK79FNs3xWCKo4meJCe/C7piCgLWO4T3daGkR26vP1Msfgta6m0Noh6
gEZNsR1O+8wpfUASTo2qh5yI4mhybeC6WpSyUIBAlW/8yYVU4qxo2C3+quDoFqy5WwIepnTLADEA
uYNzAcK/cOQdCY0szt6ovGfOLbhgHC/T1zXJjUSjDsYg9Q0yaGyCk8BFM2ib3QrmT7VJR6eLPve6
sMvt6PfjM7L46i6nWCpYWbPqqm8dv7miLRiywLQ2Z49Wr1lceqp9ve8pUYmXiomg5ClY+om2UN18
ScUaoBVbZKSxTJp+3g/ZaJCj96q8c2Lt3tm9bZEwRbLAbUJOtwKSNlBCIfpqFNV5FxLqMffpSxLk
Pm73sFheyiWkPIOwwJLeezzpIJtDhNE90uPvPrgc7lzaJ2jMUNg3Hp5hLQBvH5C/sjVxP4jhnLo0
m2k/It7Y1IymmRIb2//uZ/ZcX1ezRMfVwEqGw07UarADmDhBXhLMtA/rJ/2WWBm5hkmWQK/y6jo5
J2YFgAgdJIkeJ14QIblz9i21RlqNZcUReFM6Ypm3Qezm/paQobzdCFKTL6Vx66eeQIDLuLPX4CVk
R3xZyhcvwimty6GdzPOAaIoRNgp/GMsyMzeNUd7KCbST7IC0ggCr3PMKvsg5rqsDTrHoleNBD6or
sEnXiRCjzMyY4zVYruV92OAZVFcBKFjoYpV13wdFwyCtWNjZZRrf9eVazWQRVBaMBZF/O3GISiBz
p030sayKUB5DvNkjXemcrsVMUfJVdG7yhFlJ30cBuA3IjaufPM4FPi3z7j6nfurkAR7CAqkwRrcH
8ABcKccmTh1Hjaf+DgZzXm7RH3qnPEYvdw4bJgG7tRrr24VsiIRYqAuGEp7ei9lOxxMr6jJum8C2
rW0stLwBrdg4e+gdTOuJdG5u8nwsOc67cmFN8cqMg/SCvXwXQMoHSNLEHECtPG8/k/kchluKNlB/
ESy1aY+dPdUbEgG8+Nh7nYbTATAhNEaQWaItDo+sy8goFdxd/PD0UC77ktyVYxQE/bLDLwANbSHx
mR5CG8B+iMIoVS+IgDyYEEs549Qda/dxaGsgEH44qn47glPHXYXw4BptNWQRmliA5ZrQQOppyjI8
w3uwAjGqeYBxVUzDA2x2WjWuGZyXnvOpRRU0L+iiQCmS+QfGND4N7yAP8c70wJGFJiadCakSeWn0
isEmq5kxCKBKphNP46RjD03LSjTx2pVugqU+eQECxGXWNIzwou3C2jq19YQLvX5nrBDVBSoEsxfE
+aQixegko4Wvtn/ntcg2NCmEDTAuiCeS8myExwZwrC/Z40xmND5HDQdn2zXNuBza1NTh3o09AnfL
lSATc/uGA2JK6DJ+x7Oyt4m01E+od5zsUFYJK/METVJtpndcjaSK7LdB43Tw5XC+b/wmA5zbwkJX
O5QS0z1v8OIdZEfPJKl7Lzu1lFCgqzGpgU32sO9vW8+fvgG3kE8UG/PMUmGWN9f43rlw/JXMj43x
yXPn4LHF8fCG7QoB5OAmBDWgKfW+0T0mI9y4MTEAdGKCGROR6L+OweS9H9SbZ4ygzrUiaY64nRSb
ELtWDQ875zk9DoD8PjPjsIOPqnX1vZFlZFA3NSEWAFIP6GtE+S4gj5aDdNN1PSKfLiFtKFj3fWtC
cLyRjdNaG0+nFRBWqou3JdK0ZLKEMebK9fNXXMvsgT+wY4JUVOy+omKMbhGGoQktwTV5HxfV1cUh
i5z5C04rENyOKeg2YTgCt5S3eZF+6lJ6hbt2SYDlSswS4pSaBmuPzzK7M6PUFZSjqMIUR8uy+iQI
Y1u1w77+XtVdP5ykLzlFsKUWZMTV+A0BYy5DeW/lWX0/N8xygPeY6Q59GmnWuO45NZArIQ10fRM0
vESeF+ymKdOXZAmwnLuIP1kVBiYM9P00GmXfawQnILqfl71bWASDEvAV7WILZgy1fpp+bn0656SE
xNhRjBPlLwkQ2/4w8BLOByv16mE7aV892mVIgrElUPhsyA4euHCNEwtyQOlfzwsG1VPh0vngIUri
x9CiubPt51qQa5/UtNy6NHC/MmtonV3BaoCNq9UuOua6yJ7TJsGdKbpMYRSCZJJt4P/k6sTSPDyp
svLjgz17Fedvm9bTJi69CF74VPXodaJGP9YQar+hCnVus0pBSYRjPHIzV3JdT8b0PSvmcCWGAG+n
odAE38wC/V0WXf4qZgmpF7ODFR/Rt7py72JKeYq8eIJ20WPm2g5j2n/0MDGDbsjDxt+PoANdCHIe
vEXD0BLm2rvBzqMFTLerrK34lM65TrbwMeMnuTrzwneTHi2B6POcV1j3ktXFF74b+sKwEsB/V5uf
uzr+cGBh/suIcQ5JYYjUffBuD2zfrYLdu23Qhh+niAFZ7YS07rEWZkE/qwNVVXSZ2NhNcL+tRsRs
9SRGtFmbfbQ6FW0CrYpDJQgk3hCYp+9cZq7ctMyzvkTGw+y4vBsfNa2/eB+8GyIlYUqfmtUlOb4b
JuHwlI/2u40SQSKq7HdzpfNutOzeTZdm9V9CzWjY9d9tmZDe8zeGzTSRMuKHrG3bYsm7rIkPJSdh
9XZW2IA4I6W2bF4H7RKzYpqARjMrJbbQGtNQcVavblHp9ear824hZadp+/P03VraWcT5HOqkcK5d
CTtsmzvAUMBCkA2wg7aBQVWsXlW00N4aGI+DNVgtYZfu6mu1HUFEmMtxBQpRjzTN0637VkCEb7ZN
E9G3BUVePWY28RpQN2d1jfnbu5np9LxhVJb0k6bAek26mkoJRVGqjqSHGVocTqC/d2SFW5DByvhq
YsOQG6+T4sRQu9CYYX11Ec898jUwQpxSDa3bbyhdLdYnKOCXFpI9wNQdFlsK+CV/xU2YTbxP5KeA
eaoZ6NRN6mGUDJHubsZMssxCl4fQNxpA0hvqNsUREFWdOZHBHpyvzsCvmWcnKesoswNWzTGFWam4
Swd3zmHuV7TMG468EWr4mf6ZgHAcpM+OanhYqNhGkF1+x1sMDsBcu56Yv0y4TSj1ZMjry1E0XUDw
WF1ztBjWYrxAb3qXaOF+A4eZDrtMd9NV0UgHS0Mk8UeKtJYhOnLLuSGqdzVpuAtpwdacYNyUMY/F
FpYAhraBcea8mSm0szOmbN71KM3QUapKQknjkc7i3m9BF+4kLRtydUrYBejq2Tf5VZIx3tqAzO7G
ssR7T0ypy7GQM6N/of0WKh1QtNghBUh5V2Ot7U/O+mxzxGLD3TVGO7RkC0njOWYoPDIa0t7lOBWG
kRGqb+uagCKR7NGYgFQnfZU3umhrYe+xn9Ezkq0VqWOSMKY8hD0Srm1fTfm4111Bazys6cngKKzb
7Eg6isRuxSvLMVKwPX7M6YvCsqb7tuxKf6ieS+Vb+DPCfI3GoNj8zHnEqvE4u5y+Ahzl90VDXbBH
jb+STbnx6d5hflkfu2UJik+jaAjVUiXKo21AM9gmplPTAIkKWjsHRB+dSwMLSARqyBbIp+IGx5v1
RUlpkyI+2lbV0jP0GGl5bflb4XfEt746msBC4t3WbXAGj4tKfaA2/ejUKUntcNsCHBT4B7ptKQZZ
HCtGIO1uCKPhos+135+ZRFjX9E5KOmpYkHHt2jKqtyFxnd/cBaMIdo1GFwfVUlcfqDzRv9vJ1Dpb
B3MaytG2ne94b0twT65hU+4XVoUDLp7omsQJ98quZf06MAxYtoiyqwADc66p7KIJGWuxcBTaOkXm
1zuPdw4JbsNM6gAAGvCkI2YEcWA6WvRya8xT4qyQ7iCWlK72ENonTsNkHnGUoYq2C2uxzjkGB86x
GlI7ubNpaJu31OY4dkCmmvB8l6Rr09/hqvl1rYEXHTns06QHl+mUF2NiM/1Er6PAKoiixqY/U5Yd
9Ni1Fwoy4CN7phEMBBr22wo0FyH2GclQJ1kX/bXjY6S8okyImhs7TyiH6ndoBbCM4QlJAF3k5Q+u
hXiHXMh34EXBLu0eUmYOar8QjXHguA8ew7eLUmwI+zA3qJbSLxA9U9qy71iNZiVs0OHntNp7YXlL
bFf4EcnLHH90Yxc8GsfZxDp0TAUS6IMrvMOCWN1jqlihHtJb+nyHYQXYR5et4A+AgEBAnHcgiHyH
g0xyKZ+tAIgw+FVhMURfBv+51UNfMDlIbXJsRU1GlZ2Vpj3jysVzOFj2xdB0zGd1bmffw7nOn6YU
Xd2GuNf+LfR63X6likGMdUjs1HOfa1arEti8oIHcbGtTliunNGSLWArXIn+lmPCTQGlo53N6Y3W/
b/2eAWIUVEVHLYOiYBNMmhUCbAgPSCtTNXxvyiRhcetaGq8yr+LojlFEYqipxvZldAPWDyvBh0Ju
QeS7R6Kt0XpSaypCWcKIfPACUcEpBtfg0EkOU7W3W8RLe4xM7i2WL86/dJ3guIUBSA3PzoqHJekB
SqGHq7sLiK/QYcPFaRDOs0EstySsyOnoJorXnsySbEGnb9kzPXufIBciW+OYeHcvTujd+klBnFdj
54e86KV1pkcv/KQ47MGttTrHR6ifZJF3oi8zEE2Csr3AxwDYaXnQsUP6W+0nGhg5RT1fVBMITfke
qfI6bbK+3IDIH9K1TV3EkMDJecnYa0o6YW1XgUPVQY/nGS4r2wqibhhnTjpCSKal4Y/n49hPqCxI
NDhEms2MOZFrQJnkPkXDZID3bguLfF/BjBDOHf+qmCerYgoIJ8EIvbYKZ0eCZkmww7BMD8tyztdF
UmThxGC5EUYwTmGKg38HskT31bBN3VrLuLrcLTkPWwiP2t0WswtxFKJPsMdFSwCPW0V4Kxx6vS2N
XFuQZNw5Bg9hTiMfwOXEDNWrCGq4sDxoCtsxNHo5OsSpkM/JkPvjMhuxCbKgcA5VQ8jm1s/LJjyK
rIQ35DZ9LFgfixnIc0ZYNpk/Ij1i7wWKRau6Xu7J3CCvMgEdB2TXaTD4bmOeS0K4yFZ6q0nCfXMa
M4KoR7MwhnTeYCJ/pHaAeW7QLhA6ru2AvD16/MmnOJ8K/R16d3vMuzErr8aCEcDZQL+0oC3ITGA1
DCTXtJg6s6ePQq6HQ9Ag/j0ENX31MFO+1jTJly44Mygtp5tITGN+VjiDcY/s5rZ/SFvkA3viwmj6
m95jsuum+E0vnVhylMdQlNhHyUSRBMg2dUPMSEGjnwSbYkU0YNgQwD0h/djSuqALKFO/+UMX9n/m
5H91XHR3/+8vXfDfVPSX/fStfK37Nv5RxPz+l/4QMfsfMAW76JfxqtMt8Vbr8h8iZu8DdC5vVdeH
QqJsW9Wkf4mY7Q8Ouns3CFexcviTiDlEee/zs8IgdFeK1z8S0WNtRuT1ozrSQWfq4sZCqB/YCtn0
zyKwWVOVyj4GJNyhe5H9NO+Jm8DnjmXjrdEc8Nl0y1OSlc7nmc1+NeqyvrKZ7BKHSI8hX0oGdy1z
5laJo++E6iEUxavXLea4OOO4k4yoN2FsXtLSf+HI/kCgw/PC05g0MjgoL/0uhc/8Fg0MK2rF0JDw
GdFKvTUVaB8vPCeK+yaw1FfXZV/tXN2cTYjLNjpJgp3P8QuWTWFdVCFWkiaJXrHbjs9IhCk/lyS9
5Qw/b3WMcHmJaZ5Qy4PxJn9pR5O23Awl5IfKkIw56Q79DTJnsg+JHMJo5V7b6LBOkT9Ol2GLzzJO
3qma1YrMv1dV9CUuB3OeixzrjGRKQssWsh+r/THz5vy8twCM5Wyr27J3vgSh+CySbDoOVfMWJFNx
HhpgDUD9eLMjcJEAKqNYqkO1osNSphQpA7tt1cbNIRNhtBk7fznYCyhXbg6NHT10xFnGPY4aJHio
RF9GQ64ZZbnZsS6a82kq44vOqC8aQBUDvla81gCryl1EF+/kirK9SLIFsqsNACweg/vKLghtt8r5
I+snZ2hBpEYmSZVxLEzQc7GcEZd5OSJ5OCAYaKgEOP0TbkMDYJ5h0orqJnEnb9NBg9lxZiuJTRQf
C6/L+EVbjpJpQkDfRB4KZeSDRN+ziRpMSYyfeqbZzT3pOCS6wJqmGPEe/L6+A58KBojlcVckw4PW
xhxyZ/7ojVTMo576KxGlAJ2QEGz5pslETma6QxYKo4jcURcVO2fR4dGMtdoxwrrtHKR8czd8NGi5
KE6qmiMDUQ0pAjAN5sxbf4NMFS8RQ1oTOZcewrMNoxlOCE1ytXBm33WReLXn2N9jAeDb0/VBu/Zz
79PBzAUlXZlgHvTkBan0C8R9tiLMwa/061nzq+WaUMP7RfmHnP1/IyYsV533WDRWdDAY+w6zp5q9
WY38MINAA4tK7EvZo8/Q9knJJOBE7hJ6RQBZXY2Pfue6Wwxj1lmCrxzYNJGGYds/tzK+08kU3XpW
M5zSOJN7mQDylzSL2ZwIX1Mnh6AoXKzaP8NLKCZ+cwLm0tpU+7Bg8NbpqTuzKwfCTto+w90nzglF
N3yfIDpl/UwJYoZze+inE3I2wMlKneB1H7VXkUHA8/Vom/bV+Ha+c6oaz9x6E+JEjgffauZDOqgv
QILe1NDcD5Ij9OSjqyPDstoS+egj5lhCNv7ax93G71kMxZUO2fsWmr+Y6IMLUuvCs0HohZh4oG8d
dF/8/364y7w63JBZMWxqJyVRPaIHjfBqk0yM7JE5PbaKwOnUzR1E7uMtzfXnlJrPLIRxkNgmj5Yk
tD1KSIkFTFycsTaKo9sB16899R5JulolkA0flGWuvHZhpEdiEKIHmv+VliePOv9AMcacHaUS31ru
3qBz9e6CqlK7PB4L+v3s8JuF1R+S3HxRSnPW0TbmVSMOKyuoeEWOdKYf0s+2kBeiGllVLDBN1Ys7
LtNNExeUkZoDXIGVOSoXHKQLo8hRmCv0ia9Eq+ZHtLxUgV4UfcXODwRH8/80uA+JNWTADGOfvLI1
kHC5J5nudYjKywKHA1ll+KLqrJEHavHHYgzzXTUSPkrHaV829usSc5eLwAexV6zpjByTi5amDpw5
wsFIGtih+qOFH/H7OGaKT1EafMvbHrBckeO2ksPHSUxfa0RqmyzFIzt29ZlE+0YiwKj+UOP/o7MJ
nir++Z/Zqn4yXx2/1at9rvv1R/0v9F4FbOX/9cFlj1O++pmqsv6FPw4tAlIoRwHk6L4nMVI5nIH+
dF45H4LA5R3ij5lKOS6i8r8OLeEHH1MHog/cs4K/g379T+efF3zAvST5I3rmITLm4J84r5xf/RV2
ICRWIfyzwpcckn45syxCC9OmmbOrelsAF+2eVmTn0XIW79Iwpz1PnbK6CImGPSoHEIZESU7rh6nm
v3N3ZstxY1mW/ZX+AYRhvABeHYMPpHMSSVF6gUmUhHme8V5f1j/WCxFR2XInk26R/VRtlRVZVhEh
OKaLc8/Ze23Q6osJzBvk9qEoSCL87RLe/VU2/Y4kOi+m+GEYJVV+mK1gpbLOfhhzfikZM13GMlDV
V0XH4JS6Cjt8QUKWY0j0BT8+4NsroWF0UwQUFYWZhr5aCn43JCE+pQVB2JpZBb0js6wdGk3qnj8+
yplRQMaBxFxpdeBZpkrZeWZMWPHpJJE2lhtrvXw9BZQgdH9iiGeSpj4VcMGewr5W76qZQdDHh1ZW
E8Lv9akm4y4VOvYEvFec6dkZBpZWD7DHQ09bREq9VWas8whGKGuRnjSZVmzJDRt9WyT4wVurIK83
6tVtrsviJjNbcQt+1fpy4VetRz3/VTa1PKm5siJ09cw6gdk8tLUgpOU9aZJvcGt2tVK2fOilYt5U
9hI9JBMMiLpvrzBZpBuqkmgnxCB/TllFXfCA91KfBxEmewS1F54KZb0hb36ewHNg86YoeJ5OHwtr
Ma0lRDrpEn0BUDG1yRhM9OYb88RpZ86p8lnPV1aMiIEQKUpCRcl0CkKnKK+qluH6x5fr/LXgHhq4
vFAjYgK3UJ6c/hyUX9MctU1EiskqkU8igvqqJrJgsMnSCxX+fMFJ895TY5gKi5BFVS14Fk6PiBI+
S8CUEnhCKoq/TL2JfLJs5E/0QMnOKBgpos4Y6T8FRJOxM79hI5R6papUBwm8z5M8TsuFu3Lu1+Iq
8CirwlLZEWIOO/tNU9syc8z4uAe4Se+bLlgjNNUBHkMA2zemmDcbRukfX/rzBQIqlsZLa7Aq8f6w
YJ5diL7SekQGiVfCnaT4IwxjMbLywvV+5yj6uu4pBgxpG0fa6VEKISEuTYPUm9KWCyq6hFCCXssf
Pj6ZN1dQYRPNPtXUTDbNbILPDhOzTKQJfqhUzNmxVCN9j5sPo0iKxH679CBjEgkk3sdHFaup7eRt
4rB/8sBW+42m6Wdn1+mFbdRQhN0yX6RgJ0WG9EvHSlj45QzpKkcsFToAnQ3ZpUE8w5tgB9eCTx3R
hYCKZwou8W0ksctuuk+pVFOGI4jH3jOXibESXCnEGn2uHhqTEOONqVPeJYkRXvMoabfJmCj3taG1
ZIh07OHhOwTtdbhoYDITJE+orpB/H4khKadtz3KwbeVELdHzYPraDAMawa7QKr+W1GHaNKB4/8zR
pMMoIqV7BrYlbmQpHwt/iNTywHMCx3Qybfa7qR4xXgIXDHVSRRXE7DgGy2sp8IepCPtqIEh2QPo5
DUW4q0SZWVtNIQHdSZch+9oZBuNKW5uz58lWY0YleFkwzybROpqRUTAQYjia3yXQ+g0dfznZiL7e
txVZXoDT6udMT6By5Phr3I/v6XtPEsvRig6gWmFxOn2SsjZZ1AAunGuqOcMjaLFbAHLCY/zJ1m3J
hhvC3grv44O++Wisz5GKJlLX+LMs7WwZHIMgZGKIhyLXGuEtCFi9GjGCS8LwJQ/vO+dHTcDBNIX/
QX5yen7EoqSUTjaH4q24UmZyoxAMpw7mJP1AfTb7QiB6+Pj83jsoxAeBV0zYwlqBe78XIzBcB1St
qXCV0u6O6TzdBpGZuToAJ1c2qU9EBwH542O+c03F2sKCTaHpmPrXv/9bAVTqTE9CWswupBndt7nh
ThVbha/Bbdt9fKg3XzGF1VujBBEaR6QQOj1Um+h5yW7UwC5JC4WvVsPeOGavJtvLESj9dOF4a5F9
vu4w9UPbx/Goq42z5wWwZ132SOAYa3YUOLll/7KWMfseR0v82Ke5+qJbRT9usRkpzD4Jrn2QA2Ys
WxmUj+kslVVuBdS3EjxWI+MtUiqgxkU779tCsroLr9Q7d8JibSSfy4LHAXTx9PIEQGNHiaxL0uEK
+7rvYzDPpFY7goH2f3Ao6lFSCthi8yk9e7pRQrVQOUITGz5SPibb8T6R6LxlrMoXbsJ794AWLG8s
HnLW/rOKfo5okyQDQZvtYgTXeBUAv1EvMyppY8JvaOBdQaccLhz1nWuJvE63ZQgWQADks2sJz4vJ
gbSYbm+mhZdGoIobFdxxH07q9p8+1ewgNIAtNKJp95y7nKOJkTftMEFMjqW7iU5Ab730cM4SMtsA
yWcX0AbrTz/9mGrQkExdE1jxFOAZZ48J1O7cFuSy4Mk1/Faau2ubL+yFJ+Ttu8qfrAnAn+vqDm/m
9Ch1TDgDs0nDjQUpNpIS91sNYseNJuySeRFBDR9fRf7It+fFyoDbYL1ftOXPnskstW32YYXsdoJc
ZjeJp6KDba2jdKADYhebotQIq2jniEbVVNOt6enWYiVulXnYWLDQHvDd2o3XWsyTGfkKOhrxAOsT
rVRAnCr0dXTeE2WEnC8wFcNkeKZqh04TzFX2GgflvIU0Pf5q4fvdhkTnqj7aP77c6DLG3ocb0dcb
9Bsw3CF0xjcYEJqvU4J925VMHQxv1dCuLhjuf4FXPyG1lkOcaonc9D/x8cQA8qswi9GiquP3gNEh
CuCghGoVLUl9xSZNftUb0E4Otz5/avu+fkq5278QqAc3zLQQ+A7DguTCagiA3MS1VJCPhJaJWONW
0Zliwgb/bpR6FxxsMwNAlsTBfGdI8Zq4KIBd+Tg60SzPedTc6FIz0aglmgpgY7rQaSMdGFJFn+K8
QpE3/VTRSbHfD0X+TVRdzfysr9RHNgsDWQ8zzcs0G5XwGrE1sziMXNN32Oh43FsodKQbiwUt8jAW
3ecInX/ld4vGPo40uzzz0xiLAwPOeUm38WRi8BsmctwIC21YkGBU56/EA0kPVYroxy3rgB8yGimX
sG9m0m5Jmeb/Q0lovObYi39hoxg5rzQOe7SuY/hAYiKjFrUeMcALqXqmdGM6AwMGVRjpS4VFxnCt
LthsJBLQxhShFemHKvKnEKUc12VpO2zE3QT7TWgFVOdsAZe574XVPWX41WiIwonDgEMe6KFTC9wL
6WLZDzaaPHtbY8y4kpUMmWiu6NAXK6xyXFZcJ3TKkyK44g6ifKD6ZHYJFp2M8TmUAKlyb/kHzUpZ
nW+B1t/0VomPzJYa8zGRcfu6MZwD6zhaeblHbB79UEvVTreoRYL9gtVw9tKkLvaxVhRkZ2hyeD+I
RX3kQEhNp7Ypn8epWB54rmNk2VE1/KxLHM3blKTnAiIFHzkwh0F9i2rJzLyPX/O3OwEKCBsiBA44
YQG5Ol1W8BUrmQIVCDelbGzrAi0Mn2D12Atp9Cg7SJnDG+/SxFytBfr+46O/3dVSzNkmHXY6c2BT
zmHCeDrqWiUCktGKFDEowxrsNhlNbwuYOBB1yAK4RDGe4mNzmfnYt7ZemrfIY3L4qv14XSm4Bj/+
UW8/VbzOgm0tVQqVmHH2qeqk3BqlXFkZFewugGmnd5JVo+lA9nz/8aHe9P0oZSm71pO3SQU3z0sM
Oy21Xjc7XKWqGMnmG2Z3xsN0DR0FRISY2m+RYWIgIkdhozTE2rEBKcF2EbVbC2YAKEFZqCy98D/+
YW+LBN2gGbpuf2VKIPVskx1ngmlUUpiujMfnWu5He4SRV0k+ltFuE+CNe5a6YbzwML7t8ihQXwhR
t1izVIhEZx85PFwoc7ApE6QyhDdVzIJPG7DaFyukAEZk7y/oMDZCSs07E0/YnkTDNt8Ectx+lchv
e/n4KmjGCrM++bbTMIbXZRqyBggU7M7p66E0AHU0rO9UEEN/0KMMRT2qblyRtYbQHLLyHKtbhKb9
DTRstiOYJhB6B1RUh5Bn+Mcw0zN1YAia+ylVSO7NMzIssasZuuzVDfWlExhpU+3ZMrPWEb8yHYCG
2gRjKHVWMeXVDNAIsrxTBZEwfH9rxhB5qzQ7NWFEhDeIxJ1Nnyh8RgOVRdIZZ0N8joywEA7MXKV1
jRQMBC9TH99kqoo4EUcNlrnVYIR7PZfEa1UgddqsNKZprwnkNhvTaMYnC4W9hi65m0nH0Mdwr3Af
XrRKy1b7X0hEY1PnBAyYBtLw1zqEXuPlcy9bhwwjM9+1WLIUPIDmpKBn87XYVG9hfrRPYhmXzlcW
rb7tWXc12CRCIQY6meXFRevXPLYmrQRsV1Ou7EZLlRa3M+RjXjaiuBtYU5D8TKZGNFwkZ88oZDQn
mnRLbDvyDaoDwbgoompIvBrqOpJSSI9B8u1ofd3dTQh3fySlVRByDxs4/wmxUe4eY9xn2JDtyFB3
NQnYDLrmJpE9WKdmf+DD3e6RAtU3uFGJPKjNxNbBmgdL6s7ZVOp7jF91s52jLo190xgaBTyA1ftS
pBPUgbpchhSObzjGHAYGxymzNrqN8eeDqoZ9/CiHE1Y+ETFw4G6GAk5A3zBIxZ+j1K7K2F71G01u
X6MgGO/5UIevJg8RCZFpbHyn6F3ZsXYBO7rUgcAgRuZDWURy+4X9ZE/zKmmCxEHfWAd7zOtxtxHt
ONCry1M6BXhXkk2ctkCIxzrqHttWrEv/NGPZmwki88YiNx9LNOcVEIAMVWIcl4lTmlrf4y0N0tTr
pKmX/QW934hTAGjIJtIH8xa/vqVisk1yFHJBF42IG7v2maqhlSGW25gTyibOZxd7tan4TRbnGEFK
Kfdgx6LZatGH/iS4sYx2FVbt0ckLRe0d2MxkQwNezpptDZL8Olkae02UDy312i7W48DsaXfFpBMC
BhBLnVnKW7GtCNAkr3sZ8RbxEE4gfdtAfooUcrF85iDSdzGuie8FgGUTx0drpLsSKOpLaEzjTspt
K/Tw400yhpdMe1mKWXzpcf5Jm65H0IfhiGGCO7cNZWFHBjeuxgrZpzPP8lzzSBXT1xG2Gz0ZQEMv
8AJUjLHoPGgUgUXe1s20Vjah9SKVEvj0vk3twpWBCABoqlr5qW+7kKAMHqoD1oTkpwHT7D5sZfzx
VRYP3xURkeA4mpn8Ja1t6ZEccHzDVJXSfd5po4bPRMXMC2gOHrMgjCpNLPEyqHb/aBA19WscxHBs
wipRmT1UeOtyvV2eVLsKv2edCVe/lwnscKD26ZMDQQo3Ke8ZKS+oXUoElLViUT9XRMYRM2IgkbTE
BL6bHBbT2GAMypB6MmjyVB3CEjlamRLzWiLlhxROBho+4TLfgpnRvg55lMJJTev5YA0jtuveCBN1
LzH8Z4jcEZsKVim2XjG+QtmBmUUUNSZpffAXdpZ3kDXGlwlHCUIgUVhPaR8ah7auFVBfGcnFfM+X
8KgMQaKRMmAqmDKz0UJgOrYMvpU0N2vmMrNmIPTN8QqN5agW+xA6VAyw2gTuj08svslRz2OkwrBG
689CWotKlGhXt1BEcF9VZfmsoAIXaEH0ePFUdWh/aJLEemaFiXQ7sEqGtPQLoqc7Lmzv1E3yp0wf
RsnYSbZFKFIroUFeiPl0YhXPPZJijbC4pSGouJyqeVvGcGbdUU4ZX4UWRotbU+8K4ZK7Os1bLH/h
L21GJ7kby176zJ0mG7wkwaDiEoyU2Qbg6cGJBiVGHADe7qVnj7Cp6jAhU9pKaA1gFRaRZ6e9eBoC
VMFO2JfZj1hZEDYgEE8/d9B972uZQYNLPmBxXc/xopFasODLbXt9CpxOJ8fHlfVOarxRK2DONFY5
fQ+FWoLwp25+CZR6+d5EUjAgZSz4inaESxQuN7O/nvS6ZMZENgMi+VKaTVIVBnc00dyu5lqqs77s
lZe86apmFxXaSoDGfU9CfRCPOoICiWThCWFU9VeH8B+N4v8tvvRkzv4/LcNknUH/+2H7Nv7efMu6
b83vIsH1X/lr3C4ZfxC6aSDpY8TJTNHUKOX+mrevf2ttODLtoKumynxV/zVw18QfDH0tOh30ktfK
i3rs74H7+rfAeiE7XMtDOt3/KM9zDUU5Ke2QstLF4k/kFwpATLR4T0u7YAkjTLblL0XZRPtlXz3m
D8pLVwLLxv+wqVzh/UgP+QFxzrWyo89QbsdtujOv7Kv5p3E9/ABbf9feFI/ZXrrNfiQ/IMTvsscl
8szX8Rm7dv2t9WSn2LOuePaO3NB9uNM9+wrw14/160Q0phMeMpf35iC+RXf6r3hXHo1r9ZuNijfb
IaVRn5vH7ro9oKb37NvOxc3lonLep8/qfXU9esF9std88oId1cvuZq++B62GKsl6zL14p4eO7Re3
5f34hFeNv9PeL9fWdrrun8nzfcDB8qoedCfyx213LbYww/x6S1zeLvXkg+mjQv6V3JUHfuWNdmXu
guf8QYIl/mr9Ah8fWi7ZDeEOzDfIwlpsMiBCh/pAmDO1WXNr+8ZOfgqn2/pQ2Xff+2N8yPljw5vo
bj7Yt/Mzl/Cac/ileoXPPnkTHyhXPeOquDU3CCH97BPx0ftyyw90Wucxd0yPJLFr+aBdR+7gyH50
Yz0Gh8JnxunobrfJt+PPIvCb3otejF15UHzbZ7+064/BfYNZRLoKvpq7dKt/WmhG3UfZpjM2gc/E
v3XwIsTM4GRkk7s+Otawtr5nypVWOOOVsafN72CvvyILeY0QpgRxrC/dJ/SWGkHpYmO8LNf5Lr6v
ruottX2yr3eGi5eG80JVwGVJ9tHe9PNduQ2v1EPxyGblJj9adxzhM820YCN7YKrmDTEfPu2XrXDN
B22HTSz5Qay19Dm9Gm7HrfVrPsJGGz7bD6xln7Wr7lNzawnUpVsMnbq8s/mhxkbayTexr3jYtbe9
o/j9N+swH7rCcW3h5VfKrfSJ55Pcjai4hS9l+sqmPPLvu8DcNqEvrmg8yb7JHdnyMfxCWsWmvh/u
kCQCQdFuuGh54Qh32lFXNTRUH6fAZ3AoEYxDTs314I8Ogzj0ni5mvG3kdokTHu9yZ6M75UPiLxuS
BnfZD797RM0ontXCDROaJ1ymr6Vn0DnzAqd3Wk/1JKAn/Ir6a35crgq/u2XTQko6CkTeNx4j2Zn2
E2Zi5Vbgp0iLaxSv4aYhrEy89CbR1t0vCT3mbP/KgiuD4aABHG83acduc/fa+gBiJi+7ImzBoWeJ
cdfRnob7+ZPxlCdo3phB0hNyIO5mM9W6075izt9MTxk5Ec6uKcHAO7Pq8OWUM8LdgaT02BDoNm7a
AaH9Yf1SzTv5ddL5bvPsyl6wRYE4f6sPy2f8fIj/2Va6uCSTQ/BaPvZ3hJdFhScwNE6Hek+X3PyW
HeJb47H+FatiN5ufghvkwV7nz4fiWt92vib/NJ5qT23d9rb/RCau6ShwiW6HI/AHjPlH41n3FSd2
8JRPm5TlyC/xGNDhTBqAAewedVeCr5RgKYyobbARcsJHsTzqlekOW+2xOfAKb8QTRgSFCrS8Z8tg
dsOG4tsCi3Us73SiVDfCm/yW1JZDHcNE3JvZMfsWf5L2YmurPoLMejv9klw0sLX3ucThtYEfkt5L
Hi/1Hnuq0Xqd9m2FH7y0BPfpn4keZ8f6s2o+U2aR1bKFNYnfcbPscB+o1lHLvOL7KBHRsjNBysQY
368mkjG+TA4Vqzc+wJpzcdCI6EpTdvbiURrxRHRcPqL4lM/rZjAtv2KkVgonHfEpvwZx5mu+9qlf
dlDyML8jBFW99Fnwz3zRr0z1WDyR3Jx/7j/HxPfhuLZ21YhCacO86ogN0flqii21dvtMbJwQzx0+
P/kzzcxyxzRc7hw59lriOChpXnqKmWWLDjTdz/Y3rvX8CX67tRs/jZ/MZ54pp+DpvukeZIKDcAyJ
TXPo7lP3k7lXDAfdd0Gunj+PPyLrOrTvQ/BQn7G23suMx31Z9QjUBVez7SVnpxEc8STdWQ/t7oft
0lzPZXdtCR8l/ZtJ8Hrv9C9sw1OyFnwoX0clfGDYeNuzZyak8KvZP/U5O7ra3AIAdspBcqZXGI7b
ApzjxtzHbuZ0bvwwerMnAgAgx8QlnSUCf/LwkjnRfUTdX5IvQ9SKK0WHxuuro2ofxXfSIDexm3gD
+7Zoz7qxgV5ViM8abA1tWwuoRtSpBE5R4h3HnPjonuTIjTm40nOGlvaLTZQGuvr8GL/IxYty23Rf
lRCwkdOH1+0vDfVmXb0azZN9a6RX5KvY17q8deFNbHipepe01KfB88bXvPUAo2x4EzcTDJbP4fJj
OCoZJXClugjBI686DpbD4o45Cx0BCyuhZ+F973fskkCpUt3H8h1fLFrTry2oUat41hneYuP5LLnR
eCx6N/3E9htigD14xVYaN8mh35My4tTfrQdIJey+3e5Yp8REbdTv/KU7Zof5Org1nNytv48bY8+h
uKmVI7zsGo8gYHZpV+0FXxf9a7Tvv1d42a7679rduNOvDITNxFOITXpXXlu1W7+Mxp2yE27vqj7n
OjoYgM1py/8R6Rt5BwKL1vNGKv0i2vGs0tvCmWCOOwNNU7qtq30SH2Aj9+WuMz7TiAp/9FBL3Wlx
TMkrwBipbjr5pbk9RAceMp7m4ajjZySifBe736wdTBul9BEYj+IQdHdyeYDbN3XuD7khwfavGeA/
KsuRx/Kfc1nrSU3+P0j7alOfflCOk2pYtD/nk2qcf+PvapxwAdq5Ck1mDDFM/Fe0/9/VuPoHxTjS
U+pqNAC6vB7nv4MvbPw8aAFRx9IGXxnx/6rGdTw78MDpjiqIBlGB/CP162mX1eAAKHCZa6IkQUay
GoBOJA+qyTxxgYpNizuyr4QUpM9S3Sc3ZilFV/RKNLfD9e4EYdUdbbltD41BtxMog3mh7X0mUPjr
l1iMWNmvcCUs7WxTgCG/SCy1QMNNaz52h/hrILT4GirI8GvOKtY8S42+WrMR3dITCuFjsAvaNsYY
fulaaWW0zp1xj51d33UD7QEqYyV+kKp5uaBPO23Q//lDgdrb6EghzpsEb51eskHAy2PvzhI39Ikv
JZK2bepV6eSMOcG4ORzQC7q78w3Tepcssdq+2NkRvEuO5Mldkmj1DoGKiR5ub58v0c6Uy+iTpGD5
l8Vc+qGYNUId+pc4ZftdgurbsAZrDGjpK+jWTBDymMZbkMbNX7Pqf/S2//+5CUdVoKB5Jd5ds0Bd
an8O6P79MvC//yv7Vvz4X/t2/a/298Xg3T/ob2m88gdhHORVoMth4ENYxn8vDor9BwMqZOnMwsjL
IR/wX2uDkP9go4443kaScBqKY9h/oM9UWG2AG6xKVe2fLA7nugc02grbc/oE6NpIPl238b/JoQjB
rZV4gISA9xP/BQ7uXduJQ500zDt0zEW/LZt3f412PtS7czhjDQ9ZH3YWzfMFQIAxN+xocRObQLeq
pLYdOkqBRs4DDzeLufn4eOtL8/uAaT09C/OBtg7aDBoRp6eXtmS61HS1wHPwl3FUuiP6x/5OziZG
gQSPMd0q525vR1no26Aadh8ff10nzo+PuJ/T5RfwXThbetO8jxULtSWVMp6pGpi3UyRG9tfnmG/p
+8kyp72WP4X2KlJT1ncT+Q+P89lZ0k9W1AFJl1qNhZuobenD4WAYJsfzhRniOxdU5aLyyBg8MW/U
P00FWkhjvXVT3ep2nS2BEjboDzJOoqcSR4pDLoPhdeTQgw0Zywtn+ucqeHZBVfTgMo89HS5+yOmp
6laJ79wYF7demBkSdpgpD4KfpCHp5WXbREbOxKLp8bjLdZUcc0ggwXqPaTEVCGk/IVTQeidN9RQm
bhmxex4GOXbzXgrvFlWff8RBb77KVR5fehbPVvi/bpPK0o6cm6snjDNpWILIvydrhoc/r2xPRHlD
+B6BiXZiSXf5hFB3kqVjUASKG0XsIMWQGHse7mLXllJ2y3sT70g6yPgKBJfSHdZH5Py6kuizOkPQ
Yxri7LcxOiP8NaAClRQmmCNCmDXeERJEQCujxS+GCyxgHqlOF8I63lmAQCdgRqHYoYCyzuRdpR4X
zC40MnKZA/pmNy/7ehih5Q/TD3loP338Pr55Uzg3up98XckC04V2dpptXo62lE463L3RAN7U2Hd5
gOvUVofS+fhQb1799VA6/hPDQMGPzPH0SQUZ20KPWxCBV+W2CKzlth/q/ML5nNYpPFIchILT4L9J
r9LVtfT7bfmGxqaLJgp0F4QyLlWlqz1sGz9sg0GoSaKGA6Cmv7AEvLlj6zGpZHUWAkSO52JKIiwJ
VwFz5Q5lMN7BlK+Pg85kwk6JVrcKpX38+EIqp/Xr3ydpsLzZuFOQCp+983naM58QHDDO4YBQJqZO
kxM2jNeMXd2cfmkJmL7qRd19wkjb7PKi1TxGHunuP/khPDzYCTSyGc+tRYYYyWYFfU9zQVp2fdLW
xzCDBzKCU0L3VOUH5oCdH7ZIBhZjqvekka6GTD6qH/+St7dd0QXsWWxzloGm9ewxFsC3ozpPDbeq
GTMJMDhbVHAe43byEGMmSiko50tL75slArXOqttBraiRsmauz8Vvz5ookH6lmL2Qn/cdmQeBM2X0
D+QCbJvIEmBNo04orLT+Bqa4ck5xmoIz8LVoaR0BBXY3jDU+eVMDBFs3V7YINRcDUHfhgXnn6pC+
g9wK/S1yX/NsSekJ1hYSezEXLuqDENlyH2pB/pBV4kvZxYAHSJyOLhzzzXcRToGO4+3Pi6PiIzq9
OGB+wwDnF0SdtEYy1K5VuyFilyiF4BGo0mspreAYQpD8UC/zC2vNn/aDk+V7Pfy60vBMgGZYN6An
90YtI0AEFhdXbk0us1U/kdCmM5PTdbfNtN6PMwmqKQR3N4BcTNuYafgsQxkUCMk9Y2pVvyePwW0Y
M+/Ssuo9xsjkmsBycD9+eN+9VFhE1xeIzfG56GeeS5RH0LpdQAFobUapuVnKDlPzMFQu28J9HVor
pe0npWJ6YZf1zjMMBIPHgu8Ncy5j/T789gybsR0rY8tt6rq2v0kJigaYPTeHqoWyQsZz6od8CB8n
o9IunPXbLw936Lcjn709zPp79KWCh3JsUs9C7QWybEg87H/fPr6+7z3+fOQE3wPKTjY2p+dYlwYo
9aWX3Uku0WY3FeXEBIAqVBhlGKRU00xa/k5F/bcl6Hs39feDnp2ePQq7K0wOGltavlXob+9I9H1d
ZP1OVIQnQ3CqMRcO5tWCnvnjE377QVq7JLRLKB+we615kL/fVIKg2iQFGM6XljzgmqXl2pChpaUF
YoUCyduFh+i9W4kUncHm2vZZUyFPjje3I9g/ZIeIe5gImNjYtkj2vjOotS9sX9759HFq6+5wNVfz
ep/tXyRJB4PB598t8pw2cBoOblEMiJdaPd/a84KgQdAUnKyhcCdpZdTZvUmIRaReuMZvpJQyK4yx
eiPltR/C7u30pNHT5WURQUNoCEjeaENlOENsWqDr0swzST++lfoBAkveE8xboMay5xp+9IwMS0tL
2dfVbjqU7JT3H9/8N6LG9Ycho+e+Y7qwEJWe/rBo7nVITxppH0ZI8mGk7gnLvlfnRUUQBZA6nvNx
H6kQCU2wBs7c1A24C5bAQtEuKSzfe/WEaegUBxTT9AJPf4ua9TjklkFBOqEMPsU2uDRRxbtklsz7
KLfD26DI2wsPyXuvHmux0GkzWhrGzdODAk0jhGxQFBcVCTsKfbB2AiCL1NlQouQs9gqDVPG+IaoL
TFV6qSx47+2jYaXDAqUgROt8engrXtiSgApyQYeLPU2/6pqelfB1FNsI0DNMvOiBnGLdo4XmyKBF
C6Yb/rHFgXRIj16rIAdXmdgDJqkcqGLJha/je+8rdnd+HJIIZF5nFyhPRQPuoyc5siiQoJvkQukE
0vut0dkX+obvXQwLXYW9How14mztxZgu2izVeF+V1PjJ6EV2MhM5J5Z04rOZYnkfP/1vv2cq6wKF
mclLiR7krNQZWf3nVJiKOxFc4WQdCli5KSZGB3m5UWvlaIsCorwSPn983PWSndYbHHetDLiimI7O
Nzd6oApiytmoGrMaP4Rr+MVgwQX9+Chvn2yOAnVBJ4oTetW5S1gFAW3oAXl6Pev+nVUJ07HxazhR
pnf7IJ1X7kiU7yoj+GFNlnVhmX97L9ejr9Zhna8psunTBxsWIYHoEAZcW4psqlaQ61FqhU8ZvBY3
rBPpwnv8dvFQVxk07REaOYK/nB5vVDLDrqIWYHlJMQ07yCa2o6iosvPEhSEZeksb6xd2Eu/dSDqP
62aChhz959ODaoHa5Ml6ULnQx2NI1ea2wAn/8RvI0qDIbBp5N/hqnj2mvQH+ty161SUGpfCIPDC9
uZ77fZJZi/vxM/P2ZV8Phemb/2UJPv9iagk+YLXmhCAPzq6SV8MWImvHZO2fNzP5MNOCMhSMpNRN
5npDfysm23DoIz2bIfrKy+KPWfo9GoIQB1lHA2wGtvsfnJlNz4I2Lf3m85jdRQRLR3YPXpIEPFZb
swVVbUhaaspfPj7UO3WHKov1domVQQdJ4/TU1KVOG80gQhU0eOqPQTl4kSVRUiro0ecxn9AT2+Zd
WpSVG9ohnoEKsUYXSQDS/h9/ytlrqEpVbecdHpZ2lJkqW5XlhHy+fa2DsmlJBUz4EPgQn8f4hQGL
4lY5glilaYwLF+W99xPKPu5oOi70j84eYjheK1VqJUBNarKzEoJd1dslIp7CUAaCL0Kw6h+f+3sr
EB92vIPsV1jez05dChUwrjTN3Eo3ZGxOQvVazSJMr4o+BakUex8f7r0TtNFgr45cW3DzT2+6NaeT
EsMwdfs5jveaPAGPzXBh531xb6T48NHmRhdu73sfMGpomqEYpLDVn13UWChpQf9q/ZAQsIgoG463
Gg3gDvTmnuHEsGFQIG9Fbf1Nefq3O5Z3Ly4yRb4ua2LvqqD8/e2tI6xBEElVANoqSl8U8x5ghsLt
ozLyuJmX3qn3FiYb8zFaSV2nTjtbacduSvRR4upqQUtsVN4bgIELIt5Mnu2Pb6T2zp1kw0BFoHNZ
QR+dnZuGm2EkAJJ3ppWmI17GfSevsOkmtt28jpA2KEgA54IwXMU+zpVsXzcqKYsWFqTWkHHotaN1
L8JR30R8AgHiAUNdcItpy5TsRtLhtgSwC5ewlycZBOFONiLlCRtJdBUTdOsbHUzVQrbGbVDChmgz
m1lBS7NIgvq3j5PI3BP52VyRNLQ4s0nqRqgpvf/xVXjngsMyUQWbFfhRkBROb/AwFGq6TDxa0Zin
rqjU9p4uR+lFdbhceHPOBttrixL81f891vlnNI3J3QkjlU1Iq0nXuT33zqKkmG1yAXsymRrXxjsE
qVrCyxkALR/akEyMJM32dBHrTVJr/Rb4eeMMzVBc1XOEzrIexIVL8s4zz88UDBS5KIYpn12SICMv
p6rYK408pwcrWx4bAjieO4ZnrO/LEl94u989Hv4uZoyYwcEtnN4CojrJM14LOLsfgvtcHrtdS94h
KtJc8/V6TC/ch3dvOZ1JoqmpZqj4T48HJxFRvpAUTDRKeATMWDkSTWVvaOdLSIE/F9+zEvhP7/ba
EmX7de5jlPRklJK1zZI3eQckOgDNGS2a9DAZA2z8kpi/u3QyzTu7kx8IuiDkMU1jQm0konIBi71U
yrSJavVn0rfKsZnsNsN4hjHRicAA8pjAXNYOVTUhUQ3KiM5Y1eERkOGeTNCu8aAoE0q1fGJKEwTV
iPpSBIO66aQC+VpdV+az3E1EmkIzNA6BVE+oF3HPgQlc2vEOd3VzsLMiX5gzaf2n2qRbsqFjat6E
1OS6XxCOdptl5M5uslAV3wxsz8QdIVfBGWDAE90qsAkNPzJVTN98pXprY8whuCbDTAFyB1n6C+Z/
z2yiD6v/w92ZNMlta3v+q3S8PR2ch4h+vUiSmZU1qTQPG4ZkyZxJcATBT98/6vrerkxlVIa86xdh
L6yyCiQIHByc8x8OHQLEH7XM8j/6cpRvnMKcHjHnU59qiAQbvtbs9wKPCZMzfTQ/1tx6qn0gnX4i
YIrBCnOMTb/Iouve4mBi7CV2LPNuMCr7UTSe+BwgxP1mnDb1fXwQY+pBK3hjY4FbN7oAJUIM74bv
qTOhHki9Hp0J4Dps04HLxwEaIH5zL4efSzGYuxEIHm7leKWd3Yshfwfe1KGxTqm1vykb91NXTXkM
R86IfBf+80x3+sqYl9Y/jj4bxIYDnAFO139KkPJrhzGtepXHhpW7s4ZMxQMyS1fOmItDWVQ6XHJR
0qqzg9vBywPhy3GTkCeUNEIfDlkztZ/WlY/z8kz+FJ8532pk2R6sBJpOvN/pa5mbDcskZsyhg9KL
rGB07vQ6M29EGtyjsTm9QlweCqXud/tApVCELDQcbAp/t4oEMcQdRMZdZa1HuTrjAVOe4PDyE176
1ije2RvKgCpIsMXBZzcBHI7QCVWQ1hL05iJV9hVO7K6L6v3Y7wrsNO9RBLmSHF6oyJkbbEQnkJNX
0JI5HVROtrl484BWILa9YHeJPXFlK7wSm1n8WW/GCzuBD8F7x0+nbIfpbfoeA8rlA1xN5JK6ykHI
s5zaJwySgem+PCM/Be3OvhmiFpv+nk5uRWf59Olqcxw7YSQ4y6E2nobDvJlRtjB+ZyToF/9ukobx
qeQ2b2NfYYGL0JaqeMwsC3YAZb78U4MB4l8OPMn7NEdKH79xW39cF5CU3MSGzzhvB68Fcs2YIpOo
fOu0wXu/YP/4fbJU7155nQsHGXJoFLeI80Q/6+w+hD4Ajtg1ENsa34S9l6svg5jscPF1DC3Q4/r9
9WSatJKgacPTpnZ1OnnMs5GoeuXTDrodV97S4f6DaxKcdPepLEFBmw3b+uVPdmFHUz2loYsdFhWB
YPv5s0Xcr8jqgl3nttHlkIXNFrFowCZozNvdlaEuFG25RFHmAA21MYXcs+jheV07rzkvCCSmilKV
ihgfg80ndjR2lmYmkdcOKIHJlZtm7d8tUocD0aniize0y5WPe6HM9PNGx6UOH1ioU6cvXgwSswSn
IlFsgo4Yg6M25Mj1FtczXA912SABUHShm8k8Eg7ahy/P+6+4EAQA4HHpzARICHQrT8eXXuGYY0YB
F5Uv73uNc8Hb1V6du2ET5A1qx3pdjj6l7bLu3/t+CRNhFbSs8NCBVuBiojiCqHRyl1vMoKsrwffS
ymf7/oTbAGc4X4rrgodI0VL70urOOAi9eLD75WDiwnNbpZhgXpmLbWWfhQ0QcQZbjSuZEZwHtaDu
kUJT1FSgDYuIfhkyjGLtDniJoC6HrhFSFhNuDminaJRCms6wI6qR6ZXTbdvPvzwGDRdwTjwOxZ3T
T2I6ok5tWghRuu3wXFZYRMjZvHn5bS8sPLh4NKzwsUKdYkMGPt9xrlfNxlBJM3Iq13i9kagjgYEV
wtXjskcXs4EzNffHxs7T49QhAf37wxs0DAJSEdNHp/V0eDpFWTUrLLXXmapcsiKZ3ujocRVJXe7t
uXKiwJu9sKg6dME97enl0S8t+62yxNUMWVQEUs7mOKtKT88nKnV5gjF61VXu3aTPQaR8o96Ps69u
tq4A5cjFj/EZqfa45FbhlHC1LCR82VZUJdYUzhtfSHFlai4c6FwhwP5u1W0SqbMAnAfzarepZUbK
E3OUrabx1JOeHK2BtlJpIXqv8AC9EgguDUoXBQAky58S8FlQXCZs1ZSbsehUPOEk/mhNzbrPPSu/
wQrZu1Pjtabe9hvPlzlpLjGP+5lBmft0BRSYo85Y7Gx1WSsAudcUexNNpUiiDXefeZm1tRennYlv
0GFV2uYAHSzvygDualDInYYo/5WJvxBukAkBtcE/ZA/n4IAKQvnUdhBDrCXv32qeOx1QKHiPRbl7
QEjpmvDthTOP6zDSoC73YkrGZ0WZElcdfBgaK8oNp44LAQzemDYCXoBr/JX1vv2u88kGr0tZJtho
uef4GYf9VqVBZaELUI13OeTYcM6g70l8GiOFmyg8nsEJC2QpIgDgEGAz93eFZ6hTbLU2cJubniQ1
xdMPnqcOyh06z7Din82+b9F0WDcbhwD9IaPAwaFov7383pdWNf1QwvlmGQLM+nTIwsjbZbEXgtya
jY+NISvSGIiWSFO0EaAWhVwEZq5X1tHF6EJk2YCiIIABq54Oi2VI3pcGtBkLFZFjV5UiLpfJvesS
tR78Ljd26Bz6MZJwVYZbb+HvV4B0cKSaPsLrI4jRP8ag0vK6UPP4QC9PyqVlzmlP4OPkB4Runz7d
WK2+PdSZFdnKAA0SVDBFRbLsFBX+2C6W4NpO337h+eIDtIYLDBLsFCzOAhpLAW+5Et84voJ/NErq
Am5hlPvEb8UBV4AfKH4st2Vap69E2Q7HpCYgiNlvHprFkbsAfj/ZoTy+PA2Xth8tBqgpNIa2ztfp
NDhCTg2XYuCYgBbXxAQ+NlQqGhFXuTLhl1Yh+d2mNwQuBjz46UioO+R5DlYP1ZrUQ/+pKqnxrt4B
mQ0IYIjf3KVWfg3zc2lQkDz0ajZsln1+vhdAlHNctDYSaAOBb0kP69hDW9wEwZBneAdE6d3vTyi4
N2QBqPCx9s/W1YKUW9H0hU0e4UE37Wz63cPG3h1wkXx5qAuYMzIWem0Qn2iJ0PU+ndLcylLH6KVF
XUu3vrjpnN+g6X+Hug6KTGIisNVBHmdcOVFwqkzIwety3zRKx8JnGu/Qi1zBaGviKEhs42Y1KkC/
1KYRB7oSei/lWSSUIPAD0CIc56dPWqSo25bDJgOGtAVt8fRrMxn9bdb3XZjMJb47zorYcpsZ6F5Q
gXp5orZ5ON96gGUxZyL62955Hbpp7WZK29Qml1TzvhqJuROCMm+WaRAHqov6g14X77AlUv9gdwXc
rViCNFZoGp6+diYpdjlJxcCZQ1FE99M7b9FkxMVh/CdD+TZHG8ISzPPZurNbK83w5AFrmDR96Otz
ja+OqWK/q8f45en82Xv8ZT6h2oEI9vyNuHL2Wn4F22GhroiV/fBoiGkCnD6scaAZ3zK/6R6WLChu
u6X7k46aSQbjqNBZg+VQrSa4winWW00/BMOAnFhjwSEg7hpVjyES13nwQZW8SzkuDuhA6rs2S7Cw
1zr7yltcCg0BAD2oPAQl+2f55NllW+HPtiLIaW9992Wf9TXw2Qa/+s7regi2A5azGHFe27IXUhBA
qhtIigrhhpg7nTpLU1PZDJKp61B5LolcuzoBM7J4sPF6GqqRVdkfptpND207Vmh0tsaV3bAF2rOv
R3BCawqwCp2BzQ7k+Z0no9uVlB4rRWhyAJBUi1fC9z7nS53fv7xQjItv6wQEQhphW5vvdCgqu7hC
Q6mLjHQGezvSpBfO8lfZSB/ucDsevGnBA6PGkspycYBd8F27si8uFTq42lNMIfOyCT1ni9WxQX/r
Cd8ZMkd5BIhjhV7S+rvZkfKG1edjVQSp37VL7b7FwwnDXycA7Rckt7g7W1cu85cfZ1tzPh5uG6Lv
dEraWmVaXnJnzlopQmvE2jg3Wm2HB5ATNeQBO0wy1r1FxhZLaq7HysJLGsG8ADEGXb/yhS5kQWAM
dA5kzhCe5+xpEDhKtFHXESAo/OluNQhQq2q1B0eb+7hojSvgrEtLDxDK1oqCGgCB4ezls8pByxam
u0bnFKapVh6LLOBKSQ3gykRfHIo229Ztw1L2PM8eUg+9LrO3ox5lOai0GaHXmQUEeO3aEtue+nxD
bRTBfw+1TfKzSNLIStEfYkMVbYAOAk4SMQ4yXXRlM20L9ZdhtorMT9ALfObTYTw/8QYfc+tINWr8
6lIICkH8wJMHEngc5pIoaRjNUU/xV/EthM0CjVJzPoG2HMYKG7GpLK6FswvFoq12AuuNbjfqqmeb
C/+7oVu2Aw5hfvREN+RgZglKBmbf7U237hE5VjZqdM36gAd1e8z6ITugJGjGL8/OpYVMPR8yBmGG
7XX2II6C79W327YqhKQn1xUP3KirnduAEmmz0rmWzm+B+pevwbV9s3U0yCzPBhSWkzgdAnWR0J9s
q0K/AOG7VJPOYVKFv7ntrsgGOaUf4+PWPUiI3/t8GcoPWS+zK9vq4svDzAEw8rMdcRbRRd461doO
LECsA1B4dtfDUHVoIgxeu8cvd7rmYXTh7KQNRONjIxBsN+nTpSiK0anGruMS22f6rpEuoiDY4oZa
236mOlhEuDl3V9bapQ39E4CNRwxb+pw4oKm5FUM7Y4tjpeltXTWYF3ZOH3p5d+2U/nkunX9caE5E
aHYrpdDtWZ7taNw8UqkZPSBDqsCxDuuIlvCwxMQvJLWbdIhcmPu7oByDqFXkq9VUo65RJtq+1/Qu
oqCdxmZpeLfOKFB3bbr63rchQPq0h/aba25EU77azbbZoJ3iKEzdpBUqu0Ig0amzsFkwlcw0r3uF
aeO0z/LGBKviXSuyXUiMNxla2Ndbl/SXO9mKEnIx2cg51m2dRyal5sjMMvfQUWCKRDVSZi4zdeyn
9Zr1wKUlSy4OFRWXPZBhZysI2lLg93ZmAyz1hsMk2uEpdZHdmnCN5nai6/9gi+C9ihYbLUKawWfj
lTOW8abdER8GT4UmEqw7s03Bd4rEgO9vuTcvx6NLM/t8vLMtaQl9dTLg1NCPpgWlnd6Key27B4yD
Z6Aty8ept5Ayw+bj8eWBt5vU+dLdamn8i/sB4KrTpZs5BW0yHQAG+ODyL99pUOdSZLT+qiQ+ykH5
ULOaQuRu0r0skF98efhLnWII0JTt8d8BE32OS8Z0VKtLbg7RWkzBTk/a/HNCGn7bVsFyzBpfhuNg
jjf1Yid7aWP33sGm+JorYGde098H2IJT6B+8UMq+epzzsrnyZS4+4cay5a5E0Z9pOp2hwihY86oz
KXmAInTn5ruFmGdMCjEcug0ALzxfotBf1GDSFnPvI8vPlbjS7wfTRQxJech5dcJ61FN3iGcS7bdX
5vDSqeqRj9GSQJ4EF77TJzQGrTM8RqW5ouWI02PXHre1+R3JSbWXPY6XgD/8j1VaunsL+7qd67kV
xrdZf+VUvbSYIHziMoHb9iaYffogTjkiXOLADLMNru1IGJf4UZf20V+T9NadXPcwzRgDk0Huc8yq
yyuL6VLIfz78WWJVZ06v0gAQ3bIM9vuEKgXEFspniG3o71+e859gw/N9Az/oZ2zAXeOcRIFtA+aF
WQswq8QoSZqqjiepQ7i2nfY4wV55g/DucI9zKbrLXaEOqd5kR+Fz6i1N4rzhNvO9Nou3AdfJW7Ca
TuQYi/eJvBC4bqM5j7SA1FetcoHMFy7aX7Y17ExEXe+zaTU+601lxEaDfFbRosmPaVZ7wDgC1I6Z
NvcJ3dE9Ygn+vmtq696hFX3rTGa3nyqskE3DleHL0/GzvXY+HdgBUTNmr6KccPblmQu7MSawkhxW
0+sMK9II4h6eKjLFFRHZ6fsZjdhbs1bdQzGvYu9nQt6t+eiGuWWvr1qvmNF3A8hodR6mKGJaP3TS
NXG5EM3BcouGbV6oH3gPmbEze9caK5eWDiQQY8uJOMnP4YDUoqRh1j5WxwmPvtlPHMBblwdaHv2V
o2WLF79MFb1jSNnAHCFJn20SG1PcaaaLhmNluafHg+JiMdWPgkr+zlsm7EDg617xZLn4fkQIxI54
wV/s25AqwOUBcwwkY6tpb81O/UFK76sBXOzKFfHSSMAutm9qX7jDG7XHBUpjpL6X4xHM+m0SzOZT
6VnXcoKLI9HnphMK2Azg1ulEQnbp4OkSmPHoEUezxucZJlcSm57Urqzvi0NhP0Vngkotse10qBUR
ZwsgHd/MboHfuR2ajZiwRHnmd1duCheWBxydzXwKYDeKB2fHTY2UUt8ntEF6XBqPY2qlB8do+xCI
Ktzrkoaq0q62ui68HwaW0EHxe+U0/mX520OKqXFgRq70g1ikdgUay8HsoQqulXYvVQNp7tDBA7PC
Ndg/a2xsOk1BouikzEHfHJQLqDIHOxLrqEI/aLnVxwt88L2m9fJLkTXIbPqbVoGflRFUFTxgq5Yi
cJACZ0QqJOLUdvYrktv33pzqb3BIMYFGW+0PHGSpTlRJc6BvlB7yQXx5OehdygzAw9Cao/2JJNj5
cWcIDO9+Ii1gHbW4kSPcLDBruUeDPb2dE0F2PBXNzsNBed/hR3NwF728R2Ef+W9R1JEuizHqa2k9
DDP+cFrgth9efsQLpQaXOhZ3XEBd3DzPsjsqWUiYJzawcgWE2vaW/rbI9OT3t/yzUX7ZiP6cF1Jv
2R1Tm2m3WVYVIWY+xU2ZadfIJRcyDNYNDedNyYIVe5bqVJJq28h9HsiDA//bK+fD0E1o8MNGi3PX
RAF4aIo3AW6IR/C49ZXNeWGfUE2h7wz4YcMZnK1dfVKsa4UIwtL3Oa+bF7erPf6pyX44vPzlLo5E
Wo5mFP02NKVOI44xWmBINhRP1qbt29by5KGfMgrnliX/lTb9llrY/29i3NzMns1n9HX8+r9+NGM+
qs26+7//66Ftxh/ND2hFzzW/fv6lvzW+9D+IdQFQIXdTmyLa/kfjy/+D6oxL69HnZz5J9X80vmxr
0/gidFE4pRS9CXn9W43bNv7glglokhIH7B8DoP7/+d8nzJbh7L+fi27x//N5nyUJADE51n72WUFw
gdY9O9s0RzOdyaoQ2LQQO9oNGNsi4zmP9kaYXlDlXEaxfLGZEbRNZ2Xi91nMiIAuTTWmN5VhFm6M
WQH3jVqYwKpT370fhpGmS5GrMY/WSunvbHMtjV3t9t730vJlEA51HVT3YNtkhBlZTZ/VrLqQfmj/
wwMQsBxsLUC3GUm/CMcdenFTggPMrkvl/Mpu7IJyqUIxcGcbhXpfLY6+S/IONaep69atoGj7e1CE
+GrZUljv61qj6tPk0+KE8PFAxKql/6IMx32woR9y3R284b1ld0Ee2syARiHe5vpti1YroCJTMCMZ
rSe4MY4QCNBq+k1hadZrqEj2D87oVgsNu29vba5FaI3i9VHDgsvRql5wTt8F1tji3YO5BULBUkOc
UzqOuEfGrcRAU4jpsVKj6R+APmY3Vl/VlEhXekM3tjLTd9Vqpbe5Pq0LbJnKK5EVsOrHEifkPsyY
7s9aNTofh8FCk0NNqsXEfNk8KaYWOOQYFKKLRdDGhjQFiuiFEmiM6rWLdrc05yeIPR0ysXY3v+80
lwtllkK32qVOsnj09gc4OpPn8xLCVvivTY79sDhL+Sqdbeub00yQU+oau4md304BTnxTHfQPYP2N
WzOfzYLPOyEDXNPB5dRYXrdw0Cc6ukt9pAyFNPosMxc1Ya0fnpp22XfBFCB7nWblPWo6+cfOEMEH
1xx1J54SrH28acJWosoDbXONGLGgqp3gjVdq1QeaLOA1ptnFDNnXyrmKtaTBhW5IHA5Iuut9/1gu
Tf9Ep329477kL1wdWtxIbBaff9Q8YXyozYq++OwYaVxJCUk/dbhUxWkypCJMtfSr7iaUEbVBGu9t
V5u/5jQT1mhYRlnsqy5dWsAjNpcN5aR0EoQKNLgfwus/6zq35d0KD+EhLbVhM422+hUn6XJ8U6Zj
8iDx4GEM3CoaKPFZLUMTM9kjsKeqD3OvcIMdN7IV5jwF86chgNoQ+t7SDDvWUGtTSMkQsx1pLSwh
FkFav8u0gRGwijcQ7QX58YjzjlfQWbPHV3Yxt1osFjkj4AV770dmrll7XHUxPwTkFrfUl40bz9QK
atXt2NTI16i+vsUlVRxB1tfd3qkxqgqDhrp+aOgoku3WyXpQiYTYAC7gdUGBFjHcIumnncpthJ/r
bNBf1/mmwAHfabmv4eSyiBsdl1+zo27zbqw9cPFE0flvG9vfOnz+Z0pVwmZ66Yg6/vljE6V8fj79
/Bt/K9Qa1h/UkamzIixK+Zpr9b8PKM20/+CqgXcozXvkvOiM/eeEcj2EbTmbYALzt2jZ8qO//SJc
6w8zwJ2c8EWNhDq8+Tsn1HYL+X/nEzoJLkB32AzAUMmDMOc9TU9Urxw9mSAZe232qm/bNFZFtxw6
fxkiVE6qsNLFNdmM0xrwNuaGgIMeiFJHAN1te6ZnVfbJdbB6oq4e996Qf50xCdwb0njd+P78NEuU
vp99jqd/vczzQ/g0A/vXcPSGuKuwByGxnGVgoz4mbWl1Q9ygN3Cg0Cd2vYlVgl7QsPoHQ5FNGoBy
oIWcgxqTqRL6ZJQDij+avuw8PLd29qQSCqJYLcUvD3aaQv/9XqTQ9pbccAE7m8ahpu9VG1y4WgvE
amb10yEvK+tLV5T4IGmYzWE4SFPMdKf+gSLfNSDFpc8I3x/hXACzqDWcLZ1Z1xN3qXC9SV2/vhPT
sKI11Pf340oEl512jWJ1cTzaeWA2YMf/wmsJEqySTPy44zVJujf+2nUP7mLNd7pEgCKorolCXB6O
oAjtidTtF5ZyPcGBS+0+Fp7moURRdcB3aPkMLLUbGfjVlfr0pfGQxdp4Gagekyqe7opBQXrIJZb0
yl/c/YggxJMuq+ChNtPulTQBCLy8fM63xcZ7cIDfonUNKs/1zz5f5fjTapcL+K9itZ/KISv2g1ll
ESp/+eeXhzoTNaD6cTbW2W0vMCWFP4uGNBZKw7F0J6hh1YA8ekmZW0vTzWTQxJqgXV77iTY9CrnY
94lIAvMfvDQLlpsf5GyAMGexgBxgrmpaa7EKaupznoYnKuKedzMg/28vvzQR+iSy8s4/cSfE6g1X
bZ+9M+IVIqVm3WH9ESh09MH5OquxvMV2riJDH+WfKX+xjrMUZbqXhz6PDEA7HI6crS+/1Wc296Ln
AVYYZdCpLq3j+kMea4+2GU6fNPrT0fr2Nwci0nG48S6IcW26nqcDpfY4aQmElLiUJXZ37KNwTLwO
+05Ps2JUl7yjj7FwrFXz8EmM1XR4efxf5tigBU84sEAZbHCusxA452iYa22fxnY153dQcvSb1ZmW
ez9LyxAT9e8yQ68mxaTyN2Mv0tAbbIYzGvgDh/G2uZ4fYRVV8m7IqniuGny57C2pCvziFm2VTYht
aELSv/mAoZsbWWnSXYkVv3xgqs00bikC0xPf0ofT4bugDIwiGbIYq/N1jyD5urOSzg4tQa8mNuG0
hFuds8VGYvRvWtKL9spG+nXmAVUCZuP4obeKwPLpEwxVk+sZPMMY18guxHj9ew4UEchf1hyMHh/7
LmiCvTT0/sravjwwgluebXCxP6/VCSiNhtsKgbMFZJUgaIOY20lzWHWreUzp8L1f1PzGz1AWfnmt
bW/0PFMC74KcAa3VLSNDiu1sP+sqMYxc+W3sFf4AE1yJPcX4ARSbie1Sw/oX7Tr9/jRvOASoeuC0
PMD8p9MsXajXc49haNMt6b3MYPAPOFAfRR3g8jOYxhvpD/7bJnCuSZL8Os/knz7Z4dZH8dncpyNb
dBWWQZc1ehmOitA8aT+nevlBKNu6oQBgHVdjeKhS3bnSxz4/BunOUkrmuzoW6D20fU7HlUhPcd/H
+NzpehhQEt9BWurWna+s10YaXFNfPqv9Ej22wxZh2e1AQFfwnLidt5oZIOujRVZhrF/nPEdlxsxG
sfNyqd/4S9LfJ5qX5jsxF9l9ugb5g6dp1rdx8vu4yyvsQGxlHyFCDe80u59vcjP4PXE7npE9Du6G
YwRxO2hrZ/G8VHmfUSeVSGlkWajNuBDYgWxvYFAUN9qCXxmxaDy8vN6J5NvvPVnytIA3vsqWc5Fl
nledQZ51Y1phGJ1wD65DHfPX9YthtVb1l13itPnoBW3DNXPJNVD8OK1acZEUq3uYncyqDmKVZnFY
5LJUb4e8XXtusCmkjEifEjP/MiWTrj8ieGAbbxP0uSGO94PAkx4dTeuWUkI23CR21zhfZlO1zY2e
lpsn7QCCF5unVk/1uPaqZL31M6uubiZwehKspEDtg1t1VT9aiLR9Hbq1dj8m45ClD8KeexElraXy
sEzzzXxdG8dv+uIq81bL0vkDVvCmHgqtF+2uYaljhGx265vUWjbxs8ViHdQmEubxAlzXxF2rTZ46
Cwn7sAblhiNUYFCPm3xp/yhFu9w0TqM+qZSySOirvsHhaA7S95saGCrR9ehH7SykH/ZJoDVPa2bJ
6ahlXYDFWVXjEzSsQrvvCALpXhvr4Wtgz5bY0x6XhzogrUCwtfCyXbPOw3RYvUx9mmpbf92DZc53
/eokX5SU3Xyb9homUvPSe4+Lv2hpJLkL1TvlU7s5lEECmYxl5AmcbS2tjVq/asydPvP/xktulofe
VLkVDrk5fG36ujfoQGjjB3/qBzPsMcC1Qm3s0wVFlWL5uvjN/Di1niv3uEAn86t5XvD/ySeRIYab
14YW4oE+4Yrk+tqxwgHl3lg7vFX5fV1o+oX32FAr+YtWyNgczB6O0VG5Gm7TvHcuwlXib3qT+Ll5
pHa54ilu6JlCPUgX3W2W6hoCyGWgYV6CGA5ezJoqsObNazt0RuUCDE1S99GrAv7A7ccOXivtrQKF
YARgUKwxPTQ8ssw399JdvPI2t4vUCDNNDXsOfSuJC5K69GDV9SIjQ2UtroKDkneLDdc/1rqCbp87
1M0cTlSC8l1FWjsdA6N1872pRPIjCDT56A46hWDMWHqJJK2GG17prfM7S/Qq2eVCkIjX0sw69KS1
pI4Sd24/VqVt5rHdj2glZUSzZm8PVvnOatKcz9DT8Q7VkGCeRjse78Sp0KrIQI66eK1LC985p1zq
O12teX0AsTD6r8YW5vnR4g75KGVipXcd6RY6/fi4oj4UoBWnKz3x30Jz7u/FunRguYGRM0IvlY+8
xjwZoVGrdDNkpuF36JWBZxhAwPZAJTN5sqt+qG/IIOiIV6KY2U7d0JEI10KfcSJ2PQB2SzFywFR6
8d4YguQD5xlF0TXT/WRnBUnwNC0wG8hkXBeLrwpYdOgKc8JnLlXtNzcdOKPIUDXs7iRSJMjOFt38
lBlJob82s6ruYooc1WvbBGd2sFpd7OkKNHVc5TjAMx36FDwp4XbBExefoAvFkFviQXre8rYVplHe
BrU+3ee9AcrGVGXz51LmYG7HBWGdyPHb5Njki7GGCylbEW5gCf4Yvhe0rYquHULcHW5lSA/B7sR7
eULsqq0gdnHjmLVdQzD/Xoymvsbp6psPaHjjB5vj1n0zKyo2QGh9/dXYF2FSDPlTlvWYiueJk0VE
Ey5PWW3jC6ZXjRPgXVMY/cdUy12IfagmzPu5FCPGg503Zq8mYeR5TE1YZLdlLcV4bFvJNs9a1Ez2
qplRHUhNqrJ7Rwl0mpEIdR4n1GXU+3Iubdy9CDbtoRjBVr2xnc7BYrvSYVEq5fg/an1OsB9zuSLT
vusSa+f2i75bimGuwxHJ0bdjqWHu5SIMs19x/gXeJL3J3He9xH6hhJHa7IYmoMkgvEzoR7MoileN
Ek0VVVWQ4tum29MHT+89/SbVJ/ka99/sXeIr91MNaB9bwGbAeJtbUXJTGsBjENdJwGpmSymC3UBi
mEcSQYQudr1FlrQomhUZrVozFphIOZqoVifBe7oqb96XaeIo3LCb4sntiybYtR1qtzu/Hj3qAZ1f
v11aXxFA6Xq/RYsn/XMAsyNCEkTqZm6vxI9SkU8eWxftrWPJPk/3TRqo8rBO4zwc7aDEL6zNPM70
IQe8W/p5+qNOSxB7LcT39NCNhvc+WPJsjExplBaBUSXJzquTeQ1rZ50mbLHVAQ2iBkRW0sDoapPx
rVhaXJaHTAOUM9im2KkiwcEUOFe6HlRiVnXYtJ72qR/W9S8wRQv16gIRvJtpTfxwGCbTCXMEQNJd
rfpF21FAqvM9S4qwlJpr8bAGvdwATIn2w8ic8XUtaiWOii557IC/5Eg1aH/s7KIwWirkOk6sq2XP
KCjjgh1ZVoJUTFIkbAyJRcwSkp1xEk1NqzbijeFlkS97B6kS12oSpFNmbdqlOUkH+0OZ32RWDfd6
NgTfnMwpOzwZG7CMyVx1eyX6pYiWtrZR4Q/y9VtqzBp+9EIvlyh15dpGJbTmV53ZqXUXtC6ET08v
/Ywfbl2bMUG+aKuh32Zt+z21SStiy2u9R2yjhncjMLevU1plt4NDRT3CwgQfWrKT5pszV6ImLbPT
B07BYY7KWXnf6PkM5i6gw+KHEMzzlGZRZa87VdYY+C2rX+r3+djhEFmofniwjXx9l6I38plmlT4h
aDX4/VvlySQ4CEjbmw6JkX7XJlpSB4AjRva+7tfyVbu22M3BglsHWOGVST6qVeWfqrXB77rp5MaJ
myAMDnQieKdY1nZUFYhr7sZhK76sZdlHPdacfyZJ0dU7YUwZPR1kkuRtOy9bnrvpvuI1jPehJIW7
U/SIaJvYy1Dt5RqUt/poLJ8lKpQ3wi99Y1fYC8lCxQevI6GaRotn+CVY5nrzHrqmErHMEuNHMuoS
/1FtFDKiuBY84SnvZDerNxsUoSodr+JBy3QvRGRKYfOp5/5ti0U3vvO9nr4WdsXXGnx0bULPWHvj
gX7uMOyrSWBxuvZWABKbZGIK7cpo0gM6epkXLbSMxZ1mDA2Yn3U2v7ZOSWe0XhaiV+X2jX3TQeNt
4oANraPXNatsj8qWULddWgUf4DLQtfO/kU3a1gMsgRy/iYwylTVqUNlXPQudRXycjSX/gHjESqev
b9OSyiFK6Tvavst7TZ/a2J5z/12zFh3ydPCi5W1G/v1dkohSEEKI4F2jzek7JZuhJcGv6o+raKX4
jtqecQjscbXQvlmW+qFJXBpIcyDTPFwrcynJbtMOa+U1K+6ncXDEq9npu9si8WexF14jiGKasORx
9SXmqEGt6ptVq91qh32C6hDAsPB6Vc7sNrf92kIIdT1BZUGT3ZCG5ZJX/T5LRq1+7Gd9zvY+rbY1
lO4wTzdCdgvW68gwZzcqLaQF6ca262MFWrIO01rS+6MAJz9XtD+93ZI1vX9Hyjsi090H8ECh8qJK
uJr++DVQtcf2T+am3uV9Vd2Z3BeHQ5n2NZmNn6Q37TRaXrQi7x9mcsmsG01aLce6HMppVxrG8E2z
JuNPMabowao0ccM1d4D2Q3xeA/j/dp2GVJWMd3rxf9k7j+W8lS1Lv8udowIuYQY1AX5LL4qkzAQh
UhJswmbCPX19UHVEH5K3xbjznihOBKUDAkhk7r32Mnm+RN5KeD0+zhmf6GrmVhrzPVekrvpaHnzR
TTdGh8I7mvE4n3Z+2E2QyN2VXy+zM0RaONEO7D4lVW5sqzIY94zQAw2c2hafik6xJ+IKXZ/sgYPx
1M5ZO0a0nlyzXuzgp8pdf2F5LvOLkbl6oNbt2Pl8d2LIn7VLQfprMTVUnFne5SeVNlJG3WgwAXQr
f1IYR9hYv/d+4Xx36rz4MZaAQcdhGXKimnVYX+dVEkLJav3ciZBTVF8KEJZ6p8qeLzQPtI+lRzrh
4d46irLTpdSlnLTcLgKY0Gh5eulDJAu6LjwYCJLq2C7KTFLFzV1NIYz4GX6w5R/NISzCyHFLoW6X
YA0gEbUqb0+uOxhUIdNElS1yeljGGu2yXxbDFAjBm/LLyNk177Le8iPtzozQMcusiIQOCyI7h5I6
82KuzNHdmIEh7jtUr9HolN1dJrX/kM7mcOGruTcOWB/S6HnmPB0aVxjmXvNp90xCclwDIeluwnAx
13sn7KtTbQw2/nuG1k8lmAgp3X6r7bhoDQ83VFRQvFAeKwvTRyANs3Nt4WSk9vgTx2MDVoKBV9Rl
kXeD8zMIiEZ2x7DR+6LK6+egqzr3oJNZvhSsUr4UV2vOitp3SNyYGP1FrsFJt+saq0bS5foMsUtH
rUc/VFBCPJ6Tcayz1JLQjeeC4CRdGbt2Us3ZWAhYOY2+NF54pvjgCr8mu6pv6X2juhrDi6WZl3u6
WM0Bvm5BsK63qa0Ney5ujTUcz70twzqysOW87ESw5BSljjGdjNFfp31VzM19ObaK3nUiAisSmveB
THKY+p0vN7JvX5IBTfs1YW9GncA/X8KCX2nUdxaFxxOMB5Q6I6MipHgWpC7tmomP0zwn5j5fO8Kn
6nSl9M3mRF5pwAMnRrjiP5YEqLFMCGw5bfiujuhjcjuyIWjUxPd6fn/Cz0MN0TopSrqsrR3JJ1hT
sVjBaEPMmAlkHRRHTk9Lp3fI4Ks87kWefRayo2QISLZ9rAKZ7sYuxY5CL8O4Ht1kcPlPLM0uBuSg
4TkgxODUBNIkLV7M+XxQbdYfdDq3xMzMyhZ7y5mDAhMoB8iZSRxZzr4z4V3hZuV6KiRZVHxXbkWs
fFhbz56es+nQZbb/OYAseJW7apGf8NQj1IfosZkKD4nMHEEsgn7v+DmnngMskt4yj/IeXI2cIzb6
1Ll2B+27bGy2CiOKAunvPQPg4tKQ1dJEbgafIyJ6Jpv2xOyRKdiOqr3JQl8v57a1p/SwgT7dPh+8
miVf20hA7Q7NGPrjjHy3up4b90iwAWbomKcQzo3JZfI5EPAQaVDJKI11IV2ilTdPrFvtGUP+q8qL
lFxxGE/msNPcFXMe26HZ0vDFWWjlUIbnrvDTJeq7olhOArJIHuPTSH52ZVtER6cN5TW4Wxs8eH2j
14duTKycolgvT4FZTvZBWMl0TojEyCJjpqCL5ymfv692a5xmK2NH8tKCM8nMW/3LLYf1KjX0yjbi
iny6yldyIuIhs+s6qrDbsHa4U4j5qrEhIMUMCrTam4SHVVyRbXg3pA2Jb21gF3rvlGP3KTHnQccN
p8dwWxuc4JFwtJPfKMNH6RdwkBkR3sZ+esJ7gJFoVxphd6iojUfEY6EPZcvoFzNOBlQNieeiNB71
Irqd4czyt1sZ/jX83dU+OOn2SszeTTnxx87bebRYWYSO2SfQPQWkjFgGwzcfOAybptLiIOTTJAID
m8bJvliStfserD4V2uxmhvc4rzgf03rb1sWsV5J+CmbUn/wFA4HPc+b2aPV1mPs7vCBVFdVBA+Ic
erP90sjeTSK24qInXLmBqDVbFXJq/k0/XymRF1Y8NxzmUTgZxKJzWkm6X5WghxxUmz6aVGBG7NZj
n+1qNbR8LmWgGMKtU5AdSWsi+C6XxP9EaQcFM14RMvW7dUkyf19W9JC0Fr2dnqaSFIC9Rel5Lh3+
6a4oJn0NluCvwAgJJnE1diDzzmrrXnFU2dKOTZ2vdHu+kf+Y7UHfYLvk8KE2DvEMG5yWbiZuOSQi
2cOAs5Y1fbJkTq+eWPMMAxitDXyuzL9aXUOVxB62ye+cnfdZKi947I1hxkaxS3LuwB2ZuKxB23/m
kmK5WMOueXKarJ8jx8uSn9nSN+upDRfDPmV0kpwoAy4Rcd12/i0V4rqgSsrlfAetiABcZpNtuytc
GSxxCQTC3rMGvc++rIabYkizCX/wpn/2rdzPY0ll9stYKv/ZVF1z666DBrUgm4FqvvaUpKQGdbls
AG4wPMiEuCowb7dOyrPX/IyC13zqOXK+uKMk1H1RU/k4+Ln5s8Ps1r5puxqIbMxyrDxMl394XqsJ
q4K2S71DVnXFyRVY1ZIbjnN65KzuCyPDY8txY8dj6nhpXBRdftSQxpOo6Snso9mw1jtvKtzzUizl
T6fLrJCTASsJtg/d3VNDZx6mxYsfoHOigNiBM5Ssd9qxbA+vmGoEaGgBWWQQ9TMdjGSO6ZrLOgYh
M/dicEBsBn/lRburZ3wfaA1pmMOAP/2ld5vLfK06M3LNUTv4cFFEtQAmA/JZZ3VoTwfDPS2w2fet
zlu8351qBk50+uUgcgnWAPY4DvtWwqaKp3IdFZpUX32VDo7tseFwGh9GazSfdehyQgBhMhYTMFE+
F5gOBJdJP09BZLt4T0dWUU2s2JBG8tKD0HpIO10ziVBpQmOf+mrc9c72zS5GP15wMOETx1pgtocX
2xwlGJHeYrOKxaduVN+AjQ12crTxYHUOGclEBl2ZRxeFGWr2na2urLf1kN6UZZj+8o00syh6h6LF
yqMueGWdr6djy7zJjGTK5xCjFl0YPXSL0TC/l3wwIxWG3jNRb/YlrzFuND6FJ6tz6KecVibVvhsV
ZMOy17ATU6/DUV5Wfh8vRLJ8g8jprgdsk6f72pfjAjkHwmWEfAFDVD+b57OlZA/m0HlSnkriYjuu
MLAPlXXZPqUms68zepTW+Axg04d7ubqkSdbAmO5hXLUY4j7F2nHvhk3ZHEorW/IjSAidOzuFRY6S
2zR+VKAtULhi6Y7GpcaMmInAOFZHFp26NRsaYktUIa1hbuFw669rQE/SjsNuWbMB5DZYmxB/5FQq
TGw8eZO1OgOKysT6BJbD8CwwMZ0hCBVcw/SL6evgdiANtpd90Thzi1gU3pjhk+xbXZSi6aujpRoW
3jaocRIF4zKCSKat87NgwwJU8t3lmKyFg8JIBB2Z0333yNOxsJQwquyyZVQVRv64qku/oQSKBrsW
RzYEOpkRS08dt7LC/YswV6OK6PjabF+1m++m0Xp9wrzF9psTlYVJabF22jrMVgvyXlM+09EERTBD
il1hFFirtPyYCeior1SZL7cGAQbhYamQdhzY6MfmyoSnGxyDzcr0NI8mtFs7VUG5m0Xeq4Nttd03
8NySDmgllGWXjnV3WnyWSzwxphqPBqzlB1UsBM1gH+GfMug/FuRFHXwrQXPdODHM4ZPn9KK5LCoz
vebZq3lXQCG5TUTj4HTGoZDEbZmZ1C9pUYM/D4l7lS+blaEncrovxMF5uQflwgUO9yteA4xuuKCd
LRP3UCGHyOI8Tcv7MJUZXUgVTD+yvJEiIj7VN6JqcsYnQlxJ3V1hRHPKMg3atSrovxppQ7u9gDsk
+5Q5ZA3ZWtTDrlimrIhaT1T6pFgf3/sF0/RdMA51fa2KlVXYhKv9Yo9t1jDRqoMXr+zsB3cNvTLa
sF4dJfYctnzmNrl5aHB++UNfjfFS6+6L1xMHRGwDUGKYGAbzDV8u+DNQv2Goic+vuWeW7cwwmaav
cBvG53mawEkShC8b87arjrJbF6YjbcLunACBkO7LskxjHVaVt29qjBX2ymDCdWwMmV+Qg1SKOEzX
LjjJYRH3WBTmBfuo9oa7jE7ZAg4a0k8A3Ou9CAdCdloXFvdxISDHvqb6o2Mh1WBMLl2nGZP7nPnE
sKvqzJx+d0YZ4j4Yzj42w4xbQrGD8y5ozTq+10tjmYvsky196dzoGWb2bVAUbXjfYLjvX7mll6vv
ogydEkygAF1mSjncWaKUTsTgsfU+olW9m18zoYUTgS23j+8+0USv59eubBePpnHGOz2fzrNyvFtz
tsM9m5xzsFcW5Z8x7f/n3f5rk5D/vxPhj/2vXy+//sm63f7+/xGFhP9FQBbc0gBmK3DdllU9/RrU
f/9rC34H5HfMzftp41RA3KmbXmX//S+UHz4gG1NuSLrYFm6WnAMgEj9y3P+Cpir4EWfvFhX1H1Fu
/40mxAtAslA3MVl3SJp/vUQmuEq14QljC8duLpLZW29Ds8sA+kK1J5xD37j+NH5idRtHpXV+ysdG
nP7xsO4+IsWSYo8LJYsUaTecAlbpGzbL7OWTg9UoyJh2rVOzmgzzLbpH+B3BB8SZjQT2f1kE/3up
zVKUKQKUKUy1X9/uLI1BjCZtUarJ/sN/f+qjuhs+NKVxX9MVuBDqXoS4Wxwf4p13jM1SJQHpGtxT
MyfoGVbm71DkKDsrNXo3ky8LNxJJVzgc9aRux+YiPeNMqbO8CLEU1/0yiYckrTvMuLweWtN2dD0w
yJmt0zTWwoq7SUG1SpstqZvJ9kD4kY+L3d4EG/RIZ3JyIm5Lr/3G1Fxgk+vX+X6uLIavgLLTT1IX
/P0wT8xL8aQamjgLKLEje5mZNhHmlwDOpF572deK4ghDhSKJ9YQbLBZya+te+PkmbPj7Qnj3dhgi
YgGCWwF/QnV9uxAcImV8A4fzLJ1fPFhGh2Q0yg/kdm89Qf8wzFkDSMpRS0NM3H6Lf/Dluk5Pdm6U
KUOMwToZqTtdLgmd08JCfQxHSL2WIRZULkZTnMLUsm7JMEzjvJeY/lpK76RjWbEKMN4G6mIs+veH
8HrThkaPcGujdtESYmoDF/r1r9fbpaqqll9vHexg1w5eaaIANcdD1/Um7i+F8fD3C/6h7Pzzo+CK
LgMJUFQMKcC131B6ZkkR5CQLA7ZmzB8pyIFJM3OVpxSLh5e0dNs1IhZEfqHPh4viBKN+hsHvMcEt
cjHG/iSyC6CfRDLklZ6Iq95FTFVU7fIjSFY7O7Z2uVAtDAMADiKo7iPHj3/zzOBLbTHkzgbJ/UlC
+scr1WtdqHIlrCkz5ePaV+qYu0jutXKviXX6+ffntfEp3zwuRO9YKbIB40pgvlk/Rt7X6LQot1w8
Za9JGAGaqqsFBCZxPhDB/lFkvr3WJrXFncSxN5Hg68WQ1ZDdPHitzOZzsyGIqw3zw8gHvhelZSyn
LqBfiJLQYqKzCDf9tQrC7Od0CfxY1q0lKNFSszvM8HaCM4gUnTTVy51H70XBX3YO3Bo1kiFuupVD
XxAu1U0qzUDHYCnhGLv+1nFN+TjeNaLtXTDueaOa2raCOpPgNI/B59gZUZPW9p1yvSS85Yfep2ld
xPMsAkLQXYWxCpiM0dHADWxUymvWgkCOzLwZWCTQC7Iumz7gjP3RUrx9dpuhOt6XOO69e09lEHY2
fRzvKWuSLrbsVvb4vZGRGQXzKB7rpuq/pmjK6DcH5R3R+dOBdKhdbvtwKX7O1SDqKNdO/9w3YfIV
Ho1352Gcced7WKVHophKG0hXhU99k5cq6rqg/PH3tfZHOPH2JjaFzVYMcGK9NcdTVY+6TcDpotAt
JHSIerx0cHojb2+gg6gzv4qQ5QRHJTq1G1yE75VAB9HDe4jXsWYi16Wjd4HHlH50PDIrSR/rip1U
tKEf7Fzbwn/3u6IF2k5zzvG3uUtJ0LPPbBtrASK2gxRcxWJAhPb3R/KaDLrtjyRTwD0k6pQBKQFP
rz+JFtskSMxNGlvtBt+b/nxldbQSkWybfu+XE4NjJ3X4UeD1d3+/9rty6c/FBfUa+wyf5Ftj8qFf
xjGrWubnMlueOyjfO8FE7IbBTPrYpLqqYb44FsdvRVqHgfANSytT6A9+j/f73SYYR3bDUMZD0rX9
/B/7nd8lwtAuZYyRrThzDUV3JWhBInepiRQya+s/TD7589A9tliaCcLrqEpfX3AGXRrB0YmZXCCB
1EvjAdZ1fdTMA2NI5csPzqT3S2lLnsSYawsVIo3wzb6nWDaZXlQaT1U37lprrOOBcu4/XrBchTJQ
YE5BUtJbfm81h8zcJu4q60P3RLIkE3AkYh+Ut//2XgBNCLmnMMCi8fWzm4LaD5aQewlRQsTCKMHX
TS7196X5766C7EDw3QUe38WbylYmbNEj8v64JBJ056KQ3kM5rD74+P7tVbArYQeHfkcQzut7ESmU
zmBiO2IsSfyBUE51mtC53v/9Zt5/45gf0Y9smgLO2LcyOdOec+FJXsxUwgFrnNk5tPzVY1mU3pnP
enkKC1fH4KvOBzf41huVlU62p489PrR+/rDelF+oZNEGJWxiDImcvanW5kEx/T5U2VLvmzWEJlIq
0HKl64N2Xwg1fKAISiDV5c0H5fD7QgPJDPYjSP9dOGf29vN/fOWCGUHO/B12bqvbH2kHRrg4bnsK
mcx/kHL8Z6m/3rtpVuhEedbY0VAIvr6Wl6dQ5FwJIA7f74mvPRwifPkI/qBzcMFf0IP5B2jomD71
Ze7jIlgkiHob2HUWZNOnVk1+civ5v9zPrgZfY5QijIPUWVntNO59bIpwQSXZzQPIoguauAVQlskQ
DXoe0sjqTVBr7TY8x6oIveNg9s7JDYjR++Czf/9cESPhDocqamvS3tpUz32bTdDPwiiFNgIVzrFi
I1X6tDqe/OCrfL9RUz5skQewqAl8cN7sm3QLFdmTKokMJkO/JqafV4baODh2+Lvp6o948u/vbBM+
2Ug+qVJYO29WTIi9gsMUOoEMCDpcGO1cR0oVVmQMuBJ/8BjfKOm2k5ibol/nDMZPFv/G12tGjlgn
lEORRARKrhGTr/qChKL2Ym2r5JCstUkasuM/AfLa93oI+7PplCSBAXid/9PtAlY0DnEoExwe9du+
0RmDfHQ7Fq8/Lu0XbCyHYw43pok6GKo60k6ynmFxMR/PpfigRH//yLd9ncAW9vZ/07OWi2tJqXnk
qiXErFjp64cc7nhmYKrw99t8u/luTlGIvTiFAX1JHn6zxetEZpBVQUdloV+s2jXQQtjpR2XztiT/
uRPQaGCzx+ZOE8pg7E/7/I9dpyhFY0uoyXG7yhEs3g8TyJoOENG4zDM+f04pnNMI7pmfDa+Ge6Od
2oAvNM6W2KVFsDlrqMwbYoabJiB/X3dXnSqBiGGdjP4nNgOhd7WohBmr2si/jBXGAtDkoDHepbor
CaVtZPtRCunbF8V90eLiugmojMb03afoe63VaUYYhb+WN+lajIdlzoyr0RHNB8/w/YtC34EQmead
2R/ura8/jMJ121Su8D2NQarTbBg4tI7WRwa47xocFruLWj/EzWXDpt8K/5YMDEdXvYoF9pXf5irD
7QTYySho98R0i0uDDGIzHPVnNdQN+/losBVkVTZ8lYNC9MBYgqBMmEg2ozVEgj1+Jrmq4s6dpNgZ
tcTfttVJzwDScWoFM4MxVqzXAgLb35f2u8KaewF4ADRAw4iA035T0YZTrlZYGH2squLBIgDsxzBp
j4I29y/cARJkMwv7fm5l/pDg63vl2a3zgYfe+7fGB8YxG1gACLhy2q/fmmYgOFaYn8cTFN4DE6SW
/WL9DzPFbJdVARfToX1AJk8+x+urpKOCKIDTUGyRPR2hIhfnMRnN/d+f5x8Q6/VXTJoYlomEElNC
k639+jKZavKcVBUVQ5RL+igNpmFhplT2n93Rnb/50zDe9hgr3MPBm2/qopwfW8QWGEK1YUu4Ik5C
OQgYhVDE3j+dBiLX2yNUKfN3N679dbImlXcoq9VMD30xyu9Jj3lCnFU2/MXQwDsyJmTQfwS/HtUO
qUmLVakJe33su+Q6zyz1pakQi0RTwjQnTmGQXq9l7wZxPi+M6CGPVN9QGczqLGZzlnECUetZts76
UjUzTFdLu0gL+jGsH+FFQPpLpf+RsPTdCcfLwsdpy+Hy+dN6GwDHHJ3Gx5p7BBXD9KXzZfhb5351
yok9fdC5U+56myTCfZiH2TNhOVBK6DJgKepVfzTM+ZOl+vqVbjWEz9G+9Z8Ua29eqSXDtaihqTv2
PbynWG1p8zG1+Ifxe9vB/fpKm+krhwDfwWZW8eZgbxd/lCk66RhNndCwTQRWNF4tQGaHPsOWaMqI
Ro97362XPfoXr9h5Wvr2nalT++HvK/n9bbOPknBKN4Dl9hbc8vq25wGDjsW3oXhOST3FiWBiwXqZ
whByVa5/D74YZsKLRNXucjO3LxlfMCCfXVARjiAzf2L+QcSFag39wdn/fn3wuyHY3FJ2/c1b8c2u
Ja1uspgJNnFKtpU+WEue7GdSDH4L4pOqc96FuCw1pdmEh5W8VeIGxkDpvWslxmU7hViW//1h/W+F
9+bVsbHwrFi2wuZ4eP20tNSWIt2ggrlcDExwEoR30GKrlel5NaHMpYMIPiFngJ3pclh8K1RNJCtp
osY3mS/moyJ8+Ytbe8VniQnQfg7r6rHSm0dJaOjpi2UO8wM4VfKQCJdAdRgo1jVWDZAAqKi5IVjt
xgPURSO9a6DJErMsDdiznesUwYWYZnGNztb5XuaW8RsDDQgaoy10heQtSZ7wI5jZfGDZE5Khwheq
5wCWJzvWn2Ryl4R42SC6CpB+EUpPvcTUI5TFMyVNcAFLysLo1m4sKkFQsF+53U2f10K5yd41UzL7
pk5AmnfYVb5C2k3XQ+1n9fdOsNuAS1sZSiizAu3GYxm2ptUt4qXzw4oNLAhyjbW913uHWixbHmWD
gmKnmmA240FINV1BK6jyM4we8V1k07Thcln95DLB2NhxMOYuQhJlumi0pymPCjhp7dEes6A4Fags
0SCNZR/G0gYv2CXCDx8ZwS/GMWeEfK+dpn9MdIrwYWU+15Ors1BQNIkuMbrK1ZPDIdLuxmAo8aic
1PcgW4qrBln+FKNQgp7mybV+QV1a72149svZTfucwG6NKmjXF11/GTqwp+OuaYxfnSInPO7zen0y
EO6hKBhTEisGYTP9KKHzJpEN+SAnnxHuRkS5gMRErPOnBYXIJwFfBzrKws4PQqz1D2WxfuDcwiaI
HdVXP6SoWzJVi3W9rks5rEc8JdUNgFL9NcOd40vXNqWOU5gIpI5oZnYHbNxt+n3c2VGYOsDKl03W
FTEkiUReN70MZ/yZbU8DYCdjijealDeh7IYAs2bEiXuzanR/o7Ujl11VVimVzpIUNc61au6iAiK5
Qvg6cKumt4bYFiCyItTaCTlZCAvyfzUrcSSx29jIspq6hEaXeJpsZ8zjQuvWdxZYtgHsUv9IWhr+
yvNilHmEbrxUMCFIM+vKwmJQN4oc2oipXKjVVemgQsFX7yznsN8eXr3uG2URp10IAvkic8mncuci
Jrs0mtDtDtia+/Nhlol6aHMDyZ4ti+xr07cKr/J1Hb9DdeoDZBJzlx205+M0ltAxXcHSyR5H4mX7
Jz2aixELp52QmZYbu7+TZZqSIRvUmpDhFivvWtB/x1lpgXaMsxf2l2Dd7SPk1NCMrXHzf5FwXD9V
fkb7To22/JrHwL+EsGZXR7+exodS1v0QGy2lPr+OrL8ppDRppGBOXKVB0FIeoHc7W7nwkWBk+isk
WwddATWYySSjUHzYlhIy8pH1PGgTsexluXjKhiIZ1Ffj1IbZsSqpRWPYWzPUFtclx10Npo3CbNbz
t0ZkyxIR3Lnc5bNrtpEJnce9QM5qmxc2LA8El2kqmLkW2jk0c+CgjxzL+j63g6Q5T60xw3MlDNi5
xD7Cb2Ja4JECu6f/hk6iwiOsE5jucq7a6TBgP6TjrHPwWGOM0Fwv1cyEZMbefqH7JpphlxcJgVNW
avnQ4Fr0RkGwZD/ntFvTfR0kw8HwOv/Cq0PjynYADOHXJe0zvRVWbwm8grsqHXG3Y+JDmVwG0n5J
M1gfENwMI9jVPZVJBJUmu54qL9gvJeTSmG2iCPdOm9Uzk86aXAOyDrL2jF8GpocqwMnxZJoyf4Tg
72Y7UUOvjfyEtERIwQbSRPi7RHGP4Uw46wKvE51hBqNh56qy7g5u2BMvntidw2y51cPPPDTTJrbt
yYE/Jz1lnpBbw6fuHFHf+2u3/KpqP8foWCnnK3TzDLvH1OHwmIY8LGIC1EMJhY+c+qrp13En5dKg
3Bz9WqM+zcdyp4fSXe/qoM+eSdIMpisSNSXcpcAkLUsoMkujPKR1jQq65GRXaBOpncmxi6Nevv5e
G2/6PNsGjaydCvhps8eECqrtLjWC41jo7vNqFuKQddY1SJSIlmS89PsBLEGaN7gL7GG1PRut/ywF
YoiUiRHJYTvJ5x4Z3gyXyIhkqR/q3L+bVf0QjKwZ5pPRWt/mXfutcsszXeMe+vAvM9+CVt2zGM04
YMzcCO8m8UzGlmGFLbHcSdZyIBrko3N49DPvM6q4LwOHu9sOl4SDF58RqdxMy3gpIAEXvhWJvrle
rW+NfiDEETH3i6VUBDnu7PJ/GFAkIyra59LBtH3eEsxhwOVub/FUcZiETiqiTHEbUUoK1HecGdlt
ES3FbWLeaqNCN5RZmb5Pap/aG4hiPjFruARJ5e86HfsaZopRNZjyLsWmYWd2RDajV9SjPJgpH4aW
zXVCgrHAKCAnsuuTO1dnZSBz8mZ8wvr+C/XGw2CU4Isqm76bNeIKc/GPzbJ+9zKx74bwOrXFJe//
3rHlozCak8ixwCyVTQJw+qnw/LMoH4P02hGy32ncPSLJSUewo6Og1v0uu/TCp3pPZAgHNFWPWCNd
uxnq1GKe1qOzZueB4BOmk9NnOVjHaTQsDDH9c286j3hk/rB6NPmILXYVzvjEOx0ShjwRzczBt5yv
s2HfWRnYW8Z0xmzMz3audmGY1HEbCPBrAx5t3+PLvNpH1WSfHXh8WRE4OzR2RQTxb4/nCIp+6MhS
fB2t6YvRfXUmC0PK4qVQ1U/iwGU0D/W1XcxXaVGSjp5RD8nbpIJRWRnWGdqz8z3IefHzUkPFnOYL
K6t3abJcwrqMsxVHNNv82bCA9l21/syd76j7j5NYbqdUfIFiigbWQxuAg1GqRXc/4dkzAmh5Tcq3
Pu3NoPnpWuVpmccbIIGj6LAVdRDZQTXsv9nGgGtDXt4haj81glVRpCZerPqZD/8WqXJ1bhZs1TWq
IsqN+V73UxcljnopdTmi2zYKZqmWxF8hmqHojk19PanWvCJEyz9wMAdfUI747tmcxDU0ilOwDCcz
mbGCafurEvdX6QdXnXCbCCtWPA8c48YrypUD22GMms+nhDrmmA3lT9reDIJ//6uw5QPuLugXMqiI
w49xRL9CnFDrm+cpnem2hEIthFy5Sa5KKeYnr3aM7zbsEAIXqpQ0F8tHlA27zkOtPBQbGROHmE9h
0GKjSwIjRvULBRbmpMPS3c8hxhrnQWV2E5vmsvhxBod4iFGZDHmUDRWi1dJW69cCZivSNwjD9W4z
/4ZJnI3ljR90eCshDcq/VM52tgw22pC4Rhr7K5wSL8BBppnGOOwb8wgP3mVg0ZLH4g5Wfptg0INO
gK8CRTp8Gz/W+Ncq7AKCEvplaT+bsI0R2RFz7e4h1S4A9U3RU2621kQ6bZ1hmzHZDiRqTAS6iwWd
+4IzDlT3CNh3Yo8MysaJuGvrhzTd+lNnZ/O9601jcSjTDOBfoQ6bYqsqoeCbA9KLXdcjOs10kX1X
7piwdp2m++Qjm593xPYG6KWCcmL7UoaAkusshOeBC10Qet8NrJ4VbT5aD8rGMsOhAPf3NWmoj0t8
3bHSBQJx+65DuMbhch9gAbFyDmaxaYTDfi3zyYrq0jHane68EerPpNEUwZykDBGz1b+0gzvzV2Tg
3YeC/IsIpoOnYN03bJbt0pQV2HNrLYdsaicX++PA+r0kriP51PpRQB2vRhcaD5KnnTM5ouAYmahu
J7uUC3tuVYyXnQ+XOlqs0bl3KtgeNx0bbBmb1Gj+nrFUehkWPZZAjjkNGKgYWvwu0Cgwoel0ilYi
EA6yuyp7tsjAxJOqVP2Toazxqllw/YedoBfGj9DLue11MBV87KG49gPJ0e4VChPZMvXXLG6KdG3i
SUwpdG+/k6ydsB3uVoaYSLSwl3isik2rBu8iefK7AdG5kds2iu/a+mEnmwLZ0GZ76wKLX5eLY8mz
HFdJWeZUkIPybhvsZbUOiwPF5pheQG0Pl12g0xB/3qGDlwCAa16BhWAYBuRR9nHqhfl9OVny0sCC
+YtftuON6W1rdzEUT5k5pLGhyRMqhqExgwqih7GR5FZGU6Kpqc51mdjf2bztME6slZOdwAzKNxeh
EW4/VZDUUZe06bmQY/4Vlxxn3BlFjpwikB5Uutl29DNyk+bO7AuHD9ut2sizi/+h7Dx249ayKPpF
BJjDlKFKpZwsWZ4QtiUzh8tMfn0vuicWq6DCQ6NfD15DLJKXN5yz99pkXmR5lbppvnZ30dqQcJCH
fI041Ur7e+og1HGX2SZOPC/r8dBqSr7ukOTiKunMBPsUhSzFN9IweZCitndI5Zrp2yZmn96F5uhg
AU5nU8Oe1gy3jVZgohmbcvzFOSNBz6ItXbfDK1LdKMDuhKsVUvwL3a/23cw0izwAYauksNFqX/X2
lc0eoiXjyuJpd/dKmJc/Fyen2Tf0Eg50M6xukCH1iucMEvU0iY33b4mN80OiFAsnA6tQ7H3REtvL
ecmmMsa2s+79MFXBi9ojRzGcQT2m2QYhtbYjjA33E35qBXPKMhjGRVQjX7zX9BpTrDUu/W+KM3Ln
2yRNP5nRWN7zZ4e3XCGWys2QIz3FsDU4aHOQzFy7Fd0fRZTho6jS9q1rTODNc7vOTSlFAw5BaLlJ
1eIYOtykYxdfNE0Z57tInqM6aCpCr1wzzGhrOE5C2WOG4FT75BlKE/aLpUsDMI3JqxLF+SvAx4VZ
g6xcprw6a+hjmcUdia3k7HWMlw6bQlTDGqdUYLl1sTSzq3UFtj5CtsiVnm3wFUPHkR2H3LR6O9kG
HOyIQw1HibpEFyUW+X20ZHxugyE3r1WtV/h2nBxTnWn28eWC1Ur3COsFzmSlDAA3kqaJPBy1MPeF
ZVylLVYUUEFpjESrlK6gk0n0Nwz7JsdrhofQUfrfyTRgMCwVg7A3hmB71cqSkWLEht/AkE/5wBsN
QiB3kk6/7XJm7rcxr7CzJSv9hR2t1GJ0Q3vvRosxsarERnw/z2X0HMlm+61q65gFDE+9HlCxYEwI
wCwI/ifqHT7cbqvbxQSraN6oTM6BMZdNrllMteE2Yza3BGMasbI3YI1cKh3KUH9qLWXE3hYDtwPr
EN3HuJ1bPN4zMKChy2YgKoPBWaR1qsF2VzfcFbIHTQ/ygsOIX8eDdSPrqYRBTxHWmyhN+B2okOWf
M/OZuhvqRn7Dh718qPNQ/wqjUG8PMIWsm240Y8vVSBh6mOPEUff53HRPEjsJ4eVtwhALG7MmIUm3
CAvhEL1WuDQ5/VCAnzMYYpHM/thSfXLBL/e/ciau1GXOmhNfn4ST4OIk95n9RN/ttXxoZG9sl74N
bBM7bUAZtW7cUDJxV1YgXx4oB+gyKEfBZhY58dLuhZUtftbq0V1HzbsKbDlkcwMwTJOCipI/lF/B
+gWePYrujaZmMJgtNdGVQwJDLJ2XXsVhviwgURol/150vfGuyCwyrE+9yp5Zq1nByf1jzlsSfMiL
Wf1IM6fQAmuCoDPn0iIucNFmv6k/mjfalHW3VWsypjL2xCaFxmb8aY+ZuBlIzmI/hDNn1QPoUvEf
pTUsMbSMMAAhFlp70JtGm5ouOJPSJPMcAjqupmKcbjgcn9FGHPWFuIgGeJB4ZkW16L5+LqkqRMoI
tm6px9EzCZqcB5UVVXymh30kS9b5AkjrM2g04Amwt9IaVcIiSKmnBmIW1TezYlqsBK3+Wk5UooBH
KVd16mh3Gu5omjpqCci0eFb7iToBu+NLgUwMIF3LUU9nU/V1Xfmod/r3t5mygj57pR1vqspTWdll
wXbYm9fylVo28c6owsfSTqczjattnjxqTWR1qBFtFeCjQSrG56eNQiJVoaLVTB9EMLlz21h/HAAy
nlFUIK201be4bvCq1Ox2Jlhvr+uz6I3YYNnFaGgb7mB1xORF2hz0U1Ze2p1MvSul6FA1avjt6wfz
Vw70qd7Oz+VYi5IcFOLahP38cyd64bmSD+AhdKxhCXANkA1OuyOUVj30Cf78OMf2lDLhXJr8+IDN
RE/EQ/jqFJHjZ2xfHilRRRxsNPnGbrGokxyrxwj2bXvltYkzndYTo3nFlaIbRMNIn2B91f+099kV
lpIyo8MhdkN8tGXu/IprpfvvV4EGC/JX4xUiYN70qmStKeo0aXOv68LkmsJu52NRGHZfP/3jDjht
fMptq3GFrpgprzqyf26GgwdguKQqPTtTia2wVWeHnrh5x1iu0gGJnZtyKi2PhFgm1boybwT2shWb
WOiZi1ZW2pnTEPkZBsf9LHeW7ZFFvVxR9IsvwTu0+3ayjSfcqmMQsXn1v/75x18Vvx72PFKONehp
O9STSm3tUhYlazd7B96XRLkSdWBrtP9VIL9+VRz+SBaUET0B8//8oGpwN2M34vKol8raVZgISZ+o
+J5V83fVy+eArScaY7oOI1THWYRaFIDq5+v1ssRhXpkqzzTC4TZlcQ4qHcIDuoLmgDTH2Il+kR9H
S609SmWVD5Kg2dOjLu6/fsZbARY3jjwCRwmRI4j1t5oZWZmLyaJW7RlK331IaRtibhnLnUmNjbJ7
aZ6Rfhy/Ux0tKY1Kij00T7fq5CmUiVqbOT85fVPemXpbfgeeaV2PepaeWZdOXYrVYp2a11e7VZnY
UkxdYaQwTRm70l1EHB3efOrgxN84zplP7Xja4EDLYyS+iPg4bu7zC+WUNGkaCxM2GMxSdkN+OpSC
+MxVTk2nONsYoSwBDrK5zbxRZWNqpxpgTWnqQsODJRy+kgpEA08dSmKQ+0xTenyy5oRxcumTCU80
whA3pwtL7Ew2SewB60Hcqgu1crfBjnKnzrb5PLRpK7H3L8Ai032IXpZBPptYeeKNYPuCXcvHho9m
q5KW6iSheBHD3rMWw1enSbpNSoXoTKU3X/7ruObP2+jd2DHgDdgGPgIiaRSARoVXj9lwETfZcpCU
oj4IjX4kuKX0zFx1/B3RTV53W0zrrHMEfXyaadOwCiEPQP7pw9nYjz0YHFoCTSA7hX2XLJiGzmw5
1i3F54XVYNmgu86mC2GQvplBhk4ZLaVlncrRZnMKUMOnVLXFjdWAdYLdQlmtj7qnWbEX6qZllp/r
7f99W5tf8FcKDE6ewYhB8fMt65zAO8SwYBiJxHmPU8W5SisIf14kJEP3ozkbJWSwU6NCtcjk98aJ
9Pa6qG14GRqfIfi1KJpAbEq1/WqSn0MIR9i0FD2JsxTs26G5cG6cFarqAAhKWkt5/NtKYnQCbVLq
dQD2pTUPtDuhUhqzyN6g+0pQmpJsnm6yJKRMTbceKpaVwBskyaoDVGc5hPH4fVZLkBzF1N2A9xB6
MGSj9aQQoh17qODAE2hzqcpXvPL1gIpiCQqfKlMjROwQvfS9o/5ZxpCCehrrry2cr8ElDan905ZL
+6vgIj2YjWWa/DLD1+gVTWF+4NyEpeho9iR8nUOw8zo0HXFFkA0My3PkNXpuKvsQTo05Jm+dWoo3
qh/dfcShUPZZ5buXuO8oys5VCsbQoeSn7qoWcdj1os3s+tRIx7fEhgsuX1ganePluZ5/b5IMGWrV
GFZKbYsj98VIdVnCrhfDOwWuR+B1bTvvutVUjxGMMyWolXJ5m1L0/q7ULaWyk+eRgqhqtSLEFzkk
FMw5TcIlpvXtzlgwX2VFH7+pejXAj6lSeo5iMBXhW0gZBndEKRO5YCoh/uVSC+MAw6VyqwOnD4OZ
FKzIRzJOiuHQx+VTRj2Muh9FymvuLv2T1AN1QPBLgxS04EH/SH0hDgjrG2ql0RQ/p3D14VeMYHhg
RbduVje0U5tQp+HSOUJvwFZa+S8FxoiXdMbw/PV0czz9myrJHIbC9y/jO958jWJSE6dIYgw9Bvlv
tPbBgY14x76+yt/p/fMnx16RbRwiKS5k2uss9M9+LnKGAjUHPV0QTY3fSmb2c+b5NIC+HPnAcTwJ
ugVc17TyVUqRNP6A8BeFZV15lAmtK3D4003HVsuraaQmrtJG8jUWOKQRjVP7YDy6Sw7qtS+kSvjF
QLnk61s4MU9yimPKYuMDOn67va7Dstb5ygoYOCV5y2Ma+aUqmstIk2nBaAydr6935FfAlIPfiisy
Urmssr65fx7ZGFVybOts5RRfelwujO/5rtiHF8uf/BKKC1zYM9c7MS+z11BJk0V8RDjzZiGo0nLo
1b6sPf/H4fHj8XDYu4F3Mbr+w+ie2eAcDzpu7Z9LbfYcdM8KuRm41NS+ThV9EeecE2BD3F+9gZ8v
sXl6c8QsKq93c7V73nEr+/3+z9PVw5kbOTGu18ugbcXMb7Oqbc7P1ShHCG65jAjab9O18Ob74cK4
yneTh5zEa/1pj9rkQKM/8pd7aee8ff3WjjcmXBt/OWcxfsKRZ47STIO5u0aYTSHSncLBPvAt1bsG
itOZez1+af+/BHFhbOCOjO912GtSI7oE/4wavbYr4WMsnP9qdGAzKvNfjvPmajfcWg1VUdCjncG1
0XvNn0VUGrAFU/qZWXxOZn0sTeZatiYz3jFwUFHYHDIXkwAgoGiJhzC1vwS9G3nNQDtDIEHJaT3J
0Y+8kEY/xQmyS0uVQNVErc3/FrbNSOVc4SD9R1xHd/Nv3eSf75z2HT0DXiQFd6ULaDaOBz0tX5wm
ls8cYU69QdoBjBKKagbnps8zCqaxFD48K2kqQQ1Bprwc6mnRzk1ca2VkM9crjEnqEHC7cZBsJhKE
PrY6WG3msRYO/d4ijmEVlzgdWh5N6oNKcpTnqssA3tsgGN+SWrafiqKOn0Axqtf0ewDjsa9oUSrl
qzDFoK/WuXU4OjvAfd1/L2nAjFijzZj2KEJvsQFQu+cZHdJaBmypK6/+Tgvm2JmHf+qpoEy1yB1h
rqBA8/nh97LTKjNtJdr0Q3EdwkN8iDXIXlAm0m8N41ND6jC1ZwbXiVeOPZHXwemFk8vWomgLSwJh
SYnTiHvj4AjCS2crLM7c26kvaS3WODhJqagexXwlSk6DbmVTpuS6qohms3TyIl2knMmAUzqUI+pY
DaD/Q8RRqgWNsZ3mw5VTz/K54L8TU6K6JsWxtXfY3W4PNBJIaPjzaJk5LKe+rVJERqI6720VMOB/
nn0pDmIlZF9JUfNvseSfT1dDZAoMEnCk2lrWDniecFFGXdHt++/KbVwnYCqIgiJSHvPOZgOFRZe4
kw4E3wShjXiKAWEWNun6TqLm85CCET6Q/dk8ZM1iHtCZ02eUSudMbM42jX2dq9bCH4dg5irqIZtf
UZsTihub88fUZWYLRaxeboxqhlHehm3tE9L1p4GSHICykveSOiYPfFr6OxEf2ao6UfiHcPy2KrD+
Vrl+aBa8nwrSE7EPB23lORL1ArLYorVMukoSDPKq7ytE+jLNsPu/fn0nPkmNXA8stca6hFubuwkV
gSdYge2nV9r8Qp/DfqJnObga5e9AkUfnGwCE+MwzPDE8cSUrNmpsFrgjB2xedUiORxYdwBvoNnol
vW57gZCONKkzJ10O1cdTMU0UWg827BFW1c3untYz8OQ4lWBko69xDVj1I5HQnGeGlIg6Tx5IYXFb
XUbchug7e06yxQnkSBMPBOM4CAQ0fwbsd9304CvZ+hZy6JfKkj4v5qpKNLocVWe/qnoDkY55u8f2
q+ieHFaacRmRNvVTzSrlJ4xGDVY9ioFA6mb1dkDlLnFiNEysxiEdR8xkbQHXQ6lI5gTMV3ybk6Jg
W1PD0HTxE0v3cPYAACrQwW7xs5rfpay0rqqsBgW7wEu9zcSCXn+whXKLPDzqfH1QpdizOlF/9CZB
yu5UqBUC6xmMGfJeqc7duk/N574zlNcB2O53Dbk4BMDaqudHybLLcKcyncH1LYR02Y01LUk6Buml
48Qzp3Uavo8Q4cgyxrEPyBoIMAhc6p+ScVdlQEQAsnUrK9+IEJrg3LmkO4cMU0SzuImpKQHtJXwn
9OfZbvma7BHcNzR6fvVaeLGxwmgSCdphgbaP+OUCRrJuId0znZKWjUHoiuzKqL4JFEB8eWdHEOxc
aNxS4TrtON/25pxpu1kaEKfnmUlcj5NH6UsTFtHs05RufppVATWjYepOAwuOb+KaeclfdcppUcmo
MpprBFO25Ofw8GO3CMuu9noJTvKOEBFOtoyuGqOvXg+TZ0/d0u0XkIhAdRCBV75Ct+BydIpw9uva
Hr6Rd4fYSqJPJvxxSutDDqO9INtpAFG1YoDdjMrqOzWCZSFuSk5yP+vM+GboE7MKUPP3N0D8Z3Xf
Is1CAjfJiKKRpNofYI05Kufc2rVVy2pNWF/vMFanrDUQLg4DoslJyLk7jVKFlEGvJz2YCWZ4p9w7
ZZeNOjeqZ4Bg9I2+niUfLflkkEE9Lm/1FPXAnuUB9mtCWwjxQMmW0Y3LBAmtOqHXRGRgU8UYDSe6
k7tZYxDroUZyytjMiG1UuphBJZv5b2YUKmyiykoJrPT6qCtTGbq9lEQdETOZOtW7BTulCPq6FeIi
xFIGDpL+X+rRZRbLrjBHsifIshjMC2j8CeWaVqk1Rv7KgGUgFjTX4kq7WgZJ73whZ/OPplFCiJ7q
SlmUMjO3gv5vb6gMIce7i+bEGJlFqVNkanLHIJqIGKz9TJaTiSFUqepbuy/RTDroqtOLrAhH5C1g
IFU/axKrPCz1gLw34vOdg7Sxx6fIqiL9glUK0nnSgESu0NS/DixYP2NsNQ1xehGYE5xPgqBptFVK
IEVmr905fQZLK5kA8cJyjd6TTi6fxypjG261ilFd6+3IRNnIPYMlNSnzBPag94i4mzD8pc9z99Ja
mQp6m2y5D8G+A7fb0GZjUKJNvR6VpJLfBpvWKykutPZwFITOG0LGEEXPkN4bCGy+QUlWHwnv5sQt
j5mxqknL0pPsnBD53OiUy7QvGi3IZGJ1Zsz039BFVC9fL04ndm5s1bFH4delbm5uDicGTlujWDjZ
odK3vZzt020hydn711fRji/D38ZRRDmQcwj2s8/bUtMmKX7puAy4n2DxodN6+Y12AAXia365EzfO
rbKXHrOL6SLeAQbaOftqlwdKUO2MAIOJW97MF3aAhuHMOnmibf75l62//J/NVVNbfRMp/LLMtdzc
/wCJFnygZXGfsh0pO+65FMQTra3PF9wslhUNhzFZL1i4vx7dw5sXPDx8/bSP1/7PV9hsOBI46s0w
cQXJ6ghquI4AW4l09/VFTr1RWjnEgNPWYT3Y3IbSaR29IlbrmhZkYAkiOfjAzznkTtwKZyX22VSo
HLqdm1tJW2RyMUwgj1zM5mB0hrwz06m4b+uq8r++oePCFNQ9ee1okxgDxXhzbM0MYqcUeC4IZyuk
RVFDXbsezOrXGC7mZTFMmEmAI7TPAmT9eGGk0bmU5hO1ODyAeDQ53oA9Vv9+Rf+MRXSG9MnaMfeG
oUnlR9yIRe21vUL6EEf7EMsPdOP7EaHJmxRr5iXpiZoBUT0SQY1Xi6NltCTnPpATL5ruoGWxoeLp
4KP8/IFUa5TdBFIOPVWrf4M1XSKz4hlemRUpWrg0dP33SFi4hiJsYJtmRkruuGoyIuTqZa34acTy
/F03E20mXisuf3792k60WWBfrlU+TqBr1WEzg+FPni1lQFSvZEZaXtPzQJvZtgrusXJGJ42CNjFQ
b9uh1bhibrt3YwrtPChryegQa7fZT1HYyf0wtMuq/Vbnki1jV+MTV5ZlTwoRcQwwDzCtWUJIYi85
cXYwbcKf3LgWWEpELyBtf31bR+AuuqToV+gEGtRJTSzYnx97uSxRj1cS22qW0c7PukwjIacd3gHs
jvdsq+vQGwrVIRNIm+vfJXD6BLJgrT9J0HE7FF7aFGhke0sHQ8n6xxjQdUl8GjxAr8QgcS5B/cTh
3OJX0lCE6mMziDcTApUz0U8OHb58Vc2A81uebI0cAmGV2VM79DOSWln5vWRL8iPmqLzDYaQWZ2al
U79iBe+Qogw0kwVn03Tra/A7EfwYSgSjI12xeUfuNA5L8pJr7L08+Lvzj4mAFpPgh2UaCbCrxc92
KbNfZ17gOu4+16c4DnHy4vyqsPBtWSqEKeN+p+FH+k0Hj7PuKleFj3oVqfp0mWq1dVBsIQdZmcz3
XRpP3xgQOHOUTLqzyjD0RyoghLqo8wUnqWznKKG5p6mt33R06s+MtnUa3f5WeIRos5hoYShsvnEZ
GBg1M74hFAHRrhekNPaNpO1AAEReSKTXmYdzYk4hGR6KAciVlYa2eUtDT15TEU65Z9IWul3znC5E
N08XZ17BqvXa3JZjrSU3KCSIM7dN7oXYcCeNktxLCAwiGm9qQRMokSGhW50kAq10PofStcwOHxlh
POXsGrTg36JFNs9Mo8dP2JbXcjMaQxARdFs+f86LlU+zQ/IGajOn/54opLS0eTe/GOQBXyLSTL59
fe8npE1M2IjKFGoPmMC2UE6nJz8GcXcK7txuwx1HW7qT5BbKf1J7XOKgaBzzt6nVpCYOCOLuDSwL
f8ysaHB0mT1dYkur9BuAD2NDY1gD/0F4Y8jMWq3mK4Q74meUN9EDLH3rVzOa8hT0uHzPVs+PdwDc
BxiUFbAGt2b7QYuwIYimpMxrDY70kbdwFFimlQeRUiMQca7fsOkUuBzI5etSIz2ENkGEWo6/1ZVm
qbhflHy+ANJEaQh0/ZnC54n5hqWHihmvlYEMbevze53TxlGjmMZmm4EPv9DCWBpu5iqaOlYcSyNe
Q2of236MXsjBKBHAN5J64xCeMZ2pMp14TirF11WVB8GITcznH9KqRB5Ms0pJe3KMiw63FSasTr+i
8n5OzXlibUKZh2oWDjLirCN1lqolM+YT8Iztkpo7ebK7S7D3+ZNhZcmTAlSmd/n8yXohh4Y4TKUl
z8GIrlrFrC8s4PsH9LjlbeaQ9pMlgvQnKV0uFM5d2ZkmwfEcTAGMmjTtF5lNwrYf3MWoEzrwl96s
jfKbRsAkPkK5u6pSQFoWyR2Yaof6gGJVP0cJPq76celV9WGzN6D7s9mW9HKoNYtWIbCxGiIhOPsm
3S5D74kHbsorOsh2Mt11cpRcETPd0X+3hPNrSIfxmyMPrRwMqKlt3Gxle10mcVn6S1tYJqF2M+IL
M2oU7cwicDwpI2+zKLvSCDKgc22mKIvMqCVmpvS0zM6vqWJEvqmQpPP1xHTqldhEIJACv0IVtp03
YmSokg34kuyoGp6ywsJ7y8L0PrFrue9aMXEYDtvOLdmOnwH0nECB2KzEJn0uxgKTxPYUiuA9l0Y7
80K6RBcGIKCr1kwHr8OH9QdpYRpMThVOO+zI813uIIZz01AT37AwmHtiUsIHkS3NufrwqZ9F351s
cAfEG22NzYOPVKehO1flXq10qe4X2H+eqoX6igXrH+m2mv7SyYXwVOK6fa6vPPcZOaABeCbrEIqi
xo0XkU389Ys6MaFQ/wcHCdcPYfJ23y9NaCuzGJ/OkvbLU0H9JaBOaBwymz7bf74Uh0i6G5BygKtv
m1bmTD4fhpHWqxwgFA3IBl9NkuymGs1zegdrnZA/7wlWiZ0JLGqdEJAYf54n47BvQxHrnTfVuT7f
YRMsAodWYnqIlai+xQ3ew8CMa4xbUtWh+WjMEANp62ivWdpQn6mKJX4WCAgVN5H7+F6zqwh5lcW/
9HVLWt1/6SIuLSudXxdVA3jtsNcx8OUUsnVrD51GtBDSlB/oWZVXKCvta44980WRlN+qU8svWO7k
H43ZXtLhy3fLILIhIOAuAV5SLsBCwkyMBCq1DZlFqdXKu5Ako4fWaWUi2SsZLVEnuHW30xKsR/iP
wKxIOWptT6oHOnODVMSDO9VO+KGMGCT3We5MCumzFPlcIPuwbipSiHM3GkFurImVJHrPpGJ8OMhf
X5KwUQW+pmj6NZo8PTcdp25CMzosr8Y8QUFQCixabiUnEtuFzhRI/UZt+pOrTCd7HUnLjLHUzJ+1
yDTPneKPp126ZHCHVozpOr9sCga43bFn6RRDeZzhgbOz7uuNM+7qzFAv4JZEWBqn9sycdkIGwjoo
0+BZqW1ra/LzoMpGQsjahm2IM+OmM5B/XROrpN0TVEjYbT1Zpt9i5ESEJw0XI70tn15mv8+1Qn1o
ZGfZIRrTDxEeLY5zsnCuS/CpZ3agf6XKm5G/JjXQGF41AGwNNz+yHmU1iVetnZFWCmGe8UCKC0P9
ox/rmrOx0I0uiCdZe5yxwjzPdpWoCDQdCTSJPBmNC31ngujHV0CKtCOwGuvOsu4GW3ks3Z6UAjZi
g9LeaArhTCjmG0nyFQOUBTxpmz0lzvxkCnTRJ84F5rTo0Uqz8h0P6Jx4duJo78nCWW0N8k3vmtkM
f7dd2fe7yDHnOwgu4pKVMNY5R2nSR9fhZzm3aq9f/+YZrSXKlfS3bhu22znNCAupp9XgWeAKAkt2
Mp9ybRqUCDt+JJE13KIWtpFk0pjR2LrfVewxr/PBnPZLocZeRqRcc2Z0nRjSdNeQn6+MKJTBmy0m
gsbIDk3Rkvwl9YRrat37GnLlN0UUuinNNrpa8Tm97tHsbyHdQFxB5QfVtr6d/cM2wYuyRvY0uVQc
QittL/HpsZupiSr7evY/3k5yLVuF2SejWqDUsRmYrLC0VQyysuwSjlQQTpJ4p3GhPCdhnP6QSBll
XooAw9NjHZ9QzZIzQbnauInVRXlvVOWP2fQQCGdteTaENX8Aj+we0sZeXs/80qMtEroKhFCGxiyo
sLdbX9U/BToOAZ3V1mINqCJGYL9EnRhJtSBrY6crYk5ulBRDiV8T2gfRoFnCcQ03Gmlz2n1MqRSU
4+JVVPhntycHtrorhlo7cyT5izr8NIb5kXTv6d87JsWYraml5MPg7WmYnmc9+zlRrvozGwX6XKdQ
w1fLWIDyWqQz/47qNH0ZFhngEVZuNjsl6nndixRse15u5QJJrDIW0UEeahwQYw848QCHkp288/cI
2eEG2XN/sEsivUY1DGEmG3w4SHYdqHpOA8mWUC/uHa1a9DPb1eNCukUqDrXaFTGHx3drKtOtrrTG
DBlNOxT6YUgV+i4aCbV2bA3UW0gpBQg4BD2FIi8mbu2bg40W/x3N5jPD4mhPsf6SlaZJ9Ah7y62J
q2MR1XJ8r1ymeLNphrqq0e5jVbqMkkjZq8O0Q6tysGZ4mGIpaKvl52auv7P35q3zG0zURYau87+b
81/I9Fm11vob1Ha8HSMUg4CRVfPNJP09JIyuICqUKq8bWTINpwhEzCgrJKSgerhf5SV+G5fLYSQI
7II8RvnG0elDhr0cXzej0e9ICBNAdaZpnwuNsJOQ0h4NNRkbf5YHZqU3O77uKChEg6m+7cTOLuEh
VHIHrryy1Su7abqXrx/88SSlIokEXcShF4m/vNk4pymAytYx2Ni0Tvi8yNMQdFVv7WDLisf/fike
7OorRJSIQubzlw/JJmu6BDddr480nHNz2tUdPnAk7NWZjfdftdTnV8kBDPkjnzBBCLzNz9fqLGmO
hEhZS8sFLq4YZ/ZsWFgIlbV9JYuhwVZOSb0d3JI7cM4hCjGeCOehrDMqKzBMmmZXtoScsnCbP+Q6
7w9LRZTbMFbiVdXQ+ic2r9OOFP2+iAvpjuK3ch85Ftkr6RpvLYZoN2VFn4NiKOWDZs7iUJImci3m
qj6nHzkq09F4gZyq8WjR09L4+Hy/ylzPFiT/wsus2fyQ4zIvfehL0n0WoifZsVYP0j4nqhbHMUW0
5IIDMtjKiP4wCKkpit7ZmJDrzjNVLqauj0iWLQ2j9qdRly9qxcZlIEYrLgCQ5MaL2tXa769Hx9ES
zR2QB8QaxudHRWSzRLMlbJZ4Ia1TpENyq5CRfVf31nhwFjVDa+lQJFmSc9POyYtSO+UDWP0lWyAx
ORwErROshK507O45xhGAXgERg/1nfl+yaXnWO7s+I8897lFxq+xzkbzhsQIjuqlrJBXcQ+p8mA61
rLog/kC5qAmKjlwUK85lmOmVt/APDhgEg/vzyrMZ5RjARa80mBdS6VzJ/3hNVpl92bQx7+Kc2y4D
mg6Acszhe6457FC2HLFfRaNnPsoTmxQV4Pt626w0x9lSRpTUpaND4ZgA+z+BFC1SVyYV2PRT+l2X
czwiWSgm8i53cbXEcGiHeES904vpGxuKloB2gXUjkPoagQzxp3PoUk5EQMhpFEVFHNcUXL4elqde
1uokMB3MECa/fzMuqTVkGZ1LNOJzY1+3SRF9m1WRe5g540PntIYfZoV+WwFWu591RJNwZKZrsxna
Haip+e3rn3NiuqbsQ9mfIuXf+KPP33m/JOMIyK3wlKRP38y0AAwemeEPOXLYUn19rePCLBUsVkPe
FP0zugDrTv+frdoMSoBvg0klcsIpiBPzEm/djmr1CLOiLakNJ28MS9BONgSJIt+fuf46aW0mcdVE
Kq8zra05fJtHr+UZ8lDgM56Y0+IpNUQc6FBokH6zKtZLOr7ONLfvSIDpA6Wt9f1C9CuQrEJ9bkdj
PrMpPPGRcHZAgcE/+Ey2FRaCdoVSakSYZwqqnMiUjAsDuvq5j2R9qNubXus3CjsQRKRbBLalL7Ea
Dw69Yo68BB7Z7aM6q813xYloPipSV1g7uZPAu1A6sKAbym3stlqW83/TWcyyUo5SCspFLoKv38eJ
B8C6TeiOTY+YPfzmdcS9LaOj5XVEBsXFDvjqlZkJ4/D1VU6McK7B8wVAgDp46xbGn0OobUKIz2xD
flqGhCi8PEWMDRThzLd96oYQ7XAy08kNQB38eXzbpKoukcO0R06Cc8UJHFmrjbnu6es7OnUZGyeG
Q2kDM+X2uZE/AbWtw49ULehk7VZ3riDTnMvaOvHcKH5SKGfQrFLZzbmqiivV7hJKnKkSlRDg5DbQ
JL0QSHQX5cyncKz4QU/ICZ+1ggsh9NjslBsD4E9M/xy108jxQIK2WjRKeVcWYEzzSoEMuGiLb5eV
daNqZClmFYnvYaQ7d3QUJb8nY3uXEDD+MCH8OleBOPEoULjzA+li07rbLmdKjWYBn1YJC7QJe5ee
lfyhLpH5a1Vo2DdzyJ7xkGJdvq1Tcp+DLi+HR/4S/U2LARcCcJKL1rWtCXKKprJiuQ0C5HNalRPj
AqPyqkhHe7FCxT8PvypKqBkiO/SoWTSHXsWLv2jnlvbjyjgNJmq0zN86JXv+1OerkOXiIBHtG2K6
GtD+wwQYt156XyUhEFVtkvgWKK/btGrj2wpWbu7DOI/fQOW+Loqk+SY17HNz3PphbeY4wiW1FUxg
spHYBvyUQ9WgZtXhJlXW+FDr3YqgE9kfGM7LTh/n/gIRUSClxQfhCEOgk228HykLnZnQjq3ueA84
/a6jBO3o0TFf7kIJTahMeXHE2Ukz6Y8zimoPrioPaG+l9w3V4ccyWjqovLBJ02Ge0cSP75mtPqgj
jB67GfQ/jSxgjKCNCUxRLYT8xqBSass6sx6ub+rzU8P2jYKIMj//4RP//CZB3TpGXfISJQkZbNdW
9g08Vecq1yZykPCW7aV8tM80fE5cFPA+Xzq2CTJW9M0gXWoy7Y0e8lIbLkz6YLBuoPF0ezFVsydC
qfQrOoTe1zPmcTGYUF4GCPE2fL5YXjc75CE2M1XvW+FNTdG+xQyipwqR3He7HvVbaI9g0SDAOT9N
MwYwS7VFVbzSAHyFOznMX8y4i3+1EF5uURGoq+bMmt96tTRfz/zOE09nVaegukGvwyZp/ff/7JAE
MgiRGrXw9AHtMxM9sX65oi/fbbWJCtYstfhV6+l8r0jR9DoDolut53ph+2HdGUGCVF+9qKqiSIOG
3etlE6bZB0TGAr5ROgF2/vr3ro9tM4IY7Sh62DpS39r+XKuaRT2W/Nwk1xr/f+ydyXLkyJW1X0VW
e1RjHtpaWiDmCM5jJjcwJpnpmGe4A3j6/0NK3b9IpiW79q2FZCUWiQgMjuv3nvOdVMcQnWPn2mpx
Yd2rsrOevD6BJh2jRPv9kT8uyfA4XMNAyUOVoHvvTlSOhWwxRS4zBV1RQor4QvR0OQZUtZ+81X91
KFAuyyCMjTBmvbfXBLo3fUGLLo7E5r4BpBiEtZ/KcIJv+8m3+sXl5yUDYoUqdVGKvJtZxAQdCk1n
ZuFV4EERr1f+t9kyxVEL9AkSMCRstOBWq3+WivGL78hjsTjgKFzoob47nSC9coCHOuAWo202opPB
urTLLAxsKT6pxz6KAz1EYIhRkNEh7KRUens+/TJF4QO8e0UQaumvahTZ38sWo96SeQrhNhstNtAm
/sRgO3qRozYea9O8r3MXor6mAcIMqeiIncVRpMG3LZhSuoUfixVUvNY8CKINwW2LodkEwmyitQY/
9al207INJdL6gJQEqu9P1phfXDtGxYtve8la4355+7XqJkBFUUT1Khud+IGKdDgtBtQzhzDCG9Ql
+rqY0/T694/Bx1c+5RJaXzb97GnQyr49qC/o7JHXAsKlqaJNTTcytFKl//XyjMMwEUBSjAkM5NDb
w4zGoLDWBbi2k8nEwjC51+44407HrMI0kiHtAbgmLkO7bo617jTcsClRwksTGKIkiCJKq3BKumhn
KJMW9O/PwvJYvF2GbCRVNKqQvSw8g3dPqJ/bbF9qHWsP+QZPbh5jSABNtJ5cuK5hn7vx7vcH/EW9
io1WXwhy7Im44u+6nBoJHBMpB+3KjH1dQoZ2gzWZDk4AsseYg1UaKwwGMemyemgLy9sOxtDMsPSa
PIcwGnkiLLvce4r1IrtMom4AWDnkn7Rif1GqcZstQnAwDwtH4N15YdkXsteIVS2qxtpAmXO3po62
IoU48kS1HKdYa1ufyGe7OTr5qLZtRwQjkHlxg9DVPTGa/kwE9xEGx7yMK8VVotJj+/tuqSm00oA/
bALuIdynxj/pey9ZHadfY6eev1cZA+FtQIsm2mQ1JpSNrIbhlsZVUW2jyCdBIWeUAj0CbuWj1vbW
K5L3zl773Wzoq3FGS2wwgHj55IJ/rDCpK+kbcJ+R14ZU4e0ToBpEbnqrawBTJGkjsssZMk3OeDCb
Kdsg97WxNcbj1mhdddEEXu+spV5bryCR3e3vP8vHtXpZN9GT/awQGNC9/Sg1SF5qcGCUnaifMfka
p2CwXtTY9J/0FT8uLhxoQV7QPGW25i8//7diRIu9pCA2lAO1KloZRpYy9WVu8fuv86ujoHDiLoXM
s8zA3x6lM6M0bno2Q1kXc1PI0t+MFfzn3x/l40kjZYhhAb5D7j3e5G+PYsoKJoRrZKskrtrVIpjc
QsIUx850Xn9/pI/fh/mAa7E4LLHlVEVvj9Swb17Q80TDZmV5CmyHnj5JCJvfH+UXKxCCaps+4lIF
Uda+W/l74qgso4nw46osOE/qUX0XCEXWbQe2SXFrPoq8T0M8uaQmD7Nc5cYg19BXm5UoWyae0HVO
uUjgwmeD98k7/uPZRtRlUMnCMIH48n4IxFzBiKI8x3xqN69RlpsAMDvrJvWz/umT8/DxwYSBsdDv
GPShXX7/YFrQf1hCMi0ETdjz+M1GFqaG2R0Rf6YblY6k02u801aoYc115Mbd3YBM54HS2fzLlAUm
fZjPEZ0YcPLQjb299GnJxlAxKOJ1l5Bzp8/jwTVF9tlu9+NshuowYBuOtH/JU353LwttmNAbAWIs
zTa7DygCwsRnPgN6GRGLrad0KEDmZ70cXi12l2swGPLb78/7xyuMMhrzDZMw5toQft5+VWzM+B15
ZeF3cJNtPLFZpLkxwOhvPjurv3iN8R3ZEfEmw3bBQd8eiwQ/1tyCDEM/rogDcqp86dYneW+cZOWU
wHpjx/mRV7OXhEsRcz5NvJ5XkW4jnrJJpiWvS5eMQ+bOT71Pyr5ffTpOw1I1/1Tqv7/o5WRFyuiK
gq7LQPklITLuTLy/dz1qyzuw7u0x1aWerISFe8nPE7GD033jlz4WkomNxEFYQAs++VgfVyE0wGjs
GTBQEvFkvD1nBE/ksdZnBfErQ462zS4OLjjuv/oqQmONrBklO/+93BBvj2KMaa8z3ipXzKW0b3We
VCdG6TPjfkf/pAn34QtxqMUTuSzitMzffyH4V3Zd+ghSAkUkn0wtsWPX/pc7uAwn0MG6C0YC4uN7
1FMZaUQVKmDuOBTqPYor2N2t761///AsD8ebepV6fSG7cNPwBH9ofCe5N48R7NtV7pfjfZMl1r0F
k+zBszr9gA7aDYWrt/sRPDuMy7n661fNtlx0eKwdP3ebb69aEsmgKl32WIhVlmZrUO5qfyAgpiLI
6fff9MOmCDEIO1ku2xKNSeX09lB0DIpY6+BwmGYFuKoIS9MgouoYUylb/WdEVIRJH88smy+MifyH
Eum9GMhXLPJ+QyYIe3NyI9QAdG9FN01HglKaKlg52UiGxFhY4tIdCkLsJtTdz3lLhyz0K8t+TQSi
wF3sCPU899Z0YoY87BpwqOaqMFwT7XxR8ooRtTNh/mf+PSPRCeaexThH1DkLY7hB+uD2OEga3bkl
UmKwQ8wHCLXoi5K+FRtTexdHZu+sbKGATkS9gnTntWoqjrZnotMsWfBWuLGhselCI4i5V9LAx9zb
WbKO3cq86LQgSmGByO40wEsCgV/G/vcinuTercdcI+wonYHhoyvFLC3d9mLhOqVQDRWBi0E7WPGK
Sb72nHqJOgUxiTgY4ROL+0EIIrMH5WlPFZTER+FFJkPsdvoyeJ31KtJKe6r1xClB+jhxFQ5m5gWs
u4N2QUKuRr66rWqIgVQkzZlcaDfrWvYQPqlnQPJl+gzGB61Lqh1mPU52ow2AZ1cIN57DxqxhQPpV
jdmfDDl9rXVm8FSQN8AXxCz2pSb01g71QSfMSptwcV32sc2iYMBJRIxXjMQiDfnkupvBaciaytMZ
jjPkWi7TSFJ6umWaWn+VRVWYQM+7GUxXn453fd6Y9toDKnBPDkNRroegJ7AE9W3rhRVa9GaN6YWR
g2NMwIs6bNt1qKZ6eJiJN7yDhs50Oa2bvtzm3CUCIWA9VpuADMXqONegi6D0lgXzgAG+LBkFNNfX
EvK2DLnLXGcNV5npVNu6pFyNZQ1Yjs2jOa7dxa62zrw5f03nbuQhgmtvhmL0ja+WgeQkFIFDyhAS
quFhCIpZhy0oqepo/WY+QWaqekUeMYy3gT40D5nt2Gj6kEFxh7DrO6NBrxur3uhQVScULDGKKEte
6T3IxVUZe+1ilvcBcRRTXC+R5xkQCZ6nOBSR8u4hfKTVyooD/6KeW3lmcTb5c55YQuUsac+bGY8j
mbjNrJCS50tIATeit2jtMgLNqopoDfqyLHm/X3g+LrG8mAxjqcKX1t37N5ONCGAecopdo8EQs2KO
G28DZIJnTZLY1/PoTPcqrwGVkDYYFnRWPqmAfzL63q3xLK4u4iSK3WV783bl60A9BbWkXVdAtMDO
FpRrntvi0LjKR4cxu2szS+UO2K+1snxSwzAv07zxkWYZSFRC6vhkwxIlb35/Yn7xHqUFauF//Ccv
/F1hgJBpZkpvg13Xa/+yKvPxtuv04JPT/7Eq4l3NHoC20WIsQZj59uvTiDELPU6LlaYYfah5G9kB
ocj6nSOcrVc6D2iJzlJ/hgpJ6OtkI8tohH7ZFvKT3tWHQhVtNdZxpOAozw2K5rcfxDBrv1cmLqbI
mqJvAaEQ67Kau1Pjkm/0V08tjwLzBVIFKNDpC709lLIblVN/LskFtberrTz6UXfeX44uYLy3DJfo
oWJQ4e56exQ7mByvY6JEcmafbZUt7Lsk6cQne/9fnDakNQvDzaPFxTTx3VHckT1uTX+mjWRGVkc7
b4k3W6in3ic7uI83JCKtZXKHkucXepjWYkLuEcy9cnweiizxpm1UI8n9/bX5KLvhihCLyXAQuuAi
t3/7hQani7s0Ib89gEFCWlJJ32Y169nsb4aojOqwasahAcxCLkGopZN6bCxXVavRUekCmm+Gw2AN
ufzkQfnFt+cpQQ9IR4d16v0EpYub3G6lAjHSlu4GU6K/yQzIP598+491EW8dqiK6ozRJP9w0JsPD
xKyW8CeVEGkwxtktXBms9n3dbBnkOhc0C4NrY7SI4S4dLHKm1sdkT9TOlWfk6T3nhvQ0+vXBnZUH
bkijXf31UwHYnblgsPBIKPffXqFoHtM2zRgmBYKoE13vqcID3DK/PxW/OOH89Z+tW+pSNklvj5KZ
TUc4J51bLzeIlAsGdaHnufHJ7faLxweJEalK/Gdpvr57SJ0hc6VKjXoJvGmh46C1c4qk2eeRXX52
bT90QBaP/nJxEU4gdPyQAxBVFe/zht2EJ/WrmOSYh3QOpvshceK9Sab71TAY2bWIREKEhek+2jJz
7hrJbvn3p/bnVvftO49PQtcLXcCS3vL+CsY11O8oQY/nwhZLjlM061/ibOi/sRdJUH3hme9C1ajS
P0EFsx4M1aTxUbrJlK8Kv7dvIyY190ZWEQBYZoMe5mY1HKbeG+NNDq3zBSArmlKTJu8pD6a6286z
0l+zXhGLSt1KVz2ti+KHH6nWXFeioqGY2LN7//vv+fHiMmhB3MikwVhs3O9uoT51x9pAbLgCNZuu
ebXbcItT84uBY+STQ33cP+FLh4XK5gn1EgSSt3erQwsZS0vPoSwrMY+tbs5+WKeVfeFbDM72Hv+D
Nlw5zWeZIr84Mk4TBqt0eegfvBcAu20zgQciXGg0Vf9QpsCvCdfotpbXWE9mnI1bO2qyh9+f2Y/L
FO0zEh24jqxX+s/R4b91nMFhd9xBAFH9uUM4GinHeYTo5Zx3UTJTSmSfmZE/YvIW1Cz8TxoYTD25
rG9PcMaeR89tnBRZZjS3hT8Tkmzg87S2jfAH6zAJS7TktFnaTWwGWAb9rM5vvaAciCTr8/gqURG7
narWoHoZ6EhvM7Dea4sw0Q6xASTZA5Of5qXqyvYm5u3CGNCJk68kNgVgP0njuuqwP5PzWDJIIg5L
G0Jr0NJ8U4sqy87GKHO1kDjIBu/WULdYwnytMNaujZhmzTbM/qF5U1fuU/Kg7ZBqF4Zs0xJUmszZ
9KXVWi9epI3RsB8FZUJYslkf/upqh6aCx35pnCzpUO+LvdYhlJQAQ7LJ5q47o9E/YFcgQNnGqbD+
/R3yQXFAy8Jf1KpcNPgDwbK8/9sdIrBa+XoiB3raXn6emRjDFkZXuyebpNmz4xZYKDzzIqoy6IC/
P/aHVwfHZjWneqDfx9z63b2C30sTOCrBp+AIO6JAwINnBtY/dw7/8TL+p/heXf1zvez+8V/880tF
cE0i4v7dP/7jPHkhFbT60f/X8mv/86+9/aV/XNbfy9u+/f69P3+u3/+bb36Rv/+v46+f++c3/0DT
IOmn6+F7O91874a8/3kQPunyb/5vf/i37z//yt1Uf//7H4TLlP3y1wQpPX/860eH17//wZbj3074
8vf/9cOL54LfO0v6eHguk+cPv/P9uev//ofp/unTVmcQzbCbm2Ap4dT3nz/R/6TZid1zGYWASllW
5JKmQPz3Pxz3T2oK9h9IRfBL81t//K2rhp8/sv6EwwkLGQnL8gPnj//+6m8u0v+/aH8rh+KqSsq+
48O8ewtj7KIxSQFLTwqVIL3KtzemHTk5SHoMDp5Hpuu6Lg3CavXSNp818gGzNeDT6XHxd9614/iU
611EqkHiZVvi2HJyX43Y69YZS/2JWJOi3ixkAQaNGNO0jSmh0G2GpJHBVSnSqTuRGKhNzHrc8ZMV
mP0xH/TfXuJAOfgKiAhdLLP0Qv13X4SutOXNyCPWLn4yLKGiiYedP8f2fGwUuEgc8HnymphtcPIK
vfmeoDpwyc9A5rBK6kTkIVxyCymgMzc0apmE3YPoT67cCDH7aq6G/DTiPUnX/Sj6G12gMQ153tzk
wKbczzD6L6ZNzfdzsdc8d2z2ndlPDY4FHUZMqgRWkqmp8i/RoPSjKmQL5q9TaYy5L1XmFdVj8UB+
/ehBwtRz9Ntz0zY0N/v8pfbjQm6U8MZ8HedTFK2UXkETbJOegUlK75CkLuGmzqZUPmb/ZJIEV9DU
IgYQrpfhrexMmySBOaK+ii08DqugzpCVdJ70621HT4S5Cxf5bPR6/9pduv2Yuyw0ramRBAp9Ytfl
YV+4Rrd3A6Gp7eCr9qwcmsk/Og77kJ3RmWz/XS+vX/3Ea47NHBAK2fpYcTBXtXAzZfs1xdpOPBCv
Gk6S1jSEhsYGqVhg2+Z90w7iqzNjQJFxbw3bHBc5sesEPl8wPx8M+melitemNmsu0GtPF0SWROOM
/l4MgkAdI70sEmkRxxuU82tEuDWB47GyfjRZS1yxrHJ1h1daaqvcis3vaGwIq8SMRZLDpKUXRkze
22U1luZZo1xFdC7o22yt+MT0XVtyHLyU2HFHV/NdZglL3XgueuYw6bCLbsfG6S6Jrw8IjFaLk7my
pMkbtUmcM7+j57OKo8qvSBcdCsHAz3YeSqTKL7yIJ6Z8WhwTiEh4i7HCMa/TAGpLyacTAdBXl/wq
xGptPIkNcp3xci5j1a+1Uk+b9ZxK3z7TNDYNu5E2YXtq2nT+oeqRuzmIaHOv9AxD35Y7EZpo3g3U
YrZU8bOqi9jbIA0Nvk5u7/Ize4liLElwjTaADBUvpdSxb81eQsmFsxJq2WQCWSW5jNd9lLv4q/V4
qrb6FDWEm1AQH7j/yNFUbebssNvq2SpPSGxe5RhYH33bbtWmLfzhKmgMIsA02fePUWr4N4Y1zurO
Igb4S5pXwEkSf1RPmMdy/CyaVhNtXLYDvNOydOMDrjQo3EFV1z+0ZjBeBi2G8jrH5bQv6sr3d2L2
8x+lM/XnhZdVdy4Et6wbIsnjACwvzHmIT3rUqm9FLNyjU9jpvBM+Sbml738lfM3v9nM8RXdT33Cx
Y427T1V1/5LXeh0cgmHqZp5vTXZHs05dfd3pKFI2nlca36YhlQAou8b/AgBC9jC3RuI/grouVBgE
YLBXnRi9Td9lIO7SKK68leFESkCpjTwYndKwpgMpL5YRsukbWaTYWf/gHWikByy28dqnlZ5sASv1
xgZRqu+v9bat2P6zdiP21k3aAh1aBC8ksJSUsdbOu2/0krpHpxSY/axcj45Clk22gyOhNeGA86la
Y4QTuNV5V92hseVhnlw1DOtyFiQxxypmT2sqb/pGeHFVYq2mQUa+hLiuLKPLNpRwGJA0RchUmIwq
rTbSbulJpBo3zXr22/4xY2kNYCImdk/a9wCQTnNiyGR9IpV10r2i2HTJGOB0lSoKY9JxH6EDadPW
HXNphePYEEdUD7m4Ac2fSsjKyShWBsl1CBb0qQai5/SQbe0miEhJTiLq3sqyBrqSMDaAELtGgjUx
MmyxjdnWliE5Juhz3KxO5zXDC9vb9plRJNvA6cVFQvu832stGwaIOsrzz4ogS/IQTbZ6NmGz3/kW
A8pVCaj41RwCe9xgJpQS01Oqilc3iWeypSvTDf056hmJGJaNK6A1g/moaUmOXSV1CS+rzXI6Mb7x
Sej29fE58zPjPBn7elixMNsvBDGYSchdTYZKFLBkVYlLbCutfvM2SNz+pJp8uo8nC7Bi1nXlNSWa
f+nFmXkNJa770fqV+Q2MxthuswxxY8jTi/426joPknaQmQFPmMXjz+iAGK2chXvghRWLy7TweFVU
yint0OXuCrMmEsaZX/fd80Sh7m2Izu6q0LcmUuLbuu4nEn+8/j6xvTQIx24muryTnjPtI+zqOn8q
GXDzTrJ/amId1j5BSvQY2JfBcmDblL0wEncIcpL+QFRt1UXw8Gk1Yd+f+Lfzopf+sR8mJmU2z8eV
axUjAbaCdJ4Qb6s/rTSzH6xlzIWhVnCLoS5QNIzyIenmUCJhzc7MtgquVNv3dyO9XrixvYqupnbJ
i8pItTLpvQM62/ysCf+vPKY8ZkPxH/9dg34oj2/zSj5n76tjfuVf1bH5Jx1EdrAwfZl5/Nw7/7M6
Npa62UJgyWyHRQexwv9Ux3bwp4uijf/PJJMNUS5/7l/Vse39yeCCnTE1D4op+jl/pTzmF9/XleRY
MAXhxkAdhbD9vS6q66aszcnxQ6RJgfd1Wa5BCGMb1jeaNGbArmZrdIyzSGYnvNrJX/00QrMxGGtP
DhWIlgxW5BRERrfSctPfzZGVPk0yKQ+RMpuvlSJlJCmM4AuC4JH5QseTpEOfqJ0qLJxpWHfMYO8o
bcm6k8FIS8VDGw+x5CTtLP6iPDnf0IFcl74UZ3QCtD0WknHjtbJ8MSko14qAgoca+wLITke7RnGv
ndWpF2Dy8rpm63iq2Jv6RNJZ47ZHPLDfWv1B8h0y0mRib5ukUFnT8iqgoW4/1FFUXFcIdTaOVcgD
PcmVOyj7tRZWcWuzfl+qJe97jb6pv/Bqw/kmJmneDF41X3sITr+UMMwZKvlmsTNFwAs7Ve51mgv3
EEjGz6lOgjrwmf5YkymHAg/Q3ah5K31I/X1UEZbaoKjetkJ3N8FQNXulnOhLIE37IrIbYwX1qWN8
uJPIr7bF9JM3788X5ZzeDx5BdFDDRS43rh6PZxY2gFNhMuapZNavB1vEZ3Tco10EPtPtnBc4sMO6
V8Z4VXrOeC6tggTFzDQWGH8eVnZyRSPLWPeWPm6pANJrRG0PJqwReii6fxqKjq+QY313RQf1JGpH
gB7d0cVswDvbfmWP5R6S1pGh75Z3mqM550EMP2eo+nFHpEV5Npo1IwbiLh/VvEiGXIdMc7dz79PE
+UrbwLnScA2ttMazzioR17soIYlS+VMAMKPs7N1UNi8RifSMfQtrzytYO5pxEW0sgtafh+LB7WqU
X6QyXbvaYJ4rdgcrjC0/anChGqLVwbgE15+tS7fqz0c+14aKq1u78KNOzCNB7FR2n9/4ohzQscti
72Wi3NFuaBkXM3OW/djTMfXUwyg5cTKb9EcyBO4dnTQV3vniJMsO9TWv363pAE0XyFhqEnvDojH1
FYqtZU/W8mYxaekdocubW9eK7afaIoOjw8W/jttaP5/jBkgtKYk7WTXmxgb5c5lWfnPOPi/FsdOk
jMe1dPzKeHraO+wDmCJ6dh7KaYR60E+POr+ympGDiUNh9SS6o4PfR1Pv7WHsi5VsHO+yDUbEFz31
9EOJAXgF0xLWiV9MG3Y/8VqMpnccAs2FjzXXmzZJovuiFtzRaTedTGk220wL2pfeLquwr4153UAM
v0dq3R6iKCEA0HP88tjmtXEw9NbaijT7qgiRDsu+ZCabQ3klD+EGLqMhQ71WwSt3zzOihCzs5nE4
xgqYtdX5aLunslvpCg99xwh/F9vI2Tu9gsUwu0+zH6fDRp+0YEOBxc7KTOMtoP/mVDADP/Ai5q3q
NUWPJM9FHWJ7rEAZDC4Vz91lqeoWilsij7rHyCVGk7lhqyZPTIqKU8SUlm2vEdy5qWpO7Jy0EDO8
x2nSUOG7kakdBoU8Fza2uS/VYD9DC6Gqsco5DEbRIvns6q0T583JR1hxqyVE/IncPjPn6pxclOQr
4s2brsq+akk3gKvOzAuPcIyzOBbxQcvE7TyRX1+77mVcksjhe3D2ch5pyteRMlLJYZ13GTu5xu/X
LTgy3BlK8HkqrmClsrMIrSRRtrb3zc6m6X7sRjBBBearEsTzHLa6OEUUl5t0UFjAeRGdtQXJoG7Z
i4LnjNW3qqV+mFydOMn0W2LubVsjq9Azt+Bxn4S2d90iXgbrbmhlSHrr5huWM7vasl09m5g37OMG
yUJYaol2Y/bZfEnEGMqN2jqQK7ChqVRDmmuHUO+JDckSWW9iAhO2slbtoc1N9kbATTUo1htdL1YJ
remSBjW5ErO/akVK4WSTrUKiiWVm8oRxrDwMrhOHQ1+a+2Dubm0/uZwMN1lVjjQ3+KqLiyHT5JWC
6vuoR329GUztiZlUH47C8a+GIrW2rVtuEhl9Ibjg0NB/37eTGRyVHeyRdR11x+xvvTndGgxXdpry
Dh5olx7n0ImEzGYbTWKqiXJxybukU7IVSjuOVvDDStMrB3T1pm00QjBH8awHot5ohjIu0qSpjwDB
ib4sqFpbQE0v9ESoGjue09StEcPEdFFc6j4t03tSNSOXeASr4+pP9Y/WzL7GtRQbe3HLa2Urtnpu
rbIeXXJik56KvSTeSzvK97OpOV8TNwF+ULNt1lzUIHZjn2Qt/E0VSYI1BtaqMZHOseJVfkh9r9mK
OWsomIfzcWqno1fg2reMax6yreHGCoEZeTehN18YPpyyIce65KIq31SmpIlP3EYWUnF3W1/6+W6U
bKi3bh2DC8yr+EcgI3nvGFa9z22liC2z9ItK5U9VZ1o7qD3ewe2UdWCU90Ni5UTeCB0yhEvp32Z1
xPQH/duqI7PipPmdtut6r0Ok5IlsHWmRc9PMjn0hgqG+WmBBIb28aTfRibpxerKSVBG4x2Huo3M6
NO62aYb6ME95dYqZMR2Ia8PWpDoaMG2q3esyZuteKbWdppS3XT8nQx/qDLkgKSUpOwi/7r7b/jSz
USatb91Sza/QFc7sNh0AwlpvH4OyImO11HrmhMNwlcokCekRq9eytioidTRbnFICNs+LRaPjav1K
KHnmmQxFSN/ZO4Oub/Ncbw56P9VbZK9rO41vnbqyXzNlc2J5ZR9y3SrOpNUjKOvY0EV6aYQtJx//
Ro48S7e06HJMJ2ffUGStY9hde5n74qnTZko9/4CRkz7hdHJhm2U2oe6NvmWqS/YIbKGMfXeWDIcm
LfdtkJ4GvFGrZmbxVpoVo2zKz51arRIxAXKWtR1q7FsBEFvrJBtyePSFvW26cpcN43EOovp6kq53
PURusUXzyUZWTC+arh0i2iUzYAp9hMXRn5JeEGGW7JYoZi8VX0mYsTbOWJ3rSXnhYztbddp06h0t
XVXcyLvBaR+NbD6XXhnaFXtuVJ2E/ah2NbfsG4v+OaAPRCwLLB2zK/jbOP/0fF9o9iGfZkiAnr5u
guAlRg6+jlNuYp6RbVJQ92ntEOxiXxCfrb412lNfl0T4mLExnvu8ytbW3BZhG0w3iKFv/Khl78+Z
hJBpIYGzz9Ihu5cCH4CbV3eI1yyORdUlqpNPtNcuKS+DKW4hDDi7TkxpOC0MvbTrk7Cf9GJdCqD3
hgnUWdEv0rWSVnXeoAj018KjBidIqzhoZvRSyeDBcY+TOZwXlN5haRnpRtOLmzZy+Q7yZDVpKHvO
c5T3Fg8NC03s8X7MCcGt6S6GMDHnFakWO1sYd5nm7Q0MsoB3u+kyivtXAnNOY9zLNcYhdwNR6KG3
l3yW4ckqq1uavq+yFT/Qy2+Unu7jkjykmlj6NqFimbKJxqKTXEeRYnjF6PhM0916a0mK30EOZ9PU
B2tDR5YpzG08EPdEMzzZdIr6Oufi01AkOSzgerMjgPnnWtlWyMeYgJywNowGdaDYyji5EI7ghWkm
GDtplldWfl9WDdGIdfMgPPOYjmuJyzuECQfBQKTryBAkBdvV0WjS8RIsuno0l6VTkzScv2m9dSfn
kqwnEujONJ5mn2Kn7rhM47Bv2+audsBEGj25xUXirMY0Ty+wM7dHDQjTfiJsMV1x5wVfanboYVdo
5o98Tp2nfIzCsdJWMUpUKv5l/tBvGkFngskHIQL1RcatyP5ijNdObidhSdcP4Fbjtd8lrectnkv6
HA13umnbW6vxZpKWUkkBV2oXqk2I63WNb3y7Y65p54XsXebnnbzUZebf9z6ZYOw59AuvdSIKI7Q5
jeYSEMCfXbd+6yC+HbpHI+3UygvkZWEMMFLnvNrJvtFOmkNv2SPd+7wJhHvvZzSZKV7qnVl5QBnq
m8ka+dh49Hp/7RjYgFITv16EQLZ/lj1t28Bfg1DagpqfznxF82/qV65tXlRRcqyxWEJqK5Nj5ycE
JKVfJ4KwL1OSicMqk8esXFYnBgbbTIlNr/yLBB/SqbNls41pipxTl7gEWiqDh2Dc8tydT97wlOnS
BZg1n4NL46WH0QVsXt7vu1mlh6Hxr3gNmKE2R6de9dUmR6b0aEcGe4tGfS+HdGTHIzAZ9tERGRHF
fkvOGzgoSdnfjjvM9Odx0t30TZ5u2Um6PM61zXOSfMmlx/ujYCZcuG10KfUePMzEFCdiSV17mt1t
sBB8y5PEXfnEhG2zHCNj4IotOtQ7Oy8eSj1jOQ/cHwDPbs0qu+GNuC4RWBKK4h1QYOKqN139Pl9a
ikNh8xznE8YMVfDitYMItRWfsw5aWmn9fF0oReBPmT/jmalZypYortSliIBDstGT2XxhXLUr2cn3
CQxkVTo7vYyOZVblaw2v6Ub4tdgIpy4eUUFtmFkbx85x1k421LyJoax6qfdgGgKSYuAcs8pfNXlw
FpuKei2wxgOMyIoagoV1jrUboN7xZnac89z3NixgEeHVsUvyocOcI/K+Rtx9vG/c/Lyt3GkjE/Ol
N4cHiqPLAV72lTfP16aTnGj6fTXTxl7nJRVQQV6670cRlUlq7GJDf7QzCIC5XVKb+yjsmhY1WNZW
D9BkoPTGYP8slzESRW++o+ysv/tJMR07C+JwYhPhUTs50nLHGV4HBgDcxSOpZfQjc/8wlVr6ZWl4
nv8/9s5kN3IkTcKvMi/AAkkn6eSVjH1VaM+8EJJSyX2nc3v6+aKre6a7gR5M3+YwQKGAQqWkUEbQ
l98+M4MZpI+1YTLtDwtaWVrP8qMsFnPbOtZQciPK8oNJ/NO7tgzibZnpsbSdRDvS5jZC7th04YIx
IcZEtIPFhbdv26V+MRXPWFh0grZPZ8oiFnAOmfO9yj1OCZCdvMJ+K4iRsDbKS97jtGcwsLBK+8T1
kJku9Xm+OI2YN5WeO891ob7U1BV7KPPi0FSmHWS1a0JKczwutYEWvMiMMN3K6qQllrUvVS9Xsq/k
zaR40NezSt+z6iXP9AvCeje6dvGWmZ1X9pISROjPSy/MEsZc1z7GMOtvqvfKoKfQ77dWcO/Lltk4
e6k3PTddVO70KLd9uPGl9BseUgafafOWDJO+A5DO9jyMw5UHygRKmmntc2oDbYJZdviEEqHBPTNC
Xjt12TyORH/8VJ2jc/tqSXqKzZRPWac9Etq7HF2uA1hhude3xJSuRUEfm5OF7gY0RN+6aaeB4Cf5
RhoSq0BdL/HNM3MOjy3VMaS+VEf66aegE53zieAhj4bqmP+nFWVQMWpKYHUDP3SBgPYHIfI1bmS2
8am0oIxrcs+Er7n1xHtsTpuR6LxNA4p4zLLJ1YNigN3uNJks9DNKFfR2ZlxdenbWg3Q1zb9X4Bzz
xCbXci70MyWAxB0Odr6STdbASXgaOLzR7c0STbZIsnADQZu+OFb00TC/u01y/rA1JoCVJbVt48W0
SoVANLnHeHqMWa4yCurub6G1tgHLM71aORGxu6I4F5xQANcZ04XLvkK1GfqFUHau+M6yIWeNFxs/
wwGSAJ4BwkzK+GUr6R446HsrjeDVXaI17s6u63obl0rfQwyKH2WjKKuhTEEvye3RIsHJknma9lB2
ce8FNG7HBwKRkl2rWd5XpVf1zqOc5bNWc7LpK1NtnTau43UPmPzizr39VMrlO8WzcSjlQDA33ReP
2PZL8gjqNKCWKXrQQkYM7PakMxduu2vkNJABSk4tdJJ8Y3XJ3zyyKJ4jgmEuuj7FW4yP4jFUEWtA
bmgML6FX9gsp1q9l41xQlDRewVSOy6oYQ0J6c4sTHTKm5nG8MlGN7CQtLsZUizecHMZ5cpsi9pPI
4gZWham+t8rGII0dOJuctDk7ZRV2iCC1tHQr5Vw9RPpUPVpMbRgL2Ln6ATtLLViS2NH7yLZFlwtL
wlOMnp5B92q6wZhJROZaIPeSMpP+Ffr/t7SB/xGK+QeY5l9CNv8n0RmQln+tDZyS76+4/6ZQ6jv5
J+SGr/tTIGDUT/MMeDpmPfyprgPx96dA4P1BIg8iAJORP5WDvxMI5B+mBLohqIJBMmTXf+MzCASA
NsT8wojfmRtL/jsCwV+gyb/HTu5NR0SmYUXl5/ypRPw92KX0kbKZtnH82izaFfWl3XHpLcpUU8iB
sCdw3M7FJbaZ1fTWfUI5LXIlyjmDFFbOs8wEhZelpc5LxbA2W2Dp+uhTs5J3t2AUZiJNsybYV8/J
xlWGsJv22WlYiE5PsvYtc0YPD41r7rMa7MZle+xRGNNxXRObQuRFEmJJj4rqd2zn9YosTYxDlEIE
iaaWF62oOHllptzXlIDBbtiOX0ZuuQFisa5zw8HcvbfLp3r8oGnkcLr6iEZmjBQOizTZUjGJO8Uo
423YkA9FFvtfM2z+rSfjuSr45585sf/dI/EPf2r7Xd2Jre6fv9X/wecGevZ/em7umtr3PxFnf/mS
Px8ZlDM+4DaXa5yad4qMB+Ovmpr4Q0gMJfdCQLR5err+W1NDboOcxQXCv+50KU/g3zQ1+w+LUFpw
M/4h5800/51HhkAjvtU/sFomuKwLsYWBgNdHwxD//+9oyKm7p9wrtOEKOOBV5TL8UjqTKz9d7skn
ubCSkcGU7SUbg5SFRz1ul3FrT0bT+54xDRGC9f0wZqk43sUu/aZk/8TttY1l0a9iVTqfnIJicCyQ
sEttxMO806lCMVf3ilpzS88O++NswEMFVg+IBd8TH7qUoCnF6Myqvc4k/SxLXiK3N6p1bVV9vBmL
hvOGTXsG4E+XPkF+eLE/tCLHTdjoE99mchIsZ2XqnpdymhjbEIeRYlhEIvE7sqZCUoKKEWBOhNlV
RR0iUmeLztgBO9DolHmJcYHJpePBVFwgQ1fvC+QaCo9GS5Z0taN7fhgAPzM3upRwSBrTOTo2hoVf
NIwayB5qoTX0Riv2Tlyu2hPQcnHKJsOcUbcjEtkSk22cLHnmCj65I4BBkxqEeSWWlhLDnHoPl1cs
sx7qvuzf0wj8xLdNZ4h2jVfLgdjxdHo3F6t5FCVvJfXRbOuIPdkA2yYsIA7Xa9+LyLZ+SBrSXqn3
GH9mNAFfQycZ+pUxOWMR2K2ItQ3dmySJNlN6EbVHzq3qGMNjLQUHq5l09Ig3yC2V+wrIcqwIfhG0
BfulAaKh6SiBFNyF78X0AOJyDGuTgrloFXvWjlfBYQLiNdl3KYAX0/k5MTdJPn24cXnTjVMFOTcQ
67/EmbMzq6W/LGmy8qKGc7MW9GYhGfYVn4vGSShMmF4SUl4bzdUGoG9mdTbsfusUy3VS6lkPvUOs
Ga95953W40MTveZO8m3hnqSm953mu1MxMHRY3KvijJkTW+cn4d4YND0YLbEN4+69IWTWL9MLc89t
azU3uE8fy13nC2zOTTEHhllx/T1UE5MgwAZ/csxN0Zqx74bxts/q0+IW7dakm8zovWadhh5uyqg3
nwmIFE9OvlRfqd7txcRnzh2JsY5pz4YAF8ZzOMic3CxjPcAgP2V2gtpd9zxzHK5taz0Ys/YOQU1F
R6N+m1l7dlwm8oxsj6VNUyjH7PG5mxEWwEJViAgVDe1FckW2IsbGBP333glgfdWN7aNl6uuESMzF
8ihf+9Dny2y5VCmuDItaAP0NinnNAPktz6x10fJGMlQzwTPM3F9yHaOht6wTdASnQE5XtIYz7UnJ
FeuXn1wIb4TzPQk5brTUCdDd+ISIFRckOLZL7tgb1yMJXUbXztO4etLn4k2bDOkhcZ2jG+ubaWRU
qqVHIiJ8BlUbQu2A99KV18WU+pU7gm7V2uK1WHW7q/rqSWkvcf7FJfsoZEpLwrvp0HPjNV9I3YGe
HJMw38AdctfZoSF+xY7kZcXkePcamFQ3/IhpQHKiMJDx0+gZz81UVmh13qemeR981I4DjeVmRcmO
3ZjFSstuIyFDoIDNM7fiAYFvMpk9iUC69a2Y5Abjcuxj1mShKt+dvj8BCfjuTFpwNqWboq/Nfe9Q
3FMuW4v6mhWU1Drt7KtKtK0Tjt+2oombhdU0b4xjxxWppfTLR9lDYrkQOjkFJfF50QUauU1GJh/H
YmMkdnaccjU9TnzrsRl+SK0iRzKlvi51LmLJ3kzH3laDUKRNIDRkam8v7lOBgDp044ZsQnTGq54k
By9Hi881rlR8ekkrwuSUfHqx63cGU4U6S+zEF01e0lM+zN6mkc4hG1pnQx3fWu/exWD8bAr8JWWR
PpXowxbyMPzuraZsXi9o0tFPUeZu6yF/nip5oUHOYjo3S3zrddM+yXR4NDWsCG5PkvKDBubHNP5x
dIYTHb6HknnbULIHdap9Ig3hHLHoa1H0Oov2EXHaG9vN0MqXvs5WdTFRPo+9vt8SdSOoCGXiGy0n
Ce9EmjQT+TS5LmlzotjnlENIWRZP49ht5uYWM1euHO1Enfbayy+5uStEexpjVwZZhaLZkW9Mwh0j
BCaBetrLdSW51zOi9zykv6E1NzSuuCtRzywqUFMUb4mNMsPf3WSjS2U7/Lvhke6d9qOwEXj1wd3J
urnKAZBqud9ps2F4sdB4/Bh90/YXO8rWNJ0SzDFuMbxtaeA+9bm15S7ms68u/TXp7VMXfrW5fjKQ
Csi83fQMt0gNhy6gtYci1SQ2t0umPu9MLGr7g1G1vinuUafTxoZzNe3PxSTpvrzK6eqCTS/dg16Y
WCOOFpK2I7qVUcc7D3kNY71mxR8CGzryLVOKAJPWNQuxZcNOy1kfP5K6w9RhvS9d61uLei8S46hm
2lqFtZCxZvlzn2yaHrLAAI2TeJxHaPXIeR6t3HxzRzR/U560ks7PrL4W6r7YVqJ4Ua39w11aTtfO
V4OEmur959Kqzdhp1WdrkYwqXwcdQQ7y3ndNw+9Cl4rOmcFyDnSDIf891tpxRTDnwwy2vZqXB8/Y
F8rzOz3lIatouYiDnuRiV9IDWSysgslH4rQf5t1Er3fXxTXPZj/tGhZzKp1pQXdIkZXR6T60UNHo
7ajmgE8iOEJP3luNfhmuDdHYGDct59vPr7pOcVgwSc++LC1OUb1BK9YonGq9gA102iEO8qRiRhmW
fDeL9y6M3GN7jwYa7fMk298221oGAEWrhMndJgnsedxV9700w6jgXo32zSI5g/3xFe/xIaLeawFL
ufXhgxvJtynN9mhEmyLMITs/XeMeuFlNx0av1ylWH3qJtpTnHVIvek4VXiVzGgKiCDfK6pOAgx+y
TQlMnOpvtH7jSyEIIK1REbqL6pnTajxJVb/PYPP9RdgbCsV/RY7jBradnDtXHcY6QwaPnYa+sX41
zsazTWyp34bjvBe9Band2adIhHvGUuRNBc7S7jhuxZeU3w3kFwhkqwysixGiWMokMTHWS/qrAotm
s3ZWEQK0lRasudNHQTB0PvALzk95Gm2azA6a7KdI7zx4+aOOKE5F8nLJBRXzTyAWXFAM0pbhlnTp
OmXAUmY/7JIiBKjcdEoujcvEKD7lPVuBQ1KIu8Mn9ks50Q5gYg9BfEIfPnRFxN9Jeh+y4viBROrE
xk7KjV0Ya6N2QHOnB0/Z614LKWqk0pUGgsWqXmnjJpbqx1K/xWArDTaD4ppoBnuUCYBkbSKG4VlW
oYhCei9adRkLZlPBYPUmb5lzcOEwfIsJ/S4xm31KxfA88IvOx8SV721jP41MPd8A3FCk0x2nkl1r
G5xIjSB3tHUMuxFxIbC6eVWUw6aOfgF3rZYZeZ/To57DKLO5TgxfR17ItFTrErBbdxw+nszLZn15
gfNbLyIiPaW9jZy7bwnpNKuB2IpmqVHpajuCCBLnOjNfh+Yb5Xg7V0gJx6Lu115Yrrwchj21Nnn9
SeXH2olPcvggGYPOEDqJbD5exhbdTpTfoT3ss+IKE3Cw++qIdSN6H7gSd8O0yudmnRGoWMxFyKJv
rnvLesqpywEU2Tt9tzXyUX1bID9r1VPjmffryk5R3BbGt1EVrUXEDSPjPgOUn0iuEO+iMTgDlw9J
ChfXmP1rMjbNnij0wDPTVctLoNhEt1alwdRb9uKpLEiP5ydiMxslCSYTMlnD66tS+0N2W5upGsPW
cqJIb5S/OqddzRpxB8jzHqHHDcphzy6ek3gokUzVfbC4yO4TkQiLpfjVq2G8lWS3kRIFnmxtCPog
Deau5f9s2oNAJw6BiYrhmLrxeTbsXTIr+0YSNz6iY6KZ39SkQ6trq4mOA2AHtkyPK4SO6Kh4gsJw
2ZkoMFJvkBhIRuO8Y6LddcxJVWxusOI+JxNvlF3sY2oE82mXp+Kcxu1W1t62y+3t0H5Herm2aU2h
Bi6Mx2svxk0kRgIlrSAlDCyqymMkcwgAj0zMcmMMj53cFcUjr9XzOSYHRWy/wqOzuTCy9+iUVPg0
zPKcFqavXLmz0JmW4bdIuFSY8zMOp/MQ6SeXxfJiFWpLJM5Kje3DPXaEPpoGZDpd57EQq87Qbig2
HwTR+I0+ipXdGplJVGPS31ERf/aQn5dQe8JQ69fSPsnJ/jnNgHZRKndTU4f7jLkkwrl29WhAlaXu
SyN9z+Vj7pIkE5NoktnoYnD+up23HwLRu5EujqwkKLKDkbYPIUnw62GRAutyEZWHMm8p9CnPAhSx
iimxNJyZm3j7m5gg3DYFmzZ2UOT1ONMvIcefsiMIlHN9jvbYpOdo0QJBQRY1gN12APRGrpSGDy71
M3ZZz82y3S0cFQuuxZH+QUUfywCuhDWym6ImiOOPKJ9NnvSC+8fcGt5qJMPCj0HOcpNbILcbMG6e
wT5Jdomtup1nd4Pf2vkTyGfYQH/wALtcUhl6G6ulaPONcd83dG/+JbMuw/katgeMOv3RlEoEeVRp
35rntuvE0E5Z1nw1YKA0XYNMadP2Ht61dtx4XjUNkIlA8oToAjevYeAXt5lOyHQgtznko4LsYUKm
JnG0F4bRyltlnXtWVvtWzuCuGQlE1CH62MwidjktML3ug8RTZC5TW81G463bhZrhFGCmbNc9COBD
cx8647yZktGX8Ig1KEPrQOOcaHEffOkoQKKImbYOTlrf6m6r4poMUrQlr9o7s/q9JPv7e6c2KHF8
k9RKOMCYbTovPkee6TX2POKI+9ztfiRNM6DRqbD/DcsX0nU5jimuCk9vQ8Z9tktPZ7Yod4XPRHd8
bVIapy9qRUcOoNXMedqYrauqCu5SudkX/P6lUayKOK+8i45w1bJYwHso01XJvuDM+h6GxhTtIntC
NXIqbBpB3zT1dSimWltRF2GcwrJh9+l5WhN/NIxaW0/GLB+ICuNegFmPv1CTwp73ceFmsW2BWYag
rdyeWkOc9ElAJU57P/mpCprNMXEkNbFrPgByO7wcTVJgMo+Z+vX/1H8/302xZKvCw+Pr/9fT/SMi
4VD9vSv2v77or+y/8Qc2Vrx9xKiQDEOUyt/mlKb+x18SGeBCqbv5c+j/V2esJe6jfSF0zPZk29r3
ise/zSmNPyD0HcpSiH/BD4pv92+2hP+FNZYzwT/NKWmnIppCR3ggoMIhgOSfYgzyNEwL+NcyMMli
e7RJRDpoqov2bEShHy4d9lgMmSVDq2iu9M1gdvmrtOtfUZX/HGC4TNV/pHrprbnJL+t6BhKS3IL9
ysYcjxAgbtMwgRjgClsBbX5EGKc2M/6CyqBgwZ24LWjNeI1S6iBEGb7C+nOsJE287IqbZoiE4ees
BWNDKFhNs64eGVcysx4KHQ17GKqRT7ZxdtvEfGrHQ+UaB65u0aHV4pcp6b/NFFkVUk9dSpN1QCuH
kJY+bGM0xnKpStAsnDj8NLyR+WRzKScbf2j2zlJ+sAbAbRQ3seoLtTfqIloP3h2c5eSunPrR1MH7
mVCqlVRTvhuX/LIwed2HWn6UqODunBwl8s0Z1e2mZuupXELX505Isp1XVZyQ0yutUfmamQEGtqp7
wM2qHSx3ClQ779JBs7eWIcqtlxZrN+u2spJGYDZsAhgRQJac1x6P1MJtphUddiZJpok3jf4kxFMU
TZeGGZdnVY9sCGvQxV2CNtMu7T6ZpgCecO/q0WnQxdpN1AmfZDA17h0YIJOacCg+Cc+0E/AnG/ni
dSSHJKF4naVX3XP9ucc6xtYr2hdzMjf2HGq7fuGsMFsWljldW2sdE8lQ8GLG6CujQS+WyxblRrJQ
xuY+vl/d026hJQ+aqIW7KezFt7JFADQA4t+pBdtq12mcrmUhCdlQ+Sp3s72mOP+Xza6xnXOSA9xl
6baUTbWK7vl7UdYda3avsQ4JoaM1gvZddFPejXfWUyYLtH362tAErUHedie/6fXjxlKH62XIFDlD
DF5VIrdhqr4GyzilHtyE0XEKQEEK6iLbWo3LnzPyrQ6yDJAS79JmSANdzB+5Pv+k7Y0dq+Fexs1x
gcPRuuyhcNS1MQhQ6obnsCBL38pX2VSuDRNnrdn36w7cJMGfxykVoX+03M8mL7aTm1kbpzS1QDfK
MkhHWNBUVYdR6rvQ6B/xGux1uGxRcWHVstEfZqbYZLPANlgi3fD5eQ1LBOklJ+dYOY8G+f5+Nt75
jCZal22zI8+/Joy1XM9LhkUck15gs5cX5B8uqVkgCkRPdQk4V1fM88K3kbs8fxU90w3gliX+IoKa
k1HZHLiIcAOyvhYpP1oyYCIz/pLUVQXaZD+bJOF/KSd5sttwP0njJOz5JAp0ubnZmZGiAXNuVqOd
bFPHuLZlvZXZdPM0+37V8U5VPr2QmXiL8DwklXhqzOhWG9pjUvJpYac173lRHuYSM+UwGWbGhsbY
raMTLmfl3puompWKxcXqwo8FdCRYRHPDMLiqw/7c1/VuIbSFERODBE0HYWSoW3r2LqyrX7LPGSX9
MnHuMJKonkZDO1Aofg/yswgSbPFzuCWLRKb6wO6dfpePLRE7hfUFkD/spSWLTT29ijtMH1WYdhhy
2y2fKbM0n/kPZlAKgIl4jnExf/ARDYMc0r+QzPbTpsF9z4LTaNrBcNQmFGZ+bVKj3DutvXEq9dws
3Ys5FteBlP+gnbotmX8NQ5W+gFLU8VJBafhLHb+4eE7u3q0m896SFKDUrCBfXWPlDsmuOI7UNjuv
XvkSuy+FCys7i2qDpDSvtFHcOKWz+C/DWecKWkzma9a2296DuXLnL5ryQHQoTwVptjZJ56W7rp8A
HJkQgL37Njd5PZ2I6bIwz4jEOZIRChpC4TkhSIHg0fXJoFsRsfNiy/IBHyXdh/e8lNCsoS6xa/qw
FHtbqR+JtB+tfGHeWOzIK3+gNuYNK5NahQLHUBhxsylaljUq+nCK0h+8DL+6StRbERU4gqv0pqaB
yMrI2VJQf3//3BeIrpuHo4CfVNmBYxcfY0woolW0twqsGTAW3O1+7pbz8DYq/quzont6RJXses37
xDcKEz+Jw6iXDywFMH/a+OYwNHqCxHztrPLTiZyTh0NptsyHqMjfWc73bajv88Fb/FzdM7HVq96q
nak6PQhVu5cVQhnlVHeHi8n9nLEAe8cI9cXFpxEDsZnzdHCa5FPDVM8GNhhcWMdVnXOPxW+fD5hC
BwqI1/B7ryVp/iSTcvHGI3Wl5JOdifmhEXm/R5qANrOJ7ANOAtFWJtE6lUyCqyb6OY2U8KT5YbGK
bUusPdcek3RVT34t03CsVH1NcA/dNYR6Uw9T7WOzZfOPyrfSSBtA7eQhEfNroWvfQGem74393pqN
x352EtzKchd68jbK7Izy+IDt56Na2FQXXDT3OATLsIOetr9V301H1x1JksjkrhoNTuPJ2K2Lydv1
GKtjVffBmFA8kgrzF8PiB97OFxaulitOvcuEFgdD6DL7rtWjHGsUfk1feNxZMjB/B5WavqfIeMJU
jQqnDcfeqy9sHRm+MFJwKRBj/sbluO8cMlCrTaLNN+gD/GedS50qg0AStw5F7d4Scm346EIeegNV
EoiHSYBF4LObIP8G6lCElX11pnuIPfibGbfemRNNxmJj8B568m208LD0S1f4KGTrKka0rZPqMamL
d0PchTYv3zGbTwPNy0ghwcfsGsOluB+7enUy8/wlr7rfmid2NFTmflyK30WFl611j4MbL/uipoRT
jfrWsoZhJSLjnhCrDBLqfzgMohUGpcRpVnM27Htbv2Q9FHs/NiuvZ1InjYXlgYQFOiDyWUomqP0e
dDrj6r38TBz3czYYwstIub6y9ess061XLz+qkPfJMcj5dCoCDsaUtyT76AjiP4p5OjJ9i7kdDo/C
JIuzTwsIfpcB4NzxcS7FieAJ7rcaJUUEDVByQlbLlmtSEkAvfhDAlQOcjuccp956cHBdZKLbFq5D
4OyA3QkZ94W73J4O0q9mcED4vOTcRJMRAAMye+iTnSPKcWMQVbsChXqmK/1k2mG6ZSFT63CwwIqn
hNqdquJ+pRO9UkfQuq3loTDeM0x72zo1RYHLG+TcSo3DPLQhMRh4GaeGm+jciK2we3PVmEPqF72O
Ld8mfZ8QY9jkGL8ECAG/t4vgUV1KifRdM7xo2Qs2IM4X1rnjIIYTK/nMkpicpVt+oGpGjOcsHRMk
E+5k5rzVpyul03Cv9b22KTL6I2mVstdk0V+dWViEtEFxm/Ojo5If4zKfzSI5dV36IZXsiYXBu1/Z
2bDGSZT5dt+J1ewlTeA0NUeBMJ/B7WS6NiL5XQvlrFkXk1WazdeRHddq0p2ymjNzGt3vhvGqmWTI
jI249RMLs1Hq8OUT83PRH90JJUdp2lMxTtt56rGmCubmc0WElvhVE+10JHrjaandlw41rtXc3yM6
auBMDHjzGoIv3MQO2tNCSPfG8ASPlibXecEWLkiJBj3OpnvXXL7CCciiM48/5p7cCUsSt+DhPGt1
4GZS6BDeB+CFOdynefg4zkPOITntWDLTj2xSJ8PA2UO31rhazPFCV6gHlJ5aJOp2C4Xg5S7TLfbv
Rt349MX+FJq/+qZ6CcNyn8JBp4VY15hsAmtenunY5JKeN88lROoaa8OxM+d3TbpcfgQeuHaan01A
hikVz0XoXN1seexKdeQzTN6zTqSLazZBatifnTece/3O/WrTQaTIFvZ4tGKxj4Dh/aFnagw6uZ5T
DlRWpR6GHIakLbRvs2rORclheKnz2R9S7xrZGEB7HKpjWWHSWvhAzl2+0hXYppbDSWRZuGN2+mAS
B9J3ODUEcUM28R05u0qKX8EPaes4NMX4lrlRus2j4qfSsjX6yl6DPTzpbl9siz6D3Y2di+URncbf
Hnk4uBGy9Fw39o5j11rU8XsFU7nv9VrtdbS8neXKYeNouto1NVi7r8f2PrZZrr0qUbtZ9ZzGWVbp
Ee51iO98PIi2PCz29BI21nEmswIuzPsYFAdX4ps54Hod8U/2oVZYM8q80zaJ0nKOKTowdQKX0Ht8
VLvew46nZ1CwerLSx/m9yyEuSGrHFq58IlEwG3omt1CCRvDPnswqeXWbEg3cFeuwEhJLZvYhap5G
q0IvkCNm1NYb+aqWY+Bg+60o202qMRmk85C0pDZ/GJakQzcMycoem+TWxumnYcbL0VL2obABbYeG
JXES2taqonZLpkQY4IeK1jLSLyIuHuLY/uiBTfxEppdeAypp2mqj2Y1f3X/iaN8kiHW2uBeLUyx4
Hd+EkX2rNWvdrd7hohIufhFxbbFg8GiDYzhcZpxBBEWRvPC4fpGEeI2ZG/oZEQGcyttfXp3UgbbE
T075RS7HmyPaYtNSamlxtuYGS6fSPGUjykteEMqxGD9jAwgYOJkx4x3VWWpNBDOZfScSND8MPOFB
aPBVReLozF3ip57qONZoRuZL7hK3nesrZ9a4QHjrxiDLurCSVe2cZld7T+NbwUGwzw2YfsP2yZZ/
Xshm5BqS+A5B4QJMw4BP75Lhl1utF0aPICG7UOxDq3+oh4y1ufYBY61dPGSPjrh6lKEFDYyXb8p2
Vczdvq7ng1U1Bwe29o6NbGiHWlZd7JDMgrPDMNv3EgSYZRqpx4KTZETLiL9frFuvv5O5Hu7N2tqU
XHKXAs8ihLxvuc3bBDsMjrS8IvVzipnPIas3Et2l6qC9QymuZkHKiye3HtatqUKMwDEIRJlclqo6
Jp1+1m1x7jmCxU750lXtc1HbT6TpYko3dl0c9xhhu51arHUcz8+MEfCbe90DFVIGJxOTU5BJFnRu
/ggrdEXVLS2XXfWeppeia17awtZXUdxlO9OZf7WLdWg6rqYWJ7BwvF/jqYrPaoVTF1Q5CBf8SHY9
BXk7MowW5WHwEHKW7h6IznNMqFJy6M3R18IvYb6NLIjD0tySYY63Q5S/HwvHO1d1cR4G46CT9hTo
Q3iN2yHf2y6QNj+nJYwqsJ34u5PNqUYXcvRiq9XcpnW7OUlUeGh1on2S96X4aNSDXX+A6AVTjzlP
asMG5AqTQKoHdBCwkRrhvugvXaskNoTqETWX4oCkKFb2FD/NQmpHfVT9qrdnItCGgbO+1C+ztJ4r
nFGiM3Fy8QfIeWmNXbbcj5TrXJDtvpgkspXLpU1ksJhq3Kq23umOcak7LzBC6gDa7vleerQpoezv
WlUj5T6bfpPouSdNbVuU+rWp1XKx6dZSlfbL4BW93VtkwHXfy2apdqrPkGP5LdxhHi4YCiG7LSdA
Phph/G3Xx49jrnOPVPiafI6NzAqcxzHTutTFeulYwVgpbUu60YpqUV57xYPilYn5u43v9taeg45l
9uEW53Z6HkDFD3Yn06PTC4PxNGOAEdvyitY+HJbKfvr/2fKfs2XDRh//nybL+y7//o/q93+cP/6R
Gv/z6/4cLmvWH0TDcPLAWyINQsHvqax/UrD8L1fw1NN2IP4WEvNfwYvWfzJ3XkuSG1m2/aELGrR4
jUDI1KKyxAssS8GhAXcIB75+Fkjancqsmszb83RJM1obu6sDgQDcj5+z99p/ubR9ScBCIrsixOEI
/tte9ty/sLHRYfZoLvsYef+j9vLaO/5v4Tiyc9M0AUZT3QRUH55J7/tXDaxsAFksaxegwhpz7JNn
LVHARExyiRSnKRpQNNABFqAEmFj/crf+bXX/Sn30XkYx/f3hFmReB3mHw1d5HStm2kYE9oQIgabl
IIYwKBiPHBMIR8799KQ6PPBsjbhFwaONdzALsEcMmXUowaXiI0QssG2qQtEJZby1VWw/2Pz4l/TS
P40zsgOBPsO84O7acUvrH91XkdxmVqW/TZPR6DgxqUkrZcKZY2b9UTLunRGMUd1U6DS/Z9Y46S1L
/Cj2gCV4b4FANDtaV60dF3K+TBIR3TFWz76wgyBYSw3whRuVTvoJtAHVUek9G2YNrSt3ejxKpVPB
24o6JslkpjQ/597yrkIPMd0/t/Y/Uqz/jw6NF3L0Nx0f/z9q0m2eov952vMwPpdfnyUDsn+gquuQ
yF7/yD+vo+P8BeMQ2m7I6MakfcbY5l9NuvmXi/0J4xzRiutMB4PHv7Oe0PxrfdmY/3i8KqjSeYn+
fRkDXm8HMbqPxQMpOX/wP5n1vHwZQf4x4Ql4Du2INPf1Cl++jARJD0uhTHimgZpurAYQAcwBJlOb
RldReGkx9g33jH6MedNkZtlfGmNlBR9/uWF/eC2tl/Dqfy6DZSVwQxfZfhhwj35dE2pEPCqaUeeA
3xVEP2hN+kSD5DWh40UWbLYsNrzPoC0/DZ1vo3XjzD7vcuzc8xGIc3Ljcu/JLk25dVtXpKCGCklf
zpxpxPMH3Tq9feea13Xqv9cxwm9slyCAdTXhur3IWb/Tt2f6yym4Wev/5DDbLdhATEoELCBKmvmQ
JUF/3fhmezGmNvKiIhH3qu/Rlw25fyJ0hrZex2E2HX21YZTWAXgQSSjfWeWsl2zbfy6NazNZ6wmr
4qa+vDQsBdxsxmQ7b7Kqi2D2wXnMab7Twhn3ql/u8iVzTrWyVbwYlnXMFk8SW40X/J0reUl//vdC
iIhc8WahZ3krP/yXe1Qg0WGuL9ydu0RY8vBZ1j9maZS3XgdKNelC1qlkWTgULHOyffsHev1Mrb8P
W9aazIxRiTX/5WdLCORWSJ28Y7MjZYeBYwqBdcjNfTGGGodPi46X6Q6kx7c/+E+3n8BRNnPCnyIC
OV+9VGhkE3MKW2dXp6mzqwwdMW1Eh3ZUxNnlZENV8mTW4cROM7j30zAjdhl0dcdWwSDtnYtZP+zl
Y+qRDwPJHtEl8Tb+q8fUB0BJzWnaO7s1enOfBUZO8jetw3SDDzKwY/AmTX6WuT2DVAA4+dxai+Vs
fUZmkJ//77r4//Kas2ohc7d5Zxw42/Y6wf71cZhc4FlJoaIdqQAzSrkRChuFTHKVDsUKEPLL5HNG
Fi38kra8ztxk/jAylnocPQAmtLmxKIxz+1m62qArknm0owxxBMWTfHz7Sn9/bv9eFzESeQzLSDp5
eaGUx5hCcLjtDJhETFXNAN2ir1H+yvTKLpPy2h1QtM20ao9vf/LvDw8WIZN8S+6T64N2fvXYNt2S
jLJT2T5cwLYQhwOfroGslWNdb83PWaXsj9ZQLj+LSOijbkJxoV2d7Ysw6G/evpa1UHz57HAFIc4C
B8Y/8pa/r/WX13fI09zUc6r3hDDRDSk6Dfh2bljWLnunXO7rKqrns80KfbPMLma8aOyYOfeZDqO4
D63lTpVIWS/qDrv/R87RcVOnnrFXcsmh1uJOHfeOOVuXBg0Nmtt2pfsDLU/wnG5Qlkj3Z40t6u1v
9XfG9os3guKYPYa3k8w5+FuvFqW8JL8rs4px73p9fxyHaTgySoVPIKYsHgHW753CofdY2/k3PY7G
McR59d4avX7I64sIAE3xNzsT/+HlE8aSnK6972Fv+y0+dUWXkKalmWNm74MPdYXC/O2v/Ycfk82V
kCNEJDjdqL5ffqIzSFIw5mjYa5f2p0nQGQ6Q0n20zbIO4y6Dk9+qVl9ygGwvo5ZAyNlb0HbafXBX
N9V3ZevyaVyQDc+znT+1jU+vafTAHs34PESlqiNou3SERUvfFaMlEiQfgdG3t7+H9bpk4XTCKYTK
iL3XotB6tbnhg3KRNicc2BU6ili6Zr9j7qk+uUbaXTQWvvkkGvBFG2l7bJcUWXrVBA+TghrkynYf
iRSgamL79y7bHupID5RZ4YQ3SeHQyWcFfWc/sNc7+/K3xrzLmreufT7pWut2/etrFPVAyHs57cNO
Zj8Z2MJzaKYBR1U534lE2EebF+Y0eHZ1HxjTt5X3RBMR+41KOz9DXD0bl2GyYBcN/f7GbhyaWtjB
kNIky/xxaTSqPHx3N7nuPwScCE6MG64M8GHBBnBISaDuOF5rJOvv1EC/P8Tra2SxRLDP0r969cXs
PuzCvLbGfTKY86UqjAHZytjcUMnNp8Rx83ee4d8/L+LwyNtrkvUJfvXV/uENjuPliaf3ttb1J6c3
vlN0ZCoGwfHVTLP+vbSRP3weic0QBNgH1mPxq8+T7YjooRgmRtie+4GQ1OKHsejgwiPbBi9Z572z
4K7+1FdPympK8zwyCchjs18H8gRFXofwy+Z9Kxk8Dw69XGDA1QMs1c6E0RBcG4J9pxuMcYfL36IQ
HmokS3ghrVtmNukjAn5z2/faf2df+v2t48o8goLQpTk0ul+9dVCjInJBE72PSqc4JHNkPaWJqDdR
6Q/Xug+jHVJ/60ffj0QZ2rXavf3W/+njgdFSyfH28+6/WrxgL5HRrZoZ1E+hP5hGa30hd/hguMQQ
7XrVO7E2+u8YF9qzyGFOvf3p1ks9HHUsoYT8g3+uRy6ql5dvMECW2sF5PO0R/ik0zEPkPUq37bZl
RzBMnC/qMRrr4LZPg1OGi+QkzWC8cWYvLLZ56CDJHdqEsHRAQQdckemHt6/vt7uDVs9n6Acgh0KX
v15eng/keQKd7+x9SoGjdFeaf9pgk7C77tPkOd9CLLz3grdqz5TDfHj7038vWXBH8zd76trZ4RV9
+fGZ6prFifBY5GhrjXujGZoPk+lE03UOkA+ODrwda5vikUPVVCgAGlnayKMFDhFaea76/7j054Jo
ZUVwxX2Hb/XqgtJkAXNT1C7rxIS5bOwZ79B4AeOKIgpvbn85GLV7evs2/OFHoKvkU/CvCUzY0F/e
hWpxE41A090XKdTITR6N1s8eEs0BzllwYPJcfSOGyDr2Icj9uTHs9r3CZn0KX+wzHt/VAZ0XMRHF
A//qMdBi8m0x+v6+JzsRSVa/IHYqsgni8oyQ8ywbE5XJDIlcQFRw5kthIJW8dXoLOgKDjXp9eJOq
eefdXXsfv13XOgrlTLT+LH835X7Z/xin2r1lD3g0waij/y670dsi2aez3JsgHXZh6DXwnbkxNWGP
5F4fslEpb4vIyD/p2hyJKB3tcD5GWL6ifQ2blPQQXMRE1S7Ce8iyCWyukQ1LclCTjSmjBtr/Xt7d
76sAZIFwVeWytIQANF7dX9lUpdVaPf2QAsv8ce2WMPDPIRBvxYi4aJPUKW124aieQVIU6hjATQDi
rHC9Ygebbu4PU5aqG6vmT25bM3Da2EHllr/zJPz+KNrsjhGnT55Ei9bSy0cxIAe4zLAmMe0LnLgo
Zw84nfmxs8voin5jeQw7a/4KAPIw+3a2f/s9+G3TpMChQPNNy6PrhSj55Ye7UhBpl2WQxyZCuArI
g7e+iEwscxweUNJ3129/3t/l08vHnlkkgWDw0m2btvert50Gg/ItAepMBPXwlfmhPpSceRmluuZl
4hhus0tcbzqyp4bwqCJzV+iiOdklCxF8zeqaIPoi9phlXTiV1x5oxHbGri7phlTEaXwSAUDKaVbU
VzPelLev/lXwKlsLDLQVo2La1BkeX+Ll7QIXljPRzsx9zRN+7cgoerRqB89/aqVPsPU6+GCGqLZJ
NveXZIkmaLTmPm51G9A9cvJx3/mAp+N3Lmt9ll/eVIdNj78CUoUc311/5V/eWUnLpGkXLKqJTEtM
Lux7M1KnpP2Q+W7SfNSuMJsT5sFWbF179JsdPlH/sl9I2uo9vGGghUnf2qghl1fRbKcJIiFjni6m
Lhqxs8ts9C5bSG7/mwsHj89C69P2CPxXF86TYNf+SHaGFWpUDl1UYW4tBp8kpsBPPtd9h+81scqa
9qEzhBZBP9YE6AuV27pVrxJj8PaInhTejY0RpMFxSGAs0gRYK25lDd6dCFzDfO/Cf1+914kEGe8B
i0toB6/2j6ntAzFb1rLPOtNlKupY/bNXYLksnfSutnSPviQ0vrhSGXdMsNVj2DAGnUxdX+c9L/Y7
D8AfLmc9moZR6LikEfx9qPnlAeidkVMHNf/eD6Z5nyYOzh5bZ+fG99RVonycOEoE57CZonNj9Pq6
JIbviv9wCuw5fSfd9g9LLzFxvB0RtpSV6PX6HS8blMdKU+FkzaF0EkSyZtVO91ihk7UNYYPbLuS+
J1DuMvXl8EEXREZhpRx3CwINRDpyuW1cByCBGst3yvY/rECcgEKMWGSKESz/9wb4y71auSIEb3fL
nvBdw71qaF9vIj/J2lsDcx9Bn04mgo/GbPQHD5e9uQcI7ugvWZRSAJVVZTR7QG2NdUX/jF5y4vmt
H4dAUIj1KBZRnVHRO0iTg241S3pEMezLJaPMzDi1vHer//DDE862VpM0R1gAXt3qsMW0n+Ok3eOS
x78mbMkx1A/3Ok+hUEtPLVcO4MHTNKaPBvfklhgv/+jgojqA8vDeWR/t9bF/tRCxpKPZYm65ziZf
Vf4+v54YOBkg8KqWE6aS+rru+TViy0Ox6a4T5x5pD+ZJ2yWbZ+7pKCnzNqx0vRfdCPgPtSKoXtYK
TiZp5KKhdKSJZMUrt0tWIQgsncF4DMB9A5QQ+ZcOWH2D9eRr1uj8c1kF/tM775bz23fiCEtQM/sW
rxdxyq8WVzRyRiH9aG/zgt0Iq3CufJnKfUSizvMYgJ9Ki67d2WY2M9hIoh9ZOn3lh1gxurO47018
kv+LS+KARZYn0yD61q+O8nkz9HbBvAV76CAvpa/aSxSESO09mAH2aCGdL8vhU8SudM26MGN+R0Vk
YJnYLXyVm4XovHeu6be2CR1rCNp0Hk36+PxAL+/SCDFTm1aQ7LHW+R/nvMrIYvCaK2r6EdJpY3xw
FZiAt2/EH543Wr48a8zFmBxQUrz8VMjx41CFnB1El7oHGp/2sa/L4JADuj1YoqouCJptPmXofy9a
Zfo/AdA+C+Ig8o1PEPMB+Km8MsoIt6Pt1BeerfxrUnILlFYW8qoaUMUBvaq1M3KjPC11mzw2xM4/
stFcwtJGlfT2F7L+bhr8+gYBZ6NwZV9hsuZwQnn9jQheWrdEk4ypDlsQIDYfboLtBY/EWM06NsYW
4k3PRCKNWYSRUTqDHZ006mbUqzNHzk1ZEAe2QZ80tU81udRpDJNzXnZajaZ9PQMHn1CfjFp+0Vap
wUyaxL3UsyR7LodriL3Hf/QKMX9KIHMxeqmLp0YDr0kHMW67lmyz2Oisla0flVTvudMhd014TYpN
T308ULu5021BLDL9ZxEgIfKFq794dajazVJkFl3NIinPjmISvhubEceDXwHggCxgLLFraSPCOOo1
KyLGLUv0XeZ0DaB1JUZ5TnLHrSPIKc9l8UMOGT4ZA7UnJ9cxTccLLDRtcrRHMD5xZfdK8QWNoThR
IRR3NHLkT4Ia4NHNfDnQjTP6Y8YDE7RaqwTa06ju2hUjgSxli/Ng2+gV/TlM0erKDzyiW4BIQpRp
nNm4wHza4Qp1Wx/Lro0mfjEmwClNYoI9HYaGzb6a8TQktT/Io/K6Ec3I0su9E+bwHpIU5qY5SpRq
Cjv7GUJ5mO2KpRR+LNKwM2PRwbo9TD0hHAenUOU9N4/lUBbrjUqK1NzyNpIJYzV+8L3q4Mm8dzr5
rQHPA8lybmP9ZkQHJO3VWtN2vqwFS/quIpaM3Jui3htrVIVtddmVQ5hvg0gQWa/FJo62zilOnB+t
d47rv/Xa+AB7bbatg2+Oze6rest05QINY0mQxbb9CVdbeq5zj5iREPz3MNUnJ/UfUFJndFNTeVFp
KLA43YwDQ5Fol2JYoA+UqR9vv66vT0//XBU1Tuj7zCbMV6entmP1J+8c699cTT/KQiNvHwJ5Ow6o
4DwiYvZvf95vtQsrHCc1NlhgQyaf+ur80RajqH05Brsw0tFlDmOX1GpRfg7H0d5mXse7kbr19UJ4
40ktFSJEU4zrMcsibgdLi8fYIhfLkz9LAhJgMTx4VQvvuw38K7MaWCO6AqEaJmmGOqayzPfWN9db
L/HFAkdhSPw0tQZyIsqvV79k5GqvtYcy2bXWsPg7qLQyPHVlR5ZRKPuBCLdZiHOChFgdEPgsDx3P
Hyq8YTGj/eRZ05VOSSQ9FBNMjdgaOdSC2c+az0BIJhSiEHJ6QPQOonVlPqdFQd091rBxiECRdQPO
tu2fZO1eEB6RVockmDxx7pTC9ZUVjdB3olp972Bm/WaztEH9SfiQtLddr9r6QPMutAhuMzNcUlPa
q12T6wQD6DA2yykNy7q/jZIES1Vehd55PV9HsW1Ki9BTmTZAOJax+toSHNTu89Iull3CSeJrMHR1
edQK00rsR5LCsXQlhl0/s9Bq5ktiy40VoihaClpjcZHye9G0k99ZIMr+kSaM/Cpkjbq6HaDn7dn6
rOpcL3U9M0tnrEegp+Ndl6EDUIWIZ0QZ+bhMz645VzYy0DyvWNJ8C4Gjvw6YULrU6clxgeJtfca2
mA8IOlZo5aMSwBVxaPjb9eK1m7HMwulotVlZn4MycuerXFaDEwPGbQ+TOSVXts3SPpvtst5r+z5p
MBmtXgsJtCcp3W8sQOGt55Hgse3zrFpFjEbEvDGHHGcSBkVfrHvAeFAbBGstnCUcbB7exqNRezMZ
FTJVxyvITRwi081jWA/25zBD867yFNgZiuUCVlux4DJMarU81mCYph3okvLWaHqg1wREjFcIJ3u5
zRy+YzP5tTqWOvfyTdIEhtwlAwkXO4VSy97z30bRhpDxod4MmPaJK5cVqBsvCcRZhymABEum9QPM
kK7aLRqHySNW5EHdYmGtxwOsiUnu5kYY34ucs+sp9dgzcW8q19+BV+w+GGkfjfuoq2sAY5UtIR8a
/ZovOrp0yUBJyAvEdjO0+pnAE87zhUAg0aiI9J/Mj6buFipHaeHUm+sPUU536VKH3IQ4wPYoQS3l
w6HioN9vMglB7NDCIB8vx7GA2e8VxSDp6qV4NHIjC6HaYza4J9OUjFunzubYq8aivlVWD4IrDxHg
b01NLg/wKx5dexqC9KoGhQsgioyqezKf4dXnQ5joSzyAS/tgLK0/bUrezemUSULyNtgWZuOgaw92
lhsOAeMxcG355TIHCXyzMQT63TutLg+LXZTiYPlYnyYa+tWPAhxXtjEnU6z+rdFnmML/vjvi3iKC
zgIf60CcWH1xNp1OdweFu8CoSUN2ueHRA9dUTe4MMVCUcp8a3Rzs/VAipFJW2BIUknQs6pxaOORN
0ZfJdpW/rawEKmEWyEt+SMWcnZiTE6FDMDiSMIseZM0Y+ZYFZZwB6ACMiDEHMIqZmII+lpNNxnAR
KhWn6UAS6Wixb161lkfQk5tSygIAkQngwVngy5pTd8JG2am23JZ2iZ8uc+foAZ088P26mr2HXmXT
d7C9DctbM5LbEzmho/ZowStxrBDGE3ZK91FhJ1jkZ2DXpbcFK1dDF1ct9g/DKiFesZ2Cb+nNyJpO
hGwNw24iTuKpmIbwB0pp58ktZN1hrl39JqaHLOACuh0+6KGaQm+X4h+mZB5GBQo9A2G1cYIq/5o0
5tQDOGrUk8+4Vx4Qb0wL/TxjWeIxNdzwQIZuJbBwkOF9K3hielw+ddvfBYIvukfsQsWo7SJTeBo1
1K2oKL/lVmhUuz6CQYTUwUOab/ZtT34TjiCWzcWamLZJ5V8JgnO+GFWBisceMtaJhrSuZsNgXZK7
4fnlUao0wBhbDrzqdLKBlqdjb2IELsP+zuyG/sOiZNJvFbl7+VXU5aqF+a1d+0OEP+Und9erL8j3
mKF1UCQ9GbNrAMeCBHQ5TUr9cBxJTqJYSObZOUHfmyfyRaHPLJmQ/n3qRUYSe5432QetefUPmoqY
MOtSp+DbWsD6UDNrbAYpOU1GDqfgVAxd86DoA8BX8vtqvtIgxAYeSvh4+5KwqRF751IVcRf0FGmh
qcBAYq5edh69NPxyo/DhzDlODyxehiSNOF7jxUVhdHCwehN4XJIOoRlj/uEBFip18eXYVX02qE63
HrwA7n29tP0B06k7bfzWtB+LoFHZQwKLITwN5RTJMzyepT/W1KZUbP3w2EZle8H4Ob2bC97R3ezn
1m0hKv/T2AeNPhSmCa10bpR+IE9JiJ3CVbbckCk2wSlbAhvbu3JZYklK9wGfdr0mrbkDEBj3hRTU
fnkjkUR1JsqM3CKvA4hlNbFHZ/ZHMQwJ+JQlypwLngOyhhuv7O+nEaz9lsDPCb8jf06y6GuQXJZ2
8IIyO9DNXltt9EPk4UowtTtalPSHW6D1k7sQhC0s/l+AWbUnDCD6YhnHaQCIweq1kUvKLthTEYDC
m6HIbiZSt89NNND7nickdXExdQTYkAKVwCDkXznHcnTHiOReTIgSRALIsEmUT3PrlPnFRN97Pskw
wMlX2NVEDC+T6XPWl9Q6kLBr75T4C+oPY0ULRkMNtQheDCZQxIXYmCrHpvihxLqYg4aj2pgHg4iX
ciFdSxKZfgHKcWH0mSqtL9s2ZDa7lPAC2yycaZBpGsznpNBshDWTEKqCjIYX0Vf+PbKjftz6XmlG
j+iXJ/O6YmwmLmDn+1/RrkX4iglHERshZZ3Ti0glccR21z+LnmzQjTc4fBqn/AUiZxVgJhkjOW7D
ZlFe7C7Ec21XmyiWN93N9yDSlp74X0N/H3RgPgdWeZfytnBd3WBBWjMWGkyDU44Hn9A9LC2N6dwl
M/aN7drlRtLHBMq6MnITz5SfFsaVXRv0y4NIjwafEZnVsRhJN9hrtwFHlYVlEFfdOGMLmkOCfQPc
VMe8Lrk3plWlHzK6rxv6m8VwnFwl0iuozkgOSErW1ZbQE2K18x5Vy4mejCZGIbX7+0XXpBgFS+f+
CGqhrT01n2HeEeIUNFvedz/ZV47o79yIQdRuLBRPKiUF1RFORcphRebwSixa0mYrOjxv7KsuMYF5
Qn6kRgmLUh6/57hn1fDVToKyJqksikAEB7BBySid5pAwGkjId13n4KXk+iGAeBPhDB0LOeTeCUcM
PHaXeBevDd1TUCfAJjNDGgwEw944DuTY9c80Ps2rxlcGfh2GluUmDeE145P3h+Rgtr5grGk5EBeU
Z1Uw2dsV+kD9E+2zxtDLISxJDDosSgnvkLSuX+0MxqL5iS/oJ/fNkNsnBGjJcoWlehI3IDY9iawP
hMmBlCXrJ00nZzrrtjSNrWuCXBpLt7J3Qa8ZUFZ4lp7czCQes84sv+IdzZznglPHQOgGGoK41+Ui
rycDMvS2wXTeHV1VSPh5nRU0MS97A7c0gqiSAj8gnDTDoSXK59Sqgg9EGtXAZ/3Bx2Lmlh3O9Vqx
pjNHI/jHN3TwucjdNLxt2zqX+zYpWIfCNhcjJBc4iJ9MRmXp0ZtqcdMPld1dsILThwFhqK+nsIqK
szO5xObUjAihy+luyvcFeDNvE6XLMF3mLi/qJXhRRS3cull5yqoUVq7NpOFWdPCxQUpJrIeDlg1z
7SwkuVFEA9btLhNTjhwafdOhUYNPgaEyI+6amTU1c5zqnkceRUuGJBbNlVsGHMKyjvRHq5nLC5x4
LoQCb/aDnRu006VtgSGK2YMt6yqdMHzRfXHC5140jbdLZrP5nifwyygaq/aU1FaXxmVOC/1omoV3
3zk484/CRTC248CSwBqvBckXjFfSZQM+BA+l209ciQ78YtrOVb58NbOCpNwpE+kZvWnUb3WbcwuN
ji0b2GPYb00UTh1gzdowQKY14W6yZpC9RZ92P1J3ZPClSwAZ17g5nWNiL9VXR0+cSvXUhgil+gYz
Lklg3Q8tqd9OhMQMzcETNZwe3a2Ed4JMM0IejSStYH1DVNzU7jw0+xCn6sZVnXLJkk0IoqnqflkD
cFZdLGkJ8nF9G6YtWfGAR3CKtU/MK7sHiyc6i72FqINNm+uJlGVwHibkN45iGzPMcgW4zIW7kSun
P/SNzshLEigDJ8tKf06FzIqLbugKxbjRcc59GQCANN22zc5GHhFt2AXlipQOUYD4rFx2XAYcrS55
n4fbdKrDcN9XZg2+XRXZoc2wql2w9vZ3E0cJf4e93/ve1ZNlpLFJkuNDNBKmSnQfaT6FTbTS0FkN
A0jHDJ4jwHLXmaby3lSl1Pu0yafwMerR+sXh0jKvUCZHBZx2g2p++npW9U4pK5GHzMCjvxtCd3kc
06EdT0yUksuq9aW/zW1LutDTHVvtCYHjPCtTMEI7Px+CcZNFS5Dvs5TnIU7CWjwPQdvBFbWkjGJt
82ecgoDbuApCLI9JaLvfcRFnT4NbjTDx01Y/0LcT97JrzG88FeR5Ciokcom9pF1OlPK9uE4Jdsug
WI7ld2UJdXTnACfS7BvUBwFg6jl2g0npu4TawoxtuyHVJq1E1Ww9q7PsA5YHsJcFBVxwKZbaDi+h
5nM5zaxg4WZ2RM9ABsxEtr49gZcALhuoGwdXZbtlO8hHKg8YlbGmbQdOxR90vIwQ8xpel6QzAD/b
SXVLFVRc1m5oDJciMPwjuUO2feXMQzBQPVdRdmtMNliDZjRgntiZPd13RC3OGwcYzHxo2FqCD0x5
oPtFqBExZqRG1O+cVHfOTVvMHoTlAaqDaQBxP/LGRJ8ddKAgo+yITYCiZTlFduHRQcfIBeU+ETL9
INKOcgAcDzkfdRVA0iBxNDa7JnW3cl6tVpTXVnMmTScLiOdeIpYnBnnHMNAL+WeSLhAMxtG9Vg3W
2W2eoUzaNrmzTHtXReLCnIX5PPVkJ20HKp0zyiNzOs+6gaJJ0yEDDmFisbQAjsDUCu3Sv4+I1NqV
Fikl+7rFdxV7Qav6Cw9aTnNYWse/ocaSxs4V1nSRBCB2dxjzrXIv6nLt+qKiJHkUbuuESzQl0XuD
3C8DSCOLkKijktaz2lT4+YtTOxdReeG1Eb74NqoHGs5ZktxJRYLaHuind5JTIPs4T5Lxi1joL+w7
Bv5zPDAJ6G5EE5EoGXWDEV07ZRBBtKCOo9eO/ppdMpw+y6hms6LGomogTymIa8iYnGtIE+83Qxsk
9W1oUDCfJBFM9imYXfiVxrw6rjtLie6ol3XJNMquqak+OC+fwmLwJHwTjHBPgNj1vOsnKp/daBGV
tW9zolY2qi2S5zwPWQZ1xXGKkQPC+9gIk/yBPcb3j4ye7QGsSWqSa2zRNbswvMwxb7jJwVdh1KRa
+0mSz1vZtTq/sfQKbq+WxfpWWTTlt9j8IQ0nbZKJHWmLuj7mpGKBmWqc/LToaT0jqr48525dWBuL
uYnaysXSn7IJ4DnYEa3YBssU5UAkeFi30JEiWBM0D+IhRP4SZ4ErPy6+wOPHkuTJjVYdS0Pjgeg/
DAhrxV6ikWNr8vTQX/fDgugdXQ1YZrsxMnDT4wTSORRhdwoASxFBXZrFkyZl59kZCw8gaZcL4Ge5
H47bMjD97jSqDIuxUJP4xGiq3/aOP/LxUTg/EqSeMlfg0K3PHHQGBngNlLlaN/BYaVSJcxa1oxFn
kLEs6D+wO0D3WELg0c7zK5w6yUUeyKC9NCvJuT3pxtY9e+wbn6F1Qm9uxeR+jWj4pbsqT+r2ynVo
iuztlmRXSCmc8Dfg2mE5z3Qn9UUUaXe5a4sIVXpQY1PBLbwknyacofKCBxMovGX4Y/DZURLczSwY
SNa8oi5UZhJTtkk/D9PJgsNyVQijCp9kb+cIPQj+PZd10YKqpZKtttGoaAX6fjqCM0IjWgIpbrG+
aNWUP8bAB2Ki3TD/ybm+qQ9tWyzJtadnRrB1Mzlfx1qbElm7FV6LiP/bDZdGsCEpKlxPBpou2dil
Z9yhAHSBKAg3g19OZCA8t3Iyr6zFDOeYH4U6HN+4c0fwa2BRHafRD7RwAzmCU5Wbx5xYFaixZFLc
itaDMK1pGJccDKeBepeUQ45P9XghCQGk3RUIwX42R0m/j6yZbEGDbzRvh6bIOHB3qMM2TL4BO5RZ
UP1AaLOcwnKwvtIbRMZSJuBw+C2s2OC8NW/yRtWf4L0VNqemOUtuF9Han3OpfdK60TO2sR4UWWED
IbiaAz7eDmotQ6mzMNXfxAX1k1b3FNxFTgZU3gsnQ947bE4+EEOjr/dyCULNGpk4QFgUc/gzTBG7
XEtd2IaREVbiCuqOlvFUytSIjYwTzobfeiJcjv0rDpqwRV8O/2HZaA7rD2qmn3EO+05X5xbX7VXv
NNnD5LQcyKCQEfrgNNEMacEgNNGWYREHWUiFOYPaoXfYjjqJwRdziuRUI27TNgBi0SoI9xvaGMEV
aUJZd2Y87au9cMx6um4jGchrM5g96LjDPHKksbqif4ZvAo9iDid5aARK8bI1jS+VTwAFgkss+1SI
NWnlRdteoU2do1OCLDWnYjBmbx8RHwoFrixlx6vfj+7as4ASQnNv8Q4dcuvgxqwLXDj90syCP6Vn
/yM9zBbOsENKMTHoVdcd+cZ5CzU5tNUuwWc1nrvS8IyHPHHM5dzb1gAxuCz86ETYQw5PMzRJUg0z
FRoAlf6LuTNZjlvJtuy/vDnS4OgxeJNANIyGrcRGmsAoUnJH38MBfH0tqMpeXVFZkuWsBpmWdpW6
QSIAx2n2Xntss72rtYYnxIm2nMeSEpXs5pFKG6dqQyVRDNbBmCsLOCIu6ty6rRtlHqkre6api9Xe
aqomcaULy0fADqTOfYArHHRfmw7lzA04cp2fJreqX5ws9b+hBrZUpMpegb7NG9JY7FbejzF+jMhs
zY6Woc3S+YzJsy8PnbTdqG15pwOLrhFvEZS+Ep6LcpgvcJCrZ0JgeTdpaafWtnOrgO2yt/Abcqw5
sAiYm30JlyZ49stplcjHTKC2BQ3hzMSym3cZ1fC3KivUN7Ma5Nd4TLv5CmxbjAbHK5J3RnzD0dGD
8PfAgkBBrzmQGfSgdPiEXUhCyCBsO4k03wwjX2UFaCdk0a6TUBPyVOO2RysV/nOTmct7lrR9e+xq
osHRehRmuud5rr2DTJiQb8XY22QcZJn2z1W4Tj8ZDGt1LSZrrODEx4pY1bE1vzNkdeIXv0kr7yu7
2zm+0D06hMOkgqTdrMzK4KFGk0RMyuRP43fPmiGuQkwO7a3QDsLVlDvRvlsaSNFRZmM531LMdc4+
9fz8ustG9n+sh7PXKlTIjdxZldt8cvxDnmhQ/GqxW0KVUbEcuBh8TCNIZt5Ybssooa1DDAppPHfE
SPPl5DfK9wjrXthJfyU+2c3ucAolK5tozPwzpeSw9Xjn7FqnTIigYc6mAYM0cUyGuRqL99rqXLU1
nLrs34k4GBD4AB5LN0srRxh5gUlfP8NpJ2SoMrLwWjG4uo/LzKvZkaH3iELWIM9OA6fyQtjEEF6B
S022vKJ4I5Bsy7uLJMfgqSMptt6ZK0gpTIkTOyVDz3rfTqRlM9olI4ac29bMf0zuAjFOI8+s965b
ess5TUKlloj5uANCymz1VVKxLNtqZO/vdNPpvJ2FZfzgbUw/VRsDbKUEtaIJB5a752bB5JfyEIeA
WRMowJeytZEsTQ0D+8jPM6Kji7ww11jmvvvclSUPbFEmzFETVRO2UfWESm7TJLZSoiKmWm6mNuMW
hkQEjN1IuADwbEb9k++6EB1TNPaJUBbigRLTK40NB3a7defUtg9pYaI7NVFN+tu0Yv0NTZGn60W3
i7LoOImIeGT/Vt2iFundjRraPjsPY22TQIqeOznkJEXcYhvzYGtJD2QpIUPtsOMfdJsU1/AbxElo
rGqZnKtMNMYzMJxy2dTFQuQfZ3Qc03bB6iV0rzfx56HoeJCKnfOGWYB9JKXWrciaLmwPZostb5K+
aCGczl2vDw4rEbK5YlGCKAzw2vGABWuGjifr7hiP0zhEuTMz6ATigM5FD8mA9NeZPW/L7NAAawZU
r4FznFTDFqwes7lRTE0RtW5CLLbTFtU9bkdR7G1jGf3XSXjd54aj7wWMPZnjOAihE4ukJ8/Zcqsu
ymFoPs2qCQDYBI7KWCmMgJV4gCDj2rWvumMw1KrYEqITiCs3IbiKMQPXqlb9+jj12Vhscyup9aEo
8oBsTjZzkZm3eXjo0THTTlUJoBbZxdNTV/jVG4ENhGKTl5OSdB378ZVGXwzrgiYPDB400nRr68A5
j029sIk1mJdtJM5sCjkfghG5weXgnKlW8dmRR+t9pxNqpqgP5sql48h1cMKAhYQkrlL2bf7YVsyk
U4kUZhJDumOrFKxjUUvc5gSazRHqTQ7KxFOIDNYG6NpEu23uai2kokSt573K4xFuGv+X+6IQY04A
e56po65ydTH9hOwPNwnb71PmFCQOjKS2najccsYW2PEhStGM7gGaBelVMTK/YbLGGnWrFq3LW+Wb
6JQqfk/v4CNhJSUjZwfIDiFpL6wPmROWc2z9SOUaGLfx88n9BNUsTgiX6pEvEPG2XIlkYJsOoY35
ddQaoCC3Hj0rmK05YBAjvNymp4JasGuGiSteTG586qbalLuu8cyvSTmuQRyznsa/SddW3cwHHQTi
iNX9Qc4hXs8P/gSZmfRsYgh3VcxMqWOmsu1HdziZRjLiH6zkO+nEE5tq4Xd7Bh9iP1Ue3faw2KfZ
A0anAM6ehmXxrrKqzaNy7NVjzTNLAS/lF2Hm7s7pqrAg3ynvHv8sRPkoOOdlg8mOH9y1kMSb3gcR
R17MuTeyLdlX2D/B51vJUflAvWZvtI95l7NEKf2JuSnLu79ISPyPekwMwavS0nUE22H+94fPZkm1
BE5WLfvRtbrbgSjqTdw7woIJF5qkY/DGmlCHs/2GARkHOt62njd7h8LXtr3H3ADCIbEKr7siDdp0
UbqT0AyT1UMip6FicexQZCdnXnTyvtOF/pz6ll5uRJIGKdzuVGcU8TUC5knE5JZPDSA3Cj1GdDsn
r8d2r6CVBmChZcCChSWNu2vjqahvZD6r58R1Vo92Q9TBZIzIw+em148J5mw7Kpf+3UbOFDHQLZ8R
wQ53LDranRmkk0TWMkIlkx3M1HKDtJSgE2VyqfmSPJhzfbs0ryqNvWBr9mzhCJ2z0teFMJ5q3lBs
G+ULQ2ec4Z3jGsA/3Sp7L0C/3ksx2+bdQAwDm3DkdOODku24HISD7IoTOq6+uhMBBlFXaeMryhXU
5aZUDqnktaMh2fJgM9C2M+BUxdg0X1IPpsXfFPe/6YbWr53AT2sFRKy2xl+lng6zXqbvhOYlOQFQ
nLHBJsOOdLS4/DsbbNxW+8v4rQ2zL6PXkGsYF/6+lMs1mYCsmwtnvNUkuv/lbvzNEbLejSupyMZh
9NMe/uuPpZiZWIwOpz0ilPqGl5n5FBLEfiBZZvlUsbo/NNwNpK+ELeHwAwB219MEGSHajSxLQa2z
NCS5Pz+eH8W4/FA8Glwjy0eKA1rk1x+qt2rSLjHp7428BqQfVsPaKTTpUXEobjRN59FFcfM3F8L6
5P1ypK3Jq76HOg03bOB8dBh7fk/hRJLJvqsZaidtR+WZOe0NWnrkJPid2aDRPX8ymjw5Nc74zL+m
vM2DcrmSnm/uiUoJ79yMRLGlzaiV/nxR/t1PB96Ds9bDWG9+vIEEYuiMLajYc8Le6qzsuk2SFc11
beXD+Bch/G8uS6o9x0PmhseAOwPFx6/fgGLJrOxBcmgbvfNt6BpH4r6du10/msm7NVOrNQkhH4lT
z9dlZTIRz2uf7XS87P7TX5t8XV4yjPsd0wdT8etP0qd9rR1TTfs40f1DRuvOuCkJwygArfv+58/6
/bUQWAghhYlME/Pxx6OZ4eSAugI2qO3XNOY+8lAioWx2ghXGKg6eTL0McEY3A8XAXz77Ny0mCv1w
veIII3Hu+x/OBxDNMVsn7vkhcdSDBrwHI32EGh50ebcTrg9m+8+/rWV9vN/x0jPRtrBc4XowPz5m
YlAk3NUi3g1DmvMNAjgiB2s0q11vF9T0sK/HI7k15oj4L2uAU5eiOjDAosWnJTKPZeBQkZTmUP2U
dPfunWlkWUc8w8KYMqMc4K5hEwCYlFpxG+c5LV/i9G13QkaWG39zk3y8hm4Iw4S0cndF0HDTfNCz
9tnEXdQoGnikzt/odxZCPHAtfub4L8+NdPWXJmhQWRYzZ1rhE4rrZiHTDFLDakpCE3q2TcBO10jz
ehgM++sEIO7y58v+737ItfDAr8h/0Hp/uKHRhxcFa+7DUIHB3M95MsyPZmX4oCr7SXQnzG8kmvz5
Q397oLk03KJrxDsknABf+6+finzJbB2IP4e6Gpojkx/w3RgSHqjR1uiJjhgqDx5kO68kfU1yOv/t
2/KKZfTf7H4/zcn/PGc9Amf4GTwaU3wC2C1+/VkkSNLKZP10ICIAeV2FOhDaamddu5lc/EvtWUVy
hq4ssxueiFgccOCl/rGld8JL7LPF2IS44u0tTsZwvCB4XXHuQ9WK81gLRjdz3vFPzLbjGDeyzr1h
v0LkqWcHXXPUFsfZppLKVFdWV8eXMEHAQQ5gx9i4nqykJRwABuUpczjnTik5YfHFXRiwbTvNfAes
uoaPkDCZs9gz2ICwaUAXEuE0PdYF8X334oKSmb9IQkfT26otGehO3byc6zEJvbPttI59Y/UImRI3
Nb2L5FbLI2K28eNVxkBjjBzXe/TxeMdbHRauvkPapqaI8SXOiBYj7OEvt8fHo8DjdWuuhg0s/ZTE
H0/ZGUAx88bJPGA8MGMYA7B1N8w9sZlJ04doZTd4/6LGNYMR45OyDQSBeQANOU6G/GxOgUbz05hE
Tvz5J/v41uMctmwfDNOKgkA+/8Eghs3TBL4m58OS92rb97LGmJrxtMrVqfqXA4QX6YcjEfgGXhQA
I7Q21B/+h/deNadG0Xm9PKBc85tVACaq27hqsh+FbdTzzsYUgZQrRR12P4SdfgqHIAlOAwNCeTuP
GFIO2SBd86sMBvrtyUVsdM/8Td2AggSLKEM5OucMTZL4UhF6On2GJN/A/aZMnnZ13bXmzg3YcWxd
bVLudzMspOu4Yt6OkeXnBa+AgN0sZizHaODqk05DwE1+iDNtWJK/5mbiaUjkNF91HVkVj2DzUdXp
xrHZ6wE0EVdhBl7ZMbC0bdf16Eso4uA7WHOmKFL4gOwkUzkKu7IH6w6nrfhqFVIcTOHF3ikXMypc
TFqxSZgHviWM9hBNqP3tjuAUr3VZn1NbHdiIFWrbqXkglZOuoNsNtjHGjx1L+4PH3D2PCGyq3ibb
HMs9GqQ2QJdcN5/D1sKQ0jTG8KOuCp+Ul1Dnb7w1mPgUoT0UL6xpgJH30KA/z1OSxhHlkN0+15kr
j5L2qSAPzgXoX9Uer7U4rtZ40Xh6tzlZOeIrLPJEcQ7D58AuQ33UbA/tLVvq7mV9WYWbBoWpIn9I
C0KiHEV4ghfk9g+RWyaj2KSfv5M773yy86z137MsQI5uqMYjx3GI4yzF2a0lVN9OENIguFkuRA/m
WVR2evI2foC3dIfcJm8QYMXD3vGLkv1qOzFXZPlDF4P0ZyCxLkhM6GlZQbAOcSjElHjgDmxeo1xx
/CtBKg8eDesSmWIovwQTc+CNX4wW8yyvjr/yglyqtWxTRnqoJpjsVor05kpOZHo8YZ7FcWwt/Xhy
RJsc/dFYgh26vgAfNes6zrMhrYOrHNoRHGKCF75P6cjesRCSPrKB5mBsEMCxd0C41utzwwtI7SdS
HkHK0/9WV8wl/PKshlqS7+LOzYkZu48hK/EVycu2Sr71aZnWWI01DDghkqKIslZUbC+ISVwizmy+
BlW6gFHncS4tQM+WvLMSxO/Mddw82xq2BphvEJNYR7bXFZ9MpM6E1pRTcg7GzME+0Hjud6KEGPTj
TCGFQ1fxfAvhmyVvxbEa3DIjRwhDmuIdYdXtK92/F66TKYJy0qL7RiSUS8CUsOh1fBznUe04E8mB
TlH7LIjVCPJoJKfTIkAKlaSKLRJMWjJ1PZGJbFf2I3I7oyg/h146H0tkBO9oSpqjlwXEG+ChAGRd
2/BSjqXNNwjAJEdziU8mANBOH7tEqVPNwYZNIWEUlhvylh5LhMC929UodfDHUnzDVjiNRqOeGMcO
7bXs6+nBFDmRA2NRiwuSToPM0d5vyguDS3iRPjlJhA5YiwrP6dilLiEbbGwwsZADVAqTiRoIc7wC
DNS43CWyRTxlQprTtqWMnXZeNhGq00Kqa9l5x9mdkedqvponRlsI2VKSWELJpAMLDz6FTe7GPVfD
XRKERqHkFApXOY8fO92lrJNZ76BeJjaTaKO8R7XfvDgMyfxNtbjuQzJOXhvZgazOy+qe35iUCPbW
z9CObJop088aOUB1IraFUFasAC8FNWlJqJNRLtuyTuV0HNMgf4HEZ07Eey8OIUwsZYoI21YK0wkE
ME8FIwFdW7BlRJl8yTMML1dh0RDS+9NCE4eSsHMrX+onmaILBNpGTGhUsk0suSty7m3+9cEjMVng
sKUXp89VC2YI3pk75bsF5c9+SaeCDMsia3DYWaEZ70uVJoRwBVY63/ek/oQ7so2du7KWrDhKsLsP
Xey51rYl4g55yIJWOlp3Of2mAEqTML+3nLc6o27fjcXi10fh9MuL9hRliN1xp5IwtnjPxKBmyE2Q
LKVbRvi4Eq3e4CEfNQv8aq5nGVWZbe3nmFEoWd2huzP4B1Xk1z6CXAXX/M1TLjXSVCWAPhDNk51D
fBdpSKqPvxYFu/poAFHE8ROECB17kokILEiXxwWyFxnVTmt9om4jPsYboQEcIYWtevYQv1K0uG21
nRRbRMZXlkHYgOkY5M9bpp+f2TVNT+nEtpRzfJrUgyu77L3Vi7jPzapRV14JgZMDyxgK0lJi4T4L
9ir1JmihBJ3gLxj4Kj3J64jt2rPISlz6I3q+aseq09uaM6semYupfm5rZY3bNihRpXNMsW12YBLC
95hDZ7lrStJTjBDhUrQsJqmoc0+ptEHILcw9ETEFzSlbAOuQj9j8tD0RbqScXnn7tBJBE6nOqr7j
eCN0eSBeVKB9RROB3Cb3AiSJPrEEaH1a+Au4KwecYYuVTOsMu2reApawJiNfi0hdb55c/2r0iEj9
XEOKntBbD6O4m6wl8B5jj1svwvvLSw2UE7OtcIybje8iwNimaSwfrBQzDw7wcTq0VA8dBzlWrU2I
qI0r0jP69OthkXc5e7+bsEMAtOXSDl/tOTNIEs+kMfr7hFOCv6MFEP5QEmXR+hPeUHOyzI63aUPS
2pgYeXJWhSMehZ5DogN82sst4/r+LUOnVeK9aGLzPjALZ+cPITg8xEiqRQIm0nIj6ua5d5OM0IAS
Mdte+Aq3xxwAwkLfmq0Oj7BgeZZL+UCKzfSG9jtNuIi2swZs4eFAvlsm+zmZhidfmfGbK5Zwuor5
SncqK+rXjEZx2TdJUX33ZYDIr+XJLKJaor/CslAVw7bBW1xyOGXMwrROfBO1B+8ufBhuv0Qjxs5h
o3UznX1aHrbBYhn1lWG0YHkIYfXphgF63Vg5uJ5HcL0xu1tjavx9P1Tepz5LC7n3nJRzLPcg+W87
M8wf/WXWHa+fcLmMVQafExhQecwtWgIevIFvrS8lqlYiLi91DEsyMgMMD/t4cfBMTkmA1S+YLKTP
RtqnoHnrfl6I9VAEzlBjkv43EudcbNusmNmzeyH5UgKQ4vvUSiIY56S2nEM6ZX7Lfd4x1F9MH21n
T14bZ3f9SRTpmmSB8PFxrOd8oWJ0naiw1gmR4jlLIjnXrMOLtJ/QnTE6KzdL2EzNnjuFJ0jatHxF
tszjhXVO8wrgCueBmIgnuTVYKusoSGZxsyCo4+hZBJmEZSkSdSn7cmg3Xr7EX91Rut8bjhN3M+rU
rc7lPFp3mOFY8GB+7jPvbJR2OW3TupnSU5CA+txmBYf1BS5GXa+I07Te8T5InJ2lhRPf8NAvAbq5
cdqROBX41wY7+GtRz6V7HmqK+XviTwwMPwqY5yko+ZK2ayuNjEQFYxHZJsqyvZW27oUqeZm3YWYS
K2+nVfBiyEmZHE5IIDYlYJjgSslM4QCek8Wg3AAGtJsN1L3lxmddE96Q4ETohbDEEkSTzprlNnM9
Yj8COx6CHVV1v1xRoMeEjqhqwPcP+kFsUwt1ww69JJG+45RTKEryPtOXGgmJu8/HimRzAh0NIrEt
p78GKW0Up4KB5utiDhZj4KFJ3mKP7zrCXTP0l0ogkz03hZ17tyCPvPFH58bjuMuQ8Y/HMl2ceyNN
HPdARdVx6qNwm0iiQPtR7Chtwi9COeXVpBKQ+/xbHDxOHdCbu6RTASuI0SrNnc/QgrhBw8DdRgJZ
Ly+JI8P0Ife0Mvcep9d41EEu1WcfM+Zqh6xtuSN40yxuE6JrxusCWmy+xx0i9YsYZU073s0BIeMx
S6mLn6t4PLDEq+RDDh4be0Az2mJg6eN1897zijhFYjjlAatZJbBdIsUUVP0NKhWE/Ia+g8/aMtLK
0+pe9h0ydh/enY5sze7qIjXz0mdHOdU96ke87otCGkB5mRQv5iyTsPvL6O73GRKVPjoWEfgeQbwf
OSWEirvIA+RwQKpW3QCB+Fpj4CMAZsJ0XyfT3+C86+DsnxMbyCHsCeCIEGbAHed8MNGHNN+5nufh
kBLN9tTZBDnyJkgftOqHPduKeIjCUr/AmRmuqXf/5hv/dx/PAAC4GKMjJpUfuvIh8Jgwt2wlzEQj
XyKHBMRF5zjto3ZU9xQKoqHyvkI5VSXdxbCNH38eQnz8/HVjw3wEMTcXgvnsOj35B3KH8enctpil
DoxrqmCDg4spDPXYEflTv4Pi0eyWoBpXNR6aemrLZvvnH+DjWGKdgrCfodgRTKUt58MFqKkmTCDv
M7gw1ORIruXJSGrzmSjo7hJ4w/jF5V38l8n7b+iE9VMZBYEL81hXUub/+mtLrHlWGytQ80b2xMYm
OY267CMLrSrRVCkmB5kGwTkVwDVyZN8PoCWKv8x/frv0UPDcn/AE32EjFK5//o9LHwQaszDfzEFR
hlYn1wPqdibrZtQRAMRmOTeQo8oH1TjtexFK8xakSt/t/3z5fw6O/3n/U1QBNQFdwB6WhGrzw5WA
y1JWQiATT2d3Jma2J6WI+WKtl/fWbfT4gGyFeN6WcYq7euT6HxaVeLLPgTWR8Jp2Ir/OHW0Zd1kZ
kpCo+zrHBJx4/prv7GfLFSXAPJKE1EOAGesl38Vx7U9rXBF6JEd5HLhGOw+7rEEWExk9sWHnZQoQ
1E6NqvS+dkwvvkqBWRWP2C8cMrVoRaybIB0wXrgqJrWYGXAN+MIDT3WV+4N2osxjCrIfqtDJsZDj
ONxMxKaZGsOwWz2zeJ/Fbhis4h3rqNlvdIt8MKoBh31m/C5od6Cm5OesmGL3L1Py3xaTvmCxDEDG
tWHjuL794ZKbiGhnP9M4y8A6byeUMfu4Cpat21jJU4oQ5OLm1XQaqqLaVFTXt9Dk3UNWr7vzgWDu
yqyrqz/fBuK3+4BFGAu4APKlz5QN8tuvd2O/1KU04NDtwy6A86RxmhmnvkyF8dTPBVyAIB5xRqKj
bCJph0u5G3wqo5uWeRnPSAkr9GkioaI9ImubzQPqHdFsnJGhxzve6u6JJLdSXs0xA6OdLo3mi0/M
A2rPaXJf6sENPGpXv3km2zpPiRlHAZwDym32sjCX+MqxsBZshsaCBDtZJeIMOBkoXop4pjaUjP12
eRLX6AaHbPTP2DV0eWL64Tr32k6nep870GU/Bb0nmyNlZ2+yvqmUs8foro1Nb6TBJYN/6GzZpLrP
VrO0OULfZmoZlg9x+aUWPvEYc+8MdLoAPNp9lTI+2YRY4WiRR0ZPkeh7F82FsPr0bqZQ9U+0Pyy8
AU8v6W4mO3249ay2ZIJYNu2Dk9YmL1TkOfPRAwTkPQ0CbpYkIBXxFPoM71HyRT3psbJfO8Md6nM3
MX4hZwxeGxJYK1YEnrFeQSHdoctVVrUs+xx5WXKj+1bTIHdL8NkZndmNslqSe8iDVUYVEBFvm1Ib
qH0RG0zVfLfQCf3cEOIhTvEpIGZgGcaeMBxvXAINqy2YBibm8CHbHd/CEm/xGJLZ1bnB8Frn0iGn
A+TKaRISUeyg0m4/THPqRVRx/ApqUB4KJg2vE4GAQ6RxXAhj14GVT27HFMTNqTILbnMXQdFI0mld
6Td4p6j3N9wAsJmhrfageViEGfZFtuHav4rO4LOkl5PmNQTzXZ11Zr1JDL97oSWjEEb6ghKuyyw1
3coubLwHMVT5CTGTQDkeeLnCtpMMB0RPldjHIpPqUBqTcM84AfmlEyBxyQ1Ag/gFqzsM9DALnBYk
AzQqktXj747q8UPls0YwpqE2nrp88rvTbLRImQyv1E/EHJF9xiTYHP7yFvtYKgE4pO511/CbNTzF
/qAlgHhemypZJHQt4HhyCtv7pSXlhXKG7HdutP9wj7t+HnXCCvXi+yDk6tcjgmJ0GEaLz7MLw/4E
v/htxudCaJNU35Tb6m9/PpN+W+LyeaCyg5DgCHQLMFh//TzfCOscSAxuON/FOOO3062S4b7FB/kl
LSDLALUa8/MQjtUmTLQjyJm0pgO79uCL5cnXzDdLGmTP2erFBzELO5oo2DLWSbwNUcoRPRlWl6we
y4vCFo3fNHGe//w7fFy7r78Cv4FlBaxeRGB+OFXpz2I1ZFD35AT2BbcBIXH4oraevzBzlRZANJMx
4IVk4/Dw54+21r3nP9/s6HEIZiD1iM1/CIvtwza2qgZ0kUPs7csEyw3yxQxAbqdLHGSxSRL9TWmN
+ImQGyN17TyJ1sPQ6fIy9Y07bK0eCnhE0QjZqaPHxqhnD9YVTSbeBvBby5uXe9xr3sJgAqcnTUyE
vydU+8AdEDPLRhjXdeKHYHOYP42bP/92v937LAG4tqhGOIKE/bFsMcoxlmU11riT53TrMe/5IVN4
rkT7pnikhJH+pU6113Xcr5cT0iAQe1RoVIzUzL/ejRLWIPgh2Rz0bDL1jiVxM8FQQKnDecmLwGl1
cvYZRxQHS7YeMcsUVvYWB5A97Mw+yebIqUwMJtA5QvY6Xls8lV3u9CgQEkwD9GP4kH1lYzJaWFY/
GcUwPUqrSeQRKRHD+qRSUU5XbF7h5ivoWZ20P2ZoON5qusOdXrfHnL7d089L/R8lkv0xa+yXVLL/
Z3bZ/4+JZD7d3v8k72xf+9f/kz1281p8/+//+vS9/ZagRvhHHtn6F/53Hpll/8tETONzRwi4Qtaa
r6G/dz2ZVcG/AB6u5kX+zCPw4H/iyBzvX4KzGokTf7BWWlR+HURI9d//5Vj/ohDH1c4oFOY4+Rb/
SRyZ8H6qHv7v7cqzT1UOxBwJXbi2OR8VXwmNTOhLvDBem44n0sBW9z2BwpB4q1e7EsOzRYGw4Q2N
tWOevtphZUTK6tvboIvjC7Rz51uMnjkK0yQ4sv5QzyqlunAJOr30KTiojXJ8/0VgeTrUeVyqM9Vu
eRdaUI000JEfWjrmPUNS9xguvXHjxln7YHS6uRFgjTbw1Ic7k4H+9YTu96lbDBnB1Eh32h3crcVb
fpf1OAfb0DIe075xtmujeOzFXDDfQsG2WcypuQ9oWj45LQgr28jSb8QCD2SBJfoIl4LZTF1gj571
cp56z72aemVdFrQIu4oKbk/IaXapOn3NO+9OWmInJ/8hFzEje0t8itGpRbycsA/3E0OA1I5fw4Dp
qFkRzom8FEUmmUJLbb3HGmoGrp0dJvSozv1TW/jNwc16ti0LemdPnShfbz35qOfqwXDhmSgUO3cD
G4l9EWJgQ7Wp9XPZjvOlhB/JTz/031nYOIckz4srseCYyIt6BZbo+ZtIlfnJGYrmCNbmM9sg/YXI
K/KEpWMc0IAzs8M4bzG5WkRb3oOit64XbF+PujTnnQ8U4cqvjPGzTLpi03q1xGpiEvOsGpAuKAWH
J3wzxOaCOJl20mnCW4Jg3gaoWSKlJykoRnC+FTRrAUqA0u/jNwCU6oAJor+37TpE8CuNQx0PzGRr
59Y1YmeL1/rO7/oXY0Q8rhrCxGfLBVHlHEtEupODucNVww1q7ydZs6Zk2xbJbPjm28mDi6VmN2XZ
tRlb9QmHFsajYlF7olEqiDHLuR9BEBlYYMjyzWuIa1TZUDEla7lifBytgMF7ByXzYjQdKoC+qfkh
OqxIuGG9im1bcAwaf3ga/DQ7CxVgJsbsAIBIUz16Ba4OFK57c4TWLNfcr6Tc6ebdapDsDeGiN7bF
Gs5vTjGDpgifX7drpso4tJ7eBtAFNpaK41M1qN3ECu+azOohSkJKDq8L0M3bJAZLI3gT2nD2VePE
EHQVaF4QVMPdrMFueezDgzKMZp+RhTkTcT/neM1deyNwP5vOuM9xztm9xX54Af7UVPie4GudrDH8
TnTu0aChjvy0PwuXzf1k8/JalyHXapwwCrlyP1Ix7Zg2n0drIAB+gETA6nbcaSc7AwYRJ+w3GAoM
c++2oot6G/oRemMbszfi2jFw7oFv9pvMb946o330RwwtInDvS+i7UY4XYzOPYJM64Sw73zdep7rN
LmiZ0ocW7NkmRei89ZkoW4RwRVNOcbHxvTmImDK3Gx6E9nXpHe/cqsABLmJi6naNKOtjeUsw4ASR
QX2xcPQcxlzoJ/ZLDr1/M3waLPe6D4zVl2+wLYWEB1ORLccPMLjH1lHJtScn5wlcC0Gj+W1Pj7AN
5gRKEN4SXB36DStDQjVjIg9mv7l2Pck5bIw9ELdp0zvGS9is1Pk2W7Zmqz7HS7v1euja5VxcEZGR
dVuWgP6FxWn95Mx2GYFDestVeu+W7sCs2NkQdHJt2OIImf6JJLkCL2zKPdnXn2g+3svZf/WHhi4s
r2/8BBMxBGGQ+lV8pfIkPVFxONzqXouRhwlmYxTFNSl+KBh8tozWwj4mZlr+ZoPuuSR00+ABiT1r
0yrblnaud1XuSXQ7fncYMmCaoB+IbUe9EOPDdpgB1Njpu3TCgobSA5RPrSHblcuhxaiBMix195MK
OQ3DWG1p7n0mebPGaCuhWxT2t0U7qGR0bLFHLqeDRDxIhny7nMPRUA8zQVtfk4pgh62venEzekV7
2xFijaP0Praamr4+D5O9dJbrnBKKOIjS3pTCU++ekXlXgvzrF+km843fdu33MCvc7xNfGzyP8F6M
qRMxZ5u+uakRvM511gDexnut8sXf5pLQvkZiosdkMjauAOEk80+Fn7z3vfDJmAfOyDiqfKr6ZXyo
rSJ/6mZU2pa3HBVmvo2UVnlvQMllZgwDGDfW4r0YE+yScu2j6+nr7JePceHA3UgXdt4cAzdjk70x
+6cUx2cVNYafb+GE0o0w/bBea5XgUBsMBibY1T3JrxqzXElsaYPmzf3/xd257DaSben5VQhPuhto
qhl3BmAfIHkRJVGUlKKUtwkRkpjBION+IyMaBjzxQ3js0Rl45qFn9SZ+En+bFPMoKJWUmRGuyi4W
zkFJYu3YsS9rr73W//8L8SL45Nd+qaO1JYCm8JeKtnrabW/an5U89M9xP1bdwYrow43aaaPw4fhh
hnxTWz4xS82/Qk0kPzWpX05prKA9SNQlMD/Z8ai0rdh5fK4s0f6lgnYs34Y+h1TugIUfOl6W32Wd
LoJcM3zvE2kVhR/A3Wk3KqiWkOjCokT7yPV1qn8Hs7YVQQS7zmU5nraVrn8th4tkiisC+WLto2ij
I6GZeDawc2SoesBuAUua2uaSkkXlBD5YdrZYuSHRgHJ1C+bqQ0AknrLvXjA2w41y5pTxxmI8FhzA
ehTMixKJjYgig19tvlQMXCdRbo1iY+doY8hYyNymsokUK0QpRwGB2f4m8fNrOdOGUVcDf2F2nIE9
M6fLJSyMZeeCFO91Gy7rqRLM+mCAlsdIKt/qhTv76sRr/bhQ2oDQipGrPXS7qC53jFGq5lCI0b6R
j/MZlTAWKOUBqDPB5DhuAKV0BWYzX65PVSm3unkbkJKHoUAGsR3eCXdxrMClvPJsitj1NuUs6XcX
RgY7ILAgKrQHBXorYvlOtCgbmQZ7dO1wfplpPmqXtnarStl6gBuhTDou5pgCT/axj+4JKMRyKHWM
5H2+lPRbaG74bjYAyOmS+rjDLtTMq4XtJ5YTZ8gYZhwzMzJAQyraoruCcsTpQkNw1VHw/uw0pDqA
udbnupHcFa5R3sK8XzM4XjwKO5n6oAE4GOJ7JZygiIllMU5aEkljLUCQExFLkuuzKB7AiB+tgzIb
gXm9I9L0waTM8iBONP8iMGOV8HuEVQe499mdOSeUnx3J7Eut7Z/b3WBEvWmspOlveqWsdj44zDHc
WKpjjDmE/Hm+pOygVyKdVcqhPeqAr1d6S3dpP0TJyjLa3fhSpkjukrznuaKs/GstNKiqqsqLK66a
8ucozvOxDwzsltCScrnO0uREdwufW/JG6ofrDYLmbrq8z31zNswT4EDlSlFuwSpCQ1b8qPuVatHI
UclapI/kEHcW1O1AUz00T4EY6PllYZ91Vlkw8L2RtjbWnHo6mpDUqFu2F+6VHcSLszKQY3Rn0y6I
gaV9CTo184ZOCSjAkLP2QLJn2RApBe3Ul533GZKcHzVlAT0cDnIv0mC49xwis7dGV08C1EqTrEOs
vEDxbblwFDLXqGEvQYdp4LLaS2JGqxOlnQ4NaTY13XOnW0bc4TfQeu20jEbZsouSGihj2LguBZlW
apKchN5iDK4pPUPmRxnDZ4nQsnSKEwTKvdM4DrPTMjPkjzA1PdQ0S+I1bRkiQl9zdDTHvIh0cbdE
JAldZpTzuBslaNZqM0DDCZo2ZQcC5FB2ZqBv1Q1yvmqJCkbPyI0Vu1Rt45xRIAPxBbHOHWA+X2IU
F4dAF2B/+8GnNUUZWR8FJb0GLHxEkbiEgzP0EaVhlKWBnPgz5KjLGVCeVax2uHkslGG8ActI0hz4
RS9CphrMZptwWtswbNBwhd9F8wc9wDCBG9ZzIST21LDMPq5jUE9RV3EAiOlxoSHIlXVufHslyzwI
/ZleScFMaYCQxYyB63Q/SGmCgtEiiIazUDFuwPAA30opZXG9WSreCH0W45iYDEJnBVRroWGkMPOe
3M/DrkKmwkGtJwlWBcqlIDF0ZeldYv9RLbRx5JIUtG3pes7lrB05x4qtxZYM6kHvtZer4KuMWgVS
a7BXU1tfQ1+MbvIkgAaFQCQUNx9HQ03x5iDay30ZFQzq5Z1oZaGfexpnkrKKvQtUkOOzpR+6NzLX
AAwTlzoOELASCh1YExH+wuhkp9FihWZ67ur9IKFYcRga2jkx4c/wmzXgVClqGGbmaCealJenmTfD
5MFy9y+LjJIBIk+PLp1t9tN4iasCzPZM4nA+i1K9HLltDyoJuhjjdRvJvDbBqOMs6XbGyNK3h94s
pjjzEuGcpaa2hwsKc7WR0wZki+KFdgoCtEReJkHQGEzAIDS84oRfcaCS/eLilaxX0kd9nZerARfW
605k3qEnGvTkgmp9ORyoNPXsYTuN3L4uc0/2iHgZvYWQ4/dStbhcdMlmkb+iXB0StONcB54yLRfK
9TpWz7qgEoepLl1xYfiSmQ8KJEJ5iWpJtjZPHZR5Ryvwb5TOvQ648fVyZW2emcTeqVSpOqesjxXF
CdfpJzr6eZb7aI6lwUcIxybFZZeppa/U+RqdR9S19X4J4VDyymNKaEw20aaNlEDo9RJj8VXR2BFt
hABB6MtcGExUKoyl93HTDY3zjZp9MJO2TNEf6O+mN5vEZNb6XO/di1iBOiHZbvekLGD3DLgXaxPy
eSCa+clfaZvbFN42Kl5LUR65zSLeGDO8Q2oA+5QkaOP1JuUSSkHmjwBbwWCRXZh3q2OUAbVpXHrt
4zaS0qNI0j7nyDR8whCuTijf+IXaxwjOgRrv8tIO2amODzs0lANtxNQHgxniBifpbHWzBjKIysHS
wb0wU+4KXOh7Mh7SdTCbtUEvlzNS7fBt3BG1rJbLYdTJjb7dCWYDaaYvR/yH5L7NzdRZlvcoMqYD
ZHNE5YklSLM8nF2Br+K+ExkfFMCkARi02fJUNZfZ3RIIIHpiKdhSts5QCRFYM5cQyOVN+8IwcvNa
pnaT049n3UnExaibpRP4bu4ljHhqZ0WQ7CNAMMd6qg41Dez42ogQjlEE3iYpJqTJ3J6p4WBG6YUZ
mfeIOOs4P36OmFsy3LTlseJEaCvokTkoutFthnpJ3A6AtkcaQD0p+Zym+vqESyXrVWM6IhNZsCjX
8xPIcGB4lhxIa/uCHIl6ho5gieST+6VUO+RllNwgi8sFlMtLp5951HCInAu5Hdun4H96RkgboLtH
YEMXPamIQ1CoFM1eoufu6NIg1Aocno7UxQHh6XkiWU4aowRayF+WWtRFVhXxVtQwBiGMzL5JXGnI
7Cl4xK7aA4iUUuQuWiE7WL4HGT6NpOg0AgoPLLswB8iPY4RViZIHtnrOedubtWfTlXxHiguQTEcr
jkmgOXfI1AOHTWZnbm58MZJ8jOjaMJJgOKxjDuNgJU05K2Awu1l4hgAAYQpf5o61VsczpAhPkeo6
kfWZ3dfU2XEep4AnyUemcQ+d4uKEBGSnN1ujfidJGBzb908XxPv6UQovSJC/38e6iqoDWvTUdguL
gb5MPq5NLbtMVn6n5zvdT6aKVaGc+Gg1ywBJr2YT5Cnlk3AGXLUobbmneMktCgHH1Aw6D7z4Ac0K
Y9gJEGZAgX82gjpQnvlJ9EmR/Pi9lxg36QyRK9LK+LFrMx0hPpdfuMQLQKeiFqpGySlXdHTfEaAd
oL5kI+pg66Q4dcAAS3ROkcB8b6L7hi1tS3dc3+7g+W0ZsvJp6KJiLSflgLKEs55NCAZVnnzorUL2
kw2AWMk7GwTwNK2/oIZ7v83xTDqicyrp/AvyM84YFsYlOlM9xbQLuxd7BP8AGg+Wqt6ZhK6HFrOy
vN3MlItOYncgtVGMYEX1AQxxzJUezCgye97i3qEGRtYDTqNZtuJQ93rhT0N5Y6WKHvU8D6H5le8x
RjaKM064QWZgSRQjRkJGYL17oT9D5UJqX8t6dGZHiB7N4Eb1A8hitktEDx1FB8wd3iskqBM9gL0N
kO2zxMFzSQXVCaAoelQMlil1U1ad1Xjt+x+zWFqetPWOc6xraNxJXY9lkw3XWJQLGfgzNUMkyT9R
NqzyhTczR2AR3+N4dIZ6ZqKsqwgNaWMzYKefbQoFMxJwwczYoD1cwK8LnLJ5t1jcK05AkmdVkLsH
7tnDRKHOiWLWJSKyJ1Qv4XZqm84ogoSFRmN6rSGwrwM57xczLb1GjoocmvsJyH10Cnzc6yP+sKBr
5512+F739RFgBf1rd4af7MwAI5Sf0d3U8TG5YJSeCp6XgEWPO08M6FL9lGqy/cU0c7tvlHCqZfc8
zBf3aIfY8BAZNwOX7JPkMfB5YlMlQuuXUp6/p1LUWAbkooYuAPyVlvXTjULMwOmHCwqR2Ybv36iI
C4026mac2EmXg6NYH5eFYkUr/cybpefS7As6ukFP2ThzF12cflusQDUnWElhHCkmsdxDZCYdaxmY
3LirrMblQn+/yZku5OiGswToYulRf4K6n0OKFnLUrpY2V05/KKOkons3aPmfSiuoDIHLvc91l2Sa
N2nBnV42C+VWXyhfASdL54tCQmZpoSnH7YUenyNfiZpn8qUT5Z/aaNOZ9hIyVBw9QF3Ij9E1dPsZ
d8GhXCLXukAIbwF82r/jnIWUoiGQoyjxycrffN6AwBks0o0/iKN5jE6npG8uCEKjKu3eZ8nmkww4
upfqpPF1b6GcgO9bThyky86lSNZuShvjjsIuq0X9CGbQCuRcQZl/knlldhKF9v0q8EqUoTqbc1Gv
cZAtN+4x8W/cFhL3Rn4uOZ3xOuMw2SQFcLkYIdeQhLiHsntWDM3FiooSKRUNTUgYx9AQOp9Bt/WA
7WpDkrDJCWq9qEHPk2CYsP6jzRUJNwRg45G8+lqUH7LO5zyQBw5nY7lykZdSVvNC84+7SKUch4BS
rqA0UpYOPnoPqfWcENbiY7J026d2Wy9Zj+cG1vym01bLnq+03YdFJlNRyFc6Z4Ycl+8JZ4Ifb6dw
BDpwtcqw7Z/hjs7O1+wsSBpTYzm7SNv6egQZy5mgrxv2w2Rzu57hoWuL8cK2sf1oTaMojjo/KYNP
suqdZCWEnaCEu6eulu6E4d8ctzPKqGcUbMHO+TexucFShXr2KWt/gu5yLBcbFKANvddRPIS6BViz
gLM0VYFmDNZd+cyWytMVO3GES3Kvt50h8lTjTiz3ScU/wAu5ANY1O+Z69AD4aiQHEXQU8FPtwB65
ps2IATzxZBhEpj5sw8jpLRGBhXRenuml1qUaJun10uiM0FiRxouNlg0DKVQ/FjhKKNvArlOR2egn
iwS6WNkpAZ0E3ZPNLAmPuU65ONph8l7Ol+1Th4wBeB/XJ3qrU4nY7KrzhNJwBdEVabO5Vwy6Y6BB
8HnFZucCsuyX62lhaye6wyKE8+OOMmd1KoFyTzlxqSPac4zP4Sols8p/menZmb1eFJOSTNFxiCxo
ToWr1DH6nYKICmFxKgJyv/Oyq8xQjgtzOY2zZTmIfdv7kqTOeDlrE/taX2epFqFVRWGiRZzc+nhN
ToHfHMdRjt6SYZwhaZQPfBC8ndwx7jcupWh1XImik7RHSyPSxrHOSUUQLB6rwOftNRIOekAAITLY
CGakjiMCswqnnhMEPSimeoeT0Q9QUdV8GFx6KRcZPHsKFYrwXzjZlHE8XlHBl7jJGqOSE51DjiGZ
ECD9GoQ+hVBmsJAQnCqMYZlIySVSBfoQ8hu63irHpMKN66QAK4viVHljwO4+oVRzBFRfgq0TSvg9
qtRdQ0JZpz09DsxJEuUZdVmWJvvap/YCWY2Z24+kpXEL70frrzNkCALcqdPcWEJ6KiN9ISTzMn8y
k9AwQzUgt4edKO2Cm+XqjHxfMeBx5tWS2PtdG9VYvDuqPvU7AaJeBurYWa8MOhbqrOdtTxcKwM4p
NI7FR1lD6TY3MfOIyCMOpSKGIW/IkM9QcR4WUj5NOZfnTC6VMfzuegnNECiqB0T6Y5sq3A9QdKh2
M5u5izmEGYfbJBGxboZSZclA3msJ5WsXaHpasVPqI91P158CqDYfVsSe+26gIPG/Cl2qEhDcj5y+
RjjUUT4DGZYmAjY7ArXlTzMM4SVqurdemc7ON+DN3sN40e/yThLB6eCeMKBmRDgoMmXxIV0GAJZW
1PG58CNvNXHTdHUsoVnaX0qaMynWWfgpM0rzjCI5M6H+kODVuulASWbyxN/ElEcrfcuO4iu0VZLB
okMsiRJl7dNFsjQuWBDZMYhNJ2TCOsEUty8cZ46nfUZOBhn3hWavP2zgPZxlsFOIM83UyyLM4Euu
zHXnzIQhNoZJW07BoznnOtwg/A4IsRy1sn1puPjDbmDro9TtdincGnc/rtVN/JBrwPG9WTc4DmZ6
MVzHHXR+yqXaA9/AsbguB57tSdfqqktNYDlMPvmges9BnAbjwClnDzEyE+jC9nxb0okjxiqr2vMf
1gaBbFXQrsIyuU2phIm5advlQ+ZAiGk70mxEqFQZB9CkklXbgogz42akpyey18neUwUDHmyJ3CXq
U+5os4LuoSdmPE5mUFGLCOdilVCMC0E2VORdb0PFEPwifLxInl05SLiddECFjyU7M/pQj3w8BANA
BQNwhsyrd0KIId2gzA91E/7x6jrmhj/8V5WNHHtdorflMkd0ITf98UwURYg3pT1UbLuL8Jq9wMSo
8dV/NDjGI3JE4CXgeMIJfp/N4+J6nmRumvztPwMHseeB+OtVgB7nDbUwfuZLrzf0CMq4KUKAGvdB
5qeiB7YT+E/xGjqYpwq+Y9ujbXdfa8C16HD2QMuafAQGTTJBSaMiwgcwhwvN9/HPbePIpBwk1Hp9
9+fODlDyZIR+bwxef73dYL7+ndfeYL4d8tOH//KfDDAmtYZANY/QLKJCF+Ix2w8wwydDIGlHwEzQ
lRHiT+Lzy42ArDJptYZAU45MZOAUAdLfflhWT4agLR9poCJ1Agi7IRCrhAf+QqtAlCusNwSdI12V
1K6igF0Sn+oQqEcg2g1GWn0cgV9uFYi6lbVGQDWOtK7RMTqCovJk9iX1CLk1s9tVHmf/l3t1vfbk
a0fQ1EQFYXk3vVUr2D0CA9cFBIdl+LWWvcFU1Zp0XTki9WYYwPheenNZDAxkCW6wu88vN/dm3WWv
SUe8ICQ5MtDbz8Hq7xxRUZ5/kPjafX61NSCQkbXWAKhNfcuMEZWzn2x8+Yjyl4ItQ3GmX/PVJamu
/6MqR5qscbp1Hw07C/zJEEjyEaXX+XR3XsYvdOJBHKk57/h+QCQB0KqPS7t65GmsCpgJ/1j4AIB/
Lesn1TZ/mnkEuJ4znx2+/RxMf+fIUAQ/Y7fMfqXZN2ufecw+a5tCuo/HevXMk8wjpBaEktavavml
x+P44Dr2A5cfxTzS0dVD4qpq+MSthz9g9/b+8O6Y/YXmH/h7zd2vcrABm+de82jcq7u/jWFEQBRo
/ZO//1rbH4pWzTFg++tITRrwsneDUB0DPF8cwi5e8fYM4Cu/mgVke9YcAg7/bgcRRrEUtp/q7bcL
a6MDwYLbz+7zAzvhO7bLt2hKf+G4D9s4ijNPXgq3/N4X9iGE539/DB+IGIHQFDW/8U22XxWBld3T
d6EE8fPfKnGW7fX2yR9F3OfJj5XvJs++/PjyT5/19FeVV33xHfa/PHHmsRXfL4rtf1I8vtWOwPMu
A+dkIfDxNCYkmM3/6Oez4NE3V/G1hi+C+Ct6+a3TxLX8h317YigJFlGwmjMRWUd8A4XNsf/zi7Gq
f5iMygx9Cx5Ufvtk4vev/+N/fzLveDZ/xVl37XlcnXOuAHWn/J1vB25lIWHt6jaKAGyytvxKs4JI
Vrvdue9UAqEylrt2oxmJjgdn35BY7UKpu26z/YVV2UFCgaVum9fzMLtznftW8LWVLuatPiHbYN+s
6LiKGa/7kMEcCc+YUPF96+3nNbAC+5AS46Aa4BYyDnXfA/BvEAfJviExPBrk1trN0gDGt/Xua+zc
W/63Mdq3vH0O18baz7HCeevDPH6Y79vatvym2d35xa9ZeWhcd7AzKyteb+D0QPktTJ92Vm+gs8Mo
s9IAu+e2yJP784pN0RtYJsMYJF612S0bdptp+L2z7e1BHqJlG4RVcy0Ki9RdFjds+5HlHRB4uwQF
6rY8su6qm/DtI/7tYRgtDo4BHLL6PX22EHBi6zfb/+1/p/PWwz+d5oETV3YdQkH1mx/P/aKyevGo
6rd67twdegWSSAzVXQ3noJSolL1vSNgeSWiM127XuTsYBSGnX7fVifVg2VZyb8X7tnYdbmCAJxaF
EdLqctAa2MgTy7XWTqW7WgPjS7MHjTZghCccpPf31cUgZEvqT1uG9XWyyiFNwrWpli2/aoClJo65
SVAK+xtl1TUhcvJ1x+PCwcXfN7NdwU0cGdtWDwZCpM/r9nZ3HrdRRU+sbN/cttdmAwv5+re/Z1Qm
rLj75Gv2z/n5k/mam8lDxRDLnQbc2Om8uF/MXXdeWczEker3eCq0NB4dzn1rYpxJ0e1//PnhmM79
uW25+4a27UoN7MApAYzYap3PA7+yUWShG1d36U0D7zD+QZWuBtrNHqzKitvqn9Tt7U1QvaXJSgMH
9PS3/xm0bgLvt7+3WM+tq/i3/+XfO2F1rIV2Vu3esw2TqvmQlQY2zI3ll4cGmoBk/Q7f2s82uNrA
gu5l8crxrdaxlVROQpJp9ftMYM858OkR8qzf7pA4TOr4FZdAbuKA/fLsDkIdrvr9/eJ4d9bdurqK
9QYGYmdDp8/2t0in1t0hPSdu3eDMVYyopjTQ8ru7Yl6ZOwPJNbja5GfRP0LXVwS43+j/S/HnPyYO
S/mfrvQXjMT2udNWPYgmzNYons/9w7i7SHbWXZ6T+cY5cN6R4ard7NQCBdu6Esf8fHsETYRPDIpi
3/TORWngSbe+k84fWtPUSg+8K7UBy9BnfLcBPcKQRPQqvSeB9NpRnTzJwr0WceuDwb+7m1ddC2IW
CimV106mXft/3gZWKa1ZfwM/7b/wU8m/Pf3VUETa9um/F/M/+1++NsQ9axGzIJ/OnsiV1907/SKM
q9fTJu69I6u0WM6xE+57uL02CXxt3Q6fxgerrAm3+DSJrXnldJOaGFz6Gu3feDsAIrNfdwDOgvjA
h0cAvH6z42wNZXvfzra3TRzw5/M7y6+aTKmJw+TSO1gGTfhQ7+E+VMMTZgNbbGplD07rXWwd+r9C
/LTuapgWpA72zWwPJCHHW7fVxwNJ9Lk19BySZQfnkhCtrfuQj6hutnqWv9o3te2+1sCgfJ5784ql
pHbu/iE/H0i4CFosun9KWoc+DEII9VsfkaX2W9Ps7sEB/ODcV7aiKneaMMs3mX/3iH3g5N3N33an
g5aSDAG9qzun7+6y1iRLKitSYLFovYEx+vfr4XR4/WE4+K8tsXjmMQN2uP4BPXVU7iYS5ckAOKrI
D731Wi8d1q8c4VWOTz0gBxhdE6VZcOiAPikm2sB14unbvO2NPP328Kmj0uBbyiIRtPdxtuP12K9X
kEfPgEevfPfPQil9tUn+sVurJ5Hy1nJ7O6n4rkTB2HKW1YYbMIzvYgxj9bxo4IDDhtuu9TBPFvtX
31ryBgZiUli+Vz2SBZi/rpWi7N7hpDVwnlHP2a8GM0QRpLp9BT1yFzxU56yJaN80dlrnHL4VU91E
YpUNXgVGNRE+PAEI1BqL/5u+u94P6u7oamDmTv0HgvgHMWBJSG/XnT1ark6d1ER24MwKq6ZBasLp
GxexXZSH5oxgXP1hAHdJgmccHOBQJKWBId4FPl9ou4GFMeYeu1o8H5IG9vW5VYVuSU1g8ibWvRU8
2yJaA6M8EUi8Q0RuEwF88vkPTl69Xkh6A2edwB8Uh3u6CcTWxTysphMlo4Ec6JUVW/dz90X3vNtI
+xS6OTj1KGpQf29fAXF3whDoWuVOgRhc/banjm9bIWZj39TWsRBV3+oa5puF5Rze4+QmfIsba+k8
H2myGg302XJI7e/b2flYDViiG/J+wi08XB1yExbptrybvzAcgotddwo/OPPUt7x9Q9vxaMLUXXL/
DvLWaQpuOmz9WwvZojhIsxdIA4JX3cCLPD5wnPlWgs4aj9z/q/PSQw21iUTkNCSq4xYv2RtFElHx
2vMzcR4e3HlraCXVWMY25v77rWNFvovL8Thq04WzCrBrjNq3f32B3mGa3K/fjAS8fTXbnioWExQ7
7v/9b/8D2enCaiGZT76MHpwAMfWs/axV7CGZFooXNBCovaHyc9wGvljF7BlQvZROA3cu8DIra7Vf
7sm/DRwrKLgvOa330AisCjRAUAwpV1N/rQyC1UPAAN5YK66RjmftmxS7GpUWlTjJ/le/F8F7KZTx
x4RxYJkZne+KcBBh8bF7b0Q3gntSaW9855fgaW0pAvt5EVMlmEkHW/vxlb9zV7/zCcHfw82orABR
qalmuwee4DYmVaunwywOqmgkqUMx1nrd3F2U3r2Qqd1CDWp1+EVW3Y5CWKvdR/Te8z4rZHqeGbwf
Ww6XYidUb9DoonZVWMwqNF6jS6T3eY7mx55xRdbHDg6fIkwOxUn5H0IR1FgVXOrf9Vi+98xizVgH
C1HvKl1Kp5gygo/oPuiopzfwoJ7lCn7T9BmiwOhwulPjDBK8RtVm03w13/K97zUBTB9yCnvVqSIW
/yy8XX8QJ5a9iOd3+1Hamh3qjYt/UDtB14t64K9ePr73rb6hGloXc9hosbgv8N/uVoF4bBd9LdSl
VJNyngZycxQQ2P/5hUNq99g/75Tamae/YBzeJcVcXXjPrE72VGfuu9zLd8QEwffu53M73fsfXpjc
7z3eBLO52lchcPW7huU7m+3NXdvJqlehZyfRj49BL0gY2C326WQel3M7yA9iu/Jrxur7O28dYFCa
IA71MtcGllSZQVGyu+5YD+YiJVFJWjeRXT6N54fxiCYYF8MkPTzacFVrD0K/nN8vqmPbBOPi2HkG
EBRaOHWn7NiKg/lLN13SrfUbjy3/fr5vZ3cs7H/6eUMxcu7A7B3AUZoI143Q/PSTebHvouhwE7n5
0TwGHVFttgHLJkCj1dFtgiLTjwNQ4xXTANJ4PyQ/P2snGfHKuDIIUhMcllMiwzgf+w6KOUPVc//j
z/f3NLXcam+F8ljd7XY2jw8WGEIsDTRLkAeyYhXZIzVxAp1baX6wGppIsZ476SI7dE2k51fEHz+Y
p26QW6vDLjcwxucOdj2d+wSXDrCmTWRxz7PNnGx2Ftv71bBdyU0EgyeB+8CYVNrVnsUifnykyXtZ
B9hyrYEtQhgxrXa2iZju71xTtpJ6dTc1kYm1VbUVTRzNVwL2VjVsTeDQrkg4Zwesv62wWt1huCa+
e3DZQFt1v+x+3hKLHX0IzSFG1UDDW6sZU5pn35bYc0ij73+s0efwAJC+VW+rO8LT3OJCF1fWhCw3
McTr+UP18NgqrdXu79pJwWsdLuOthFndtm9XAvNfcS6JE9WfuUd875j06kNQvTY+D+BmP3x3/iDE
dVh3fTTm953drrpX4yPfeV3EInNAze24uqCbuNVMgd1VD1W5CakU0lFzoWg0qSZvJSTHGghU7ELG
ID/mgJiqvUf/vgl/bhwkQV4ZbXSjVf1tZt7b6bTf/rvYNy9dzdCul7roVMIG7AKwVtS3H/fnhdZE
FL2+JNvT/gur/P+HRzR3nfLAouz36M8fBdQATa3W9UHapgl80NBtTS03t4jG7bspTInRwNE4Qnlp
7gETetrw80TTj9s/0IoPItL/tF1Q8Psff36YLxjg2LKzSo+lVyl832lVr6B8VrOu0ttRgacLdkjS
RbDc/piMq/5CeqZuZPvp27y9/Z5+e//uTes8btOedV/rFwTOv5jj1d7eIC+N+R+z3r5xWevOxtNX
eHuR7Q7Q/lMR2X0HXuOKvouzu6qJqG96SMw7GJ5tMqBnxXcIDewb3bp2+x9+3rih1Jk5btUaNwH1
E73l+Kha4wbu8EKpDlYuZrPSdBNQ7L5VcM18yS1qIlbSP1gdTchyDQIPFY4qaqOJkMa+3Zd1KJvA
CRNhPlQ7aCICgXPxgFhAVoWIPMdD/IR3AU/X2W83sfekJmBfZ6zjg/mTmmB5TqxY6LMcqok1oVQq
boKJEGFKK6PxKqLhe90hsiRpIBzayr1HboLpudOVGDtpmmyt6cU8d6oWpAlQ6e4p59l99UooN3Eh
vCGc5DxYD9vu3wR3wGeezoDcRExeoJJ349NnXQbJS8ZQbiJPvBuoDw5JPOQ+xG1UKA/vrMIzUHsT
Wo49IQmYLFofnNh2XjTyUFj34/nzx+nt9NUnNHB/6hEbPxASlZu4l/W5O8Fj2Q/B1r1oAmQ6tape
kWw0EQQVIjFDYB3EvLLqNm4iI75bnbgw6eK3v7tzrxJP05rIAcKxSAlN8YRqcFTUR2gg9757gd0p
0Prn422y/F+eTq0CdOrNq/FTt3l/2/pjPP8diHHvdW9d8Ue//ZWL1X8E7G5sY+8O4DxNwP4pnu4c
ZFObCHP2YqusCpA1ITIo5rMSDGsCod8P3OBQwLoJYsrwHp+yGgZrQufqGAf4fiHUxw+krJuQjju2
3NXvhnjNvR34+VNulEERr9xEpVexn9/p/03hdxAQqywNqQm0kKD5cY2umHFJVGETmzEtfn4gruZx
tm9leyloQt38Ns4OO0tZxf1jfr6zH0jglGipVSYOHO1bLf95x8BLqPO/4KGwA/Ejq2J5QWVymvA0
ekDEDsNGDTi6U2Fugxcd6Sa46/1A3D7+eTwnceLb//LSPaSJW8E2jScUbXCVhCF+6TlNAFr6QbCv
f1TxVptAtRw7S2e/hYUNaoIXfUzSXuhP7eURt4lU5z5+LtjwqtLgd9r9x7MQVErxTBCiiTTLY/tb
yoyYbHHd/EZ5EnocBwSDBg4GAlGVDP9zukz2wwn+kzkAjccVun2Hyf2Ay6C7/11lZcE72C+Knz8x
xg4Kk1yx9i1tj7gm1J/7ixjmMzHcx9epPqCBnl/M162+5b6QnW8CsnDhHMj0NwFY+GD5pEar7kQT
d+ULC0p1ZYCb2LNigL/MSeMe4Mi6yv5RP7/srpz0nhjHi4cLZK0GHmCFJFXEKzyv/iOJItC1/UIG
pjrmZgOLmkMqWVjuy3IVTaTQd2GDk7lLcP5fW+8SgnMJxRJ2EUexY0mPQLnuZ/6i4qfAoas/ZjfB
Ct+0MmqUi2yiXeDh+2a2Ya0mBHBuMhBzB51tYGV+ZHqdXQT2OEvRJqh0vImc0TMnU36b5P02pKgv
1EhE9H6/aZ/2WyPYZBiQ9qj7CSJD1ZrAsD6i6XZky9YEqGXcuswQV8BffNGNoy69SnViypBTcVJU
o/2VLz4v8FPrXnyeXuOEbX4NNFJ51vAbyOTtdTCaB8TXK6u2CR2d6yw5YPDKTaTfbn77P1RfKOZP
Fyvs4/2Pv3eCPR3JfwzOS79tGpvyEpG4MlePE/sjUdKn/X57XTz99v7dG3/LF4jFf723fInH/Iu9
5RuT/WhB7l0uJn/7fwAAAP//</cx:binary>
              </cx:geoCache>
            </cx:geography>
          </cx:layoutPr>
          <cx:valueColors>
            <cx:minColor>
              <a:schemeClr val="accent2">
                <a:lumMod val="40000"/>
                <a:lumOff val="60000"/>
              </a:schemeClr>
            </cx:minColor>
            <cx:maxColor>
              <a:schemeClr val="accent2">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solidFill>
      <a:schemeClr val="bg1">
        <a:lumMod val="9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All 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11" Type="http://schemas.microsoft.com/office/2014/relationships/chartEx" Target="../charts/chartEx1.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34</xdr:col>
      <xdr:colOff>127000</xdr:colOff>
      <xdr:row>0</xdr:row>
      <xdr:rowOff>77086</xdr:rowOff>
    </xdr:from>
    <xdr:to>
      <xdr:col>37</xdr:col>
      <xdr:colOff>558800</xdr:colOff>
      <xdr:row>51</xdr:row>
      <xdr:rowOff>25399</xdr:rowOff>
    </xdr:to>
    <xdr:sp macro="" textlink="">
      <xdr:nvSpPr>
        <xdr:cNvPr id="19" name="Rectangle: Rounded Corners 18">
          <a:extLst>
            <a:ext uri="{FF2B5EF4-FFF2-40B4-BE49-F238E27FC236}">
              <a16:creationId xmlns:a16="http://schemas.microsoft.com/office/drawing/2014/main" id="{A3016E50-D8DD-A012-6567-57DC11AB0A5D}"/>
            </a:ext>
          </a:extLst>
        </xdr:cNvPr>
        <xdr:cNvSpPr/>
      </xdr:nvSpPr>
      <xdr:spPr>
        <a:xfrm>
          <a:off x="20853400" y="77086"/>
          <a:ext cx="2260600" cy="9016113"/>
        </a:xfrm>
        <a:prstGeom prst="roundRect">
          <a:avLst>
            <a:gd name="adj" fmla="val 47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clientData/>
  </xdr:twoCellAnchor>
  <xdr:twoCellAnchor>
    <xdr:from>
      <xdr:col>0</xdr:col>
      <xdr:colOff>157242</xdr:colOff>
      <xdr:row>0</xdr:row>
      <xdr:rowOff>60960</xdr:rowOff>
    </xdr:from>
    <xdr:to>
      <xdr:col>19</xdr:col>
      <xdr:colOff>150519</xdr:colOff>
      <xdr:row>3</xdr:row>
      <xdr:rowOff>114300</xdr:rowOff>
    </xdr:to>
    <xdr:grpSp>
      <xdr:nvGrpSpPr>
        <xdr:cNvPr id="9" name="Group 8">
          <a:extLst>
            <a:ext uri="{FF2B5EF4-FFF2-40B4-BE49-F238E27FC236}">
              <a16:creationId xmlns:a16="http://schemas.microsoft.com/office/drawing/2014/main" id="{9DAAF0B6-07B0-286C-188F-2E450AE8425A}"/>
            </a:ext>
          </a:extLst>
        </xdr:cNvPr>
        <xdr:cNvGrpSpPr/>
      </xdr:nvGrpSpPr>
      <xdr:grpSpPr>
        <a:xfrm>
          <a:off x="157242" y="60960"/>
          <a:ext cx="11483753" cy="597626"/>
          <a:chOff x="132507" y="152400"/>
          <a:chExt cx="10459292" cy="556260"/>
        </a:xfrm>
      </xdr:grpSpPr>
      <xdr:sp macro="" textlink="">
        <xdr:nvSpPr>
          <xdr:cNvPr id="2" name="Rectangle: Rounded Corners 1">
            <a:extLst>
              <a:ext uri="{FF2B5EF4-FFF2-40B4-BE49-F238E27FC236}">
                <a16:creationId xmlns:a16="http://schemas.microsoft.com/office/drawing/2014/main" id="{DA8A48A1-8CB3-B976-0EC0-2F943F4DDE0C}"/>
              </a:ext>
            </a:extLst>
          </xdr:cNvPr>
          <xdr:cNvSpPr/>
        </xdr:nvSpPr>
        <xdr:spPr>
          <a:xfrm>
            <a:off x="132507" y="152400"/>
            <a:ext cx="10459292" cy="55626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59BC0A64-06BA-07F5-8EE6-A94BEF8DE74C}"/>
              </a:ext>
            </a:extLst>
          </xdr:cNvPr>
          <xdr:cNvSpPr txBox="1"/>
        </xdr:nvSpPr>
        <xdr:spPr>
          <a:xfrm>
            <a:off x="341500" y="227572"/>
            <a:ext cx="5907225" cy="376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n>
                  <a:solidFill>
                    <a:schemeClr val="accent2">
                      <a:lumMod val="50000"/>
                    </a:schemeClr>
                  </a:solidFill>
                </a:ln>
              </a:rPr>
              <a:t>Executive</a:t>
            </a:r>
            <a:r>
              <a:rPr lang="en-IN" sz="2400" baseline="0">
                <a:ln>
                  <a:solidFill>
                    <a:schemeClr val="accent2">
                      <a:lumMod val="50000"/>
                    </a:schemeClr>
                  </a:solidFill>
                </a:ln>
              </a:rPr>
              <a:t> Summary &amp; Profitability Dashboard</a:t>
            </a:r>
            <a:endParaRPr lang="en-IN" sz="2400">
              <a:ln>
                <a:solidFill>
                  <a:schemeClr val="accent2">
                    <a:lumMod val="50000"/>
                  </a:schemeClr>
                </a:solidFill>
              </a:ln>
            </a:endParaRPr>
          </a:p>
        </xdr:txBody>
      </xdr:sp>
    </xdr:grpSp>
    <xdr:clientData/>
  </xdr:twoCellAnchor>
  <xdr:twoCellAnchor>
    <xdr:from>
      <xdr:col>0</xdr:col>
      <xdr:colOff>144780</xdr:colOff>
      <xdr:row>4</xdr:row>
      <xdr:rowOff>127282</xdr:rowOff>
    </xdr:from>
    <xdr:to>
      <xdr:col>2</xdr:col>
      <xdr:colOff>579120</xdr:colOff>
      <xdr:row>8</xdr:row>
      <xdr:rowOff>142522</xdr:rowOff>
    </xdr:to>
    <xdr:grpSp>
      <xdr:nvGrpSpPr>
        <xdr:cNvPr id="36" name="Group 35">
          <a:extLst>
            <a:ext uri="{FF2B5EF4-FFF2-40B4-BE49-F238E27FC236}">
              <a16:creationId xmlns:a16="http://schemas.microsoft.com/office/drawing/2014/main" id="{12D71313-3A5A-2F57-2477-0CD8E1FB37BA}"/>
            </a:ext>
          </a:extLst>
        </xdr:cNvPr>
        <xdr:cNvGrpSpPr/>
      </xdr:nvGrpSpPr>
      <xdr:grpSpPr>
        <a:xfrm>
          <a:off x="144780" y="852996"/>
          <a:ext cx="1643864" cy="740955"/>
          <a:chOff x="144780" y="830580"/>
          <a:chExt cx="1402080" cy="746760"/>
        </a:xfrm>
      </xdr:grpSpPr>
      <xdr:sp macro="" textlink="">
        <xdr:nvSpPr>
          <xdr:cNvPr id="32" name="Rectangle: Rounded Corners 31">
            <a:extLst>
              <a:ext uri="{FF2B5EF4-FFF2-40B4-BE49-F238E27FC236}">
                <a16:creationId xmlns:a16="http://schemas.microsoft.com/office/drawing/2014/main" id="{B13F5715-949E-E8EF-47BE-7DFCE7E40E3D}"/>
              </a:ext>
            </a:extLst>
          </xdr:cNvPr>
          <xdr:cNvSpPr/>
        </xdr:nvSpPr>
        <xdr:spPr>
          <a:xfrm>
            <a:off x="160020" y="830580"/>
            <a:ext cx="1386840" cy="74676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658FBC00-DC01-E00E-9781-DC2D54CDD95F}"/>
              </a:ext>
            </a:extLst>
          </xdr:cNvPr>
          <xdr:cNvSpPr txBox="1"/>
        </xdr:nvSpPr>
        <xdr:spPr>
          <a:xfrm>
            <a:off x="144780" y="891540"/>
            <a:ext cx="1402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n>
                  <a:solidFill>
                    <a:schemeClr val="accent2">
                      <a:lumMod val="60000"/>
                      <a:lumOff val="40000"/>
                    </a:schemeClr>
                  </a:solidFill>
                </a:ln>
                <a:solidFill>
                  <a:schemeClr val="accent2"/>
                </a:solidFill>
              </a:rPr>
              <a:t>Total Revenue</a:t>
            </a:r>
          </a:p>
        </xdr:txBody>
      </xdr:sp>
      <xdr:sp macro="" textlink="'All Pivot Tables'!A4">
        <xdr:nvSpPr>
          <xdr:cNvPr id="35" name="TextBox 34">
            <a:extLst>
              <a:ext uri="{FF2B5EF4-FFF2-40B4-BE49-F238E27FC236}">
                <a16:creationId xmlns:a16="http://schemas.microsoft.com/office/drawing/2014/main" id="{5CEE646C-E639-BB61-60F2-49202A8DD289}"/>
              </a:ext>
            </a:extLst>
          </xdr:cNvPr>
          <xdr:cNvSpPr txBox="1"/>
        </xdr:nvSpPr>
        <xdr:spPr>
          <a:xfrm>
            <a:off x="182880" y="1181100"/>
            <a:ext cx="13563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E2BBEE-0156-41D7-BD8B-DEE717CEA644}" type="TxLink">
              <a:rPr lang="en-US" sz="2000" b="0" i="0" u="none" strike="noStrike">
                <a:ln>
                  <a:solidFill>
                    <a:schemeClr val="accent2">
                      <a:lumMod val="50000"/>
                    </a:schemeClr>
                  </a:solidFill>
                </a:ln>
                <a:solidFill>
                  <a:schemeClr val="accent2">
                    <a:lumMod val="50000"/>
                  </a:schemeClr>
                </a:solidFill>
                <a:latin typeface="Aptos Narrow"/>
              </a:rPr>
              <a:pPr algn="ctr"/>
              <a:t>$6,45,223</a:t>
            </a:fld>
            <a:endParaRPr lang="en-IN" sz="2400" b="0">
              <a:ln>
                <a:solidFill>
                  <a:schemeClr val="accent2">
                    <a:lumMod val="50000"/>
                  </a:schemeClr>
                </a:solidFill>
              </a:ln>
              <a:solidFill>
                <a:schemeClr val="accent2">
                  <a:lumMod val="50000"/>
                </a:schemeClr>
              </a:solidFill>
            </a:endParaRPr>
          </a:p>
        </xdr:txBody>
      </xdr:sp>
    </xdr:grpSp>
    <xdr:clientData/>
  </xdr:twoCellAnchor>
  <xdr:twoCellAnchor>
    <xdr:from>
      <xdr:col>3</xdr:col>
      <xdr:colOff>246004</xdr:colOff>
      <xdr:row>4</xdr:row>
      <xdr:rowOff>125495</xdr:rowOff>
    </xdr:from>
    <xdr:to>
      <xdr:col>6</xdr:col>
      <xdr:colOff>68862</xdr:colOff>
      <xdr:row>8</xdr:row>
      <xdr:rowOff>140735</xdr:rowOff>
    </xdr:to>
    <xdr:grpSp>
      <xdr:nvGrpSpPr>
        <xdr:cNvPr id="57" name="Group 56">
          <a:extLst>
            <a:ext uri="{FF2B5EF4-FFF2-40B4-BE49-F238E27FC236}">
              <a16:creationId xmlns:a16="http://schemas.microsoft.com/office/drawing/2014/main" id="{D98EBA04-AA69-27A1-FC3C-5991F09BB0B7}"/>
            </a:ext>
          </a:extLst>
        </xdr:cNvPr>
        <xdr:cNvGrpSpPr/>
      </xdr:nvGrpSpPr>
      <xdr:grpSpPr>
        <a:xfrm>
          <a:off x="2060290" y="851209"/>
          <a:ext cx="1637143" cy="740955"/>
          <a:chOff x="144780" y="830580"/>
          <a:chExt cx="1402080" cy="746760"/>
        </a:xfrm>
      </xdr:grpSpPr>
      <xdr:sp macro="" textlink="">
        <xdr:nvSpPr>
          <xdr:cNvPr id="58" name="Rectangle: Rounded Corners 57">
            <a:extLst>
              <a:ext uri="{FF2B5EF4-FFF2-40B4-BE49-F238E27FC236}">
                <a16:creationId xmlns:a16="http://schemas.microsoft.com/office/drawing/2014/main" id="{DF97E1BE-DF55-F89E-F847-13AD27DC2E32}"/>
              </a:ext>
            </a:extLst>
          </xdr:cNvPr>
          <xdr:cNvSpPr/>
        </xdr:nvSpPr>
        <xdr:spPr>
          <a:xfrm>
            <a:off x="160020" y="830580"/>
            <a:ext cx="1386840" cy="74676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TextBox 58">
            <a:extLst>
              <a:ext uri="{FF2B5EF4-FFF2-40B4-BE49-F238E27FC236}">
                <a16:creationId xmlns:a16="http://schemas.microsoft.com/office/drawing/2014/main" id="{23591A02-4331-B91E-8497-610C9F16CBAA}"/>
              </a:ext>
            </a:extLst>
          </xdr:cNvPr>
          <xdr:cNvSpPr txBox="1"/>
        </xdr:nvSpPr>
        <xdr:spPr>
          <a:xfrm>
            <a:off x="144780" y="891540"/>
            <a:ext cx="1402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n>
                  <a:solidFill>
                    <a:schemeClr val="accent2">
                      <a:lumMod val="60000"/>
                      <a:lumOff val="40000"/>
                    </a:schemeClr>
                  </a:solidFill>
                </a:ln>
                <a:solidFill>
                  <a:schemeClr val="accent2"/>
                </a:solidFill>
              </a:rPr>
              <a:t>Total Gross Profit</a:t>
            </a:r>
          </a:p>
        </xdr:txBody>
      </xdr:sp>
      <xdr:sp macro="" textlink="'All Pivot Tables'!C4">
        <xdr:nvSpPr>
          <xdr:cNvPr id="60" name="TextBox 59">
            <a:extLst>
              <a:ext uri="{FF2B5EF4-FFF2-40B4-BE49-F238E27FC236}">
                <a16:creationId xmlns:a16="http://schemas.microsoft.com/office/drawing/2014/main" id="{9726D540-2576-E425-5B89-089B74E7DAD4}"/>
              </a:ext>
            </a:extLst>
          </xdr:cNvPr>
          <xdr:cNvSpPr txBox="1"/>
        </xdr:nvSpPr>
        <xdr:spPr>
          <a:xfrm>
            <a:off x="182880" y="1181100"/>
            <a:ext cx="13563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EB2F84-9B7D-4A9A-AFE2-0DD5F3D1D576}" type="TxLink">
              <a:rPr lang="en-US" sz="2000" b="0" i="0" u="none" strike="noStrike">
                <a:ln>
                  <a:solidFill>
                    <a:schemeClr val="accent2">
                      <a:lumMod val="50000"/>
                    </a:schemeClr>
                  </a:solidFill>
                </a:ln>
                <a:solidFill>
                  <a:schemeClr val="accent2">
                    <a:lumMod val="50000"/>
                  </a:schemeClr>
                </a:solidFill>
                <a:latin typeface="Aptos Narrow"/>
                <a:ea typeface="+mn-ea"/>
                <a:cs typeface="+mn-cs"/>
              </a:rPr>
              <a:pPr marL="0" indent="0" algn="ctr"/>
              <a:t>$2,96,384</a:t>
            </a:fld>
            <a:endParaRPr lang="en-IN" sz="2000" b="0" i="0" u="none" strike="noStrike">
              <a:ln>
                <a:solidFill>
                  <a:schemeClr val="accent2">
                    <a:lumMod val="50000"/>
                  </a:schemeClr>
                </a:solidFill>
              </a:ln>
              <a:solidFill>
                <a:schemeClr val="accent2">
                  <a:lumMod val="50000"/>
                </a:schemeClr>
              </a:solidFill>
              <a:latin typeface="Aptos Narrow"/>
              <a:ea typeface="+mn-ea"/>
              <a:cs typeface="+mn-cs"/>
            </a:endParaRPr>
          </a:p>
        </xdr:txBody>
      </xdr:sp>
    </xdr:grpSp>
    <xdr:clientData/>
  </xdr:twoCellAnchor>
  <xdr:twoCellAnchor>
    <xdr:from>
      <xdr:col>6</xdr:col>
      <xdr:colOff>337820</xdr:colOff>
      <xdr:row>4</xdr:row>
      <xdr:rowOff>123707</xdr:rowOff>
    </xdr:from>
    <xdr:to>
      <xdr:col>9</xdr:col>
      <xdr:colOff>160679</xdr:colOff>
      <xdr:row>8</xdr:row>
      <xdr:rowOff>138947</xdr:rowOff>
    </xdr:to>
    <xdr:grpSp>
      <xdr:nvGrpSpPr>
        <xdr:cNvPr id="61" name="Group 60">
          <a:extLst>
            <a:ext uri="{FF2B5EF4-FFF2-40B4-BE49-F238E27FC236}">
              <a16:creationId xmlns:a16="http://schemas.microsoft.com/office/drawing/2014/main" id="{60293A4F-DB9A-AB7D-31F8-991EEAA3C8B3}"/>
            </a:ext>
          </a:extLst>
        </xdr:cNvPr>
        <xdr:cNvGrpSpPr/>
      </xdr:nvGrpSpPr>
      <xdr:grpSpPr>
        <a:xfrm>
          <a:off x="3966391" y="849421"/>
          <a:ext cx="1637145" cy="740955"/>
          <a:chOff x="144780" y="830580"/>
          <a:chExt cx="1402080" cy="746760"/>
        </a:xfrm>
      </xdr:grpSpPr>
      <xdr:sp macro="" textlink="">
        <xdr:nvSpPr>
          <xdr:cNvPr id="62" name="Rectangle: Rounded Corners 61">
            <a:extLst>
              <a:ext uri="{FF2B5EF4-FFF2-40B4-BE49-F238E27FC236}">
                <a16:creationId xmlns:a16="http://schemas.microsoft.com/office/drawing/2014/main" id="{07FC996B-F972-9831-A12B-A458FD3CA4BD}"/>
              </a:ext>
            </a:extLst>
          </xdr:cNvPr>
          <xdr:cNvSpPr/>
        </xdr:nvSpPr>
        <xdr:spPr>
          <a:xfrm>
            <a:off x="160020" y="830580"/>
            <a:ext cx="1386840" cy="74676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3" name="TextBox 62">
            <a:extLst>
              <a:ext uri="{FF2B5EF4-FFF2-40B4-BE49-F238E27FC236}">
                <a16:creationId xmlns:a16="http://schemas.microsoft.com/office/drawing/2014/main" id="{5F611CD2-F935-DE1D-6B6F-E8A68BD1686D}"/>
              </a:ext>
            </a:extLst>
          </xdr:cNvPr>
          <xdr:cNvSpPr txBox="1"/>
        </xdr:nvSpPr>
        <xdr:spPr>
          <a:xfrm>
            <a:off x="144780" y="891540"/>
            <a:ext cx="1402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n>
                  <a:solidFill>
                    <a:schemeClr val="accent2">
                      <a:lumMod val="60000"/>
                      <a:lumOff val="40000"/>
                    </a:schemeClr>
                  </a:solidFill>
                </a:ln>
                <a:solidFill>
                  <a:schemeClr val="accent2"/>
                </a:solidFill>
              </a:rPr>
              <a:t>Gross Profit</a:t>
            </a:r>
            <a:r>
              <a:rPr lang="en-IN" sz="1400" baseline="0">
                <a:ln>
                  <a:solidFill>
                    <a:schemeClr val="accent2">
                      <a:lumMod val="60000"/>
                      <a:lumOff val="40000"/>
                    </a:schemeClr>
                  </a:solidFill>
                </a:ln>
                <a:solidFill>
                  <a:schemeClr val="accent2"/>
                </a:solidFill>
              </a:rPr>
              <a:t> Margin</a:t>
            </a:r>
            <a:endParaRPr lang="en-IN" sz="1400">
              <a:ln>
                <a:solidFill>
                  <a:schemeClr val="accent2">
                    <a:lumMod val="60000"/>
                    <a:lumOff val="40000"/>
                  </a:schemeClr>
                </a:solidFill>
              </a:ln>
              <a:solidFill>
                <a:schemeClr val="accent2"/>
              </a:solidFill>
            </a:endParaRPr>
          </a:p>
        </xdr:txBody>
      </xdr:sp>
      <xdr:sp macro="" textlink="'All Pivot Tables'!E4">
        <xdr:nvSpPr>
          <xdr:cNvPr id="64" name="TextBox 63">
            <a:extLst>
              <a:ext uri="{FF2B5EF4-FFF2-40B4-BE49-F238E27FC236}">
                <a16:creationId xmlns:a16="http://schemas.microsoft.com/office/drawing/2014/main" id="{DA4473B3-A3B7-FFF4-5E8D-F1160EFB1DDF}"/>
              </a:ext>
            </a:extLst>
          </xdr:cNvPr>
          <xdr:cNvSpPr txBox="1"/>
        </xdr:nvSpPr>
        <xdr:spPr>
          <a:xfrm>
            <a:off x="182880" y="1181100"/>
            <a:ext cx="13563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F7151F-6992-45C8-B5C7-B1C88E092435}" type="TxLink">
              <a:rPr lang="en-US" sz="2000" b="0" i="0" u="none" strike="noStrike">
                <a:ln>
                  <a:solidFill>
                    <a:schemeClr val="accent2">
                      <a:lumMod val="50000"/>
                    </a:schemeClr>
                  </a:solidFill>
                </a:ln>
                <a:solidFill>
                  <a:schemeClr val="accent2">
                    <a:lumMod val="50000"/>
                  </a:schemeClr>
                </a:solidFill>
                <a:latin typeface="Aptos Narrow"/>
                <a:ea typeface="+mn-ea"/>
                <a:cs typeface="+mn-cs"/>
              </a:rPr>
              <a:pPr marL="0" indent="0" algn="ctr"/>
              <a:t>45.94%</a:t>
            </a:fld>
            <a:endParaRPr lang="en-IN" sz="2000" b="0" i="0" u="none" strike="noStrike">
              <a:ln>
                <a:solidFill>
                  <a:schemeClr val="accent2">
                    <a:lumMod val="50000"/>
                  </a:schemeClr>
                </a:solidFill>
              </a:ln>
              <a:solidFill>
                <a:schemeClr val="accent2">
                  <a:lumMod val="50000"/>
                </a:schemeClr>
              </a:solidFill>
              <a:latin typeface="Aptos Narrow"/>
              <a:ea typeface="+mn-ea"/>
              <a:cs typeface="+mn-cs"/>
            </a:endParaRPr>
          </a:p>
        </xdr:txBody>
      </xdr:sp>
    </xdr:grpSp>
    <xdr:clientData/>
  </xdr:twoCellAnchor>
  <xdr:twoCellAnchor>
    <xdr:from>
      <xdr:col>9</xdr:col>
      <xdr:colOff>467265</xdr:colOff>
      <xdr:row>4</xdr:row>
      <xdr:rowOff>131328</xdr:rowOff>
    </xdr:from>
    <xdr:to>
      <xdr:col>12</xdr:col>
      <xdr:colOff>290123</xdr:colOff>
      <xdr:row>8</xdr:row>
      <xdr:rowOff>146568</xdr:rowOff>
    </xdr:to>
    <xdr:grpSp>
      <xdr:nvGrpSpPr>
        <xdr:cNvPr id="65" name="Group 64">
          <a:extLst>
            <a:ext uri="{FF2B5EF4-FFF2-40B4-BE49-F238E27FC236}">
              <a16:creationId xmlns:a16="http://schemas.microsoft.com/office/drawing/2014/main" id="{991C0DCB-888B-EF3B-F631-28D7FC93A401}"/>
            </a:ext>
          </a:extLst>
        </xdr:cNvPr>
        <xdr:cNvGrpSpPr/>
      </xdr:nvGrpSpPr>
      <xdr:grpSpPr>
        <a:xfrm>
          <a:off x="5910122" y="857042"/>
          <a:ext cx="1637144" cy="740955"/>
          <a:chOff x="144780" y="830580"/>
          <a:chExt cx="1402080" cy="746760"/>
        </a:xfrm>
      </xdr:grpSpPr>
      <xdr:sp macro="" textlink="">
        <xdr:nvSpPr>
          <xdr:cNvPr id="66" name="Rectangle: Rounded Corners 65">
            <a:extLst>
              <a:ext uri="{FF2B5EF4-FFF2-40B4-BE49-F238E27FC236}">
                <a16:creationId xmlns:a16="http://schemas.microsoft.com/office/drawing/2014/main" id="{BC9B0435-A140-16EE-1605-ACBD73DB3DED}"/>
              </a:ext>
            </a:extLst>
          </xdr:cNvPr>
          <xdr:cNvSpPr/>
        </xdr:nvSpPr>
        <xdr:spPr>
          <a:xfrm>
            <a:off x="160020" y="830580"/>
            <a:ext cx="1386840" cy="74676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TextBox 66">
            <a:extLst>
              <a:ext uri="{FF2B5EF4-FFF2-40B4-BE49-F238E27FC236}">
                <a16:creationId xmlns:a16="http://schemas.microsoft.com/office/drawing/2014/main" id="{FCB9D4C9-F814-B0FB-07BB-2F02A83F0073}"/>
              </a:ext>
            </a:extLst>
          </xdr:cNvPr>
          <xdr:cNvSpPr txBox="1"/>
        </xdr:nvSpPr>
        <xdr:spPr>
          <a:xfrm>
            <a:off x="144780" y="891540"/>
            <a:ext cx="1402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n>
                  <a:solidFill>
                    <a:schemeClr val="accent2">
                      <a:lumMod val="60000"/>
                      <a:lumOff val="40000"/>
                    </a:schemeClr>
                  </a:solidFill>
                </a:ln>
                <a:solidFill>
                  <a:schemeClr val="accent2"/>
                </a:solidFill>
              </a:rPr>
              <a:t>Total Orders</a:t>
            </a:r>
          </a:p>
        </xdr:txBody>
      </xdr:sp>
      <xdr:sp macro="" textlink="'All Pivot Tables'!I4">
        <xdr:nvSpPr>
          <xdr:cNvPr id="68" name="TextBox 67">
            <a:extLst>
              <a:ext uri="{FF2B5EF4-FFF2-40B4-BE49-F238E27FC236}">
                <a16:creationId xmlns:a16="http://schemas.microsoft.com/office/drawing/2014/main" id="{445C165D-B958-8B14-9327-495D7961188A}"/>
              </a:ext>
            </a:extLst>
          </xdr:cNvPr>
          <xdr:cNvSpPr txBox="1"/>
        </xdr:nvSpPr>
        <xdr:spPr>
          <a:xfrm>
            <a:off x="182880" y="1181100"/>
            <a:ext cx="13563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055182-D967-478B-A820-C69E352C6A16}" type="TxLink">
              <a:rPr lang="en-US" sz="2000" b="0" i="0" u="none" strike="noStrike">
                <a:ln>
                  <a:solidFill>
                    <a:schemeClr val="accent2">
                      <a:lumMod val="50000"/>
                    </a:schemeClr>
                  </a:solidFill>
                </a:ln>
                <a:solidFill>
                  <a:schemeClr val="accent2">
                    <a:lumMod val="50000"/>
                  </a:schemeClr>
                </a:solidFill>
                <a:latin typeface="Aptos Narrow"/>
                <a:ea typeface="+mn-ea"/>
                <a:cs typeface="+mn-cs"/>
              </a:rPr>
              <a:pPr marL="0" indent="0" algn="ctr"/>
              <a:t>2707</a:t>
            </a:fld>
            <a:endParaRPr lang="en-IN" sz="2000" b="0" i="0" u="none" strike="noStrike">
              <a:ln>
                <a:solidFill>
                  <a:schemeClr val="accent2">
                    <a:lumMod val="50000"/>
                  </a:schemeClr>
                </a:solidFill>
              </a:ln>
              <a:solidFill>
                <a:schemeClr val="accent2">
                  <a:lumMod val="50000"/>
                </a:schemeClr>
              </a:solidFill>
              <a:latin typeface="Aptos Narrow"/>
              <a:ea typeface="+mn-ea"/>
              <a:cs typeface="+mn-cs"/>
            </a:endParaRPr>
          </a:p>
        </xdr:txBody>
      </xdr:sp>
    </xdr:grpSp>
    <xdr:clientData/>
  </xdr:twoCellAnchor>
  <xdr:twoCellAnchor>
    <xdr:from>
      <xdr:col>6</xdr:col>
      <xdr:colOff>326625</xdr:colOff>
      <xdr:row>9</xdr:row>
      <xdr:rowOff>161807</xdr:rowOff>
    </xdr:from>
    <xdr:to>
      <xdr:col>9</xdr:col>
      <xdr:colOff>149484</xdr:colOff>
      <xdr:row>13</xdr:row>
      <xdr:rowOff>177047</xdr:rowOff>
    </xdr:to>
    <xdr:grpSp>
      <xdr:nvGrpSpPr>
        <xdr:cNvPr id="69" name="Group 68">
          <a:extLst>
            <a:ext uri="{FF2B5EF4-FFF2-40B4-BE49-F238E27FC236}">
              <a16:creationId xmlns:a16="http://schemas.microsoft.com/office/drawing/2014/main" id="{CDB46B6A-2686-2879-CEEE-A32E3F8FE4F1}"/>
            </a:ext>
          </a:extLst>
        </xdr:cNvPr>
        <xdr:cNvGrpSpPr/>
      </xdr:nvGrpSpPr>
      <xdr:grpSpPr>
        <a:xfrm>
          <a:off x="3955196" y="1794664"/>
          <a:ext cx="1637145" cy="740954"/>
          <a:chOff x="144780" y="830580"/>
          <a:chExt cx="1402080" cy="746760"/>
        </a:xfrm>
      </xdr:grpSpPr>
      <xdr:sp macro="" textlink="">
        <xdr:nvSpPr>
          <xdr:cNvPr id="70" name="Rectangle: Rounded Corners 69">
            <a:extLst>
              <a:ext uri="{FF2B5EF4-FFF2-40B4-BE49-F238E27FC236}">
                <a16:creationId xmlns:a16="http://schemas.microsoft.com/office/drawing/2014/main" id="{7A3924DB-88E8-14F4-B651-08866773DFDB}"/>
              </a:ext>
            </a:extLst>
          </xdr:cNvPr>
          <xdr:cNvSpPr/>
        </xdr:nvSpPr>
        <xdr:spPr>
          <a:xfrm>
            <a:off x="160020" y="830580"/>
            <a:ext cx="1386840" cy="74676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1" name="TextBox 70">
            <a:extLst>
              <a:ext uri="{FF2B5EF4-FFF2-40B4-BE49-F238E27FC236}">
                <a16:creationId xmlns:a16="http://schemas.microsoft.com/office/drawing/2014/main" id="{734C304D-3958-0915-D994-1A354556038E}"/>
              </a:ext>
            </a:extLst>
          </xdr:cNvPr>
          <xdr:cNvSpPr txBox="1"/>
        </xdr:nvSpPr>
        <xdr:spPr>
          <a:xfrm>
            <a:off x="144780" y="891540"/>
            <a:ext cx="1402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n>
                  <a:solidFill>
                    <a:schemeClr val="accent2">
                      <a:lumMod val="60000"/>
                      <a:lumOff val="40000"/>
                    </a:schemeClr>
                  </a:solidFill>
                </a:ln>
                <a:solidFill>
                  <a:schemeClr val="accent2"/>
                </a:solidFill>
              </a:rPr>
              <a:t>Total Unit Sold</a:t>
            </a:r>
          </a:p>
        </xdr:txBody>
      </xdr:sp>
      <xdr:sp macro="" textlink="'All Pivot Tables'!G4">
        <xdr:nvSpPr>
          <xdr:cNvPr id="72" name="TextBox 71">
            <a:extLst>
              <a:ext uri="{FF2B5EF4-FFF2-40B4-BE49-F238E27FC236}">
                <a16:creationId xmlns:a16="http://schemas.microsoft.com/office/drawing/2014/main" id="{4E06328F-8CFF-768A-0934-01AF29DE550A}"/>
              </a:ext>
            </a:extLst>
          </xdr:cNvPr>
          <xdr:cNvSpPr txBox="1"/>
        </xdr:nvSpPr>
        <xdr:spPr>
          <a:xfrm>
            <a:off x="182880" y="1181100"/>
            <a:ext cx="13563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74F981-76FA-4B15-A03B-4C3ADBC65C23}" type="TxLink">
              <a:rPr lang="en-US" sz="2000" b="0" i="0" u="none" strike="noStrike">
                <a:ln>
                  <a:solidFill>
                    <a:schemeClr val="accent2">
                      <a:lumMod val="50000"/>
                    </a:schemeClr>
                  </a:solidFill>
                </a:ln>
                <a:solidFill>
                  <a:schemeClr val="accent2">
                    <a:lumMod val="50000"/>
                  </a:schemeClr>
                </a:solidFill>
                <a:latin typeface="Aptos Narrow"/>
                <a:ea typeface="+mn-ea"/>
                <a:cs typeface="+mn-cs"/>
              </a:rPr>
              <a:pPr marL="0" indent="0" algn="ctr"/>
              <a:t>6698</a:t>
            </a:fld>
            <a:endParaRPr lang="en-IN" sz="2000" b="0" i="0" u="none" strike="noStrike">
              <a:ln>
                <a:solidFill>
                  <a:schemeClr val="accent2">
                    <a:lumMod val="50000"/>
                  </a:schemeClr>
                </a:solidFill>
              </a:ln>
              <a:solidFill>
                <a:schemeClr val="accent2">
                  <a:lumMod val="50000"/>
                </a:schemeClr>
              </a:solidFill>
              <a:latin typeface="Aptos Narrow"/>
              <a:ea typeface="+mn-ea"/>
              <a:cs typeface="+mn-cs"/>
            </a:endParaRPr>
          </a:p>
        </xdr:txBody>
      </xdr:sp>
    </xdr:grpSp>
    <xdr:clientData/>
  </xdr:twoCellAnchor>
  <xdr:twoCellAnchor>
    <xdr:from>
      <xdr:col>9</xdr:col>
      <xdr:colOff>465478</xdr:colOff>
      <xdr:row>9</xdr:row>
      <xdr:rowOff>167640</xdr:rowOff>
    </xdr:from>
    <xdr:to>
      <xdr:col>12</xdr:col>
      <xdr:colOff>288336</xdr:colOff>
      <xdr:row>14</xdr:row>
      <xdr:rowOff>0</xdr:rowOff>
    </xdr:to>
    <xdr:grpSp>
      <xdr:nvGrpSpPr>
        <xdr:cNvPr id="73" name="Group 72">
          <a:extLst>
            <a:ext uri="{FF2B5EF4-FFF2-40B4-BE49-F238E27FC236}">
              <a16:creationId xmlns:a16="http://schemas.microsoft.com/office/drawing/2014/main" id="{A5D172B1-428D-A136-C24B-F155B547B765}"/>
            </a:ext>
          </a:extLst>
        </xdr:cNvPr>
        <xdr:cNvGrpSpPr/>
      </xdr:nvGrpSpPr>
      <xdr:grpSpPr>
        <a:xfrm>
          <a:off x="5908335" y="1800497"/>
          <a:ext cx="1637144" cy="739503"/>
          <a:chOff x="144780" y="830580"/>
          <a:chExt cx="1402080" cy="746760"/>
        </a:xfrm>
      </xdr:grpSpPr>
      <xdr:sp macro="" textlink="">
        <xdr:nvSpPr>
          <xdr:cNvPr id="74" name="Rectangle: Rounded Corners 73">
            <a:extLst>
              <a:ext uri="{FF2B5EF4-FFF2-40B4-BE49-F238E27FC236}">
                <a16:creationId xmlns:a16="http://schemas.microsoft.com/office/drawing/2014/main" id="{27FB6F88-E50D-E5D2-6544-59EC3788928A}"/>
              </a:ext>
            </a:extLst>
          </xdr:cNvPr>
          <xdr:cNvSpPr/>
        </xdr:nvSpPr>
        <xdr:spPr>
          <a:xfrm>
            <a:off x="160020" y="830580"/>
            <a:ext cx="1386840" cy="74676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5" name="TextBox 74">
            <a:extLst>
              <a:ext uri="{FF2B5EF4-FFF2-40B4-BE49-F238E27FC236}">
                <a16:creationId xmlns:a16="http://schemas.microsoft.com/office/drawing/2014/main" id="{9A2C13A1-8DFB-A181-61D4-1E7F99C4BEAE}"/>
              </a:ext>
            </a:extLst>
          </xdr:cNvPr>
          <xdr:cNvSpPr txBox="1"/>
        </xdr:nvSpPr>
        <xdr:spPr>
          <a:xfrm>
            <a:off x="144780" y="891540"/>
            <a:ext cx="1402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n>
                  <a:solidFill>
                    <a:schemeClr val="accent2">
                      <a:lumMod val="60000"/>
                      <a:lumOff val="40000"/>
                    </a:schemeClr>
                  </a:solidFill>
                </a:ln>
                <a:solidFill>
                  <a:schemeClr val="accent2"/>
                </a:solidFill>
              </a:rPr>
              <a:t>COGS</a:t>
            </a:r>
          </a:p>
        </xdr:txBody>
      </xdr:sp>
      <xdr:sp macro="" textlink="'All Pivot Tables'!K4">
        <xdr:nvSpPr>
          <xdr:cNvPr id="76" name="TextBox 75">
            <a:extLst>
              <a:ext uri="{FF2B5EF4-FFF2-40B4-BE49-F238E27FC236}">
                <a16:creationId xmlns:a16="http://schemas.microsoft.com/office/drawing/2014/main" id="{0F21B541-2F95-F6A6-B548-D54A35E61FAF}"/>
              </a:ext>
            </a:extLst>
          </xdr:cNvPr>
          <xdr:cNvSpPr txBox="1"/>
        </xdr:nvSpPr>
        <xdr:spPr>
          <a:xfrm>
            <a:off x="182880" y="1181100"/>
            <a:ext cx="13563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F08745-995B-47AB-B5D4-36C9EDABEEA9}" type="TxLink">
              <a:rPr lang="en-US" sz="2000" b="0" i="0" u="none" strike="noStrike">
                <a:ln>
                  <a:solidFill>
                    <a:schemeClr val="accent2">
                      <a:lumMod val="50000"/>
                    </a:schemeClr>
                  </a:solidFill>
                </a:ln>
                <a:solidFill>
                  <a:schemeClr val="accent2">
                    <a:lumMod val="50000"/>
                  </a:schemeClr>
                </a:solidFill>
                <a:latin typeface="Aptos Narrow"/>
                <a:ea typeface="+mn-ea"/>
                <a:cs typeface="+mn-cs"/>
              </a:rPr>
              <a:pPr marL="0" indent="0" algn="ctr"/>
              <a:t>$3,48,839</a:t>
            </a:fld>
            <a:endParaRPr lang="en-IN" sz="2000" b="0" i="0" u="none" strike="noStrike">
              <a:ln>
                <a:solidFill>
                  <a:schemeClr val="accent2">
                    <a:lumMod val="50000"/>
                  </a:schemeClr>
                </a:solidFill>
              </a:ln>
              <a:solidFill>
                <a:schemeClr val="accent2">
                  <a:lumMod val="50000"/>
                </a:schemeClr>
              </a:solidFill>
              <a:latin typeface="Aptos Narrow"/>
              <a:ea typeface="+mn-ea"/>
              <a:cs typeface="+mn-cs"/>
            </a:endParaRPr>
          </a:p>
        </xdr:txBody>
      </xdr:sp>
    </xdr:grpSp>
    <xdr:clientData/>
  </xdr:twoCellAnchor>
  <xdr:twoCellAnchor editAs="oneCell">
    <xdr:from>
      <xdr:col>0</xdr:col>
      <xdr:colOff>236220</xdr:colOff>
      <xdr:row>0</xdr:row>
      <xdr:rowOff>121920</xdr:rowOff>
    </xdr:from>
    <xdr:to>
      <xdr:col>1</xdr:col>
      <xdr:colOff>121920</xdr:colOff>
      <xdr:row>3</xdr:row>
      <xdr:rowOff>68580</xdr:rowOff>
    </xdr:to>
    <xdr:pic>
      <xdr:nvPicPr>
        <xdr:cNvPr id="6" name="Picture 5">
          <a:extLst>
            <a:ext uri="{FF2B5EF4-FFF2-40B4-BE49-F238E27FC236}">
              <a16:creationId xmlns:a16="http://schemas.microsoft.com/office/drawing/2014/main" id="{0F8AF680-5A8A-21D3-8982-DA0AE065DD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220" y="121920"/>
          <a:ext cx="495300" cy="495300"/>
        </a:xfrm>
        <a:prstGeom prst="rect">
          <a:avLst/>
        </a:prstGeom>
        <a:ln>
          <a:noFill/>
        </a:ln>
      </xdr:spPr>
    </xdr:pic>
    <xdr:clientData/>
  </xdr:twoCellAnchor>
  <xdr:twoCellAnchor>
    <xdr:from>
      <xdr:col>0</xdr:col>
      <xdr:colOff>137160</xdr:colOff>
      <xdr:row>9</xdr:row>
      <xdr:rowOff>159549</xdr:rowOff>
    </xdr:from>
    <xdr:to>
      <xdr:col>2</xdr:col>
      <xdr:colOff>571500</xdr:colOff>
      <xdr:row>13</xdr:row>
      <xdr:rowOff>174789</xdr:rowOff>
    </xdr:to>
    <xdr:grpSp>
      <xdr:nvGrpSpPr>
        <xdr:cNvPr id="7" name="Group 6">
          <a:extLst>
            <a:ext uri="{FF2B5EF4-FFF2-40B4-BE49-F238E27FC236}">
              <a16:creationId xmlns:a16="http://schemas.microsoft.com/office/drawing/2014/main" id="{C71706BC-4B7B-DACC-F1FF-EA8C968C0DA2}"/>
            </a:ext>
          </a:extLst>
        </xdr:cNvPr>
        <xdr:cNvGrpSpPr/>
      </xdr:nvGrpSpPr>
      <xdr:grpSpPr>
        <a:xfrm>
          <a:off x="137160" y="1792406"/>
          <a:ext cx="1643864" cy="740954"/>
          <a:chOff x="144780" y="830580"/>
          <a:chExt cx="1402080" cy="746760"/>
        </a:xfrm>
      </xdr:grpSpPr>
      <xdr:sp macro="" textlink="">
        <xdr:nvSpPr>
          <xdr:cNvPr id="8" name="Rectangle: Rounded Corners 7">
            <a:extLst>
              <a:ext uri="{FF2B5EF4-FFF2-40B4-BE49-F238E27FC236}">
                <a16:creationId xmlns:a16="http://schemas.microsoft.com/office/drawing/2014/main" id="{46C07DD0-A756-B174-772C-6D354686BAE6}"/>
              </a:ext>
            </a:extLst>
          </xdr:cNvPr>
          <xdr:cNvSpPr/>
        </xdr:nvSpPr>
        <xdr:spPr>
          <a:xfrm>
            <a:off x="160020" y="830580"/>
            <a:ext cx="1386840" cy="74676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BA9C7555-57D7-52B8-1D09-21090B1E3997}"/>
              </a:ext>
            </a:extLst>
          </xdr:cNvPr>
          <xdr:cNvSpPr txBox="1"/>
        </xdr:nvSpPr>
        <xdr:spPr>
          <a:xfrm>
            <a:off x="144780" y="891540"/>
            <a:ext cx="1402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n>
                  <a:solidFill>
                    <a:schemeClr val="accent2">
                      <a:lumMod val="60000"/>
                      <a:lumOff val="40000"/>
                    </a:schemeClr>
                  </a:solidFill>
                </a:ln>
                <a:solidFill>
                  <a:schemeClr val="accent2"/>
                </a:solidFill>
              </a:rPr>
              <a:t>Total</a:t>
            </a:r>
            <a:r>
              <a:rPr lang="en-IN" sz="1400" baseline="0">
                <a:ln>
                  <a:solidFill>
                    <a:schemeClr val="accent2">
                      <a:lumMod val="60000"/>
                      <a:lumOff val="40000"/>
                    </a:schemeClr>
                  </a:solidFill>
                </a:ln>
                <a:solidFill>
                  <a:schemeClr val="accent2"/>
                </a:solidFill>
              </a:rPr>
              <a:t> Discount Amt.</a:t>
            </a:r>
            <a:endParaRPr lang="en-IN" sz="1400">
              <a:ln>
                <a:solidFill>
                  <a:schemeClr val="accent2">
                    <a:lumMod val="60000"/>
                    <a:lumOff val="40000"/>
                  </a:schemeClr>
                </a:solidFill>
              </a:ln>
              <a:solidFill>
                <a:schemeClr val="accent2"/>
              </a:solidFill>
            </a:endParaRPr>
          </a:p>
        </xdr:txBody>
      </xdr:sp>
      <xdr:sp macro="" textlink="'All Pivot Tables'!I10">
        <xdr:nvSpPr>
          <xdr:cNvPr id="11" name="TextBox 10">
            <a:extLst>
              <a:ext uri="{FF2B5EF4-FFF2-40B4-BE49-F238E27FC236}">
                <a16:creationId xmlns:a16="http://schemas.microsoft.com/office/drawing/2014/main" id="{8C33385F-E84F-52CB-17B4-AC833DEE1EAA}"/>
              </a:ext>
            </a:extLst>
          </xdr:cNvPr>
          <xdr:cNvSpPr txBox="1"/>
        </xdr:nvSpPr>
        <xdr:spPr>
          <a:xfrm>
            <a:off x="182880" y="1181100"/>
            <a:ext cx="13563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75D3BE-0B52-4B19-9448-054F73A31E1D}" type="TxLink">
              <a:rPr lang="en-US" sz="2000" b="0" i="0" u="none" strike="noStrike">
                <a:ln>
                  <a:solidFill>
                    <a:schemeClr val="accent2">
                      <a:lumMod val="50000"/>
                    </a:schemeClr>
                  </a:solidFill>
                </a:ln>
                <a:solidFill>
                  <a:schemeClr val="accent2">
                    <a:lumMod val="50000"/>
                  </a:schemeClr>
                </a:solidFill>
                <a:latin typeface="Aptos Narrow"/>
                <a:ea typeface="+mn-ea"/>
                <a:cs typeface="+mn-cs"/>
              </a:rPr>
              <a:pPr marL="0" indent="0" algn="ctr"/>
              <a:t>$44,734</a:t>
            </a:fld>
            <a:endParaRPr lang="en-IN" sz="2000" b="0" i="0" u="none" strike="noStrike">
              <a:ln>
                <a:solidFill>
                  <a:schemeClr val="accent2">
                    <a:lumMod val="50000"/>
                  </a:schemeClr>
                </a:solidFill>
              </a:ln>
              <a:solidFill>
                <a:schemeClr val="accent2">
                  <a:lumMod val="50000"/>
                </a:schemeClr>
              </a:solidFill>
              <a:latin typeface="Aptos Narrow"/>
              <a:ea typeface="+mn-ea"/>
              <a:cs typeface="+mn-cs"/>
            </a:endParaRPr>
          </a:p>
        </xdr:txBody>
      </xdr:sp>
    </xdr:grpSp>
    <xdr:clientData/>
  </xdr:twoCellAnchor>
  <xdr:twoCellAnchor>
    <xdr:from>
      <xdr:col>3</xdr:col>
      <xdr:colOff>242429</xdr:colOff>
      <xdr:row>9</xdr:row>
      <xdr:rowOff>165382</xdr:rowOff>
    </xdr:from>
    <xdr:to>
      <xdr:col>6</xdr:col>
      <xdr:colOff>65287</xdr:colOff>
      <xdr:row>14</xdr:row>
      <xdr:rowOff>1882</xdr:rowOff>
    </xdr:to>
    <xdr:grpSp>
      <xdr:nvGrpSpPr>
        <xdr:cNvPr id="12" name="Group 11">
          <a:extLst>
            <a:ext uri="{FF2B5EF4-FFF2-40B4-BE49-F238E27FC236}">
              <a16:creationId xmlns:a16="http://schemas.microsoft.com/office/drawing/2014/main" id="{89BA5C4A-872C-6E10-4454-9B247A2B63AC}"/>
            </a:ext>
          </a:extLst>
        </xdr:cNvPr>
        <xdr:cNvGrpSpPr/>
      </xdr:nvGrpSpPr>
      <xdr:grpSpPr>
        <a:xfrm>
          <a:off x="2056715" y="1798239"/>
          <a:ext cx="1637143" cy="743643"/>
          <a:chOff x="144780" y="830580"/>
          <a:chExt cx="1402080" cy="746760"/>
        </a:xfrm>
      </xdr:grpSpPr>
      <xdr:sp macro="" textlink="">
        <xdr:nvSpPr>
          <xdr:cNvPr id="13" name="Rectangle: Rounded Corners 12">
            <a:extLst>
              <a:ext uri="{FF2B5EF4-FFF2-40B4-BE49-F238E27FC236}">
                <a16:creationId xmlns:a16="http://schemas.microsoft.com/office/drawing/2014/main" id="{389891D3-7EA2-A18E-18E2-616909130B3D}"/>
              </a:ext>
            </a:extLst>
          </xdr:cNvPr>
          <xdr:cNvSpPr/>
        </xdr:nvSpPr>
        <xdr:spPr>
          <a:xfrm>
            <a:off x="160020" y="830580"/>
            <a:ext cx="1386840" cy="74676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4573BC4D-FD84-D308-E3BD-5D7F76E73AAC}"/>
              </a:ext>
            </a:extLst>
          </xdr:cNvPr>
          <xdr:cNvSpPr txBox="1"/>
        </xdr:nvSpPr>
        <xdr:spPr>
          <a:xfrm>
            <a:off x="144780" y="891540"/>
            <a:ext cx="1402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n>
                  <a:solidFill>
                    <a:schemeClr val="accent2">
                      <a:lumMod val="60000"/>
                      <a:lumOff val="40000"/>
                    </a:schemeClr>
                  </a:solidFill>
                </a:ln>
                <a:solidFill>
                  <a:schemeClr val="accent2"/>
                </a:solidFill>
              </a:rPr>
              <a:t>Effective</a:t>
            </a:r>
            <a:r>
              <a:rPr lang="en-IN" sz="1400" baseline="0">
                <a:ln>
                  <a:solidFill>
                    <a:schemeClr val="accent2">
                      <a:lumMod val="60000"/>
                      <a:lumOff val="40000"/>
                    </a:schemeClr>
                  </a:solidFill>
                </a:ln>
                <a:solidFill>
                  <a:schemeClr val="accent2"/>
                </a:solidFill>
              </a:rPr>
              <a:t> Discount %</a:t>
            </a:r>
            <a:endParaRPr lang="en-IN" sz="1400">
              <a:ln>
                <a:solidFill>
                  <a:schemeClr val="accent2">
                    <a:lumMod val="60000"/>
                    <a:lumOff val="40000"/>
                  </a:schemeClr>
                </a:solidFill>
              </a:ln>
              <a:solidFill>
                <a:schemeClr val="accent2"/>
              </a:solidFill>
            </a:endParaRPr>
          </a:p>
        </xdr:txBody>
      </xdr:sp>
      <xdr:sp macro="" textlink="'All Pivot Tables'!E11">
        <xdr:nvSpPr>
          <xdr:cNvPr id="15" name="TextBox 14">
            <a:extLst>
              <a:ext uri="{FF2B5EF4-FFF2-40B4-BE49-F238E27FC236}">
                <a16:creationId xmlns:a16="http://schemas.microsoft.com/office/drawing/2014/main" id="{C877196A-37BA-FB1D-D194-FC26C856C28E}"/>
              </a:ext>
            </a:extLst>
          </xdr:cNvPr>
          <xdr:cNvSpPr txBox="1"/>
        </xdr:nvSpPr>
        <xdr:spPr>
          <a:xfrm>
            <a:off x="182880" y="1181100"/>
            <a:ext cx="13563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56A88F-DED9-4F78-A2ED-407AAA5E8B04}" type="TxLink">
              <a:rPr lang="en-US" sz="2000" b="0" i="0" u="none" strike="noStrike">
                <a:ln>
                  <a:solidFill>
                    <a:schemeClr val="accent2">
                      <a:lumMod val="50000"/>
                    </a:schemeClr>
                  </a:solidFill>
                </a:ln>
                <a:solidFill>
                  <a:schemeClr val="accent2">
                    <a:lumMod val="50000"/>
                  </a:schemeClr>
                </a:solidFill>
                <a:latin typeface="Aptos Narrow"/>
                <a:ea typeface="+mn-ea"/>
                <a:cs typeface="+mn-cs"/>
              </a:rPr>
              <a:pPr marL="0" indent="0" algn="ctr"/>
              <a:t>6.48%</a:t>
            </a:fld>
            <a:endParaRPr lang="en-IN" sz="2000" b="0" i="0" u="none" strike="noStrike">
              <a:ln>
                <a:solidFill>
                  <a:schemeClr val="accent2">
                    <a:lumMod val="50000"/>
                  </a:schemeClr>
                </a:solidFill>
              </a:ln>
              <a:solidFill>
                <a:schemeClr val="accent2">
                  <a:lumMod val="50000"/>
                </a:schemeClr>
              </a:solidFill>
              <a:latin typeface="Aptos Narrow"/>
              <a:ea typeface="+mn-ea"/>
              <a:cs typeface="+mn-cs"/>
            </a:endParaRPr>
          </a:p>
        </xdr:txBody>
      </xdr:sp>
    </xdr:grpSp>
    <xdr:clientData/>
  </xdr:twoCellAnchor>
  <xdr:twoCellAnchor>
    <xdr:from>
      <xdr:col>15</xdr:col>
      <xdr:colOff>502732</xdr:colOff>
      <xdr:row>0</xdr:row>
      <xdr:rowOff>106680</xdr:rowOff>
    </xdr:from>
    <xdr:to>
      <xdr:col>17</xdr:col>
      <xdr:colOff>319852</xdr:colOff>
      <xdr:row>3</xdr:row>
      <xdr:rowOff>60960</xdr:rowOff>
    </xdr:to>
    <xdr:grpSp>
      <xdr:nvGrpSpPr>
        <xdr:cNvPr id="27" name="Group 26">
          <a:extLst>
            <a:ext uri="{FF2B5EF4-FFF2-40B4-BE49-F238E27FC236}">
              <a16:creationId xmlns:a16="http://schemas.microsoft.com/office/drawing/2014/main" id="{BF18E08F-D010-6703-3635-E164891777A2}"/>
            </a:ext>
          </a:extLst>
        </xdr:cNvPr>
        <xdr:cNvGrpSpPr/>
      </xdr:nvGrpSpPr>
      <xdr:grpSpPr>
        <a:xfrm>
          <a:off x="9574161" y="106680"/>
          <a:ext cx="1026643" cy="498566"/>
          <a:chOff x="9326880" y="106680"/>
          <a:chExt cx="1036320" cy="502920"/>
        </a:xfrm>
      </xdr:grpSpPr>
      <xdr:sp macro="" textlink="">
        <xdr:nvSpPr>
          <xdr:cNvPr id="22" name="Rectangle: Rounded Corners 21">
            <a:extLst>
              <a:ext uri="{FF2B5EF4-FFF2-40B4-BE49-F238E27FC236}">
                <a16:creationId xmlns:a16="http://schemas.microsoft.com/office/drawing/2014/main" id="{11DFF56C-DB89-8DD0-226F-F883D6A58008}"/>
              </a:ext>
            </a:extLst>
          </xdr:cNvPr>
          <xdr:cNvSpPr/>
        </xdr:nvSpPr>
        <xdr:spPr>
          <a:xfrm>
            <a:off x="9326880" y="106680"/>
            <a:ext cx="1036320" cy="502920"/>
          </a:xfrm>
          <a:prstGeom prst="roundRect">
            <a:avLst/>
          </a:prstGeom>
          <a:solidFill>
            <a:schemeClr val="accent6">
              <a:lumMod val="20000"/>
              <a:lumOff val="80000"/>
            </a:schemeClr>
          </a:solidFill>
          <a:ln w="127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hlinkClick xmlns:r="http://schemas.openxmlformats.org/officeDocument/2006/relationships" r:id="rId2"/>
            <a:extLst>
              <a:ext uri="{FF2B5EF4-FFF2-40B4-BE49-F238E27FC236}">
                <a16:creationId xmlns:a16="http://schemas.microsoft.com/office/drawing/2014/main" id="{0275689C-6173-330E-DA7C-47504DB5BBB4}"/>
              </a:ext>
            </a:extLst>
          </xdr:cNvPr>
          <xdr:cNvSpPr txBox="1"/>
        </xdr:nvSpPr>
        <xdr:spPr>
          <a:xfrm>
            <a:off x="9342120" y="205740"/>
            <a:ext cx="1005840" cy="3048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75000"/>
                  </a:schemeClr>
                </a:solidFill>
              </a:rPr>
              <a:t>Raw Data</a:t>
            </a:r>
          </a:p>
        </xdr:txBody>
      </xdr:sp>
    </xdr:grpSp>
    <xdr:clientData/>
  </xdr:twoCellAnchor>
  <xdr:twoCellAnchor>
    <xdr:from>
      <xdr:col>13</xdr:col>
      <xdr:colOff>332928</xdr:colOff>
      <xdr:row>0</xdr:row>
      <xdr:rowOff>104892</xdr:rowOff>
    </xdr:from>
    <xdr:to>
      <xdr:col>15</xdr:col>
      <xdr:colOff>148167</xdr:colOff>
      <xdr:row>3</xdr:row>
      <xdr:rowOff>59172</xdr:rowOff>
    </xdr:to>
    <xdr:grpSp>
      <xdr:nvGrpSpPr>
        <xdr:cNvPr id="28" name="Group 27">
          <a:extLst>
            <a:ext uri="{FF2B5EF4-FFF2-40B4-BE49-F238E27FC236}">
              <a16:creationId xmlns:a16="http://schemas.microsoft.com/office/drawing/2014/main" id="{AB2AC3D5-69D6-1108-F83B-07AC11975CB5}"/>
            </a:ext>
          </a:extLst>
        </xdr:cNvPr>
        <xdr:cNvGrpSpPr/>
      </xdr:nvGrpSpPr>
      <xdr:grpSpPr>
        <a:xfrm>
          <a:off x="8194833" y="104892"/>
          <a:ext cx="1024763" cy="498566"/>
          <a:chOff x="8069580" y="114300"/>
          <a:chExt cx="1036320" cy="502920"/>
        </a:xfrm>
      </xdr:grpSpPr>
      <xdr:sp macro="" textlink="">
        <xdr:nvSpPr>
          <xdr:cNvPr id="25" name="Rectangle: Rounded Corners 24">
            <a:extLst>
              <a:ext uri="{FF2B5EF4-FFF2-40B4-BE49-F238E27FC236}">
                <a16:creationId xmlns:a16="http://schemas.microsoft.com/office/drawing/2014/main" id="{6A82F1B8-6A28-2D25-1DB8-AB4923D2E2E8}"/>
              </a:ext>
            </a:extLst>
          </xdr:cNvPr>
          <xdr:cNvSpPr/>
        </xdr:nvSpPr>
        <xdr:spPr>
          <a:xfrm>
            <a:off x="8069580" y="114300"/>
            <a:ext cx="1036320" cy="502920"/>
          </a:xfrm>
          <a:prstGeom prst="roundRect">
            <a:avLst/>
          </a:prstGeom>
          <a:solidFill>
            <a:schemeClr val="accent6">
              <a:lumMod val="20000"/>
              <a:lumOff val="80000"/>
            </a:schemeClr>
          </a:solidFill>
          <a:ln w="127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hlinkClick xmlns:r="http://schemas.openxmlformats.org/officeDocument/2006/relationships" r:id="rId3"/>
            <a:extLst>
              <a:ext uri="{FF2B5EF4-FFF2-40B4-BE49-F238E27FC236}">
                <a16:creationId xmlns:a16="http://schemas.microsoft.com/office/drawing/2014/main" id="{ACC2533A-CF07-2247-6A10-4BEEE58F7836}"/>
              </a:ext>
            </a:extLst>
          </xdr:cNvPr>
          <xdr:cNvSpPr txBox="1"/>
        </xdr:nvSpPr>
        <xdr:spPr>
          <a:xfrm>
            <a:off x="8084820" y="213360"/>
            <a:ext cx="1005840" cy="3048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75000"/>
                  </a:schemeClr>
                </a:solidFill>
              </a:rPr>
              <a:t>All</a:t>
            </a:r>
            <a:r>
              <a:rPr lang="en-IN" sz="1400" b="1" baseline="0">
                <a:solidFill>
                  <a:schemeClr val="accent6">
                    <a:lumMod val="75000"/>
                  </a:schemeClr>
                </a:solidFill>
              </a:rPr>
              <a:t> Pivots</a:t>
            </a:r>
            <a:endParaRPr lang="en-IN" sz="1400" b="1">
              <a:solidFill>
                <a:schemeClr val="accent6">
                  <a:lumMod val="75000"/>
                </a:schemeClr>
              </a:solidFill>
            </a:endParaRPr>
          </a:p>
        </xdr:txBody>
      </xdr:sp>
    </xdr:grpSp>
    <xdr:clientData/>
  </xdr:twoCellAnchor>
  <xdr:twoCellAnchor>
    <xdr:from>
      <xdr:col>12</xdr:col>
      <xdr:colOff>496806</xdr:colOff>
      <xdr:row>4</xdr:row>
      <xdr:rowOff>153287</xdr:rowOff>
    </xdr:from>
    <xdr:to>
      <xdr:col>19</xdr:col>
      <xdr:colOff>152024</xdr:colOff>
      <xdr:row>26</xdr:row>
      <xdr:rowOff>73269</xdr:rowOff>
    </xdr:to>
    <xdr:sp macro="" textlink="">
      <xdr:nvSpPr>
        <xdr:cNvPr id="37" name="Rectangle: Rounded Corners 36">
          <a:extLst>
            <a:ext uri="{FF2B5EF4-FFF2-40B4-BE49-F238E27FC236}">
              <a16:creationId xmlns:a16="http://schemas.microsoft.com/office/drawing/2014/main" id="{4FD1815D-30EF-B7D3-E88D-50D646E29214}"/>
            </a:ext>
          </a:extLst>
        </xdr:cNvPr>
        <xdr:cNvSpPr/>
      </xdr:nvSpPr>
      <xdr:spPr>
        <a:xfrm>
          <a:off x="7812006" y="864487"/>
          <a:ext cx="3922418" cy="3831582"/>
        </a:xfrm>
        <a:prstGeom prst="roundRect">
          <a:avLst>
            <a:gd name="adj" fmla="val 47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clientData/>
  </xdr:twoCellAnchor>
  <xdr:twoCellAnchor>
    <xdr:from>
      <xdr:col>12</xdr:col>
      <xdr:colOff>534778</xdr:colOff>
      <xdr:row>5</xdr:row>
      <xdr:rowOff>57153</xdr:rowOff>
    </xdr:from>
    <xdr:to>
      <xdr:col>19</xdr:col>
      <xdr:colOff>64576</xdr:colOff>
      <xdr:row>25</xdr:row>
      <xdr:rowOff>111940</xdr:rowOff>
    </xdr:to>
    <xdr:graphicFrame macro="">
      <xdr:nvGraphicFramePr>
        <xdr:cNvPr id="31" name="Chart 30">
          <a:extLst>
            <a:ext uri="{FF2B5EF4-FFF2-40B4-BE49-F238E27FC236}">
              <a16:creationId xmlns:a16="http://schemas.microsoft.com/office/drawing/2014/main" id="{58F07683-8E0F-499B-BB9E-102F344AE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159924</xdr:colOff>
      <xdr:row>15</xdr:row>
      <xdr:rowOff>827</xdr:rowOff>
    </xdr:from>
    <xdr:to>
      <xdr:col>12</xdr:col>
      <xdr:colOff>301037</xdr:colOff>
      <xdr:row>31</xdr:row>
      <xdr:rowOff>87923</xdr:rowOff>
    </xdr:to>
    <xdr:grpSp>
      <xdr:nvGrpSpPr>
        <xdr:cNvPr id="50" name="Group 49">
          <a:extLst>
            <a:ext uri="{FF2B5EF4-FFF2-40B4-BE49-F238E27FC236}">
              <a16:creationId xmlns:a16="http://schemas.microsoft.com/office/drawing/2014/main" id="{080FDAE4-E0CA-514D-2063-27D0C45DC614}"/>
            </a:ext>
          </a:extLst>
        </xdr:cNvPr>
        <xdr:cNvGrpSpPr/>
      </xdr:nvGrpSpPr>
      <xdr:grpSpPr>
        <a:xfrm>
          <a:off x="159924" y="2722256"/>
          <a:ext cx="7398256" cy="2989953"/>
          <a:chOff x="159924" y="2667827"/>
          <a:chExt cx="7456313" cy="2931896"/>
        </a:xfrm>
      </xdr:grpSpPr>
      <xdr:sp macro="" textlink="">
        <xdr:nvSpPr>
          <xdr:cNvPr id="41" name="Rectangle: Rounded Corners 40">
            <a:extLst>
              <a:ext uri="{FF2B5EF4-FFF2-40B4-BE49-F238E27FC236}">
                <a16:creationId xmlns:a16="http://schemas.microsoft.com/office/drawing/2014/main" id="{3783DCED-1E95-AF5C-18A6-DB329978B19C}"/>
              </a:ext>
            </a:extLst>
          </xdr:cNvPr>
          <xdr:cNvSpPr/>
        </xdr:nvSpPr>
        <xdr:spPr>
          <a:xfrm>
            <a:off x="159924" y="2667827"/>
            <a:ext cx="7456313" cy="2931896"/>
          </a:xfrm>
          <a:prstGeom prst="roundRect">
            <a:avLst>
              <a:gd name="adj" fmla="val 47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90BDC8C2-DEBC-4022-91FB-AC61D095E5E9}"/>
              </a:ext>
            </a:extLst>
          </xdr:cNvPr>
          <xdr:cNvGraphicFramePr>
            <a:graphicFrameLocks/>
          </xdr:cNvGraphicFramePr>
        </xdr:nvGraphicFramePr>
        <xdr:xfrm>
          <a:off x="328933" y="2789939"/>
          <a:ext cx="7088470" cy="2604748"/>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91998</xdr:colOff>
      <xdr:row>32</xdr:row>
      <xdr:rowOff>109915</xdr:rowOff>
    </xdr:from>
    <xdr:to>
      <xdr:col>6</xdr:col>
      <xdr:colOff>358697</xdr:colOff>
      <xdr:row>51</xdr:row>
      <xdr:rowOff>58615</xdr:rowOff>
    </xdr:to>
    <xdr:grpSp>
      <xdr:nvGrpSpPr>
        <xdr:cNvPr id="16" name="Group 15">
          <a:extLst>
            <a:ext uri="{FF2B5EF4-FFF2-40B4-BE49-F238E27FC236}">
              <a16:creationId xmlns:a16="http://schemas.microsoft.com/office/drawing/2014/main" id="{1AA6B79D-ACAF-B543-64BE-526EA1DEA490}"/>
            </a:ext>
          </a:extLst>
        </xdr:cNvPr>
        <xdr:cNvGrpSpPr/>
      </xdr:nvGrpSpPr>
      <xdr:grpSpPr>
        <a:xfrm>
          <a:off x="91998" y="5915629"/>
          <a:ext cx="3895270" cy="3395843"/>
          <a:chOff x="91998" y="5799515"/>
          <a:chExt cx="3924299" cy="3326900"/>
        </a:xfrm>
      </xdr:grpSpPr>
      <xdr:sp macro="" textlink="">
        <xdr:nvSpPr>
          <xdr:cNvPr id="43" name="Rectangle: Rounded Corners 42">
            <a:extLst>
              <a:ext uri="{FF2B5EF4-FFF2-40B4-BE49-F238E27FC236}">
                <a16:creationId xmlns:a16="http://schemas.microsoft.com/office/drawing/2014/main" id="{CF97E73C-4E6F-4AAF-EB03-BA92FAB3B7C2}"/>
              </a:ext>
            </a:extLst>
          </xdr:cNvPr>
          <xdr:cNvSpPr/>
        </xdr:nvSpPr>
        <xdr:spPr>
          <a:xfrm>
            <a:off x="91998" y="5799515"/>
            <a:ext cx="3924299" cy="3326900"/>
          </a:xfrm>
          <a:prstGeom prst="roundRect">
            <a:avLst>
              <a:gd name="adj" fmla="val 47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2" name="Chart 41">
            <a:extLst>
              <a:ext uri="{FF2B5EF4-FFF2-40B4-BE49-F238E27FC236}">
                <a16:creationId xmlns:a16="http://schemas.microsoft.com/office/drawing/2014/main" id="{044AB588-0152-46A6-80E3-C425EA812498}"/>
              </a:ext>
            </a:extLst>
          </xdr:cNvPr>
          <xdr:cNvGraphicFramePr>
            <a:graphicFrameLocks/>
          </xdr:cNvGraphicFramePr>
        </xdr:nvGraphicFramePr>
        <xdr:xfrm>
          <a:off x="182902" y="6177086"/>
          <a:ext cx="3753121" cy="274222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6</xdr:col>
      <xdr:colOff>557736</xdr:colOff>
      <xdr:row>32</xdr:row>
      <xdr:rowOff>131886</xdr:rowOff>
    </xdr:from>
    <xdr:to>
      <xdr:col>12</xdr:col>
      <xdr:colOff>307731</xdr:colOff>
      <xdr:row>51</xdr:row>
      <xdr:rowOff>43961</xdr:rowOff>
    </xdr:to>
    <xdr:grpSp>
      <xdr:nvGrpSpPr>
        <xdr:cNvPr id="5" name="Group 4">
          <a:extLst>
            <a:ext uri="{FF2B5EF4-FFF2-40B4-BE49-F238E27FC236}">
              <a16:creationId xmlns:a16="http://schemas.microsoft.com/office/drawing/2014/main" id="{09CF0F28-3C7E-5EEE-DEE9-0D17AF2BE15B}"/>
            </a:ext>
          </a:extLst>
        </xdr:cNvPr>
        <xdr:cNvGrpSpPr/>
      </xdr:nvGrpSpPr>
      <xdr:grpSpPr>
        <a:xfrm>
          <a:off x="4186307" y="5937600"/>
          <a:ext cx="3378567" cy="3359218"/>
          <a:chOff x="4215336" y="5821486"/>
          <a:chExt cx="3407595" cy="3290275"/>
        </a:xfrm>
      </xdr:grpSpPr>
      <xdr:sp macro="" textlink="">
        <xdr:nvSpPr>
          <xdr:cNvPr id="45" name="Rectangle: Rounded Corners 44">
            <a:extLst>
              <a:ext uri="{FF2B5EF4-FFF2-40B4-BE49-F238E27FC236}">
                <a16:creationId xmlns:a16="http://schemas.microsoft.com/office/drawing/2014/main" id="{E42EE0E4-5D03-70EC-E8B1-E0E8D0959970}"/>
              </a:ext>
            </a:extLst>
          </xdr:cNvPr>
          <xdr:cNvSpPr/>
        </xdr:nvSpPr>
        <xdr:spPr>
          <a:xfrm>
            <a:off x="4215336" y="5821486"/>
            <a:ext cx="3407595" cy="3290275"/>
          </a:xfrm>
          <a:prstGeom prst="roundRect">
            <a:avLst>
              <a:gd name="adj" fmla="val 47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729CAF37-B730-43C8-9400-B372C838FBD8}"/>
              </a:ext>
            </a:extLst>
          </xdr:cNvPr>
          <xdr:cNvGraphicFramePr>
            <a:graphicFrameLocks/>
          </xdr:cNvGraphicFramePr>
        </xdr:nvGraphicFramePr>
        <xdr:xfrm>
          <a:off x="4278597" y="6089162"/>
          <a:ext cx="3217333" cy="285945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12</xdr:col>
      <xdr:colOff>484523</xdr:colOff>
      <xdr:row>27</xdr:row>
      <xdr:rowOff>161192</xdr:rowOff>
    </xdr:from>
    <xdr:to>
      <xdr:col>19</xdr:col>
      <xdr:colOff>143774</xdr:colOff>
      <xdr:row>51</xdr:row>
      <xdr:rowOff>29308</xdr:rowOff>
    </xdr:to>
    <xdr:grpSp>
      <xdr:nvGrpSpPr>
        <xdr:cNvPr id="17" name="Group 16">
          <a:extLst>
            <a:ext uri="{FF2B5EF4-FFF2-40B4-BE49-F238E27FC236}">
              <a16:creationId xmlns:a16="http://schemas.microsoft.com/office/drawing/2014/main" id="{2F265E28-2DEE-D8A8-43B1-955166041372}"/>
            </a:ext>
          </a:extLst>
        </xdr:cNvPr>
        <xdr:cNvGrpSpPr/>
      </xdr:nvGrpSpPr>
      <xdr:grpSpPr>
        <a:xfrm>
          <a:off x="7741666" y="5059763"/>
          <a:ext cx="3892584" cy="4222402"/>
          <a:chOff x="7799723" y="4961792"/>
          <a:chExt cx="3926451" cy="4135316"/>
        </a:xfrm>
      </xdr:grpSpPr>
      <xdr:sp macro="" textlink="">
        <xdr:nvSpPr>
          <xdr:cNvPr id="52" name="Rectangle: Rounded Corners 51">
            <a:extLst>
              <a:ext uri="{FF2B5EF4-FFF2-40B4-BE49-F238E27FC236}">
                <a16:creationId xmlns:a16="http://schemas.microsoft.com/office/drawing/2014/main" id="{6F489E48-9A4E-0760-4E60-C44168F0C405}"/>
              </a:ext>
            </a:extLst>
          </xdr:cNvPr>
          <xdr:cNvSpPr/>
        </xdr:nvSpPr>
        <xdr:spPr>
          <a:xfrm>
            <a:off x="7799723" y="4961792"/>
            <a:ext cx="3926451" cy="4135316"/>
          </a:xfrm>
          <a:prstGeom prst="roundRect">
            <a:avLst>
              <a:gd name="adj" fmla="val 47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8" name="Chart 47">
            <a:extLst>
              <a:ext uri="{FF2B5EF4-FFF2-40B4-BE49-F238E27FC236}">
                <a16:creationId xmlns:a16="http://schemas.microsoft.com/office/drawing/2014/main" id="{685A5B5C-01BC-4AE9-B575-3205A61DA7FE}"/>
              </a:ext>
            </a:extLst>
          </xdr:cNvPr>
          <xdr:cNvGraphicFramePr>
            <a:graphicFrameLocks/>
          </xdr:cNvGraphicFramePr>
        </xdr:nvGraphicFramePr>
        <xdr:xfrm>
          <a:off x="7854165" y="5317393"/>
          <a:ext cx="3764463" cy="3706155"/>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26</xdr:col>
      <xdr:colOff>462944</xdr:colOff>
      <xdr:row>22</xdr:row>
      <xdr:rowOff>24632</xdr:rowOff>
    </xdr:from>
    <xdr:to>
      <xdr:col>33</xdr:col>
      <xdr:colOff>573369</xdr:colOff>
      <xdr:row>51</xdr:row>
      <xdr:rowOff>39286</xdr:rowOff>
    </xdr:to>
    <xdr:grpSp>
      <xdr:nvGrpSpPr>
        <xdr:cNvPr id="81" name="Group 80">
          <a:extLst>
            <a:ext uri="{FF2B5EF4-FFF2-40B4-BE49-F238E27FC236}">
              <a16:creationId xmlns:a16="http://schemas.microsoft.com/office/drawing/2014/main" id="{9C4B07E6-F9D3-1D65-A965-4C4FCFE67349}"/>
            </a:ext>
          </a:extLst>
        </xdr:cNvPr>
        <xdr:cNvGrpSpPr/>
      </xdr:nvGrpSpPr>
      <xdr:grpSpPr>
        <a:xfrm>
          <a:off x="16186754" y="4016061"/>
          <a:ext cx="4343758" cy="5276082"/>
          <a:chOff x="17162094" y="3948121"/>
          <a:chExt cx="4423021" cy="5186527"/>
        </a:xfrm>
      </xdr:grpSpPr>
      <xdr:sp macro="" textlink="">
        <xdr:nvSpPr>
          <xdr:cNvPr id="56" name="Rectangle: Rounded Corners 55">
            <a:extLst>
              <a:ext uri="{FF2B5EF4-FFF2-40B4-BE49-F238E27FC236}">
                <a16:creationId xmlns:a16="http://schemas.microsoft.com/office/drawing/2014/main" id="{997D0804-07B6-DBEF-79AD-0604FDCD72FF}"/>
              </a:ext>
            </a:extLst>
          </xdr:cNvPr>
          <xdr:cNvSpPr/>
        </xdr:nvSpPr>
        <xdr:spPr>
          <a:xfrm>
            <a:off x="17162094" y="3948121"/>
            <a:ext cx="4423021" cy="5186527"/>
          </a:xfrm>
          <a:prstGeom prst="roundRect">
            <a:avLst>
              <a:gd name="adj" fmla="val 47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3" name="Chart 52">
            <a:extLst>
              <a:ext uri="{FF2B5EF4-FFF2-40B4-BE49-F238E27FC236}">
                <a16:creationId xmlns:a16="http://schemas.microsoft.com/office/drawing/2014/main" id="{F22D8033-B98E-4884-9DB9-A452AAB207CF}"/>
              </a:ext>
            </a:extLst>
          </xdr:cNvPr>
          <xdr:cNvGraphicFramePr>
            <a:graphicFrameLocks/>
          </xdr:cNvGraphicFramePr>
        </xdr:nvGraphicFramePr>
        <xdr:xfrm>
          <a:off x="17237912" y="4199108"/>
          <a:ext cx="4283288" cy="471012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19</xdr:col>
      <xdr:colOff>328264</xdr:colOff>
      <xdr:row>0</xdr:row>
      <xdr:rowOff>74503</xdr:rowOff>
    </xdr:from>
    <xdr:to>
      <xdr:col>33</xdr:col>
      <xdr:colOff>567445</xdr:colOff>
      <xdr:row>20</xdr:row>
      <xdr:rowOff>73269</xdr:rowOff>
    </xdr:to>
    <xdr:grpSp>
      <xdr:nvGrpSpPr>
        <xdr:cNvPr id="18" name="Group 17">
          <a:extLst>
            <a:ext uri="{FF2B5EF4-FFF2-40B4-BE49-F238E27FC236}">
              <a16:creationId xmlns:a16="http://schemas.microsoft.com/office/drawing/2014/main" id="{6B48B734-3953-B717-3007-6C863C09AEA1}"/>
            </a:ext>
          </a:extLst>
        </xdr:cNvPr>
        <xdr:cNvGrpSpPr/>
      </xdr:nvGrpSpPr>
      <xdr:grpSpPr>
        <a:xfrm>
          <a:off x="11818740" y="74503"/>
          <a:ext cx="8705848" cy="3627337"/>
          <a:chOff x="11910664" y="74503"/>
          <a:chExt cx="8773581" cy="3554766"/>
        </a:xfrm>
      </xdr:grpSpPr>
      <xdr:sp macro="" textlink="">
        <xdr:nvSpPr>
          <xdr:cNvPr id="55" name="Rectangle: Rounded Corners 54">
            <a:extLst>
              <a:ext uri="{FF2B5EF4-FFF2-40B4-BE49-F238E27FC236}">
                <a16:creationId xmlns:a16="http://schemas.microsoft.com/office/drawing/2014/main" id="{CA4E6F01-4676-08CF-113E-3BD7AF7D9439}"/>
              </a:ext>
            </a:extLst>
          </xdr:cNvPr>
          <xdr:cNvSpPr/>
        </xdr:nvSpPr>
        <xdr:spPr>
          <a:xfrm>
            <a:off x="11910664" y="74503"/>
            <a:ext cx="8773581" cy="3554766"/>
          </a:xfrm>
          <a:prstGeom prst="roundRect">
            <a:avLst>
              <a:gd name="adj" fmla="val 47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4" name="Chart 53">
            <a:extLst>
              <a:ext uri="{FF2B5EF4-FFF2-40B4-BE49-F238E27FC236}">
                <a16:creationId xmlns:a16="http://schemas.microsoft.com/office/drawing/2014/main" id="{5AE52530-0239-437A-BBFD-D709DC0F81C2}"/>
              </a:ext>
            </a:extLst>
          </xdr:cNvPr>
          <xdr:cNvGraphicFramePr>
            <a:graphicFrameLocks/>
          </xdr:cNvGraphicFramePr>
        </xdr:nvGraphicFramePr>
        <xdr:xfrm>
          <a:off x="11997158" y="443523"/>
          <a:ext cx="8467220" cy="308121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19</xdr:col>
      <xdr:colOff>340467</xdr:colOff>
      <xdr:row>22</xdr:row>
      <xdr:rowOff>81064</xdr:rowOff>
    </xdr:from>
    <xdr:to>
      <xdr:col>26</xdr:col>
      <xdr:colOff>291828</xdr:colOff>
      <xdr:row>51</xdr:row>
      <xdr:rowOff>45771</xdr:rowOff>
    </xdr:to>
    <xdr:grpSp>
      <xdr:nvGrpSpPr>
        <xdr:cNvPr id="80" name="Group 79">
          <a:extLst>
            <a:ext uri="{FF2B5EF4-FFF2-40B4-BE49-F238E27FC236}">
              <a16:creationId xmlns:a16="http://schemas.microsoft.com/office/drawing/2014/main" id="{7D4BB1B1-3F7B-025E-D9AF-28C82BB639B3}"/>
            </a:ext>
          </a:extLst>
        </xdr:cNvPr>
        <xdr:cNvGrpSpPr/>
      </xdr:nvGrpSpPr>
      <xdr:grpSpPr>
        <a:xfrm>
          <a:off x="11830943" y="4072493"/>
          <a:ext cx="4184695" cy="5226135"/>
          <a:chOff x="12093982" y="3988340"/>
          <a:chExt cx="4880783" cy="5136580"/>
        </a:xfrm>
      </xdr:grpSpPr>
      <xdr:sp macro="" textlink="">
        <xdr:nvSpPr>
          <xdr:cNvPr id="79" name="Rectangle: Rounded Corners 78">
            <a:extLst>
              <a:ext uri="{FF2B5EF4-FFF2-40B4-BE49-F238E27FC236}">
                <a16:creationId xmlns:a16="http://schemas.microsoft.com/office/drawing/2014/main" id="{E9549E0F-F54A-0D18-A483-29FA4B72ED0B}"/>
              </a:ext>
            </a:extLst>
          </xdr:cNvPr>
          <xdr:cNvSpPr/>
        </xdr:nvSpPr>
        <xdr:spPr>
          <a:xfrm>
            <a:off x="12093982" y="3988340"/>
            <a:ext cx="4880783" cy="5136580"/>
          </a:xfrm>
          <a:prstGeom prst="roundRect">
            <a:avLst>
              <a:gd name="adj" fmla="val 47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77" name="Chart 76">
                <a:extLst>
                  <a:ext uri="{FF2B5EF4-FFF2-40B4-BE49-F238E27FC236}">
                    <a16:creationId xmlns:a16="http://schemas.microsoft.com/office/drawing/2014/main" id="{BC6E6348-73BE-4813-9634-294BA16B779D}"/>
                  </a:ext>
                </a:extLst>
              </xdr:cNvPr>
              <xdr:cNvGraphicFramePr/>
            </xdr:nvGraphicFramePr>
            <xdr:xfrm>
              <a:off x="12159575" y="4426085"/>
              <a:ext cx="4750340" cy="460442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2159575" y="4426085"/>
                <a:ext cx="4750340" cy="4604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34</xdr:col>
      <xdr:colOff>216534</xdr:colOff>
      <xdr:row>1</xdr:row>
      <xdr:rowOff>50801</xdr:rowOff>
    </xdr:from>
    <xdr:to>
      <xdr:col>37</xdr:col>
      <xdr:colOff>478909</xdr:colOff>
      <xdr:row>12</xdr:row>
      <xdr:rowOff>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C83DEF1D-CF76-2960-B813-9E9D40CB38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764258" y="234732"/>
              <a:ext cx="2075410" cy="1972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218967</xdr:colOff>
      <xdr:row>12</xdr:row>
      <xdr:rowOff>165558</xdr:rowOff>
    </xdr:from>
    <xdr:to>
      <xdr:col>37</xdr:col>
      <xdr:colOff>503656</xdr:colOff>
      <xdr:row>36</xdr:row>
      <xdr:rowOff>112059</xdr:rowOff>
    </xdr:to>
    <mc:AlternateContent xmlns:mc="http://schemas.openxmlformats.org/markup-compatibility/2006" xmlns:a14="http://schemas.microsoft.com/office/drawing/2010/main">
      <mc:Choice Requires="a14">
        <xdr:graphicFrame macro="">
          <xdr:nvGraphicFramePr>
            <xdr:cNvPr id="20" name="Country">
              <a:extLst>
                <a:ext uri="{FF2B5EF4-FFF2-40B4-BE49-F238E27FC236}">
                  <a16:creationId xmlns:a16="http://schemas.microsoft.com/office/drawing/2014/main" id="{C4F4C2CD-3E39-09EA-9DE5-FCD335FE335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0766691" y="2372730"/>
              <a:ext cx="2097724" cy="4360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212613</xdr:colOff>
      <xdr:row>37</xdr:row>
      <xdr:rowOff>88304</xdr:rowOff>
    </xdr:from>
    <xdr:to>
      <xdr:col>37</xdr:col>
      <xdr:colOff>485589</xdr:colOff>
      <xdr:row>49</xdr:row>
      <xdr:rowOff>29884</xdr:rowOff>
    </xdr:to>
    <mc:AlternateContent xmlns:mc="http://schemas.openxmlformats.org/markup-compatibility/2006" xmlns:a14="http://schemas.microsoft.com/office/drawing/2010/main">
      <mc:Choice Requires="a14">
        <xdr:graphicFrame macro="">
          <xdr:nvGraphicFramePr>
            <xdr:cNvPr id="21" name="Quarter">
              <a:extLst>
                <a:ext uri="{FF2B5EF4-FFF2-40B4-BE49-F238E27FC236}">
                  <a16:creationId xmlns:a16="http://schemas.microsoft.com/office/drawing/2014/main" id="{02C2206D-4ABE-EA58-D332-CC41194AC05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0760337" y="6893752"/>
              <a:ext cx="2086011" cy="2148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561975</xdr:colOff>
      <xdr:row>5</xdr:row>
      <xdr:rowOff>38101</xdr:rowOff>
    </xdr:from>
    <xdr:to>
      <xdr:col>17</xdr:col>
      <xdr:colOff>28575</xdr:colOff>
      <xdr:row>7</xdr:row>
      <xdr:rowOff>38101</xdr:rowOff>
    </xdr:to>
    <xdr:grpSp>
      <xdr:nvGrpSpPr>
        <xdr:cNvPr id="38" name="Group 37">
          <a:extLst>
            <a:ext uri="{FF2B5EF4-FFF2-40B4-BE49-F238E27FC236}">
              <a16:creationId xmlns:a16="http://schemas.microsoft.com/office/drawing/2014/main" id="{EC39ECE5-5F14-BA84-1431-ABCB73439E2B}"/>
            </a:ext>
          </a:extLst>
        </xdr:cNvPr>
        <xdr:cNvGrpSpPr/>
      </xdr:nvGrpSpPr>
      <xdr:grpSpPr>
        <a:xfrm>
          <a:off x="7819118" y="945244"/>
          <a:ext cx="2490409" cy="362857"/>
          <a:chOff x="7972425" y="962025"/>
          <a:chExt cx="2628900" cy="447675"/>
        </a:xfrm>
      </xdr:grpSpPr>
      <xdr:sp macro="" textlink="">
        <xdr:nvSpPr>
          <xdr:cNvPr id="24" name="Rectangle: Rounded Corners 23">
            <a:extLst>
              <a:ext uri="{FF2B5EF4-FFF2-40B4-BE49-F238E27FC236}">
                <a16:creationId xmlns:a16="http://schemas.microsoft.com/office/drawing/2014/main" id="{64623073-3F33-F0F1-88DA-B13BBFA1576D}"/>
              </a:ext>
            </a:extLst>
          </xdr:cNvPr>
          <xdr:cNvSpPr/>
        </xdr:nvSpPr>
        <xdr:spPr>
          <a:xfrm>
            <a:off x="7972425" y="962025"/>
            <a:ext cx="2628900" cy="447675"/>
          </a:xfrm>
          <a:prstGeom prst="roundRect">
            <a:avLst>
              <a:gd name="adj" fmla="val 2730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3AADA470-D51D-C759-9E72-52A021CA4715}"/>
              </a:ext>
            </a:extLst>
          </xdr:cNvPr>
          <xdr:cNvSpPr txBox="1"/>
        </xdr:nvSpPr>
        <xdr:spPr>
          <a:xfrm>
            <a:off x="7990176" y="1019174"/>
            <a:ext cx="2552700" cy="3333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ln>
                  <a:noFill/>
                </a:ln>
                <a:solidFill>
                  <a:schemeClr val="accent5">
                    <a:lumMod val="75000"/>
                  </a:schemeClr>
                </a:solidFill>
              </a:rPr>
              <a:t>Total Revenue</a:t>
            </a:r>
            <a:r>
              <a:rPr lang="en-IN" sz="1600" b="1" baseline="0">
                <a:ln>
                  <a:noFill/>
                </a:ln>
                <a:solidFill>
                  <a:schemeClr val="accent5">
                    <a:lumMod val="75000"/>
                  </a:schemeClr>
                </a:solidFill>
              </a:rPr>
              <a:t> by Category</a:t>
            </a:r>
            <a:endParaRPr lang="en-IN" sz="1600" b="1">
              <a:ln>
                <a:noFill/>
              </a:ln>
              <a:solidFill>
                <a:schemeClr val="accent5">
                  <a:lumMod val="75000"/>
                </a:schemeClr>
              </a:solidFill>
            </a:endParaRPr>
          </a:p>
        </xdr:txBody>
      </xdr:sp>
    </xdr:grpSp>
    <xdr:clientData/>
  </xdr:twoCellAnchor>
  <xdr:twoCellAnchor>
    <xdr:from>
      <xdr:col>0</xdr:col>
      <xdr:colOff>219075</xdr:colOff>
      <xdr:row>15</xdr:row>
      <xdr:rowOff>57151</xdr:rowOff>
    </xdr:from>
    <xdr:to>
      <xdr:col>4</xdr:col>
      <xdr:colOff>547338</xdr:colOff>
      <xdr:row>17</xdr:row>
      <xdr:rowOff>57151</xdr:rowOff>
    </xdr:to>
    <xdr:sp macro="" textlink="">
      <xdr:nvSpPr>
        <xdr:cNvPr id="30" name="Rectangle: Rounded Corners 29">
          <a:extLst>
            <a:ext uri="{FF2B5EF4-FFF2-40B4-BE49-F238E27FC236}">
              <a16:creationId xmlns:a16="http://schemas.microsoft.com/office/drawing/2014/main" id="{A04DD5E3-C5E3-76D1-3079-4E1294E1BC70}"/>
            </a:ext>
          </a:extLst>
        </xdr:cNvPr>
        <xdr:cNvSpPr/>
      </xdr:nvSpPr>
      <xdr:spPr>
        <a:xfrm>
          <a:off x="219075" y="2814388"/>
          <a:ext cx="2761316" cy="367631"/>
        </a:xfrm>
        <a:prstGeom prst="roundRect">
          <a:avLst>
            <a:gd name="adj" fmla="val 2730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252442</xdr:colOff>
      <xdr:row>15</xdr:row>
      <xdr:rowOff>95250</xdr:rowOff>
    </xdr:from>
    <xdr:to>
      <xdr:col>4</xdr:col>
      <xdr:colOff>521368</xdr:colOff>
      <xdr:row>17</xdr:row>
      <xdr:rowOff>28938</xdr:rowOff>
    </xdr:to>
    <xdr:sp macro="" textlink="">
      <xdr:nvSpPr>
        <xdr:cNvPr id="33" name="TextBox 32">
          <a:extLst>
            <a:ext uri="{FF2B5EF4-FFF2-40B4-BE49-F238E27FC236}">
              <a16:creationId xmlns:a16="http://schemas.microsoft.com/office/drawing/2014/main" id="{66EC3655-1410-4134-06F3-F300F316C9A5}"/>
            </a:ext>
          </a:extLst>
        </xdr:cNvPr>
        <xdr:cNvSpPr txBox="1"/>
      </xdr:nvSpPr>
      <xdr:spPr>
        <a:xfrm>
          <a:off x="252442" y="2852487"/>
          <a:ext cx="2701979" cy="30131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ln>
                <a:noFill/>
              </a:ln>
              <a:solidFill>
                <a:schemeClr val="accent5">
                  <a:lumMod val="75000"/>
                </a:schemeClr>
              </a:solidFill>
            </a:rPr>
            <a:t>Monthly</a:t>
          </a:r>
          <a:r>
            <a:rPr lang="en-IN" sz="1600" b="1" baseline="0">
              <a:ln>
                <a:noFill/>
              </a:ln>
              <a:solidFill>
                <a:schemeClr val="accent5">
                  <a:lumMod val="75000"/>
                </a:schemeClr>
              </a:solidFill>
            </a:rPr>
            <a:t> Revenue by Category</a:t>
          </a:r>
          <a:endParaRPr lang="en-IN" sz="1600" b="1">
            <a:ln>
              <a:noFill/>
            </a:ln>
            <a:solidFill>
              <a:schemeClr val="accent5">
                <a:lumMod val="75000"/>
              </a:schemeClr>
            </a:solidFill>
          </a:endParaRPr>
        </a:p>
      </xdr:txBody>
    </xdr:sp>
    <xdr:clientData/>
  </xdr:twoCellAnchor>
  <xdr:twoCellAnchor>
    <xdr:from>
      <xdr:col>19</xdr:col>
      <xdr:colOff>390525</xdr:colOff>
      <xdr:row>0</xdr:row>
      <xdr:rowOff>133350</xdr:rowOff>
    </xdr:from>
    <xdr:to>
      <xdr:col>25</xdr:col>
      <xdr:colOff>9525</xdr:colOff>
      <xdr:row>2</xdr:row>
      <xdr:rowOff>142875</xdr:rowOff>
    </xdr:to>
    <xdr:grpSp>
      <xdr:nvGrpSpPr>
        <xdr:cNvPr id="92" name="Group 91">
          <a:extLst>
            <a:ext uri="{FF2B5EF4-FFF2-40B4-BE49-F238E27FC236}">
              <a16:creationId xmlns:a16="http://schemas.microsoft.com/office/drawing/2014/main" id="{0A35C6E8-20F0-0284-2CB1-6E9B69C653EB}"/>
            </a:ext>
          </a:extLst>
        </xdr:cNvPr>
        <xdr:cNvGrpSpPr/>
      </xdr:nvGrpSpPr>
      <xdr:grpSpPr>
        <a:xfrm>
          <a:off x="11881001" y="133350"/>
          <a:ext cx="3247572" cy="372382"/>
          <a:chOff x="11938454" y="133350"/>
          <a:chExt cx="3265714" cy="372382"/>
        </a:xfrm>
      </xdr:grpSpPr>
      <xdr:sp macro="" textlink="">
        <xdr:nvSpPr>
          <xdr:cNvPr id="39" name="Rectangle: Rounded Corners 38">
            <a:extLst>
              <a:ext uri="{FF2B5EF4-FFF2-40B4-BE49-F238E27FC236}">
                <a16:creationId xmlns:a16="http://schemas.microsoft.com/office/drawing/2014/main" id="{3419D2D6-2743-F151-9602-0C6A64ED0BAF}"/>
              </a:ext>
            </a:extLst>
          </xdr:cNvPr>
          <xdr:cNvSpPr/>
        </xdr:nvSpPr>
        <xdr:spPr>
          <a:xfrm>
            <a:off x="11938454" y="133350"/>
            <a:ext cx="3265714" cy="372382"/>
          </a:xfrm>
          <a:prstGeom prst="roundRect">
            <a:avLst>
              <a:gd name="adj" fmla="val 2730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E9F59360-0103-DEC9-6DC9-934BF51A8425}"/>
              </a:ext>
            </a:extLst>
          </xdr:cNvPr>
          <xdr:cNvSpPr txBox="1"/>
        </xdr:nvSpPr>
        <xdr:spPr>
          <a:xfrm>
            <a:off x="12028713" y="171449"/>
            <a:ext cx="3110593" cy="282122"/>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ln>
                  <a:noFill/>
                </a:ln>
                <a:solidFill>
                  <a:schemeClr val="accent5">
                    <a:lumMod val="75000"/>
                  </a:schemeClr>
                </a:solidFill>
              </a:rPr>
              <a:t>Monthly</a:t>
            </a:r>
            <a:r>
              <a:rPr lang="en-IN" sz="1600" b="1" baseline="0">
                <a:ln>
                  <a:noFill/>
                </a:ln>
                <a:solidFill>
                  <a:schemeClr val="accent5">
                    <a:lumMod val="75000"/>
                  </a:schemeClr>
                </a:solidFill>
              </a:rPr>
              <a:t> Revenue by Sales Channel</a:t>
            </a:r>
            <a:endParaRPr lang="en-IN" sz="1600" b="1">
              <a:ln>
                <a:noFill/>
              </a:ln>
              <a:solidFill>
                <a:schemeClr val="accent5">
                  <a:lumMod val="75000"/>
                </a:schemeClr>
              </a:solidFill>
            </a:endParaRPr>
          </a:p>
        </xdr:txBody>
      </xdr:sp>
    </xdr:grpSp>
    <xdr:clientData/>
  </xdr:twoCellAnchor>
  <xdr:twoCellAnchor>
    <xdr:from>
      <xdr:col>19</xdr:col>
      <xdr:colOff>409575</xdr:colOff>
      <xdr:row>22</xdr:row>
      <xdr:rowOff>152400</xdr:rowOff>
    </xdr:from>
    <xdr:to>
      <xdr:col>23</xdr:col>
      <xdr:colOff>317500</xdr:colOff>
      <xdr:row>24</xdr:row>
      <xdr:rowOff>142875</xdr:rowOff>
    </xdr:to>
    <xdr:grpSp>
      <xdr:nvGrpSpPr>
        <xdr:cNvPr id="91" name="Group 90">
          <a:extLst>
            <a:ext uri="{FF2B5EF4-FFF2-40B4-BE49-F238E27FC236}">
              <a16:creationId xmlns:a16="http://schemas.microsoft.com/office/drawing/2014/main" id="{3804F5B9-A17C-8152-B8FD-00AF949455E6}"/>
            </a:ext>
          </a:extLst>
        </xdr:cNvPr>
        <xdr:cNvGrpSpPr/>
      </xdr:nvGrpSpPr>
      <xdr:grpSpPr>
        <a:xfrm>
          <a:off x="11900051" y="4143829"/>
          <a:ext cx="2326973" cy="353332"/>
          <a:chOff x="11957504" y="4143829"/>
          <a:chExt cx="2339067" cy="353332"/>
        </a:xfrm>
      </xdr:grpSpPr>
      <xdr:sp macro="" textlink="">
        <xdr:nvSpPr>
          <xdr:cNvPr id="51" name="Rectangle: Rounded Corners 50">
            <a:extLst>
              <a:ext uri="{FF2B5EF4-FFF2-40B4-BE49-F238E27FC236}">
                <a16:creationId xmlns:a16="http://schemas.microsoft.com/office/drawing/2014/main" id="{D1A04773-50A7-DA23-B2F9-12A48545A7BF}"/>
              </a:ext>
            </a:extLst>
          </xdr:cNvPr>
          <xdr:cNvSpPr/>
        </xdr:nvSpPr>
        <xdr:spPr>
          <a:xfrm>
            <a:off x="11957504" y="4143829"/>
            <a:ext cx="2339067" cy="353332"/>
          </a:xfrm>
          <a:prstGeom prst="roundRect">
            <a:avLst>
              <a:gd name="adj" fmla="val 2730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8" name="TextBox 77">
            <a:extLst>
              <a:ext uri="{FF2B5EF4-FFF2-40B4-BE49-F238E27FC236}">
                <a16:creationId xmlns:a16="http://schemas.microsoft.com/office/drawing/2014/main" id="{D68281EC-879F-C0FB-0249-B2C0B8CEF5AE}"/>
              </a:ext>
            </a:extLst>
          </xdr:cNvPr>
          <xdr:cNvSpPr txBox="1"/>
        </xdr:nvSpPr>
        <xdr:spPr>
          <a:xfrm>
            <a:off x="11976554" y="4182382"/>
            <a:ext cx="2238376" cy="280762"/>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ln>
                  <a:noFill/>
                </a:ln>
                <a:solidFill>
                  <a:schemeClr val="accent5">
                    <a:lumMod val="75000"/>
                  </a:schemeClr>
                </a:solidFill>
              </a:rPr>
              <a:t>Country</a:t>
            </a:r>
            <a:r>
              <a:rPr lang="en-IN" sz="1600" b="1" baseline="0">
                <a:ln>
                  <a:noFill/>
                </a:ln>
                <a:solidFill>
                  <a:schemeClr val="accent5">
                    <a:lumMod val="75000"/>
                  </a:schemeClr>
                </a:solidFill>
              </a:rPr>
              <a:t> Wise Map Chart</a:t>
            </a:r>
            <a:endParaRPr lang="en-IN" sz="1600" b="1">
              <a:ln>
                <a:noFill/>
              </a:ln>
              <a:solidFill>
                <a:schemeClr val="accent5">
                  <a:lumMod val="75000"/>
                </a:schemeClr>
              </a:solidFill>
            </a:endParaRPr>
          </a:p>
        </xdr:txBody>
      </xdr:sp>
    </xdr:grpSp>
    <xdr:clientData/>
  </xdr:twoCellAnchor>
  <xdr:twoCellAnchor>
    <xdr:from>
      <xdr:col>7</xdr:col>
      <xdr:colOff>0</xdr:colOff>
      <xdr:row>33</xdr:row>
      <xdr:rowOff>9526</xdr:rowOff>
    </xdr:from>
    <xdr:to>
      <xdr:col>11</xdr:col>
      <xdr:colOff>517071</xdr:colOff>
      <xdr:row>34</xdr:row>
      <xdr:rowOff>171451</xdr:rowOff>
    </xdr:to>
    <xdr:grpSp>
      <xdr:nvGrpSpPr>
        <xdr:cNvPr id="95" name="Group 94">
          <a:extLst>
            <a:ext uri="{FF2B5EF4-FFF2-40B4-BE49-F238E27FC236}">
              <a16:creationId xmlns:a16="http://schemas.microsoft.com/office/drawing/2014/main" id="{053E3465-D863-5248-49F7-0779CEFE8877}"/>
            </a:ext>
          </a:extLst>
        </xdr:cNvPr>
        <xdr:cNvGrpSpPr/>
      </xdr:nvGrpSpPr>
      <xdr:grpSpPr>
        <a:xfrm>
          <a:off x="4233333" y="5996669"/>
          <a:ext cx="2936119" cy="343353"/>
          <a:chOff x="4260273" y="6051097"/>
          <a:chExt cx="2951512" cy="345003"/>
        </a:xfrm>
      </xdr:grpSpPr>
      <xdr:sp macro="" textlink="">
        <xdr:nvSpPr>
          <xdr:cNvPr id="82" name="Rectangle: Rounded Corners 81">
            <a:extLst>
              <a:ext uri="{FF2B5EF4-FFF2-40B4-BE49-F238E27FC236}">
                <a16:creationId xmlns:a16="http://schemas.microsoft.com/office/drawing/2014/main" id="{AD1C1B6C-9A47-185D-159E-BD521F346C9A}"/>
              </a:ext>
            </a:extLst>
          </xdr:cNvPr>
          <xdr:cNvSpPr/>
        </xdr:nvSpPr>
        <xdr:spPr>
          <a:xfrm>
            <a:off x="4260273" y="6051097"/>
            <a:ext cx="2951512" cy="345003"/>
          </a:xfrm>
          <a:prstGeom prst="roundRect">
            <a:avLst>
              <a:gd name="adj" fmla="val 2730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3" name="TextBox 82">
            <a:extLst>
              <a:ext uri="{FF2B5EF4-FFF2-40B4-BE49-F238E27FC236}">
                <a16:creationId xmlns:a16="http://schemas.microsoft.com/office/drawing/2014/main" id="{B5DA4187-294D-220A-13D4-D8DDB75EBB71}"/>
              </a:ext>
            </a:extLst>
          </xdr:cNvPr>
          <xdr:cNvSpPr txBox="1"/>
        </xdr:nvSpPr>
        <xdr:spPr>
          <a:xfrm>
            <a:off x="4318988" y="6077920"/>
            <a:ext cx="2858162" cy="28028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baseline="0">
                <a:ln>
                  <a:noFill/>
                </a:ln>
                <a:solidFill>
                  <a:schemeClr val="accent5">
                    <a:lumMod val="75000"/>
                  </a:schemeClr>
                </a:solidFill>
              </a:rPr>
              <a:t>Total Revenue by Sales Channel</a:t>
            </a:r>
            <a:endParaRPr lang="en-IN" sz="1600" b="1">
              <a:ln>
                <a:noFill/>
              </a:ln>
              <a:solidFill>
                <a:schemeClr val="accent5">
                  <a:lumMod val="75000"/>
                </a:schemeClr>
              </a:solidFill>
            </a:endParaRPr>
          </a:p>
        </xdr:txBody>
      </xdr:sp>
    </xdr:grpSp>
    <xdr:clientData/>
  </xdr:twoCellAnchor>
  <xdr:twoCellAnchor>
    <xdr:from>
      <xdr:col>26</xdr:col>
      <xdr:colOff>523875</xdr:colOff>
      <xdr:row>22</xdr:row>
      <xdr:rowOff>104776</xdr:rowOff>
    </xdr:from>
    <xdr:to>
      <xdr:col>31</xdr:col>
      <xdr:colOff>317500</xdr:colOff>
      <xdr:row>24</xdr:row>
      <xdr:rowOff>104776</xdr:rowOff>
    </xdr:to>
    <xdr:grpSp>
      <xdr:nvGrpSpPr>
        <xdr:cNvPr id="90" name="Group 89">
          <a:extLst>
            <a:ext uri="{FF2B5EF4-FFF2-40B4-BE49-F238E27FC236}">
              <a16:creationId xmlns:a16="http://schemas.microsoft.com/office/drawing/2014/main" id="{2C9F457D-C1F2-043A-AC6B-C9CBA74E7E59}"/>
            </a:ext>
          </a:extLst>
        </xdr:cNvPr>
        <xdr:cNvGrpSpPr/>
      </xdr:nvGrpSpPr>
      <xdr:grpSpPr>
        <a:xfrm>
          <a:off x="16247685" y="4096205"/>
          <a:ext cx="2817434" cy="362857"/>
          <a:chOff x="16326304" y="4096205"/>
          <a:chExt cx="2772228" cy="362857"/>
        </a:xfrm>
      </xdr:grpSpPr>
      <xdr:sp macro="" textlink="">
        <xdr:nvSpPr>
          <xdr:cNvPr id="84" name="Rectangle: Rounded Corners 83">
            <a:extLst>
              <a:ext uri="{FF2B5EF4-FFF2-40B4-BE49-F238E27FC236}">
                <a16:creationId xmlns:a16="http://schemas.microsoft.com/office/drawing/2014/main" id="{0A271692-3C20-7489-B17A-71DA75244914}"/>
              </a:ext>
            </a:extLst>
          </xdr:cNvPr>
          <xdr:cNvSpPr/>
        </xdr:nvSpPr>
        <xdr:spPr>
          <a:xfrm>
            <a:off x="16326304" y="4096205"/>
            <a:ext cx="2772228" cy="362857"/>
          </a:xfrm>
          <a:prstGeom prst="roundRect">
            <a:avLst>
              <a:gd name="adj" fmla="val 2730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5" name="TextBox 84">
            <a:extLst>
              <a:ext uri="{FF2B5EF4-FFF2-40B4-BE49-F238E27FC236}">
                <a16:creationId xmlns:a16="http://schemas.microsoft.com/office/drawing/2014/main" id="{454E9FE8-B37A-F9B9-65F7-A8E11D02416D}"/>
              </a:ext>
            </a:extLst>
          </xdr:cNvPr>
          <xdr:cNvSpPr txBox="1"/>
        </xdr:nvSpPr>
        <xdr:spPr>
          <a:xfrm>
            <a:off x="16345353" y="4134303"/>
            <a:ext cx="2648403" cy="27044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ln>
                  <a:noFill/>
                </a:ln>
                <a:solidFill>
                  <a:schemeClr val="accent5">
                    <a:lumMod val="75000"/>
                  </a:schemeClr>
                </a:solidFill>
              </a:rPr>
              <a:t>Top 10 Product</a:t>
            </a:r>
            <a:r>
              <a:rPr lang="en-IN" sz="1600" b="1" baseline="0">
                <a:ln>
                  <a:noFill/>
                </a:ln>
                <a:solidFill>
                  <a:schemeClr val="accent5">
                    <a:lumMod val="75000"/>
                  </a:schemeClr>
                </a:solidFill>
              </a:rPr>
              <a:t> by Gross Profit</a:t>
            </a:r>
            <a:endParaRPr lang="en-IN" sz="1600" b="1">
              <a:ln>
                <a:noFill/>
              </a:ln>
              <a:solidFill>
                <a:schemeClr val="accent5">
                  <a:lumMod val="75000"/>
                </a:schemeClr>
              </a:solidFill>
            </a:endParaRPr>
          </a:p>
        </xdr:txBody>
      </xdr:sp>
    </xdr:grpSp>
    <xdr:clientData/>
  </xdr:twoCellAnchor>
  <xdr:twoCellAnchor>
    <xdr:from>
      <xdr:col>12</xdr:col>
      <xdr:colOff>542925</xdr:colOff>
      <xdr:row>28</xdr:row>
      <xdr:rowOff>38100</xdr:rowOff>
    </xdr:from>
    <xdr:to>
      <xdr:col>17</xdr:col>
      <xdr:colOff>36286</xdr:colOff>
      <xdr:row>30</xdr:row>
      <xdr:rowOff>47625</xdr:rowOff>
    </xdr:to>
    <xdr:grpSp>
      <xdr:nvGrpSpPr>
        <xdr:cNvPr id="93" name="Group 92">
          <a:extLst>
            <a:ext uri="{FF2B5EF4-FFF2-40B4-BE49-F238E27FC236}">
              <a16:creationId xmlns:a16="http://schemas.microsoft.com/office/drawing/2014/main" id="{482A9306-065B-9BB0-76FF-622D39CDE0D4}"/>
            </a:ext>
          </a:extLst>
        </xdr:cNvPr>
        <xdr:cNvGrpSpPr/>
      </xdr:nvGrpSpPr>
      <xdr:grpSpPr>
        <a:xfrm>
          <a:off x="7800068" y="5118100"/>
          <a:ext cx="2517170" cy="372382"/>
          <a:chOff x="7836354" y="5118100"/>
          <a:chExt cx="2532289" cy="372382"/>
        </a:xfrm>
      </xdr:grpSpPr>
      <xdr:sp macro="" textlink="">
        <xdr:nvSpPr>
          <xdr:cNvPr id="86" name="Rectangle: Rounded Corners 85">
            <a:extLst>
              <a:ext uri="{FF2B5EF4-FFF2-40B4-BE49-F238E27FC236}">
                <a16:creationId xmlns:a16="http://schemas.microsoft.com/office/drawing/2014/main" id="{F9C71050-5231-9297-09D9-A883825AFF1F}"/>
              </a:ext>
            </a:extLst>
          </xdr:cNvPr>
          <xdr:cNvSpPr/>
        </xdr:nvSpPr>
        <xdr:spPr>
          <a:xfrm>
            <a:off x="7836354" y="5118100"/>
            <a:ext cx="2532289" cy="372382"/>
          </a:xfrm>
          <a:prstGeom prst="roundRect">
            <a:avLst>
              <a:gd name="adj" fmla="val 2730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7" name="TextBox 86">
            <a:extLst>
              <a:ext uri="{FF2B5EF4-FFF2-40B4-BE49-F238E27FC236}">
                <a16:creationId xmlns:a16="http://schemas.microsoft.com/office/drawing/2014/main" id="{07108972-F30A-EC72-720E-5275423AADF5}"/>
              </a:ext>
            </a:extLst>
          </xdr:cNvPr>
          <xdr:cNvSpPr txBox="1"/>
        </xdr:nvSpPr>
        <xdr:spPr>
          <a:xfrm>
            <a:off x="7882619" y="5165271"/>
            <a:ext cx="2422526" cy="26851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ln>
                  <a:noFill/>
                </a:ln>
                <a:solidFill>
                  <a:schemeClr val="accent5">
                    <a:lumMod val="75000"/>
                  </a:schemeClr>
                </a:solidFill>
              </a:rPr>
              <a:t>Customer</a:t>
            </a:r>
            <a:r>
              <a:rPr lang="en-IN" sz="1600" b="1" baseline="0">
                <a:ln>
                  <a:noFill/>
                </a:ln>
                <a:solidFill>
                  <a:schemeClr val="accent5">
                    <a:lumMod val="75000"/>
                  </a:schemeClr>
                </a:solidFill>
              </a:rPr>
              <a:t> Mix BY Channel</a:t>
            </a:r>
            <a:endParaRPr lang="en-IN" sz="1600" b="1">
              <a:ln>
                <a:noFill/>
              </a:ln>
              <a:solidFill>
                <a:schemeClr val="accent5">
                  <a:lumMod val="75000"/>
                </a:schemeClr>
              </a:solidFill>
            </a:endParaRPr>
          </a:p>
        </xdr:txBody>
      </xdr:sp>
    </xdr:grpSp>
    <xdr:clientData/>
  </xdr:twoCellAnchor>
  <xdr:twoCellAnchor>
    <xdr:from>
      <xdr:col>0</xdr:col>
      <xdr:colOff>152401</xdr:colOff>
      <xdr:row>33</xdr:row>
      <xdr:rowOff>1</xdr:rowOff>
    </xdr:from>
    <xdr:to>
      <xdr:col>4</xdr:col>
      <xdr:colOff>46790</xdr:colOff>
      <xdr:row>34</xdr:row>
      <xdr:rowOff>161926</xdr:rowOff>
    </xdr:to>
    <xdr:grpSp>
      <xdr:nvGrpSpPr>
        <xdr:cNvPr id="96" name="Group 95">
          <a:extLst>
            <a:ext uri="{FF2B5EF4-FFF2-40B4-BE49-F238E27FC236}">
              <a16:creationId xmlns:a16="http://schemas.microsoft.com/office/drawing/2014/main" id="{0DAE4626-A7EB-DDA2-39C3-10B3B3F0C857}"/>
            </a:ext>
          </a:extLst>
        </xdr:cNvPr>
        <xdr:cNvGrpSpPr/>
      </xdr:nvGrpSpPr>
      <xdr:grpSpPr>
        <a:xfrm>
          <a:off x="152401" y="5987144"/>
          <a:ext cx="2313437" cy="343353"/>
          <a:chOff x="152401" y="6065922"/>
          <a:chExt cx="2327442" cy="345741"/>
        </a:xfrm>
      </xdr:grpSpPr>
      <xdr:sp macro="" textlink="">
        <xdr:nvSpPr>
          <xdr:cNvPr id="88" name="Rectangle: Rounded Corners 87">
            <a:extLst>
              <a:ext uri="{FF2B5EF4-FFF2-40B4-BE49-F238E27FC236}">
                <a16:creationId xmlns:a16="http://schemas.microsoft.com/office/drawing/2014/main" id="{64F878A1-0171-3477-F904-F985480C3A02}"/>
              </a:ext>
            </a:extLst>
          </xdr:cNvPr>
          <xdr:cNvSpPr/>
        </xdr:nvSpPr>
        <xdr:spPr>
          <a:xfrm>
            <a:off x="152401" y="6065922"/>
            <a:ext cx="2327442" cy="345741"/>
          </a:xfrm>
          <a:prstGeom prst="roundRect">
            <a:avLst>
              <a:gd name="adj" fmla="val 2730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TextBox 88">
            <a:extLst>
              <a:ext uri="{FF2B5EF4-FFF2-40B4-BE49-F238E27FC236}">
                <a16:creationId xmlns:a16="http://schemas.microsoft.com/office/drawing/2014/main" id="{BC867968-0858-0DA6-9D4A-2A902237ABE4}"/>
              </a:ext>
            </a:extLst>
          </xdr:cNvPr>
          <xdr:cNvSpPr txBox="1"/>
        </xdr:nvSpPr>
        <xdr:spPr>
          <a:xfrm>
            <a:off x="171449" y="6104020"/>
            <a:ext cx="2221498" cy="258192"/>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ln>
                  <a:noFill/>
                </a:ln>
                <a:solidFill>
                  <a:schemeClr val="accent5">
                    <a:lumMod val="75000"/>
                  </a:schemeClr>
                </a:solidFill>
              </a:rPr>
              <a:t>Gross</a:t>
            </a:r>
            <a:r>
              <a:rPr lang="en-IN" sz="1600" b="1" baseline="0">
                <a:ln>
                  <a:noFill/>
                </a:ln>
                <a:solidFill>
                  <a:schemeClr val="accent5">
                    <a:lumMod val="75000"/>
                  </a:schemeClr>
                </a:solidFill>
              </a:rPr>
              <a:t> Profit By Category</a:t>
            </a:r>
            <a:endParaRPr lang="en-IN" sz="1600" b="1">
              <a:ln>
                <a:noFill/>
              </a:ln>
              <a:solidFill>
                <a:schemeClr val="accent5">
                  <a:lumMod val="75000"/>
                </a:schemeClr>
              </a:solidFill>
            </a:endParaRPr>
          </a:p>
        </xdr:txBody>
      </xdr:sp>
    </xdr:grpSp>
    <xdr:clientData/>
  </xdr:twoCellAnchor>
  <xdr:twoCellAnchor>
    <xdr:from>
      <xdr:col>0</xdr:col>
      <xdr:colOff>109124</xdr:colOff>
      <xdr:row>52</xdr:row>
      <xdr:rowOff>64327</xdr:rowOff>
    </xdr:from>
    <xdr:to>
      <xdr:col>37</xdr:col>
      <xdr:colOff>558800</xdr:colOff>
      <xdr:row>61</xdr:row>
      <xdr:rowOff>12700</xdr:rowOff>
    </xdr:to>
    <xdr:grpSp>
      <xdr:nvGrpSpPr>
        <xdr:cNvPr id="132" name="Group 131">
          <a:extLst>
            <a:ext uri="{FF2B5EF4-FFF2-40B4-BE49-F238E27FC236}">
              <a16:creationId xmlns:a16="http://schemas.microsoft.com/office/drawing/2014/main" id="{3B392779-D256-E560-0E8A-1DA77CC74FE3}"/>
            </a:ext>
          </a:extLst>
        </xdr:cNvPr>
        <xdr:cNvGrpSpPr/>
      </xdr:nvGrpSpPr>
      <xdr:grpSpPr>
        <a:xfrm>
          <a:off x="109124" y="9498613"/>
          <a:ext cx="22825866" cy="1581230"/>
          <a:chOff x="109124" y="9768164"/>
          <a:chExt cx="22889798" cy="1627883"/>
        </a:xfrm>
      </xdr:grpSpPr>
      <xdr:sp macro="" textlink="">
        <xdr:nvSpPr>
          <xdr:cNvPr id="46" name="Rectangle: Rounded Corners 45">
            <a:extLst>
              <a:ext uri="{FF2B5EF4-FFF2-40B4-BE49-F238E27FC236}">
                <a16:creationId xmlns:a16="http://schemas.microsoft.com/office/drawing/2014/main" id="{7BEFDD06-98B3-BD46-4CCC-865D91C90262}"/>
              </a:ext>
            </a:extLst>
          </xdr:cNvPr>
          <xdr:cNvSpPr/>
        </xdr:nvSpPr>
        <xdr:spPr>
          <a:xfrm>
            <a:off x="109124" y="9768164"/>
            <a:ext cx="22889798" cy="1627883"/>
          </a:xfrm>
          <a:prstGeom prst="roundRect">
            <a:avLst>
              <a:gd name="adj" fmla="val 8849"/>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99" name="Straight Connector 98">
            <a:extLst>
              <a:ext uri="{FF2B5EF4-FFF2-40B4-BE49-F238E27FC236}">
                <a16:creationId xmlns:a16="http://schemas.microsoft.com/office/drawing/2014/main" id="{4D832B90-E2A7-57E9-6AC0-FE3A28B15A98}"/>
              </a:ext>
            </a:extLst>
          </xdr:cNvPr>
          <xdr:cNvCxnSpPr/>
        </xdr:nvCxnSpPr>
        <xdr:spPr>
          <a:xfrm>
            <a:off x="3527749" y="10004749"/>
            <a:ext cx="0" cy="1204686"/>
          </a:xfrm>
          <a:prstGeom prst="line">
            <a:avLst/>
          </a:prstGeom>
        </xdr:spPr>
        <xdr:style>
          <a:lnRef idx="2">
            <a:schemeClr val="accent5"/>
          </a:lnRef>
          <a:fillRef idx="0">
            <a:schemeClr val="accent5"/>
          </a:fillRef>
          <a:effectRef idx="1">
            <a:schemeClr val="accent5"/>
          </a:effectRef>
          <a:fontRef idx="minor">
            <a:schemeClr val="tx1"/>
          </a:fontRef>
        </xdr:style>
      </xdr:cxnSp>
      <xdr:cxnSp macro="">
        <xdr:nvCxnSpPr>
          <xdr:cNvPr id="100" name="Straight Connector 99">
            <a:extLst>
              <a:ext uri="{FF2B5EF4-FFF2-40B4-BE49-F238E27FC236}">
                <a16:creationId xmlns:a16="http://schemas.microsoft.com/office/drawing/2014/main" id="{2BB0BC07-7A1F-A0E2-87E8-CA45665589B1}"/>
              </a:ext>
            </a:extLst>
          </xdr:cNvPr>
          <xdr:cNvCxnSpPr/>
        </xdr:nvCxnSpPr>
        <xdr:spPr>
          <a:xfrm>
            <a:off x="7328678" y="9992049"/>
            <a:ext cx="0" cy="1204686"/>
          </a:xfrm>
          <a:prstGeom prst="line">
            <a:avLst/>
          </a:prstGeom>
        </xdr:spPr>
        <xdr:style>
          <a:lnRef idx="2">
            <a:schemeClr val="accent5"/>
          </a:lnRef>
          <a:fillRef idx="0">
            <a:schemeClr val="accent5"/>
          </a:fillRef>
          <a:effectRef idx="1">
            <a:schemeClr val="accent5"/>
          </a:effectRef>
          <a:fontRef idx="minor">
            <a:schemeClr val="tx1"/>
          </a:fontRef>
        </xdr:style>
      </xdr:cxnSp>
      <xdr:cxnSp macro="">
        <xdr:nvCxnSpPr>
          <xdr:cNvPr id="101" name="Straight Connector 100">
            <a:extLst>
              <a:ext uri="{FF2B5EF4-FFF2-40B4-BE49-F238E27FC236}">
                <a16:creationId xmlns:a16="http://schemas.microsoft.com/office/drawing/2014/main" id="{809C6C99-C1C2-2E95-57B4-EE4017E400A2}"/>
              </a:ext>
            </a:extLst>
          </xdr:cNvPr>
          <xdr:cNvCxnSpPr/>
        </xdr:nvCxnSpPr>
        <xdr:spPr>
          <a:xfrm>
            <a:off x="11132716" y="9979349"/>
            <a:ext cx="0" cy="1195873"/>
          </a:xfrm>
          <a:prstGeom prst="line">
            <a:avLst/>
          </a:prstGeom>
        </xdr:spPr>
        <xdr:style>
          <a:lnRef idx="2">
            <a:schemeClr val="accent5"/>
          </a:lnRef>
          <a:fillRef idx="0">
            <a:schemeClr val="accent5"/>
          </a:fillRef>
          <a:effectRef idx="1">
            <a:schemeClr val="accent5"/>
          </a:effectRef>
          <a:fontRef idx="minor">
            <a:schemeClr val="tx1"/>
          </a:fontRef>
        </xdr:style>
      </xdr:cxnSp>
      <xdr:cxnSp macro="">
        <xdr:nvCxnSpPr>
          <xdr:cNvPr id="102" name="Straight Connector 101">
            <a:extLst>
              <a:ext uri="{FF2B5EF4-FFF2-40B4-BE49-F238E27FC236}">
                <a16:creationId xmlns:a16="http://schemas.microsoft.com/office/drawing/2014/main" id="{4FE404BE-29DB-0025-3C57-124BB582F5B5}"/>
              </a:ext>
            </a:extLst>
          </xdr:cNvPr>
          <xdr:cNvCxnSpPr/>
        </xdr:nvCxnSpPr>
        <xdr:spPr>
          <a:xfrm>
            <a:off x="14936755" y="9966649"/>
            <a:ext cx="0" cy="1195873"/>
          </a:xfrm>
          <a:prstGeom prst="line">
            <a:avLst/>
          </a:prstGeom>
        </xdr:spPr>
        <xdr:style>
          <a:lnRef idx="2">
            <a:schemeClr val="accent5"/>
          </a:lnRef>
          <a:fillRef idx="0">
            <a:schemeClr val="accent5"/>
          </a:fillRef>
          <a:effectRef idx="1">
            <a:schemeClr val="accent5"/>
          </a:effectRef>
          <a:fontRef idx="minor">
            <a:schemeClr val="tx1"/>
          </a:fontRef>
        </xdr:style>
      </xdr:cxnSp>
      <xdr:cxnSp macro="">
        <xdr:nvCxnSpPr>
          <xdr:cNvPr id="103" name="Straight Connector 102">
            <a:extLst>
              <a:ext uri="{FF2B5EF4-FFF2-40B4-BE49-F238E27FC236}">
                <a16:creationId xmlns:a16="http://schemas.microsoft.com/office/drawing/2014/main" id="{C2462664-CD57-912B-0805-7AB97BB96854}"/>
              </a:ext>
            </a:extLst>
          </xdr:cNvPr>
          <xdr:cNvCxnSpPr/>
        </xdr:nvCxnSpPr>
        <xdr:spPr>
          <a:xfrm>
            <a:off x="18740794" y="9953949"/>
            <a:ext cx="0" cy="1195873"/>
          </a:xfrm>
          <a:prstGeom prst="line">
            <a:avLst/>
          </a:prstGeom>
        </xdr:spPr>
        <xdr:style>
          <a:lnRef idx="2">
            <a:schemeClr val="accent5"/>
          </a:lnRef>
          <a:fillRef idx="0">
            <a:schemeClr val="accent5"/>
          </a:fillRef>
          <a:effectRef idx="1">
            <a:schemeClr val="accent5"/>
          </a:effectRef>
          <a:fontRef idx="minor">
            <a:schemeClr val="tx1"/>
          </a:fontRef>
        </xdr:style>
      </xdr:cxnSp>
      <xdr:sp macro="" textlink="">
        <xdr:nvSpPr>
          <xdr:cNvPr id="104" name="TextBox 103">
            <a:extLst>
              <a:ext uri="{FF2B5EF4-FFF2-40B4-BE49-F238E27FC236}">
                <a16:creationId xmlns:a16="http://schemas.microsoft.com/office/drawing/2014/main" id="{E026AF2F-73DC-F159-604A-ED9D50644096}"/>
              </a:ext>
            </a:extLst>
          </xdr:cNvPr>
          <xdr:cNvSpPr txBox="1"/>
        </xdr:nvSpPr>
        <xdr:spPr>
          <a:xfrm>
            <a:off x="266700" y="10077061"/>
            <a:ext cx="2816549" cy="82264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 </a:t>
            </a:r>
            <a:r>
              <a:rPr lang="en-IN" sz="2800" b="1">
                <a:solidFill>
                  <a:schemeClr val="accent5">
                    <a:lumMod val="75000"/>
                  </a:schemeClr>
                </a:solidFill>
              </a:rPr>
              <a:t>KEY INSIGHTS</a:t>
            </a:r>
          </a:p>
        </xdr:txBody>
      </xdr:sp>
      <xdr:sp macro="" textlink="">
        <xdr:nvSpPr>
          <xdr:cNvPr id="105" name="TextBox 104">
            <a:extLst>
              <a:ext uri="{FF2B5EF4-FFF2-40B4-BE49-F238E27FC236}">
                <a16:creationId xmlns:a16="http://schemas.microsoft.com/office/drawing/2014/main" id="{388AF035-453A-632E-6DDB-9894827611F5}"/>
              </a:ext>
            </a:extLst>
          </xdr:cNvPr>
          <xdr:cNvSpPr txBox="1"/>
        </xdr:nvSpPr>
        <xdr:spPr>
          <a:xfrm>
            <a:off x="3880239" y="9941249"/>
            <a:ext cx="2956249" cy="4875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5">
                    <a:lumMod val="75000"/>
                  </a:schemeClr>
                </a:solidFill>
              </a:rPr>
              <a:t>🏕️ REVENUE LEADER</a:t>
            </a:r>
          </a:p>
        </xdr:txBody>
      </xdr:sp>
      <xdr:sp macro="" textlink="">
        <xdr:nvSpPr>
          <xdr:cNvPr id="106" name="TextBox 105">
            <a:extLst>
              <a:ext uri="{FF2B5EF4-FFF2-40B4-BE49-F238E27FC236}">
                <a16:creationId xmlns:a16="http://schemas.microsoft.com/office/drawing/2014/main" id="{F0BD5DE0-3B5A-6664-A215-EFED1FA7FEEC}"/>
              </a:ext>
            </a:extLst>
          </xdr:cNvPr>
          <xdr:cNvSpPr txBox="1"/>
        </xdr:nvSpPr>
        <xdr:spPr>
          <a:xfrm>
            <a:off x="4210439" y="10462986"/>
            <a:ext cx="3019749" cy="68683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75000"/>
                  </a:schemeClr>
                </a:solidFill>
              </a:rPr>
              <a:t>$199K</a:t>
            </a:r>
            <a:r>
              <a:rPr lang="en-IN" sz="1600">
                <a:solidFill>
                  <a:schemeClr val="accent5">
                    <a:lumMod val="75000"/>
                  </a:schemeClr>
                </a:solidFill>
              </a:rPr>
              <a:t> — Camping generates the highest revenue</a:t>
            </a:r>
            <a:r>
              <a:rPr lang="en-IN" sz="1600"/>
              <a:t>.</a:t>
            </a:r>
          </a:p>
        </xdr:txBody>
      </xdr:sp>
      <xdr:grpSp>
        <xdr:nvGrpSpPr>
          <xdr:cNvPr id="110" name="Group 109">
            <a:extLst>
              <a:ext uri="{FF2B5EF4-FFF2-40B4-BE49-F238E27FC236}">
                <a16:creationId xmlns:a16="http://schemas.microsoft.com/office/drawing/2014/main" id="{27B25290-E1A2-293C-BBD7-74D55CC1909D}"/>
              </a:ext>
            </a:extLst>
          </xdr:cNvPr>
          <xdr:cNvGrpSpPr/>
        </xdr:nvGrpSpPr>
        <xdr:grpSpPr>
          <a:xfrm>
            <a:off x="3629349" y="10004749"/>
            <a:ext cx="288990" cy="373224"/>
            <a:chOff x="7962900" y="9575800"/>
            <a:chExt cx="673100" cy="673100"/>
          </a:xfrm>
        </xdr:grpSpPr>
        <xdr:sp macro="" textlink="">
          <xdr:nvSpPr>
            <xdr:cNvPr id="108" name="Oval 107">
              <a:extLst>
                <a:ext uri="{FF2B5EF4-FFF2-40B4-BE49-F238E27FC236}">
                  <a16:creationId xmlns:a16="http://schemas.microsoft.com/office/drawing/2014/main" id="{F2902299-1188-2283-A9A6-8D8AFB765C29}"/>
                </a:ext>
              </a:extLst>
            </xdr:cNvPr>
            <xdr:cNvSpPr/>
          </xdr:nvSpPr>
          <xdr:spPr>
            <a:xfrm>
              <a:off x="7962900" y="9575800"/>
              <a:ext cx="673100" cy="673100"/>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75000"/>
                  </a:schemeClr>
                </a:solidFill>
              </a:endParaRPr>
            </a:p>
          </xdr:txBody>
        </xdr:sp>
        <xdr:sp macro="" textlink="">
          <xdr:nvSpPr>
            <xdr:cNvPr id="109" name="TextBox 108">
              <a:extLst>
                <a:ext uri="{FF2B5EF4-FFF2-40B4-BE49-F238E27FC236}">
                  <a16:creationId xmlns:a16="http://schemas.microsoft.com/office/drawing/2014/main" id="{E9BDA05A-7CF1-E791-2EA2-BAA5E33EA46F}"/>
                </a:ext>
              </a:extLst>
            </xdr:cNvPr>
            <xdr:cNvSpPr txBox="1"/>
          </xdr:nvSpPr>
          <xdr:spPr>
            <a:xfrm>
              <a:off x="8077198" y="9664699"/>
              <a:ext cx="457201" cy="44450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1</a:t>
              </a:r>
            </a:p>
          </xdr:txBody>
        </xdr:sp>
      </xdr:grpSp>
      <xdr:grpSp>
        <xdr:nvGrpSpPr>
          <xdr:cNvPr id="111" name="Group 110">
            <a:extLst>
              <a:ext uri="{FF2B5EF4-FFF2-40B4-BE49-F238E27FC236}">
                <a16:creationId xmlns:a16="http://schemas.microsoft.com/office/drawing/2014/main" id="{E25FD012-C0DC-2C04-EAEB-0A7B445BD977}"/>
              </a:ext>
            </a:extLst>
          </xdr:cNvPr>
          <xdr:cNvGrpSpPr/>
        </xdr:nvGrpSpPr>
        <xdr:grpSpPr>
          <a:xfrm>
            <a:off x="7493778" y="9979349"/>
            <a:ext cx="292100" cy="373224"/>
            <a:chOff x="7962900" y="9575800"/>
            <a:chExt cx="673100" cy="673100"/>
          </a:xfrm>
        </xdr:grpSpPr>
        <xdr:sp macro="" textlink="">
          <xdr:nvSpPr>
            <xdr:cNvPr id="112" name="Oval 111">
              <a:extLst>
                <a:ext uri="{FF2B5EF4-FFF2-40B4-BE49-F238E27FC236}">
                  <a16:creationId xmlns:a16="http://schemas.microsoft.com/office/drawing/2014/main" id="{D8D6E92E-1984-B2B9-FE36-92C8C0FF4420}"/>
                </a:ext>
              </a:extLst>
            </xdr:cNvPr>
            <xdr:cNvSpPr/>
          </xdr:nvSpPr>
          <xdr:spPr>
            <a:xfrm>
              <a:off x="7962900" y="9575800"/>
              <a:ext cx="673100" cy="673100"/>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75000"/>
                  </a:schemeClr>
                </a:solidFill>
              </a:endParaRPr>
            </a:p>
          </xdr:txBody>
        </xdr:sp>
        <xdr:sp macro="" textlink="">
          <xdr:nvSpPr>
            <xdr:cNvPr id="113" name="TextBox 112">
              <a:extLst>
                <a:ext uri="{FF2B5EF4-FFF2-40B4-BE49-F238E27FC236}">
                  <a16:creationId xmlns:a16="http://schemas.microsoft.com/office/drawing/2014/main" id="{F738F512-230C-33B2-5DF9-8CE39774FF46}"/>
                </a:ext>
              </a:extLst>
            </xdr:cNvPr>
            <xdr:cNvSpPr txBox="1"/>
          </xdr:nvSpPr>
          <xdr:spPr>
            <a:xfrm>
              <a:off x="8077198" y="9664699"/>
              <a:ext cx="457201" cy="44450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2</a:t>
              </a:r>
            </a:p>
          </xdr:txBody>
        </xdr:sp>
      </xdr:grpSp>
      <xdr:grpSp>
        <xdr:nvGrpSpPr>
          <xdr:cNvPr id="114" name="Group 113">
            <a:extLst>
              <a:ext uri="{FF2B5EF4-FFF2-40B4-BE49-F238E27FC236}">
                <a16:creationId xmlns:a16="http://schemas.microsoft.com/office/drawing/2014/main" id="{BAA2013E-8456-C25E-EE23-21DBF74DD148}"/>
              </a:ext>
            </a:extLst>
          </xdr:cNvPr>
          <xdr:cNvGrpSpPr/>
        </xdr:nvGrpSpPr>
        <xdr:grpSpPr>
          <a:xfrm>
            <a:off x="11285116" y="9966649"/>
            <a:ext cx="288990" cy="373224"/>
            <a:chOff x="7962900" y="9575800"/>
            <a:chExt cx="673100" cy="673100"/>
          </a:xfrm>
        </xdr:grpSpPr>
        <xdr:sp macro="" textlink="">
          <xdr:nvSpPr>
            <xdr:cNvPr id="115" name="Oval 114">
              <a:extLst>
                <a:ext uri="{FF2B5EF4-FFF2-40B4-BE49-F238E27FC236}">
                  <a16:creationId xmlns:a16="http://schemas.microsoft.com/office/drawing/2014/main" id="{9DFB761D-CA86-92D1-7AC3-AC9F7D3BBCEB}"/>
                </a:ext>
              </a:extLst>
            </xdr:cNvPr>
            <xdr:cNvSpPr/>
          </xdr:nvSpPr>
          <xdr:spPr>
            <a:xfrm>
              <a:off x="7962900" y="9575800"/>
              <a:ext cx="673100" cy="673100"/>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75000"/>
                  </a:schemeClr>
                </a:solidFill>
              </a:endParaRPr>
            </a:p>
          </xdr:txBody>
        </xdr:sp>
        <xdr:sp macro="" textlink="">
          <xdr:nvSpPr>
            <xdr:cNvPr id="116" name="TextBox 115">
              <a:extLst>
                <a:ext uri="{FF2B5EF4-FFF2-40B4-BE49-F238E27FC236}">
                  <a16:creationId xmlns:a16="http://schemas.microsoft.com/office/drawing/2014/main" id="{0251C78A-DE05-D198-2010-46975E3E256B}"/>
                </a:ext>
              </a:extLst>
            </xdr:cNvPr>
            <xdr:cNvSpPr txBox="1"/>
          </xdr:nvSpPr>
          <xdr:spPr>
            <a:xfrm>
              <a:off x="8077198" y="9664699"/>
              <a:ext cx="457201" cy="44450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3</a:t>
              </a:r>
            </a:p>
          </xdr:txBody>
        </xdr:sp>
      </xdr:grpSp>
      <xdr:grpSp>
        <xdr:nvGrpSpPr>
          <xdr:cNvPr id="117" name="Group 116">
            <a:extLst>
              <a:ext uri="{FF2B5EF4-FFF2-40B4-BE49-F238E27FC236}">
                <a16:creationId xmlns:a16="http://schemas.microsoft.com/office/drawing/2014/main" id="{211138B4-40B7-4A89-B52C-870813669706}"/>
              </a:ext>
            </a:extLst>
          </xdr:cNvPr>
          <xdr:cNvGrpSpPr/>
        </xdr:nvGrpSpPr>
        <xdr:grpSpPr>
          <a:xfrm>
            <a:off x="15076455" y="9928549"/>
            <a:ext cx="288990" cy="373224"/>
            <a:chOff x="7962900" y="9575800"/>
            <a:chExt cx="673100" cy="673100"/>
          </a:xfrm>
        </xdr:grpSpPr>
        <xdr:sp macro="" textlink="">
          <xdr:nvSpPr>
            <xdr:cNvPr id="118" name="Oval 117">
              <a:extLst>
                <a:ext uri="{FF2B5EF4-FFF2-40B4-BE49-F238E27FC236}">
                  <a16:creationId xmlns:a16="http://schemas.microsoft.com/office/drawing/2014/main" id="{49CDE553-60DF-234B-84E9-63AC984838D5}"/>
                </a:ext>
              </a:extLst>
            </xdr:cNvPr>
            <xdr:cNvSpPr/>
          </xdr:nvSpPr>
          <xdr:spPr>
            <a:xfrm>
              <a:off x="7962900" y="9575800"/>
              <a:ext cx="673100" cy="673100"/>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75000"/>
                  </a:schemeClr>
                </a:solidFill>
              </a:endParaRPr>
            </a:p>
          </xdr:txBody>
        </xdr:sp>
        <xdr:sp macro="" textlink="">
          <xdr:nvSpPr>
            <xdr:cNvPr id="119" name="TextBox 118">
              <a:extLst>
                <a:ext uri="{FF2B5EF4-FFF2-40B4-BE49-F238E27FC236}">
                  <a16:creationId xmlns:a16="http://schemas.microsoft.com/office/drawing/2014/main" id="{CA4DB5D0-FF32-E7D1-AC2D-2326282609CD}"/>
                </a:ext>
              </a:extLst>
            </xdr:cNvPr>
            <xdr:cNvSpPr txBox="1"/>
          </xdr:nvSpPr>
          <xdr:spPr>
            <a:xfrm>
              <a:off x="8077198" y="9664699"/>
              <a:ext cx="457201" cy="44450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4</a:t>
              </a:r>
            </a:p>
          </xdr:txBody>
        </xdr:sp>
      </xdr:grpSp>
      <xdr:grpSp>
        <xdr:nvGrpSpPr>
          <xdr:cNvPr id="120" name="Group 119">
            <a:extLst>
              <a:ext uri="{FF2B5EF4-FFF2-40B4-BE49-F238E27FC236}">
                <a16:creationId xmlns:a16="http://schemas.microsoft.com/office/drawing/2014/main" id="{AFE00BF6-6899-9214-8F1B-3FA98F2B2B42}"/>
              </a:ext>
            </a:extLst>
          </xdr:cNvPr>
          <xdr:cNvGrpSpPr/>
        </xdr:nvGrpSpPr>
        <xdr:grpSpPr>
          <a:xfrm>
            <a:off x="18864684" y="9890449"/>
            <a:ext cx="292100" cy="373224"/>
            <a:chOff x="7962900" y="9575800"/>
            <a:chExt cx="673100" cy="673100"/>
          </a:xfrm>
        </xdr:grpSpPr>
        <xdr:sp macro="" textlink="">
          <xdr:nvSpPr>
            <xdr:cNvPr id="121" name="Oval 120">
              <a:extLst>
                <a:ext uri="{FF2B5EF4-FFF2-40B4-BE49-F238E27FC236}">
                  <a16:creationId xmlns:a16="http://schemas.microsoft.com/office/drawing/2014/main" id="{E6F83FFC-6DB5-759C-2E28-4D2993474307}"/>
                </a:ext>
              </a:extLst>
            </xdr:cNvPr>
            <xdr:cNvSpPr/>
          </xdr:nvSpPr>
          <xdr:spPr>
            <a:xfrm>
              <a:off x="7962900" y="9575800"/>
              <a:ext cx="673100" cy="673100"/>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75000"/>
                  </a:schemeClr>
                </a:solidFill>
              </a:endParaRPr>
            </a:p>
          </xdr:txBody>
        </xdr:sp>
        <xdr:sp macro="" textlink="">
          <xdr:nvSpPr>
            <xdr:cNvPr id="122" name="TextBox 121">
              <a:extLst>
                <a:ext uri="{FF2B5EF4-FFF2-40B4-BE49-F238E27FC236}">
                  <a16:creationId xmlns:a16="http://schemas.microsoft.com/office/drawing/2014/main" id="{F97B6742-3894-1AC0-93F8-B40E6E9525E6}"/>
                </a:ext>
              </a:extLst>
            </xdr:cNvPr>
            <xdr:cNvSpPr txBox="1"/>
          </xdr:nvSpPr>
          <xdr:spPr>
            <a:xfrm>
              <a:off x="8077198" y="9664699"/>
              <a:ext cx="457201" cy="44450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5</a:t>
              </a:r>
            </a:p>
          </xdr:txBody>
        </xdr:sp>
      </xdr:grpSp>
      <xdr:sp macro="" textlink="">
        <xdr:nvSpPr>
          <xdr:cNvPr id="123" name="TextBox 122">
            <a:extLst>
              <a:ext uri="{FF2B5EF4-FFF2-40B4-BE49-F238E27FC236}">
                <a16:creationId xmlns:a16="http://schemas.microsoft.com/office/drawing/2014/main" id="{55757136-3125-C965-6B4E-2913B8749B9F}"/>
              </a:ext>
            </a:extLst>
          </xdr:cNvPr>
          <xdr:cNvSpPr txBox="1"/>
        </xdr:nvSpPr>
        <xdr:spPr>
          <a:xfrm>
            <a:off x="7823978" y="9915849"/>
            <a:ext cx="2424144" cy="5002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5">
                    <a:lumMod val="75000"/>
                  </a:schemeClr>
                </a:solidFill>
              </a:rPr>
              <a:t>📈 HIGHEST</a:t>
            </a:r>
            <a:r>
              <a:rPr lang="en-IN" sz="1800" b="1" baseline="0">
                <a:solidFill>
                  <a:schemeClr val="accent5">
                    <a:lumMod val="75000"/>
                  </a:schemeClr>
                </a:solidFill>
              </a:rPr>
              <a:t> MARGIN</a:t>
            </a:r>
            <a:endParaRPr lang="en-IN" sz="1800" b="1">
              <a:solidFill>
                <a:schemeClr val="accent5">
                  <a:lumMod val="75000"/>
                </a:schemeClr>
              </a:solidFill>
            </a:endParaRPr>
          </a:p>
        </xdr:txBody>
      </xdr:sp>
      <xdr:sp macro="" textlink="">
        <xdr:nvSpPr>
          <xdr:cNvPr id="124" name="TextBox 123">
            <a:extLst>
              <a:ext uri="{FF2B5EF4-FFF2-40B4-BE49-F238E27FC236}">
                <a16:creationId xmlns:a16="http://schemas.microsoft.com/office/drawing/2014/main" id="{89285F1F-11EF-9ADE-7D85-700A5DCC5813}"/>
              </a:ext>
            </a:extLst>
          </xdr:cNvPr>
          <xdr:cNvSpPr txBox="1"/>
        </xdr:nvSpPr>
        <xdr:spPr>
          <a:xfrm>
            <a:off x="8163767" y="10428773"/>
            <a:ext cx="2892749" cy="72104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5">
                    <a:lumMod val="75000"/>
                  </a:schemeClr>
                </a:solidFill>
              </a:rPr>
              <a:t>50%</a:t>
            </a:r>
            <a:r>
              <a:rPr lang="en-IN" sz="1800">
                <a:solidFill>
                  <a:schemeClr val="accent5">
                    <a:lumMod val="75000"/>
                  </a:schemeClr>
                </a:solidFill>
              </a:rPr>
              <a:t> — </a:t>
            </a:r>
            <a:r>
              <a:rPr lang="en-IN" sz="1600">
                <a:solidFill>
                  <a:schemeClr val="accent5">
                    <a:lumMod val="75000"/>
                  </a:schemeClr>
                </a:solidFill>
              </a:rPr>
              <a:t>Fitness</a:t>
            </a:r>
            <a:r>
              <a:rPr lang="en-IN" sz="1800">
                <a:solidFill>
                  <a:schemeClr val="accent5">
                    <a:lumMod val="75000"/>
                  </a:schemeClr>
                </a:solidFill>
              </a:rPr>
              <a:t> </a:t>
            </a:r>
            <a:r>
              <a:rPr lang="en-IN" sz="1600">
                <a:solidFill>
                  <a:schemeClr val="accent5">
                    <a:lumMod val="75000"/>
                  </a:schemeClr>
                </a:solidFill>
              </a:rPr>
              <a:t>delivers</a:t>
            </a:r>
            <a:r>
              <a:rPr lang="en-IN" sz="1800">
                <a:solidFill>
                  <a:schemeClr val="accent5">
                    <a:lumMod val="75000"/>
                  </a:schemeClr>
                </a:solidFill>
              </a:rPr>
              <a:t> the highest profit margin.</a:t>
            </a:r>
            <a:endParaRPr lang="en-IN" sz="1800" b="1">
              <a:solidFill>
                <a:schemeClr val="accent5">
                  <a:lumMod val="75000"/>
                </a:schemeClr>
              </a:solidFill>
            </a:endParaRPr>
          </a:p>
        </xdr:txBody>
      </xdr:sp>
      <xdr:sp macro="" textlink="">
        <xdr:nvSpPr>
          <xdr:cNvPr id="125" name="TextBox 124">
            <a:extLst>
              <a:ext uri="{FF2B5EF4-FFF2-40B4-BE49-F238E27FC236}">
                <a16:creationId xmlns:a16="http://schemas.microsoft.com/office/drawing/2014/main" id="{E3C4FEE1-AE46-FC1D-2886-FB61D34712DF}"/>
              </a:ext>
            </a:extLst>
          </xdr:cNvPr>
          <xdr:cNvSpPr txBox="1"/>
        </xdr:nvSpPr>
        <xdr:spPr>
          <a:xfrm>
            <a:off x="11624906" y="9868937"/>
            <a:ext cx="2956249" cy="49633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5">
                    <a:lumMod val="75000"/>
                  </a:schemeClr>
                </a:solidFill>
              </a:rPr>
              <a:t>🛒 CHANNEL</a:t>
            </a:r>
            <a:r>
              <a:rPr lang="en-IN" sz="1800" b="1" baseline="0">
                <a:solidFill>
                  <a:schemeClr val="accent5">
                    <a:lumMod val="75000"/>
                  </a:schemeClr>
                </a:solidFill>
              </a:rPr>
              <a:t> LEADER</a:t>
            </a:r>
            <a:endParaRPr lang="en-IN" sz="1800" b="1">
              <a:solidFill>
                <a:schemeClr val="accent5">
                  <a:lumMod val="75000"/>
                </a:schemeClr>
              </a:solidFill>
            </a:endParaRPr>
          </a:p>
        </xdr:txBody>
      </xdr:sp>
      <xdr:sp macro="" textlink="">
        <xdr:nvSpPr>
          <xdr:cNvPr id="126" name="TextBox 125">
            <a:extLst>
              <a:ext uri="{FF2B5EF4-FFF2-40B4-BE49-F238E27FC236}">
                <a16:creationId xmlns:a16="http://schemas.microsoft.com/office/drawing/2014/main" id="{B7BBEBEA-FD75-76BE-7B92-A61D1E10D87C}"/>
              </a:ext>
            </a:extLst>
          </xdr:cNvPr>
          <xdr:cNvSpPr txBox="1"/>
        </xdr:nvSpPr>
        <xdr:spPr>
          <a:xfrm>
            <a:off x="11980506" y="10416073"/>
            <a:ext cx="2778449" cy="72104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75000"/>
                  </a:schemeClr>
                </a:solidFill>
              </a:rPr>
              <a:t>40%</a:t>
            </a:r>
            <a:r>
              <a:rPr lang="en-IN" sz="1600">
                <a:solidFill>
                  <a:schemeClr val="accent5">
                    <a:lumMod val="75000"/>
                  </a:schemeClr>
                </a:solidFill>
              </a:rPr>
              <a:t> — Online Store contributes the largest revenue share.</a:t>
            </a:r>
            <a:endParaRPr lang="en-IN" sz="1600" b="1">
              <a:solidFill>
                <a:schemeClr val="accent5">
                  <a:lumMod val="75000"/>
                </a:schemeClr>
              </a:solidFill>
            </a:endParaRPr>
          </a:p>
        </xdr:txBody>
      </xdr:sp>
      <xdr:sp macro="" textlink="">
        <xdr:nvSpPr>
          <xdr:cNvPr id="127" name="TextBox 126">
            <a:extLst>
              <a:ext uri="{FF2B5EF4-FFF2-40B4-BE49-F238E27FC236}">
                <a16:creationId xmlns:a16="http://schemas.microsoft.com/office/drawing/2014/main" id="{AB3FEA05-5BA0-5B14-50BA-DC59FEDB703A}"/>
              </a:ext>
            </a:extLst>
          </xdr:cNvPr>
          <xdr:cNvSpPr txBox="1"/>
        </xdr:nvSpPr>
        <xdr:spPr>
          <a:xfrm>
            <a:off x="15390845" y="9856237"/>
            <a:ext cx="2956249" cy="49633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5">
                    <a:lumMod val="75000"/>
                  </a:schemeClr>
                </a:solidFill>
              </a:rPr>
              <a:t>📅 SEASONAL</a:t>
            </a:r>
            <a:r>
              <a:rPr lang="en-IN" sz="1800" b="1" baseline="0">
                <a:solidFill>
                  <a:schemeClr val="accent5">
                    <a:lumMod val="75000"/>
                  </a:schemeClr>
                </a:solidFill>
              </a:rPr>
              <a:t> TREND</a:t>
            </a:r>
            <a:endParaRPr lang="en-IN" sz="1800" b="1">
              <a:solidFill>
                <a:schemeClr val="accent5">
                  <a:lumMod val="75000"/>
                </a:schemeClr>
              </a:solidFill>
            </a:endParaRPr>
          </a:p>
        </xdr:txBody>
      </xdr:sp>
      <xdr:sp macro="" textlink="">
        <xdr:nvSpPr>
          <xdr:cNvPr id="128" name="TextBox 127">
            <a:extLst>
              <a:ext uri="{FF2B5EF4-FFF2-40B4-BE49-F238E27FC236}">
                <a16:creationId xmlns:a16="http://schemas.microsoft.com/office/drawing/2014/main" id="{C95C4008-C249-AD57-6C89-D6CABD2D0E05}"/>
              </a:ext>
            </a:extLst>
          </xdr:cNvPr>
          <xdr:cNvSpPr txBox="1"/>
        </xdr:nvSpPr>
        <xdr:spPr>
          <a:xfrm>
            <a:off x="19156784" y="9843537"/>
            <a:ext cx="2956249" cy="49633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5">
                    <a:lumMod val="75000"/>
                  </a:schemeClr>
                </a:solidFill>
              </a:rPr>
              <a:t>🎒 TOP</a:t>
            </a:r>
            <a:r>
              <a:rPr lang="en-IN" sz="1800" b="1" baseline="0">
                <a:solidFill>
                  <a:schemeClr val="accent5">
                    <a:lumMod val="75000"/>
                  </a:schemeClr>
                </a:solidFill>
              </a:rPr>
              <a:t> PRODUCT</a:t>
            </a:r>
            <a:endParaRPr lang="en-IN" sz="1800" b="1">
              <a:solidFill>
                <a:schemeClr val="accent5">
                  <a:lumMod val="75000"/>
                </a:schemeClr>
              </a:solidFill>
            </a:endParaRPr>
          </a:p>
        </xdr:txBody>
      </xdr:sp>
      <xdr:sp macro="" textlink="">
        <xdr:nvSpPr>
          <xdr:cNvPr id="129" name="TextBox 128">
            <a:extLst>
              <a:ext uri="{FF2B5EF4-FFF2-40B4-BE49-F238E27FC236}">
                <a16:creationId xmlns:a16="http://schemas.microsoft.com/office/drawing/2014/main" id="{484250E1-16C3-6DFB-709E-1FA4CCCB859F}"/>
              </a:ext>
            </a:extLst>
          </xdr:cNvPr>
          <xdr:cNvSpPr txBox="1"/>
        </xdr:nvSpPr>
        <xdr:spPr>
          <a:xfrm>
            <a:off x="15746445" y="10365273"/>
            <a:ext cx="2778449" cy="72104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75000"/>
                  </a:schemeClr>
                </a:solidFill>
              </a:rPr>
              <a:t>Jun &amp; Nov</a:t>
            </a:r>
            <a:r>
              <a:rPr lang="en-IN" sz="1600">
                <a:solidFill>
                  <a:schemeClr val="accent5">
                    <a:lumMod val="75000"/>
                  </a:schemeClr>
                </a:solidFill>
              </a:rPr>
              <a:t> — Revenue peaks are observed around these months.</a:t>
            </a:r>
            <a:endParaRPr lang="en-IN" sz="1600" b="1">
              <a:solidFill>
                <a:schemeClr val="accent5">
                  <a:lumMod val="75000"/>
                </a:schemeClr>
              </a:solidFill>
            </a:endParaRPr>
          </a:p>
        </xdr:txBody>
      </xdr:sp>
      <xdr:sp macro="" textlink="">
        <xdr:nvSpPr>
          <xdr:cNvPr id="130" name="TextBox 129">
            <a:extLst>
              <a:ext uri="{FF2B5EF4-FFF2-40B4-BE49-F238E27FC236}">
                <a16:creationId xmlns:a16="http://schemas.microsoft.com/office/drawing/2014/main" id="{3BB9825A-B039-FF8E-C933-C395037F009B}"/>
              </a:ext>
            </a:extLst>
          </xdr:cNvPr>
          <xdr:cNvSpPr txBox="1"/>
        </xdr:nvSpPr>
        <xdr:spPr>
          <a:xfrm>
            <a:off x="19509273" y="10314473"/>
            <a:ext cx="3349949" cy="72104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75000"/>
                  </a:schemeClr>
                </a:solidFill>
              </a:rPr>
              <a:t>$30K</a:t>
            </a:r>
            <a:r>
              <a:rPr lang="en-IN" sz="1600">
                <a:solidFill>
                  <a:schemeClr val="accent5">
                    <a:lumMod val="75000"/>
                  </a:schemeClr>
                </a:solidFill>
              </a:rPr>
              <a:t> — Summit Backpack 45L generates the highest gross profit.</a:t>
            </a:r>
            <a:endParaRPr lang="en-IN" sz="1600" b="1">
              <a:solidFill>
                <a:schemeClr val="accent5">
                  <a:lumMod val="75000"/>
                </a:schemeClr>
              </a:solidFill>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2.475254745368" createdVersion="8" refreshedVersion="8" minRefreshableVersion="3" recordCount="2707" xr:uid="{B256CC2C-CD09-4662-8A23-8D0860978923}">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3"/>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Pre-discount Sales" numFmtId="165">
      <sharedItems containsSemiMixedTypes="0" containsString="0" containsNumber="1" minValue="35.340000000000003" maxValue="4061.3999999999996"/>
    </cacheField>
    <cacheField name="Discount %" numFmtId="9">
      <sharedItems containsSemiMixedTypes="0" containsString="0" containsNumber="1" minValue="0" maxValue="0.2"/>
    </cacheField>
    <cacheField name="Discount Amount" numFmtId="170">
      <sharedItems containsSemiMixedTypes="0" containsString="0" containsNumber="1" minValue="0" maxValue="515.65499999999997"/>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Days (Order Date)" numFmtId="0" databaseField="0">
      <fieldGroup base="1">
        <rangePr groupBy="days" startDate="2026-01-01T00:00:00" endDate="2026-12-3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6"/>
        </groupItems>
      </fieldGroup>
    </cacheField>
    <cacheField name="Months (Order Date)" numFmtId="0" databaseField="0">
      <fieldGroup base="1">
        <rangePr groupBy="months" startDate="2026-01-01T00:00:00" endDate="2026-12-31T00:00:00"/>
        <groupItems count="14">
          <s v="&lt;01-01-2026"/>
          <s v="Jan"/>
          <s v="Feb"/>
          <s v="Mar"/>
          <s v="Apr"/>
          <s v="May"/>
          <s v="Jun"/>
          <s v="Jul"/>
          <s v="Aug"/>
          <s v="Sep"/>
          <s v="Oct"/>
          <s v="Nov"/>
          <s v="Dec"/>
          <s v="&gt;31-12-2026"/>
        </groupItems>
      </fieldGroup>
    </cacheField>
  </cacheFields>
  <extLst>
    <ext xmlns:x14="http://schemas.microsoft.com/office/spreadsheetml/2009/9/main" uri="{725AE2AE-9491-48be-B2B4-4EB974FC3084}">
      <x14:pivotCacheDefinition pivotCacheId="117722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x v="0"/>
    <n v="2026"/>
    <x v="0"/>
    <n v="1"/>
    <s v="Jan"/>
    <x v="0"/>
    <x v="0"/>
    <x v="0"/>
    <x v="0"/>
    <x v="0"/>
    <x v="0"/>
    <n v="2"/>
    <n v="82.06"/>
    <n v="164.12"/>
    <n v="0"/>
    <n v="0"/>
    <n v="42.94"/>
    <n v="164.12"/>
    <n v="85.88"/>
    <n v="78.240000000000009"/>
    <n v="0.476724348038021"/>
  </r>
  <r>
    <n v="4836"/>
    <x v="1"/>
    <n v="2026"/>
    <x v="0"/>
    <n v="1"/>
    <s v="Jan"/>
    <x v="1"/>
    <x v="1"/>
    <x v="1"/>
    <x v="0"/>
    <x v="1"/>
    <x v="1"/>
    <n v="4"/>
    <n v="94.18"/>
    <n v="376.72"/>
    <n v="0.15"/>
    <n v="56.508000000000003"/>
    <n v="45.03"/>
    <n v="320.21199999999999"/>
    <n v="180.12"/>
    <n v="140.09199999999998"/>
    <n v="0.43749765780170635"/>
  </r>
  <r>
    <n v="163"/>
    <x v="2"/>
    <n v="2026"/>
    <x v="0"/>
    <n v="1"/>
    <s v="Jan"/>
    <x v="2"/>
    <x v="2"/>
    <x v="0"/>
    <x v="1"/>
    <x v="2"/>
    <x v="2"/>
    <n v="2"/>
    <n v="36.72"/>
    <n v="73.44"/>
    <n v="0.05"/>
    <n v="3.6720000000000002"/>
    <n v="13.76"/>
    <n v="69.768000000000001"/>
    <n v="27.52"/>
    <n v="42.248000000000005"/>
    <n v="0.60554982226808862"/>
  </r>
  <r>
    <n v="542"/>
    <x v="2"/>
    <n v="2026"/>
    <x v="0"/>
    <n v="1"/>
    <s v="Jan"/>
    <x v="0"/>
    <x v="0"/>
    <x v="1"/>
    <x v="2"/>
    <x v="1"/>
    <x v="3"/>
    <n v="4"/>
    <n v="143.66999999999999"/>
    <n v="574.67999999999995"/>
    <n v="0.1"/>
    <n v="57.467999999999996"/>
    <n v="81.22"/>
    <n v="517.21199999999999"/>
    <n v="324.88"/>
    <n v="192.33199999999999"/>
    <n v="0.37186298848441257"/>
  </r>
  <r>
    <n v="2002"/>
    <x v="2"/>
    <n v="2026"/>
    <x v="0"/>
    <n v="1"/>
    <s v="Jan"/>
    <x v="0"/>
    <x v="0"/>
    <x v="1"/>
    <x v="2"/>
    <x v="2"/>
    <x v="2"/>
    <n v="3"/>
    <n v="36.53"/>
    <n v="109.59"/>
    <n v="0.15"/>
    <n v="16.438500000000001"/>
    <n v="13.67"/>
    <n v="93.151499999999999"/>
    <n v="41.01"/>
    <n v="52.141500000000001"/>
    <n v="0.55974944042769037"/>
  </r>
  <r>
    <n v="2005"/>
    <x v="2"/>
    <n v="2026"/>
    <x v="0"/>
    <n v="1"/>
    <s v="Jan"/>
    <x v="2"/>
    <x v="3"/>
    <x v="2"/>
    <x v="1"/>
    <x v="2"/>
    <x v="2"/>
    <n v="1"/>
    <n v="35.340000000000003"/>
    <n v="35.340000000000003"/>
    <n v="0"/>
    <n v="0"/>
    <n v="13.37"/>
    <n v="35.340000000000003"/>
    <n v="13.37"/>
    <n v="21.970000000000006"/>
    <n v="0.62167515563101317"/>
  </r>
  <r>
    <n v="2937"/>
    <x v="2"/>
    <n v="2026"/>
    <x v="0"/>
    <n v="1"/>
    <s v="Jan"/>
    <x v="3"/>
    <x v="4"/>
    <x v="1"/>
    <x v="0"/>
    <x v="0"/>
    <x v="4"/>
    <n v="8"/>
    <n v="49.6"/>
    <n v="396.8"/>
    <n v="0.1"/>
    <n v="39.680000000000007"/>
    <n v="23.05"/>
    <n v="357.12"/>
    <n v="184.4"/>
    <n v="172.72"/>
    <n v="0.4836469534050179"/>
  </r>
  <r>
    <n v="3326"/>
    <x v="2"/>
    <n v="2026"/>
    <x v="0"/>
    <n v="1"/>
    <s v="Jan"/>
    <x v="0"/>
    <x v="0"/>
    <x v="2"/>
    <x v="1"/>
    <x v="3"/>
    <x v="5"/>
    <n v="2"/>
    <n v="347.51"/>
    <n v="695.02"/>
    <n v="0"/>
    <n v="0"/>
    <n v="190.16"/>
    <n v="695.02"/>
    <n v="380.32"/>
    <n v="314.7"/>
    <n v="0.4527927253891974"/>
  </r>
  <r>
    <n v="3863"/>
    <x v="2"/>
    <n v="2026"/>
    <x v="0"/>
    <n v="1"/>
    <s v="Jan"/>
    <x v="2"/>
    <x v="5"/>
    <x v="1"/>
    <x v="0"/>
    <x v="0"/>
    <x v="6"/>
    <n v="12"/>
    <n v="41.22"/>
    <n v="494.64"/>
    <n v="0.1"/>
    <n v="49.463999999999999"/>
    <n v="16.64"/>
    <n v="445.17599999999999"/>
    <n v="199.68"/>
    <n v="245.49599999999998"/>
    <n v="0.55145829963879456"/>
  </r>
  <r>
    <n v="4910"/>
    <x v="2"/>
    <n v="2026"/>
    <x v="0"/>
    <n v="1"/>
    <s v="Jan"/>
    <x v="2"/>
    <x v="3"/>
    <x v="2"/>
    <x v="2"/>
    <x v="3"/>
    <x v="5"/>
    <n v="1"/>
    <n v="332.18"/>
    <n v="332.18"/>
    <n v="0"/>
    <n v="0"/>
    <n v="195.33"/>
    <n v="332.18"/>
    <n v="195.33"/>
    <n v="136.85"/>
    <n v="0.41197543500511768"/>
  </r>
  <r>
    <n v="5188"/>
    <x v="2"/>
    <n v="2026"/>
    <x v="0"/>
    <n v="1"/>
    <s v="Jan"/>
    <x v="1"/>
    <x v="6"/>
    <x v="3"/>
    <x v="0"/>
    <x v="0"/>
    <x v="4"/>
    <n v="1"/>
    <n v="49.71"/>
    <n v="49.71"/>
    <n v="0"/>
    <n v="0"/>
    <n v="23.15"/>
    <n v="49.71"/>
    <n v="23.15"/>
    <n v="26.560000000000002"/>
    <n v="0.53429893381613358"/>
  </r>
  <r>
    <n v="845"/>
    <x v="3"/>
    <n v="2026"/>
    <x v="0"/>
    <n v="1"/>
    <s v="Jan"/>
    <x v="2"/>
    <x v="3"/>
    <x v="0"/>
    <x v="1"/>
    <x v="3"/>
    <x v="7"/>
    <n v="2"/>
    <n v="194.35"/>
    <n v="388.7"/>
    <n v="0"/>
    <n v="0"/>
    <n v="104.22"/>
    <n v="388.7"/>
    <n v="208.44"/>
    <n v="180.26"/>
    <n v="0.46375096475430921"/>
  </r>
  <r>
    <n v="1077"/>
    <x v="3"/>
    <n v="2026"/>
    <x v="0"/>
    <n v="1"/>
    <s v="Jan"/>
    <x v="1"/>
    <x v="6"/>
    <x v="0"/>
    <x v="1"/>
    <x v="0"/>
    <x v="8"/>
    <n v="3"/>
    <n v="102.12"/>
    <n v="306.36"/>
    <n v="0.1"/>
    <n v="30.636000000000003"/>
    <n v="51.28"/>
    <n v="275.72400000000005"/>
    <n v="153.84"/>
    <n v="121.88400000000004"/>
    <n v="0.44205074639857256"/>
  </r>
  <r>
    <n v="1237"/>
    <x v="3"/>
    <n v="2026"/>
    <x v="0"/>
    <n v="1"/>
    <s v="Jan"/>
    <x v="3"/>
    <x v="7"/>
    <x v="2"/>
    <x v="2"/>
    <x v="2"/>
    <x v="9"/>
    <n v="1"/>
    <n v="46.99"/>
    <n v="46.99"/>
    <n v="0.05"/>
    <n v="2.3495000000000004"/>
    <n v="18.11"/>
    <n v="44.640500000000003"/>
    <n v="18.11"/>
    <n v="26.530500000000004"/>
    <n v="0.59431457980981395"/>
  </r>
  <r>
    <n v="1908"/>
    <x v="3"/>
    <n v="2026"/>
    <x v="0"/>
    <n v="1"/>
    <s v="Jan"/>
    <x v="3"/>
    <x v="8"/>
    <x v="0"/>
    <x v="1"/>
    <x v="4"/>
    <x v="10"/>
    <n v="1"/>
    <n v="40"/>
    <n v="40"/>
    <n v="0"/>
    <n v="0"/>
    <n v="15.04"/>
    <n v="40"/>
    <n v="15.04"/>
    <n v="24.96"/>
    <n v="0.624"/>
  </r>
  <r>
    <n v="2245"/>
    <x v="3"/>
    <n v="2026"/>
    <x v="0"/>
    <n v="1"/>
    <s v="Jan"/>
    <x v="0"/>
    <x v="9"/>
    <x v="0"/>
    <x v="1"/>
    <x v="1"/>
    <x v="11"/>
    <n v="1"/>
    <n v="153.38999999999999"/>
    <n v="153.38999999999999"/>
    <n v="0"/>
    <n v="0"/>
    <n v="78.59"/>
    <n v="153.38999999999999"/>
    <n v="78.59"/>
    <n v="74.799999999999983"/>
    <n v="0.48764587000456344"/>
  </r>
  <r>
    <n v="2928"/>
    <x v="3"/>
    <n v="2026"/>
    <x v="0"/>
    <n v="1"/>
    <s v="Jan"/>
    <x v="1"/>
    <x v="6"/>
    <x v="0"/>
    <x v="0"/>
    <x v="4"/>
    <x v="12"/>
    <n v="2"/>
    <n v="124.97"/>
    <n v="249.94"/>
    <n v="0.1"/>
    <n v="24.994"/>
    <n v="67.36"/>
    <n v="224.946"/>
    <n v="134.72"/>
    <n v="90.225999999999999"/>
    <n v="0.40110070861451191"/>
  </r>
  <r>
    <n v="4249"/>
    <x v="3"/>
    <n v="2026"/>
    <x v="0"/>
    <n v="1"/>
    <s v="Jan"/>
    <x v="3"/>
    <x v="4"/>
    <x v="3"/>
    <x v="1"/>
    <x v="0"/>
    <x v="8"/>
    <n v="2"/>
    <n v="100.12"/>
    <n v="200.24"/>
    <n v="0.1"/>
    <n v="20.024000000000001"/>
    <n v="49.67"/>
    <n v="180.21600000000001"/>
    <n v="99.34"/>
    <n v="80.876000000000005"/>
    <n v="0.44877258401029874"/>
  </r>
  <r>
    <n v="1734"/>
    <x v="4"/>
    <n v="2026"/>
    <x v="0"/>
    <n v="1"/>
    <s v="Jan"/>
    <x v="3"/>
    <x v="8"/>
    <x v="3"/>
    <x v="0"/>
    <x v="4"/>
    <x v="10"/>
    <n v="1"/>
    <n v="40.6"/>
    <n v="40.6"/>
    <n v="0.15"/>
    <n v="6.09"/>
    <n v="14.61"/>
    <n v="34.51"/>
    <n v="14.61"/>
    <n v="19.899999999999999"/>
    <n v="0.57664445088380178"/>
  </r>
  <r>
    <n v="2331"/>
    <x v="4"/>
    <n v="2026"/>
    <x v="0"/>
    <n v="1"/>
    <s v="Jan"/>
    <x v="3"/>
    <x v="8"/>
    <x v="0"/>
    <x v="1"/>
    <x v="0"/>
    <x v="8"/>
    <n v="1"/>
    <n v="104.23"/>
    <n v="104.23"/>
    <n v="0.1"/>
    <n v="10.423000000000002"/>
    <n v="51.6"/>
    <n v="93.807000000000002"/>
    <n v="51.6"/>
    <n v="42.207000000000001"/>
    <n v="0.44993443986056475"/>
  </r>
  <r>
    <n v="2475"/>
    <x v="4"/>
    <n v="2026"/>
    <x v="0"/>
    <n v="1"/>
    <s v="Jan"/>
    <x v="1"/>
    <x v="1"/>
    <x v="2"/>
    <x v="0"/>
    <x v="4"/>
    <x v="12"/>
    <n v="5"/>
    <n v="122.87"/>
    <n v="614.35"/>
    <n v="0.05"/>
    <n v="30.717500000000001"/>
    <n v="69.67"/>
    <n v="583.63250000000005"/>
    <n v="348.35"/>
    <n v="235.28250000000003"/>
    <n v="0.40313467807224584"/>
  </r>
  <r>
    <n v="1433"/>
    <x v="5"/>
    <n v="2026"/>
    <x v="0"/>
    <n v="1"/>
    <s v="Jan"/>
    <x v="2"/>
    <x v="10"/>
    <x v="0"/>
    <x v="1"/>
    <x v="2"/>
    <x v="2"/>
    <n v="2"/>
    <n v="36.619999999999997"/>
    <n v="73.239999999999995"/>
    <n v="0.05"/>
    <n v="3.6619999999999999"/>
    <n v="13.87"/>
    <n v="69.577999999999989"/>
    <n v="27.74"/>
    <n v="41.837999999999994"/>
    <n v="0.60131075914800658"/>
  </r>
  <r>
    <n v="3624"/>
    <x v="5"/>
    <n v="2026"/>
    <x v="0"/>
    <n v="1"/>
    <s v="Jan"/>
    <x v="3"/>
    <x v="7"/>
    <x v="0"/>
    <x v="1"/>
    <x v="1"/>
    <x v="1"/>
    <n v="1"/>
    <n v="93.4"/>
    <n v="93.4"/>
    <n v="0"/>
    <n v="0"/>
    <n v="46.11"/>
    <n v="93.4"/>
    <n v="46.11"/>
    <n v="47.290000000000006"/>
    <n v="0.50631691648822275"/>
  </r>
  <r>
    <n v="4680"/>
    <x v="5"/>
    <n v="2026"/>
    <x v="0"/>
    <n v="1"/>
    <s v="Jan"/>
    <x v="1"/>
    <x v="1"/>
    <x v="3"/>
    <x v="1"/>
    <x v="3"/>
    <x v="13"/>
    <n v="2"/>
    <n v="81.260000000000005"/>
    <n v="162.52000000000001"/>
    <n v="0"/>
    <n v="0"/>
    <n v="39.119999999999997"/>
    <n v="162.52000000000001"/>
    <n v="78.239999999999995"/>
    <n v="84.280000000000015"/>
    <n v="0.51858232832882112"/>
  </r>
  <r>
    <n v="4803"/>
    <x v="5"/>
    <n v="2026"/>
    <x v="0"/>
    <n v="1"/>
    <s v="Jan"/>
    <x v="1"/>
    <x v="11"/>
    <x v="3"/>
    <x v="1"/>
    <x v="4"/>
    <x v="14"/>
    <n v="2"/>
    <n v="35.78"/>
    <n v="71.56"/>
    <n v="0"/>
    <n v="0"/>
    <n v="13.84"/>
    <n v="71.56"/>
    <n v="27.68"/>
    <n v="43.88"/>
    <n v="0.61319172722191173"/>
  </r>
  <r>
    <n v="248"/>
    <x v="6"/>
    <n v="2026"/>
    <x v="0"/>
    <n v="1"/>
    <s v="Jan"/>
    <x v="1"/>
    <x v="12"/>
    <x v="3"/>
    <x v="1"/>
    <x v="0"/>
    <x v="0"/>
    <n v="3"/>
    <n v="81.64"/>
    <n v="244.92000000000002"/>
    <n v="0"/>
    <n v="0"/>
    <n v="43.84"/>
    <n v="244.92000000000002"/>
    <n v="131.52000000000001"/>
    <n v="113.4"/>
    <n v="0.46300832925036745"/>
  </r>
  <r>
    <n v="1118"/>
    <x v="6"/>
    <n v="2026"/>
    <x v="0"/>
    <n v="1"/>
    <s v="Jan"/>
    <x v="1"/>
    <x v="12"/>
    <x v="0"/>
    <x v="0"/>
    <x v="2"/>
    <x v="15"/>
    <n v="2"/>
    <n v="131.63999999999999"/>
    <n v="263.27999999999997"/>
    <n v="0.05"/>
    <n v="13.164"/>
    <n v="69.02"/>
    <n v="250.11599999999996"/>
    <n v="138.04"/>
    <n v="112.07599999999996"/>
    <n v="0.44809608341729429"/>
  </r>
  <r>
    <n v="3023"/>
    <x v="6"/>
    <n v="2026"/>
    <x v="0"/>
    <n v="1"/>
    <s v="Jan"/>
    <x v="2"/>
    <x v="3"/>
    <x v="3"/>
    <x v="1"/>
    <x v="1"/>
    <x v="11"/>
    <n v="2"/>
    <n v="155.35"/>
    <n v="310.7"/>
    <n v="0"/>
    <n v="0"/>
    <n v="80.790000000000006"/>
    <n v="310.7"/>
    <n v="161.58000000000001"/>
    <n v="149.11999999999998"/>
    <n v="0.47994850337946565"/>
  </r>
  <r>
    <n v="3903"/>
    <x v="6"/>
    <n v="2026"/>
    <x v="0"/>
    <n v="1"/>
    <s v="Jan"/>
    <x v="3"/>
    <x v="8"/>
    <x v="0"/>
    <x v="0"/>
    <x v="4"/>
    <x v="16"/>
    <n v="2"/>
    <n v="51.56"/>
    <n v="103.12"/>
    <n v="0.05"/>
    <n v="5.1560000000000006"/>
    <n v="22.26"/>
    <n v="97.963999999999999"/>
    <n v="44.52"/>
    <n v="53.443999999999996"/>
    <n v="0.54554734392225712"/>
  </r>
  <r>
    <n v="62"/>
    <x v="7"/>
    <n v="2026"/>
    <x v="0"/>
    <n v="1"/>
    <s v="Jan"/>
    <x v="1"/>
    <x v="12"/>
    <x v="0"/>
    <x v="1"/>
    <x v="0"/>
    <x v="4"/>
    <n v="2"/>
    <n v="51.63"/>
    <n v="103.26"/>
    <n v="0"/>
    <n v="0"/>
    <n v="22.54"/>
    <n v="103.26"/>
    <n v="45.08"/>
    <n v="58.180000000000007"/>
    <n v="0.5634321131125315"/>
  </r>
  <r>
    <n v="142"/>
    <x v="7"/>
    <n v="2026"/>
    <x v="0"/>
    <n v="1"/>
    <s v="Jan"/>
    <x v="0"/>
    <x v="9"/>
    <x v="1"/>
    <x v="2"/>
    <x v="3"/>
    <x v="5"/>
    <n v="5"/>
    <n v="344.88"/>
    <n v="1724.4"/>
    <n v="0.15"/>
    <n v="258.66000000000003"/>
    <n v="190.66"/>
    <n v="1465.74"/>
    <n v="953.3"/>
    <n v="512.44000000000005"/>
    <n v="0.34961180018284282"/>
  </r>
  <r>
    <n v="450"/>
    <x v="7"/>
    <n v="2026"/>
    <x v="0"/>
    <n v="1"/>
    <s v="Jan"/>
    <x v="2"/>
    <x v="3"/>
    <x v="2"/>
    <x v="1"/>
    <x v="1"/>
    <x v="1"/>
    <n v="2"/>
    <n v="94.06"/>
    <n v="188.12"/>
    <n v="0.15"/>
    <n v="28.218"/>
    <n v="46.33"/>
    <n v="159.90199999999999"/>
    <n v="92.66"/>
    <n v="67.24199999999999"/>
    <n v="0.42052006854198193"/>
  </r>
  <r>
    <n v="4397"/>
    <x v="7"/>
    <n v="2026"/>
    <x v="0"/>
    <n v="1"/>
    <s v="Jan"/>
    <x v="0"/>
    <x v="0"/>
    <x v="0"/>
    <x v="2"/>
    <x v="1"/>
    <x v="17"/>
    <n v="1"/>
    <n v="72.38"/>
    <n v="72.38"/>
    <n v="0"/>
    <n v="0"/>
    <n v="31.65"/>
    <n v="72.38"/>
    <n v="31.65"/>
    <n v="40.729999999999997"/>
    <n v="0.56272450953302011"/>
  </r>
  <r>
    <n v="4798"/>
    <x v="7"/>
    <n v="2026"/>
    <x v="0"/>
    <n v="1"/>
    <s v="Jan"/>
    <x v="1"/>
    <x v="6"/>
    <x v="0"/>
    <x v="1"/>
    <x v="1"/>
    <x v="11"/>
    <n v="1"/>
    <n v="153.69"/>
    <n v="153.69"/>
    <n v="0"/>
    <n v="0"/>
    <n v="77.47"/>
    <n v="153.69"/>
    <n v="77.47"/>
    <n v="76.22"/>
    <n v="0.49593337237295854"/>
  </r>
  <r>
    <n v="136"/>
    <x v="8"/>
    <n v="2026"/>
    <x v="0"/>
    <n v="1"/>
    <s v="Jan"/>
    <x v="3"/>
    <x v="13"/>
    <x v="1"/>
    <x v="2"/>
    <x v="2"/>
    <x v="18"/>
    <n v="15"/>
    <n v="168.62"/>
    <n v="2529.3000000000002"/>
    <n v="0.05"/>
    <n v="126.46500000000002"/>
    <n v="86.09"/>
    <n v="2402.835"/>
    <n v="1291.3500000000001"/>
    <n v="1111.4849999999999"/>
    <n v="0.46257233642759488"/>
  </r>
  <r>
    <n v="2782"/>
    <x v="8"/>
    <n v="2026"/>
    <x v="0"/>
    <n v="1"/>
    <s v="Jan"/>
    <x v="3"/>
    <x v="4"/>
    <x v="0"/>
    <x v="1"/>
    <x v="1"/>
    <x v="11"/>
    <n v="1"/>
    <n v="152.75"/>
    <n v="152.75"/>
    <n v="0.05"/>
    <n v="7.6375000000000002"/>
    <n v="79.88"/>
    <n v="145.11249999999998"/>
    <n v="79.88"/>
    <n v="65.232499999999987"/>
    <n v="0.44953053665259707"/>
  </r>
  <r>
    <n v="4704"/>
    <x v="8"/>
    <n v="2026"/>
    <x v="0"/>
    <n v="1"/>
    <s v="Jan"/>
    <x v="1"/>
    <x v="14"/>
    <x v="3"/>
    <x v="1"/>
    <x v="4"/>
    <x v="14"/>
    <n v="2"/>
    <n v="36.72"/>
    <n v="73.44"/>
    <n v="0.05"/>
    <n v="3.6720000000000002"/>
    <n v="14.15"/>
    <n v="69.768000000000001"/>
    <n v="28.3"/>
    <n v="41.468000000000004"/>
    <n v="0.59436991170737308"/>
  </r>
  <r>
    <n v="69"/>
    <x v="9"/>
    <n v="2026"/>
    <x v="0"/>
    <n v="1"/>
    <s v="Jan"/>
    <x v="0"/>
    <x v="15"/>
    <x v="0"/>
    <x v="0"/>
    <x v="1"/>
    <x v="3"/>
    <n v="6"/>
    <n v="141.31"/>
    <n v="847.86"/>
    <n v="0.05"/>
    <n v="42.393000000000001"/>
    <n v="79.349999999999994"/>
    <n v="805.46699999999998"/>
    <n v="476.09999999999997"/>
    <n v="329.36700000000002"/>
    <n v="0.4089143316858419"/>
  </r>
  <r>
    <n v="490"/>
    <x v="9"/>
    <n v="2026"/>
    <x v="0"/>
    <n v="1"/>
    <s v="Jan"/>
    <x v="2"/>
    <x v="10"/>
    <x v="0"/>
    <x v="2"/>
    <x v="3"/>
    <x v="19"/>
    <n v="2"/>
    <n v="121.23"/>
    <n v="242.46"/>
    <n v="0"/>
    <n v="0"/>
    <n v="59.66"/>
    <n v="242.46"/>
    <n v="119.32"/>
    <n v="123.14000000000001"/>
    <n v="0.50787758805576178"/>
  </r>
  <r>
    <n v="3685"/>
    <x v="9"/>
    <n v="2026"/>
    <x v="0"/>
    <n v="1"/>
    <s v="Jan"/>
    <x v="3"/>
    <x v="8"/>
    <x v="0"/>
    <x v="1"/>
    <x v="2"/>
    <x v="18"/>
    <n v="3"/>
    <n v="161.58000000000001"/>
    <n v="484.74"/>
    <n v="0"/>
    <n v="0"/>
    <n v="85.58"/>
    <n v="484.74"/>
    <n v="256.74"/>
    <n v="228"/>
    <n v="0.47035524198539425"/>
  </r>
  <r>
    <n v="3796"/>
    <x v="9"/>
    <n v="2026"/>
    <x v="0"/>
    <n v="1"/>
    <s v="Jan"/>
    <x v="3"/>
    <x v="8"/>
    <x v="2"/>
    <x v="0"/>
    <x v="2"/>
    <x v="18"/>
    <n v="2"/>
    <n v="166.84"/>
    <n v="333.68"/>
    <n v="0"/>
    <n v="0"/>
    <n v="88.67"/>
    <n v="333.68"/>
    <n v="177.34"/>
    <n v="156.34"/>
    <n v="0.4685327259649964"/>
  </r>
  <r>
    <n v="387"/>
    <x v="10"/>
    <n v="2026"/>
    <x v="0"/>
    <n v="1"/>
    <s v="Jan"/>
    <x v="2"/>
    <x v="5"/>
    <x v="0"/>
    <x v="0"/>
    <x v="1"/>
    <x v="11"/>
    <n v="1"/>
    <n v="150.96"/>
    <n v="150.96"/>
    <n v="0"/>
    <n v="0"/>
    <n v="77.5"/>
    <n v="150.96"/>
    <n v="77.5"/>
    <n v="73.460000000000008"/>
    <n v="0.48661897191308956"/>
  </r>
  <r>
    <n v="2796"/>
    <x v="10"/>
    <n v="2026"/>
    <x v="0"/>
    <n v="1"/>
    <s v="Jan"/>
    <x v="3"/>
    <x v="7"/>
    <x v="2"/>
    <x v="0"/>
    <x v="2"/>
    <x v="2"/>
    <n v="3"/>
    <n v="36.33"/>
    <n v="108.99"/>
    <n v="0.05"/>
    <n v="5.4495000000000005"/>
    <n v="13.27"/>
    <n v="103.54049999999999"/>
    <n v="39.81"/>
    <n v="63.730499999999992"/>
    <n v="0.61551277036521934"/>
  </r>
  <r>
    <n v="3703"/>
    <x v="10"/>
    <n v="2026"/>
    <x v="0"/>
    <n v="1"/>
    <s v="Jan"/>
    <x v="3"/>
    <x v="8"/>
    <x v="0"/>
    <x v="0"/>
    <x v="2"/>
    <x v="2"/>
    <n v="1"/>
    <n v="35.340000000000003"/>
    <n v="35.340000000000003"/>
    <n v="0.1"/>
    <n v="3.5340000000000007"/>
    <n v="13.36"/>
    <n v="31.806000000000004"/>
    <n v="13.36"/>
    <n v="18.446000000000005"/>
    <n v="0.5799534678991386"/>
  </r>
  <r>
    <n v="4674"/>
    <x v="10"/>
    <n v="2026"/>
    <x v="0"/>
    <n v="1"/>
    <s v="Jan"/>
    <x v="3"/>
    <x v="8"/>
    <x v="0"/>
    <x v="0"/>
    <x v="2"/>
    <x v="9"/>
    <n v="2"/>
    <n v="46.27"/>
    <n v="92.54"/>
    <n v="0"/>
    <n v="0"/>
    <n v="18.23"/>
    <n v="92.54"/>
    <n v="36.46"/>
    <n v="56.080000000000005"/>
    <n v="0.60600821266479366"/>
  </r>
  <r>
    <n v="4789"/>
    <x v="10"/>
    <n v="2026"/>
    <x v="0"/>
    <n v="1"/>
    <s v="Jan"/>
    <x v="3"/>
    <x v="7"/>
    <x v="0"/>
    <x v="0"/>
    <x v="0"/>
    <x v="0"/>
    <n v="1"/>
    <n v="79.930000000000007"/>
    <n v="79.930000000000007"/>
    <n v="0.05"/>
    <n v="3.9965000000000006"/>
    <n v="43.73"/>
    <n v="75.933500000000009"/>
    <n v="43.73"/>
    <n v="32.203500000000012"/>
    <n v="0.42410135184075554"/>
  </r>
  <r>
    <n v="804"/>
    <x v="11"/>
    <n v="2026"/>
    <x v="0"/>
    <n v="1"/>
    <s v="Jan"/>
    <x v="1"/>
    <x v="12"/>
    <x v="2"/>
    <x v="1"/>
    <x v="1"/>
    <x v="3"/>
    <n v="1"/>
    <n v="141.25"/>
    <n v="141.25"/>
    <n v="0"/>
    <n v="0"/>
    <n v="78.72"/>
    <n v="141.25"/>
    <n v="78.72"/>
    <n v="62.53"/>
    <n v="0.44269026548672569"/>
  </r>
  <r>
    <n v="1780"/>
    <x v="11"/>
    <n v="2026"/>
    <x v="0"/>
    <n v="1"/>
    <s v="Jan"/>
    <x v="3"/>
    <x v="8"/>
    <x v="0"/>
    <x v="0"/>
    <x v="0"/>
    <x v="8"/>
    <n v="2"/>
    <n v="103.64"/>
    <n v="207.28"/>
    <n v="0.1"/>
    <n v="20.728000000000002"/>
    <n v="50.96"/>
    <n v="186.55199999999999"/>
    <n v="101.92"/>
    <n v="84.631999999999991"/>
    <n v="0.45366439384193147"/>
  </r>
  <r>
    <n v="2844"/>
    <x v="11"/>
    <n v="2026"/>
    <x v="0"/>
    <n v="1"/>
    <s v="Jan"/>
    <x v="0"/>
    <x v="0"/>
    <x v="0"/>
    <x v="1"/>
    <x v="2"/>
    <x v="15"/>
    <n v="1"/>
    <n v="136.18"/>
    <n v="136.18"/>
    <n v="0"/>
    <n v="0"/>
    <n v="68.34"/>
    <n v="136.18"/>
    <n v="68.34"/>
    <n v="67.84"/>
    <n v="0.498164194448524"/>
  </r>
  <r>
    <n v="3068"/>
    <x v="11"/>
    <n v="2026"/>
    <x v="0"/>
    <n v="1"/>
    <s v="Jan"/>
    <x v="2"/>
    <x v="2"/>
    <x v="3"/>
    <x v="1"/>
    <x v="4"/>
    <x v="14"/>
    <n v="1"/>
    <n v="36.43"/>
    <n v="36.43"/>
    <n v="0"/>
    <n v="0"/>
    <n v="14.33"/>
    <n v="36.43"/>
    <n v="14.33"/>
    <n v="22.1"/>
    <n v="0.60664287674993145"/>
  </r>
  <r>
    <n v="3096"/>
    <x v="11"/>
    <n v="2026"/>
    <x v="0"/>
    <n v="1"/>
    <s v="Jan"/>
    <x v="3"/>
    <x v="7"/>
    <x v="0"/>
    <x v="1"/>
    <x v="4"/>
    <x v="16"/>
    <n v="2"/>
    <n v="50.51"/>
    <n v="101.02"/>
    <n v="0.1"/>
    <n v="10.102"/>
    <n v="21.84"/>
    <n v="90.917999999999992"/>
    <n v="43.68"/>
    <n v="47.237999999999992"/>
    <n v="0.5195670824259222"/>
  </r>
  <r>
    <n v="3129"/>
    <x v="11"/>
    <n v="2026"/>
    <x v="0"/>
    <n v="1"/>
    <s v="Jan"/>
    <x v="3"/>
    <x v="13"/>
    <x v="2"/>
    <x v="0"/>
    <x v="4"/>
    <x v="12"/>
    <n v="1"/>
    <n v="123"/>
    <n v="123"/>
    <n v="0"/>
    <n v="0"/>
    <n v="67.3"/>
    <n v="123"/>
    <n v="67.3"/>
    <n v="55.7"/>
    <n v="0.45284552845528458"/>
  </r>
  <r>
    <n v="3948"/>
    <x v="11"/>
    <n v="2026"/>
    <x v="0"/>
    <n v="1"/>
    <s v="Jan"/>
    <x v="1"/>
    <x v="14"/>
    <x v="0"/>
    <x v="1"/>
    <x v="1"/>
    <x v="17"/>
    <n v="2"/>
    <n v="72.239999999999995"/>
    <n v="144.47999999999999"/>
    <n v="0"/>
    <n v="0"/>
    <n v="32.94"/>
    <n v="144.47999999999999"/>
    <n v="65.88"/>
    <n v="78.599999999999994"/>
    <n v="0.54401993355481726"/>
  </r>
  <r>
    <n v="5036"/>
    <x v="11"/>
    <n v="2026"/>
    <x v="0"/>
    <n v="1"/>
    <s v="Jan"/>
    <x v="2"/>
    <x v="3"/>
    <x v="2"/>
    <x v="0"/>
    <x v="1"/>
    <x v="11"/>
    <n v="1"/>
    <n v="151.11000000000001"/>
    <n v="151.11000000000001"/>
    <n v="0.15"/>
    <n v="22.666500000000003"/>
    <n v="79.650000000000006"/>
    <n v="128.4435"/>
    <n v="79.650000000000006"/>
    <n v="48.793499999999995"/>
    <n v="0.37988298356865075"/>
  </r>
  <r>
    <n v="2681"/>
    <x v="12"/>
    <n v="2026"/>
    <x v="0"/>
    <n v="1"/>
    <s v="Jan"/>
    <x v="3"/>
    <x v="4"/>
    <x v="0"/>
    <x v="1"/>
    <x v="1"/>
    <x v="1"/>
    <n v="1"/>
    <n v="94.32"/>
    <n v="94.32"/>
    <n v="0"/>
    <n v="0"/>
    <n v="45.93"/>
    <n v="94.32"/>
    <n v="45.93"/>
    <n v="48.389999999999993"/>
    <n v="0.51304071246819338"/>
  </r>
  <r>
    <n v="5101"/>
    <x v="12"/>
    <n v="2026"/>
    <x v="0"/>
    <n v="1"/>
    <s v="Jan"/>
    <x v="1"/>
    <x v="12"/>
    <x v="0"/>
    <x v="0"/>
    <x v="0"/>
    <x v="4"/>
    <n v="3"/>
    <n v="51.52"/>
    <n v="154.56"/>
    <n v="0"/>
    <n v="0"/>
    <n v="21.92"/>
    <n v="154.56"/>
    <n v="65.760000000000005"/>
    <n v="88.8"/>
    <n v="0.57453416149068315"/>
  </r>
  <r>
    <n v="3871"/>
    <x v="13"/>
    <n v="2026"/>
    <x v="0"/>
    <n v="1"/>
    <s v="Jan"/>
    <x v="0"/>
    <x v="15"/>
    <x v="0"/>
    <x v="1"/>
    <x v="1"/>
    <x v="3"/>
    <n v="2"/>
    <n v="146.4"/>
    <n v="292.8"/>
    <n v="0.05"/>
    <n v="14.64"/>
    <n v="81.72"/>
    <n v="278.16000000000003"/>
    <n v="163.44"/>
    <n v="114.72000000000003"/>
    <n v="0.4124245038826575"/>
  </r>
  <r>
    <n v="4643"/>
    <x v="13"/>
    <n v="2026"/>
    <x v="0"/>
    <n v="1"/>
    <s v="Jan"/>
    <x v="0"/>
    <x v="0"/>
    <x v="1"/>
    <x v="2"/>
    <x v="2"/>
    <x v="9"/>
    <n v="3"/>
    <n v="47.32"/>
    <n v="141.96"/>
    <n v="0.1"/>
    <n v="14.196000000000002"/>
    <n v="18.420000000000002"/>
    <n v="127.76400000000001"/>
    <n v="55.260000000000005"/>
    <n v="72.504000000000005"/>
    <n v="0.56748379825302897"/>
  </r>
  <r>
    <n v="4703"/>
    <x v="13"/>
    <n v="2026"/>
    <x v="0"/>
    <n v="1"/>
    <s v="Jan"/>
    <x v="3"/>
    <x v="13"/>
    <x v="2"/>
    <x v="2"/>
    <x v="4"/>
    <x v="10"/>
    <n v="2"/>
    <n v="40.450000000000003"/>
    <n v="80.900000000000006"/>
    <n v="0.05"/>
    <n v="4.0450000000000008"/>
    <n v="15.14"/>
    <n v="76.855000000000004"/>
    <n v="30.28"/>
    <n v="46.575000000000003"/>
    <n v="0.60601132001821612"/>
  </r>
  <r>
    <n v="5068"/>
    <x v="13"/>
    <n v="2026"/>
    <x v="0"/>
    <n v="1"/>
    <s v="Jan"/>
    <x v="0"/>
    <x v="0"/>
    <x v="0"/>
    <x v="0"/>
    <x v="2"/>
    <x v="9"/>
    <n v="2"/>
    <n v="47.05"/>
    <n v="94.1"/>
    <n v="0.1"/>
    <n v="9.41"/>
    <n v="18.8"/>
    <n v="84.69"/>
    <n v="37.6"/>
    <n v="47.089999999999996"/>
    <n v="0.55602786633604906"/>
  </r>
  <r>
    <n v="1539"/>
    <x v="14"/>
    <n v="2026"/>
    <x v="0"/>
    <n v="1"/>
    <s v="Jan"/>
    <x v="3"/>
    <x v="8"/>
    <x v="2"/>
    <x v="2"/>
    <x v="4"/>
    <x v="12"/>
    <n v="3"/>
    <n v="123.14"/>
    <n v="369.42"/>
    <n v="0.05"/>
    <n v="18.471"/>
    <n v="70.67"/>
    <n v="350.94900000000001"/>
    <n v="212.01"/>
    <n v="138.93900000000002"/>
    <n v="0.39589513006163296"/>
  </r>
  <r>
    <n v="1709"/>
    <x v="14"/>
    <n v="2026"/>
    <x v="0"/>
    <n v="1"/>
    <s v="Jan"/>
    <x v="3"/>
    <x v="13"/>
    <x v="0"/>
    <x v="0"/>
    <x v="1"/>
    <x v="11"/>
    <n v="2"/>
    <n v="151.33000000000001"/>
    <n v="302.66000000000003"/>
    <n v="0.1"/>
    <n v="30.266000000000005"/>
    <n v="78.44"/>
    <n v="272.39400000000001"/>
    <n v="156.88"/>
    <n v="115.51400000000001"/>
    <n v="0.42406954631893512"/>
  </r>
  <r>
    <n v="2702"/>
    <x v="14"/>
    <n v="2026"/>
    <x v="0"/>
    <n v="1"/>
    <s v="Jan"/>
    <x v="1"/>
    <x v="14"/>
    <x v="0"/>
    <x v="0"/>
    <x v="1"/>
    <x v="3"/>
    <n v="5"/>
    <n v="144.01"/>
    <n v="720.05"/>
    <n v="0.05"/>
    <n v="36.002499999999998"/>
    <n v="79.64"/>
    <n v="684.0474999999999"/>
    <n v="398.2"/>
    <n v="285.84749999999991"/>
    <n v="0.41787668254032062"/>
  </r>
  <r>
    <n v="3176"/>
    <x v="14"/>
    <n v="2026"/>
    <x v="0"/>
    <n v="1"/>
    <s v="Jan"/>
    <x v="3"/>
    <x v="8"/>
    <x v="0"/>
    <x v="0"/>
    <x v="1"/>
    <x v="1"/>
    <n v="3"/>
    <n v="91.19"/>
    <n v="273.57"/>
    <n v="0"/>
    <n v="0"/>
    <n v="44.47"/>
    <n v="273.57"/>
    <n v="133.41"/>
    <n v="140.16"/>
    <n v="0.5123368790437548"/>
  </r>
  <r>
    <n v="3705"/>
    <x v="14"/>
    <n v="2026"/>
    <x v="0"/>
    <n v="1"/>
    <s v="Jan"/>
    <x v="3"/>
    <x v="7"/>
    <x v="2"/>
    <x v="1"/>
    <x v="2"/>
    <x v="9"/>
    <n v="2"/>
    <n v="45.45"/>
    <n v="90.9"/>
    <n v="0"/>
    <n v="0"/>
    <n v="18.190000000000001"/>
    <n v="90.9"/>
    <n v="36.380000000000003"/>
    <n v="54.52"/>
    <n v="0.59977997799779981"/>
  </r>
  <r>
    <n v="3736"/>
    <x v="14"/>
    <n v="2026"/>
    <x v="0"/>
    <n v="1"/>
    <s v="Jan"/>
    <x v="1"/>
    <x v="1"/>
    <x v="3"/>
    <x v="1"/>
    <x v="4"/>
    <x v="10"/>
    <n v="1"/>
    <n v="40.72"/>
    <n v="40.72"/>
    <n v="0"/>
    <n v="0"/>
    <n v="14.94"/>
    <n v="40.72"/>
    <n v="14.94"/>
    <n v="25.78"/>
    <n v="0.6331041257367388"/>
  </r>
  <r>
    <n v="3967"/>
    <x v="14"/>
    <n v="2026"/>
    <x v="0"/>
    <n v="1"/>
    <s v="Jan"/>
    <x v="1"/>
    <x v="12"/>
    <x v="0"/>
    <x v="2"/>
    <x v="2"/>
    <x v="2"/>
    <n v="2"/>
    <n v="37.090000000000003"/>
    <n v="74.180000000000007"/>
    <n v="0"/>
    <n v="0"/>
    <n v="13.29"/>
    <n v="74.180000000000007"/>
    <n v="26.58"/>
    <n v="47.600000000000009"/>
    <n v="0.64168239417632789"/>
  </r>
  <r>
    <n v="170"/>
    <x v="15"/>
    <n v="2026"/>
    <x v="0"/>
    <n v="1"/>
    <s v="Jan"/>
    <x v="2"/>
    <x v="10"/>
    <x v="0"/>
    <x v="1"/>
    <x v="3"/>
    <x v="19"/>
    <n v="1"/>
    <n v="124.45"/>
    <n v="124.45"/>
    <n v="0.15"/>
    <n v="18.6675"/>
    <n v="59.77"/>
    <n v="105.7825"/>
    <n v="59.77"/>
    <n v="46.012499999999996"/>
    <n v="0.43497270342447941"/>
  </r>
  <r>
    <n v="1040"/>
    <x v="15"/>
    <n v="2026"/>
    <x v="0"/>
    <n v="1"/>
    <s v="Jan"/>
    <x v="0"/>
    <x v="0"/>
    <x v="2"/>
    <x v="1"/>
    <x v="2"/>
    <x v="2"/>
    <n v="1"/>
    <n v="35.93"/>
    <n v="35.93"/>
    <n v="0.05"/>
    <n v="1.7965"/>
    <n v="13.33"/>
    <n v="34.133499999999998"/>
    <n v="13.33"/>
    <n v="20.8035"/>
    <n v="0.60947456311248482"/>
  </r>
  <r>
    <n v="2380"/>
    <x v="15"/>
    <n v="2026"/>
    <x v="0"/>
    <n v="1"/>
    <s v="Jan"/>
    <x v="3"/>
    <x v="13"/>
    <x v="0"/>
    <x v="0"/>
    <x v="3"/>
    <x v="19"/>
    <n v="4"/>
    <n v="121.8"/>
    <n v="487.2"/>
    <n v="0.05"/>
    <n v="24.36"/>
    <n v="59.57"/>
    <n v="462.84"/>
    <n v="238.28"/>
    <n v="224.55999999999997"/>
    <n v="0.48517846339987897"/>
  </r>
  <r>
    <n v="3219"/>
    <x v="15"/>
    <n v="2026"/>
    <x v="0"/>
    <n v="1"/>
    <s v="Jan"/>
    <x v="1"/>
    <x v="11"/>
    <x v="2"/>
    <x v="0"/>
    <x v="1"/>
    <x v="1"/>
    <n v="1"/>
    <n v="92.6"/>
    <n v="92.6"/>
    <n v="0.05"/>
    <n v="4.63"/>
    <n v="44.15"/>
    <n v="87.969999999999985"/>
    <n v="44.15"/>
    <n v="43.819999999999986"/>
    <n v="0.4981243605774695"/>
  </r>
  <r>
    <n v="4425"/>
    <x v="15"/>
    <n v="2026"/>
    <x v="0"/>
    <n v="1"/>
    <s v="Jan"/>
    <x v="1"/>
    <x v="12"/>
    <x v="1"/>
    <x v="2"/>
    <x v="0"/>
    <x v="8"/>
    <n v="10"/>
    <n v="102.68"/>
    <n v="1026.8000000000002"/>
    <n v="0.15"/>
    <n v="154.02000000000001"/>
    <n v="51.07"/>
    <n v="872.78000000000009"/>
    <n v="510.7"/>
    <n v="362.0800000000001"/>
    <n v="0.41485826897958256"/>
  </r>
  <r>
    <n v="4508"/>
    <x v="15"/>
    <n v="2026"/>
    <x v="0"/>
    <n v="1"/>
    <s v="Jan"/>
    <x v="3"/>
    <x v="13"/>
    <x v="3"/>
    <x v="1"/>
    <x v="0"/>
    <x v="6"/>
    <n v="3"/>
    <n v="40.92"/>
    <n v="122.76"/>
    <n v="0.15"/>
    <n v="18.414000000000001"/>
    <n v="16.71"/>
    <n v="104.346"/>
    <n v="50.13"/>
    <n v="54.216000000000001"/>
    <n v="0.51957909263412105"/>
  </r>
  <r>
    <n v="4806"/>
    <x v="15"/>
    <n v="2026"/>
    <x v="0"/>
    <n v="1"/>
    <s v="Jan"/>
    <x v="2"/>
    <x v="16"/>
    <x v="2"/>
    <x v="1"/>
    <x v="0"/>
    <x v="8"/>
    <n v="4"/>
    <n v="102.68"/>
    <n v="410.72"/>
    <n v="0"/>
    <n v="0"/>
    <n v="50.83"/>
    <n v="410.72"/>
    <n v="203.32"/>
    <n v="207.40000000000003"/>
    <n v="0.50496688741721862"/>
  </r>
  <r>
    <n v="755"/>
    <x v="16"/>
    <n v="2026"/>
    <x v="0"/>
    <n v="1"/>
    <s v="Jan"/>
    <x v="0"/>
    <x v="9"/>
    <x v="3"/>
    <x v="1"/>
    <x v="2"/>
    <x v="18"/>
    <n v="2"/>
    <n v="164.38"/>
    <n v="328.76"/>
    <n v="0.05"/>
    <n v="16.437999999999999"/>
    <n v="85.93"/>
    <n v="312.322"/>
    <n v="171.86"/>
    <n v="140.46199999999999"/>
    <n v="0.44973456881039436"/>
  </r>
  <r>
    <n v="3171"/>
    <x v="16"/>
    <n v="2026"/>
    <x v="0"/>
    <n v="1"/>
    <s v="Jan"/>
    <x v="0"/>
    <x v="15"/>
    <x v="2"/>
    <x v="0"/>
    <x v="0"/>
    <x v="4"/>
    <n v="1"/>
    <n v="51.78"/>
    <n v="51.78"/>
    <n v="0"/>
    <n v="0"/>
    <n v="22.64"/>
    <n v="51.78"/>
    <n v="22.64"/>
    <n v="29.14"/>
    <n v="0.56276554654306687"/>
  </r>
  <r>
    <n v="4277"/>
    <x v="16"/>
    <n v="2026"/>
    <x v="0"/>
    <n v="1"/>
    <s v="Jan"/>
    <x v="1"/>
    <x v="11"/>
    <x v="2"/>
    <x v="0"/>
    <x v="4"/>
    <x v="16"/>
    <n v="1"/>
    <n v="50.52"/>
    <n v="50.52"/>
    <n v="0.05"/>
    <n v="2.5260000000000002"/>
    <n v="22.37"/>
    <n v="47.994"/>
    <n v="22.37"/>
    <n v="25.623999999999999"/>
    <n v="0.5339000708421886"/>
  </r>
  <r>
    <n v="4648"/>
    <x v="16"/>
    <n v="2026"/>
    <x v="0"/>
    <n v="1"/>
    <s v="Jan"/>
    <x v="1"/>
    <x v="14"/>
    <x v="3"/>
    <x v="1"/>
    <x v="3"/>
    <x v="7"/>
    <n v="1"/>
    <n v="199.02"/>
    <n v="199.02"/>
    <n v="0"/>
    <n v="0"/>
    <n v="106.49"/>
    <n v="199.02"/>
    <n v="106.49"/>
    <n v="92.530000000000015"/>
    <n v="0.46492814792483173"/>
  </r>
  <r>
    <n v="157"/>
    <x v="17"/>
    <n v="2026"/>
    <x v="0"/>
    <n v="1"/>
    <s v="Jan"/>
    <x v="3"/>
    <x v="8"/>
    <x v="2"/>
    <x v="0"/>
    <x v="3"/>
    <x v="13"/>
    <n v="3"/>
    <n v="80.27"/>
    <n v="240.81"/>
    <n v="0.1"/>
    <n v="24.081000000000003"/>
    <n v="39.26"/>
    <n v="216.72900000000001"/>
    <n v="117.78"/>
    <n v="98.949000000000012"/>
    <n v="0.45655634455933447"/>
  </r>
  <r>
    <n v="2271"/>
    <x v="17"/>
    <n v="2026"/>
    <x v="0"/>
    <n v="1"/>
    <s v="Jan"/>
    <x v="1"/>
    <x v="1"/>
    <x v="2"/>
    <x v="1"/>
    <x v="3"/>
    <x v="5"/>
    <n v="4"/>
    <n v="333.28"/>
    <n v="1333.12"/>
    <n v="0"/>
    <n v="0"/>
    <n v="195.76"/>
    <n v="1333.12"/>
    <n v="783.04"/>
    <n v="550.07999999999993"/>
    <n v="0.41262602016322608"/>
  </r>
  <r>
    <n v="3330"/>
    <x v="17"/>
    <n v="2026"/>
    <x v="0"/>
    <n v="1"/>
    <s v="Jan"/>
    <x v="3"/>
    <x v="13"/>
    <x v="3"/>
    <x v="1"/>
    <x v="0"/>
    <x v="8"/>
    <n v="1"/>
    <n v="104.36"/>
    <n v="104.36"/>
    <n v="0"/>
    <n v="0"/>
    <n v="51.63"/>
    <n v="104.36"/>
    <n v="51.63"/>
    <n v="52.73"/>
    <n v="0.50527021847451126"/>
  </r>
  <r>
    <n v="4547"/>
    <x v="17"/>
    <n v="2026"/>
    <x v="0"/>
    <n v="1"/>
    <s v="Jan"/>
    <x v="2"/>
    <x v="5"/>
    <x v="3"/>
    <x v="1"/>
    <x v="0"/>
    <x v="0"/>
    <n v="1"/>
    <n v="83.52"/>
    <n v="83.52"/>
    <n v="0.05"/>
    <n v="4.1760000000000002"/>
    <n v="42.97"/>
    <n v="79.343999999999994"/>
    <n v="42.97"/>
    <n v="36.373999999999995"/>
    <n v="0.45843416011292598"/>
  </r>
  <r>
    <n v="1840"/>
    <x v="18"/>
    <n v="2026"/>
    <x v="0"/>
    <n v="1"/>
    <s v="Jan"/>
    <x v="2"/>
    <x v="10"/>
    <x v="0"/>
    <x v="1"/>
    <x v="4"/>
    <x v="12"/>
    <n v="2"/>
    <n v="125.93"/>
    <n v="251.86"/>
    <n v="0"/>
    <n v="0"/>
    <n v="69.150000000000006"/>
    <n v="251.86"/>
    <n v="138.30000000000001"/>
    <n v="113.56"/>
    <n v="0.45088541253077102"/>
  </r>
  <r>
    <n v="1850"/>
    <x v="18"/>
    <n v="2026"/>
    <x v="0"/>
    <n v="1"/>
    <s v="Jan"/>
    <x v="1"/>
    <x v="6"/>
    <x v="0"/>
    <x v="2"/>
    <x v="0"/>
    <x v="4"/>
    <n v="1"/>
    <n v="49.85"/>
    <n v="49.85"/>
    <n v="0"/>
    <n v="0"/>
    <n v="23.07"/>
    <n v="49.85"/>
    <n v="23.07"/>
    <n v="26.78"/>
    <n v="0.53721163490471413"/>
  </r>
  <r>
    <n v="1858"/>
    <x v="18"/>
    <n v="2026"/>
    <x v="0"/>
    <n v="1"/>
    <s v="Jan"/>
    <x v="1"/>
    <x v="1"/>
    <x v="0"/>
    <x v="0"/>
    <x v="2"/>
    <x v="2"/>
    <n v="1"/>
    <n v="36.130000000000003"/>
    <n v="36.130000000000003"/>
    <n v="0"/>
    <n v="0"/>
    <n v="13.39"/>
    <n v="36.130000000000003"/>
    <n v="13.39"/>
    <n v="22.740000000000002"/>
    <n v="0.62939385552172711"/>
  </r>
  <r>
    <n v="2910"/>
    <x v="18"/>
    <n v="2026"/>
    <x v="0"/>
    <n v="1"/>
    <s v="Jan"/>
    <x v="3"/>
    <x v="13"/>
    <x v="2"/>
    <x v="0"/>
    <x v="0"/>
    <x v="8"/>
    <n v="1"/>
    <n v="104.83"/>
    <n v="104.83"/>
    <n v="0.05"/>
    <n v="5.2415000000000003"/>
    <n v="51.06"/>
    <n v="99.588499999999996"/>
    <n v="51.06"/>
    <n v="48.528499999999994"/>
    <n v="0.48729019916958277"/>
  </r>
  <r>
    <n v="3694"/>
    <x v="18"/>
    <n v="2026"/>
    <x v="0"/>
    <n v="1"/>
    <s v="Jan"/>
    <x v="0"/>
    <x v="0"/>
    <x v="2"/>
    <x v="0"/>
    <x v="2"/>
    <x v="2"/>
    <n v="1"/>
    <n v="35.46"/>
    <n v="35.46"/>
    <n v="0.05"/>
    <n v="1.7730000000000001"/>
    <n v="13.81"/>
    <n v="33.686999999999998"/>
    <n v="13.81"/>
    <n v="19.876999999999995"/>
    <n v="0.59004957401965141"/>
  </r>
  <r>
    <n v="631"/>
    <x v="19"/>
    <n v="2026"/>
    <x v="0"/>
    <n v="1"/>
    <s v="Jan"/>
    <x v="3"/>
    <x v="8"/>
    <x v="3"/>
    <x v="0"/>
    <x v="2"/>
    <x v="18"/>
    <n v="1"/>
    <n v="165.42"/>
    <n v="165.42"/>
    <n v="0"/>
    <n v="0"/>
    <n v="85.69"/>
    <n v="165.42"/>
    <n v="85.69"/>
    <n v="79.72999999999999"/>
    <n v="0.48198524966751299"/>
  </r>
  <r>
    <n v="1113"/>
    <x v="19"/>
    <n v="2026"/>
    <x v="0"/>
    <n v="1"/>
    <s v="Jan"/>
    <x v="2"/>
    <x v="5"/>
    <x v="0"/>
    <x v="0"/>
    <x v="3"/>
    <x v="19"/>
    <n v="1"/>
    <n v="122.86"/>
    <n v="122.86"/>
    <n v="0.05"/>
    <n v="6.1430000000000007"/>
    <n v="60.36"/>
    <n v="116.717"/>
    <n v="60.36"/>
    <n v="56.356999999999999"/>
    <n v="0.48285168398776529"/>
  </r>
  <r>
    <n v="1525"/>
    <x v="19"/>
    <n v="2026"/>
    <x v="0"/>
    <n v="1"/>
    <s v="Jan"/>
    <x v="0"/>
    <x v="0"/>
    <x v="2"/>
    <x v="0"/>
    <x v="4"/>
    <x v="14"/>
    <n v="2"/>
    <n v="35.82"/>
    <n v="71.64"/>
    <n v="0"/>
    <n v="0"/>
    <n v="14.09"/>
    <n v="71.64"/>
    <n v="28.18"/>
    <n v="43.46"/>
    <n v="0.60664433277498608"/>
  </r>
  <r>
    <n v="3233"/>
    <x v="19"/>
    <n v="2026"/>
    <x v="0"/>
    <n v="1"/>
    <s v="Jan"/>
    <x v="0"/>
    <x v="0"/>
    <x v="0"/>
    <x v="1"/>
    <x v="3"/>
    <x v="19"/>
    <n v="3"/>
    <n v="120.29"/>
    <n v="360.87"/>
    <n v="0.1"/>
    <n v="36.087000000000003"/>
    <n v="62.41"/>
    <n v="324.78300000000002"/>
    <n v="187.23"/>
    <n v="137.55300000000003"/>
    <n v="0.42352278290427769"/>
  </r>
  <r>
    <n v="4455"/>
    <x v="19"/>
    <n v="2026"/>
    <x v="0"/>
    <n v="1"/>
    <s v="Jan"/>
    <x v="1"/>
    <x v="11"/>
    <x v="3"/>
    <x v="0"/>
    <x v="3"/>
    <x v="13"/>
    <n v="1"/>
    <n v="80.239999999999995"/>
    <n v="80.239999999999995"/>
    <n v="0.1"/>
    <n v="8.0239999999999991"/>
    <n v="39.950000000000003"/>
    <n v="72.215999999999994"/>
    <n v="39.950000000000003"/>
    <n v="32.265999999999991"/>
    <n v="0.44679849340866279"/>
  </r>
  <r>
    <n v="1769"/>
    <x v="20"/>
    <n v="2026"/>
    <x v="0"/>
    <n v="1"/>
    <s v="Jan"/>
    <x v="0"/>
    <x v="15"/>
    <x v="2"/>
    <x v="1"/>
    <x v="4"/>
    <x v="14"/>
    <n v="2"/>
    <n v="35.97"/>
    <n v="71.94"/>
    <n v="0"/>
    <n v="0"/>
    <n v="13.55"/>
    <n v="71.94"/>
    <n v="27.1"/>
    <n v="44.839999999999996"/>
    <n v="0.62329719210453149"/>
  </r>
  <r>
    <n v="3467"/>
    <x v="20"/>
    <n v="2026"/>
    <x v="0"/>
    <n v="1"/>
    <s v="Jan"/>
    <x v="1"/>
    <x v="11"/>
    <x v="0"/>
    <x v="1"/>
    <x v="1"/>
    <x v="17"/>
    <n v="1"/>
    <n v="72.239999999999995"/>
    <n v="72.239999999999995"/>
    <n v="0"/>
    <n v="0"/>
    <n v="33.26"/>
    <n v="72.239999999999995"/>
    <n v="33.26"/>
    <n v="38.979999999999997"/>
    <n v="0.53959025470653377"/>
  </r>
  <r>
    <n v="3911"/>
    <x v="20"/>
    <n v="2026"/>
    <x v="0"/>
    <n v="1"/>
    <s v="Jan"/>
    <x v="0"/>
    <x v="15"/>
    <x v="0"/>
    <x v="0"/>
    <x v="1"/>
    <x v="11"/>
    <n v="5"/>
    <n v="152.81"/>
    <n v="764.05"/>
    <n v="0"/>
    <n v="0"/>
    <n v="78.989999999999995"/>
    <n v="764.05"/>
    <n v="394.95"/>
    <n v="369.09999999999997"/>
    <n v="0.48308356782933054"/>
  </r>
  <r>
    <n v="4401"/>
    <x v="20"/>
    <n v="2026"/>
    <x v="0"/>
    <n v="1"/>
    <s v="Jan"/>
    <x v="0"/>
    <x v="15"/>
    <x v="0"/>
    <x v="1"/>
    <x v="0"/>
    <x v="0"/>
    <n v="3"/>
    <n v="83.34"/>
    <n v="250.02"/>
    <n v="0"/>
    <n v="0"/>
    <n v="41.44"/>
    <n v="250.02"/>
    <n v="124.32"/>
    <n v="125.70000000000002"/>
    <n v="0.50275977921766268"/>
  </r>
  <r>
    <n v="4864"/>
    <x v="20"/>
    <n v="2026"/>
    <x v="0"/>
    <n v="1"/>
    <s v="Jan"/>
    <x v="3"/>
    <x v="13"/>
    <x v="0"/>
    <x v="0"/>
    <x v="4"/>
    <x v="14"/>
    <n v="1"/>
    <n v="35.869999999999997"/>
    <n v="35.869999999999997"/>
    <n v="0"/>
    <n v="0"/>
    <n v="13.64"/>
    <n v="35.869999999999997"/>
    <n v="13.64"/>
    <n v="22.229999999999997"/>
    <n v="0.61973794257039305"/>
  </r>
  <r>
    <n v="347"/>
    <x v="21"/>
    <n v="2026"/>
    <x v="0"/>
    <n v="1"/>
    <s v="Jan"/>
    <x v="3"/>
    <x v="4"/>
    <x v="3"/>
    <x v="1"/>
    <x v="3"/>
    <x v="7"/>
    <n v="1"/>
    <n v="199.42"/>
    <n v="199.42"/>
    <n v="0.05"/>
    <n v="9.9710000000000001"/>
    <n v="101.82"/>
    <n v="189.44899999999998"/>
    <n v="101.82"/>
    <n v="87.628999999999991"/>
    <n v="0.46254664843836601"/>
  </r>
  <r>
    <n v="2051"/>
    <x v="21"/>
    <n v="2026"/>
    <x v="0"/>
    <n v="1"/>
    <s v="Jan"/>
    <x v="2"/>
    <x v="5"/>
    <x v="0"/>
    <x v="1"/>
    <x v="3"/>
    <x v="5"/>
    <n v="3"/>
    <n v="347.41"/>
    <n v="1042.23"/>
    <n v="0.1"/>
    <n v="104.22300000000001"/>
    <n v="192.13"/>
    <n v="938.00700000000006"/>
    <n v="576.39"/>
    <n v="361.61700000000008"/>
    <n v="0.38551631277804971"/>
  </r>
  <r>
    <n v="2314"/>
    <x v="21"/>
    <n v="2026"/>
    <x v="0"/>
    <n v="1"/>
    <s v="Jan"/>
    <x v="0"/>
    <x v="9"/>
    <x v="0"/>
    <x v="1"/>
    <x v="0"/>
    <x v="6"/>
    <n v="1"/>
    <n v="40.28"/>
    <n v="40.28"/>
    <n v="0"/>
    <n v="0"/>
    <n v="16.79"/>
    <n v="40.28"/>
    <n v="16.79"/>
    <n v="23.490000000000002"/>
    <n v="0.58316782522343602"/>
  </r>
  <r>
    <n v="3861"/>
    <x v="21"/>
    <n v="2026"/>
    <x v="0"/>
    <n v="1"/>
    <s v="Jan"/>
    <x v="3"/>
    <x v="13"/>
    <x v="0"/>
    <x v="0"/>
    <x v="3"/>
    <x v="7"/>
    <n v="3"/>
    <n v="195.49"/>
    <n v="586.47"/>
    <n v="0.05"/>
    <n v="29.323500000000003"/>
    <n v="106.38"/>
    <n v="557.14649999999995"/>
    <n v="319.14"/>
    <n v="238.00649999999996"/>
    <n v="0.42718836069148775"/>
  </r>
  <r>
    <n v="843"/>
    <x v="22"/>
    <n v="2026"/>
    <x v="0"/>
    <n v="1"/>
    <s v="Jan"/>
    <x v="1"/>
    <x v="11"/>
    <x v="0"/>
    <x v="0"/>
    <x v="4"/>
    <x v="14"/>
    <n v="2"/>
    <n v="35.75"/>
    <n v="71.5"/>
    <n v="0"/>
    <n v="0"/>
    <n v="13.94"/>
    <n v="71.5"/>
    <n v="27.88"/>
    <n v="43.620000000000005"/>
    <n v="0.61006993006993016"/>
  </r>
  <r>
    <n v="868"/>
    <x v="22"/>
    <n v="2026"/>
    <x v="0"/>
    <n v="1"/>
    <s v="Jan"/>
    <x v="0"/>
    <x v="15"/>
    <x v="0"/>
    <x v="0"/>
    <x v="0"/>
    <x v="8"/>
    <n v="1"/>
    <n v="103.39"/>
    <n v="103.39"/>
    <n v="0"/>
    <n v="0"/>
    <n v="51.32"/>
    <n v="103.39"/>
    <n v="51.32"/>
    <n v="52.07"/>
    <n v="0.50362704323435536"/>
  </r>
  <r>
    <n v="890"/>
    <x v="22"/>
    <n v="2026"/>
    <x v="0"/>
    <n v="1"/>
    <s v="Jan"/>
    <x v="0"/>
    <x v="15"/>
    <x v="0"/>
    <x v="1"/>
    <x v="3"/>
    <x v="13"/>
    <n v="3"/>
    <n v="81.98"/>
    <n v="245.94"/>
    <n v="0.1"/>
    <n v="24.594000000000001"/>
    <n v="40.229999999999997"/>
    <n v="221.346"/>
    <n v="120.69"/>
    <n v="100.65600000000001"/>
    <n v="0.45474505977067581"/>
  </r>
  <r>
    <n v="2185"/>
    <x v="22"/>
    <n v="2026"/>
    <x v="0"/>
    <n v="1"/>
    <s v="Jan"/>
    <x v="2"/>
    <x v="2"/>
    <x v="1"/>
    <x v="2"/>
    <x v="3"/>
    <x v="5"/>
    <n v="10"/>
    <n v="337.69"/>
    <n v="3376.9"/>
    <n v="0.1"/>
    <n v="337.69000000000005"/>
    <n v="200.27"/>
    <n v="3039.21"/>
    <n v="2002.7"/>
    <n v="1036.51"/>
    <n v="0.34104586389226149"/>
  </r>
  <r>
    <n v="2335"/>
    <x v="22"/>
    <n v="2026"/>
    <x v="0"/>
    <n v="1"/>
    <s v="Jan"/>
    <x v="3"/>
    <x v="8"/>
    <x v="0"/>
    <x v="1"/>
    <x v="3"/>
    <x v="5"/>
    <n v="2"/>
    <n v="333.29"/>
    <n v="666.58"/>
    <n v="0"/>
    <n v="0"/>
    <n v="197.18"/>
    <n v="666.58"/>
    <n v="394.36"/>
    <n v="272.22000000000003"/>
    <n v="0.40838308980167426"/>
  </r>
  <r>
    <n v="2784"/>
    <x v="22"/>
    <n v="2026"/>
    <x v="0"/>
    <n v="1"/>
    <s v="Jan"/>
    <x v="0"/>
    <x v="15"/>
    <x v="2"/>
    <x v="1"/>
    <x v="0"/>
    <x v="0"/>
    <n v="1"/>
    <n v="80.11"/>
    <n v="80.11"/>
    <n v="0.05"/>
    <n v="4.0055000000000005"/>
    <n v="43.54"/>
    <n v="76.104500000000002"/>
    <n v="43.54"/>
    <n v="32.564500000000002"/>
    <n v="0.42789191177919839"/>
  </r>
  <r>
    <n v="3820"/>
    <x v="22"/>
    <n v="2026"/>
    <x v="0"/>
    <n v="1"/>
    <s v="Jan"/>
    <x v="3"/>
    <x v="13"/>
    <x v="2"/>
    <x v="1"/>
    <x v="3"/>
    <x v="13"/>
    <n v="1"/>
    <n v="82.6"/>
    <n v="82.6"/>
    <n v="0.05"/>
    <n v="4.13"/>
    <n v="38.299999999999997"/>
    <n v="78.469999999999985"/>
    <n v="38.299999999999997"/>
    <n v="40.169999999999987"/>
    <n v="0.51191538167452522"/>
  </r>
  <r>
    <n v="994"/>
    <x v="23"/>
    <n v="2026"/>
    <x v="0"/>
    <n v="1"/>
    <s v="Jan"/>
    <x v="0"/>
    <x v="15"/>
    <x v="0"/>
    <x v="0"/>
    <x v="1"/>
    <x v="1"/>
    <n v="1"/>
    <n v="94.07"/>
    <n v="94.07"/>
    <n v="0"/>
    <n v="0"/>
    <n v="46.28"/>
    <n v="94.07"/>
    <n v="46.28"/>
    <n v="47.789999999999992"/>
    <n v="0.50802593813117891"/>
  </r>
  <r>
    <n v="1643"/>
    <x v="23"/>
    <n v="2026"/>
    <x v="0"/>
    <n v="1"/>
    <s v="Jan"/>
    <x v="0"/>
    <x v="15"/>
    <x v="0"/>
    <x v="0"/>
    <x v="2"/>
    <x v="18"/>
    <n v="1"/>
    <n v="163.71"/>
    <n v="163.71"/>
    <n v="0"/>
    <n v="0"/>
    <n v="90.06"/>
    <n v="163.71"/>
    <n v="90.06"/>
    <n v="73.650000000000006"/>
    <n v="0.44988088693421296"/>
  </r>
  <r>
    <n v="1971"/>
    <x v="23"/>
    <n v="2026"/>
    <x v="0"/>
    <n v="1"/>
    <s v="Jan"/>
    <x v="3"/>
    <x v="8"/>
    <x v="2"/>
    <x v="0"/>
    <x v="3"/>
    <x v="7"/>
    <n v="4"/>
    <n v="191.43"/>
    <n v="765.72"/>
    <n v="0"/>
    <n v="0"/>
    <n v="106.82"/>
    <n v="765.72"/>
    <n v="427.28"/>
    <n v="338.44000000000005"/>
    <n v="0.441989238886277"/>
  </r>
  <r>
    <n v="2828"/>
    <x v="23"/>
    <n v="2026"/>
    <x v="0"/>
    <n v="1"/>
    <s v="Jan"/>
    <x v="1"/>
    <x v="11"/>
    <x v="1"/>
    <x v="2"/>
    <x v="2"/>
    <x v="9"/>
    <n v="3"/>
    <n v="46.94"/>
    <n v="140.82"/>
    <n v="0.05"/>
    <n v="7.0410000000000004"/>
    <n v="18.18"/>
    <n v="133.779"/>
    <n v="54.54"/>
    <n v="79.239000000000004"/>
    <n v="0.59231269481757232"/>
  </r>
  <r>
    <n v="5175"/>
    <x v="23"/>
    <n v="2026"/>
    <x v="0"/>
    <n v="1"/>
    <s v="Jan"/>
    <x v="3"/>
    <x v="7"/>
    <x v="0"/>
    <x v="0"/>
    <x v="1"/>
    <x v="3"/>
    <n v="1"/>
    <n v="147.21"/>
    <n v="147.21"/>
    <n v="0"/>
    <n v="0"/>
    <n v="79.510000000000005"/>
    <n v="147.21"/>
    <n v="79.510000000000005"/>
    <n v="67.7"/>
    <n v="0.45988723592147274"/>
  </r>
  <r>
    <n v="1874"/>
    <x v="24"/>
    <n v="2026"/>
    <x v="0"/>
    <n v="1"/>
    <s v="Jan"/>
    <x v="0"/>
    <x v="0"/>
    <x v="0"/>
    <x v="2"/>
    <x v="2"/>
    <x v="2"/>
    <n v="1"/>
    <n v="35.729999999999997"/>
    <n v="35.729999999999997"/>
    <n v="0"/>
    <n v="0"/>
    <n v="13.57"/>
    <n v="35.729999999999997"/>
    <n v="13.57"/>
    <n v="22.159999999999997"/>
    <n v="0.62020710887209629"/>
  </r>
  <r>
    <n v="2490"/>
    <x v="24"/>
    <n v="2026"/>
    <x v="0"/>
    <n v="1"/>
    <s v="Jan"/>
    <x v="1"/>
    <x v="14"/>
    <x v="0"/>
    <x v="1"/>
    <x v="0"/>
    <x v="8"/>
    <n v="2"/>
    <n v="103.99"/>
    <n v="207.98"/>
    <n v="0.15"/>
    <n v="31.196999999999996"/>
    <n v="51.94"/>
    <n v="176.78299999999999"/>
    <n v="103.88"/>
    <n v="72.902999999999992"/>
    <n v="0.41238693765803269"/>
  </r>
  <r>
    <n v="5078"/>
    <x v="24"/>
    <n v="2026"/>
    <x v="0"/>
    <n v="1"/>
    <s v="Jan"/>
    <x v="1"/>
    <x v="12"/>
    <x v="0"/>
    <x v="0"/>
    <x v="1"/>
    <x v="17"/>
    <n v="2"/>
    <n v="72.739999999999995"/>
    <n v="145.47999999999999"/>
    <n v="0"/>
    <n v="0"/>
    <n v="31.96"/>
    <n v="145.47999999999999"/>
    <n v="63.92"/>
    <n v="81.559999999999988"/>
    <n v="0.56062689029419843"/>
  </r>
  <r>
    <n v="230"/>
    <x v="25"/>
    <n v="2026"/>
    <x v="0"/>
    <n v="1"/>
    <s v="Jan"/>
    <x v="2"/>
    <x v="10"/>
    <x v="2"/>
    <x v="0"/>
    <x v="0"/>
    <x v="8"/>
    <n v="1"/>
    <n v="100.01"/>
    <n v="100.01"/>
    <n v="0.05"/>
    <n v="5.0005000000000006"/>
    <n v="49.41"/>
    <n v="95.009500000000003"/>
    <n v="49.41"/>
    <n v="45.599500000000006"/>
    <n v="0.47994674216788852"/>
  </r>
  <r>
    <n v="1757"/>
    <x v="25"/>
    <n v="2026"/>
    <x v="0"/>
    <n v="1"/>
    <s v="Jan"/>
    <x v="3"/>
    <x v="7"/>
    <x v="0"/>
    <x v="2"/>
    <x v="2"/>
    <x v="9"/>
    <n v="2"/>
    <n v="45.73"/>
    <n v="91.46"/>
    <n v="0"/>
    <n v="0"/>
    <n v="18.11"/>
    <n v="91.46"/>
    <n v="36.22"/>
    <n v="55.239999999999995"/>
    <n v="0.60397988191559149"/>
  </r>
  <r>
    <n v="1944"/>
    <x v="25"/>
    <n v="2026"/>
    <x v="0"/>
    <n v="1"/>
    <s v="Jan"/>
    <x v="2"/>
    <x v="16"/>
    <x v="0"/>
    <x v="0"/>
    <x v="1"/>
    <x v="3"/>
    <n v="2"/>
    <n v="143.66"/>
    <n v="287.32"/>
    <n v="0.15"/>
    <n v="43.097999999999999"/>
    <n v="78.14"/>
    <n v="244.22199999999998"/>
    <n v="156.28"/>
    <n v="87.941999999999979"/>
    <n v="0.36009040954541355"/>
  </r>
  <r>
    <n v="3485"/>
    <x v="25"/>
    <n v="2026"/>
    <x v="0"/>
    <n v="1"/>
    <s v="Jan"/>
    <x v="2"/>
    <x v="10"/>
    <x v="0"/>
    <x v="2"/>
    <x v="3"/>
    <x v="19"/>
    <n v="2"/>
    <n v="121.88"/>
    <n v="243.76"/>
    <n v="0.05"/>
    <n v="12.188000000000001"/>
    <n v="62.17"/>
    <n v="231.57199999999997"/>
    <n v="124.34"/>
    <n v="107.23199999999997"/>
    <n v="0.46306116456220953"/>
  </r>
  <r>
    <n v="4002"/>
    <x v="25"/>
    <n v="2026"/>
    <x v="0"/>
    <n v="1"/>
    <s v="Jan"/>
    <x v="0"/>
    <x v="15"/>
    <x v="0"/>
    <x v="0"/>
    <x v="4"/>
    <x v="16"/>
    <n v="3"/>
    <n v="50.92"/>
    <n v="152.76"/>
    <n v="0.05"/>
    <n v="7.6379999999999999"/>
    <n v="21.87"/>
    <n v="145.12199999999999"/>
    <n v="65.61"/>
    <n v="79.511999999999986"/>
    <n v="0.54789763095877941"/>
  </r>
  <r>
    <n v="818"/>
    <x v="26"/>
    <n v="2026"/>
    <x v="0"/>
    <n v="1"/>
    <s v="Jan"/>
    <x v="0"/>
    <x v="0"/>
    <x v="0"/>
    <x v="0"/>
    <x v="0"/>
    <x v="8"/>
    <n v="1"/>
    <n v="103.78"/>
    <n v="103.78"/>
    <n v="0"/>
    <n v="0"/>
    <n v="49.36"/>
    <n v="103.78"/>
    <n v="49.36"/>
    <n v="54.42"/>
    <n v="0.52437849296588934"/>
  </r>
  <r>
    <n v="1439"/>
    <x v="26"/>
    <n v="2026"/>
    <x v="0"/>
    <n v="1"/>
    <s v="Jan"/>
    <x v="1"/>
    <x v="6"/>
    <x v="3"/>
    <x v="1"/>
    <x v="1"/>
    <x v="11"/>
    <n v="2"/>
    <n v="157.16999999999999"/>
    <n v="314.33999999999997"/>
    <n v="0"/>
    <n v="0"/>
    <n v="81.260000000000005"/>
    <n v="314.33999999999997"/>
    <n v="162.52000000000001"/>
    <n v="151.81999999999996"/>
    <n v="0.4829802125087484"/>
  </r>
  <r>
    <n v="1616"/>
    <x v="26"/>
    <n v="2026"/>
    <x v="0"/>
    <n v="1"/>
    <s v="Jan"/>
    <x v="1"/>
    <x v="12"/>
    <x v="0"/>
    <x v="2"/>
    <x v="2"/>
    <x v="15"/>
    <n v="2"/>
    <n v="132.91999999999999"/>
    <n v="265.83999999999997"/>
    <n v="0"/>
    <n v="0"/>
    <n v="69.02"/>
    <n v="265.83999999999997"/>
    <n v="138.04"/>
    <n v="127.79999999999998"/>
    <n v="0.48074029491423409"/>
  </r>
  <r>
    <n v="1798"/>
    <x v="26"/>
    <n v="2026"/>
    <x v="0"/>
    <n v="1"/>
    <s v="Jan"/>
    <x v="3"/>
    <x v="8"/>
    <x v="2"/>
    <x v="0"/>
    <x v="1"/>
    <x v="17"/>
    <n v="1"/>
    <n v="71.41"/>
    <n v="71.41"/>
    <n v="0.05"/>
    <n v="3.5705"/>
    <n v="32.28"/>
    <n v="67.839499999999987"/>
    <n v="32.28"/>
    <n v="35.559499999999986"/>
    <n v="0.52417102130764515"/>
  </r>
  <r>
    <n v="4449"/>
    <x v="26"/>
    <n v="2026"/>
    <x v="0"/>
    <n v="1"/>
    <s v="Jan"/>
    <x v="3"/>
    <x v="8"/>
    <x v="0"/>
    <x v="1"/>
    <x v="3"/>
    <x v="7"/>
    <n v="1"/>
    <n v="199.67"/>
    <n v="199.67"/>
    <n v="0"/>
    <n v="0"/>
    <n v="103.81"/>
    <n v="199.67"/>
    <n v="103.81"/>
    <n v="95.859999999999985"/>
    <n v="0.4800921520508839"/>
  </r>
  <r>
    <n v="4473"/>
    <x v="26"/>
    <n v="2026"/>
    <x v="0"/>
    <n v="1"/>
    <s v="Jan"/>
    <x v="0"/>
    <x v="0"/>
    <x v="2"/>
    <x v="0"/>
    <x v="3"/>
    <x v="7"/>
    <n v="1"/>
    <n v="196.88"/>
    <n v="196.88"/>
    <n v="0"/>
    <n v="0"/>
    <n v="102.76"/>
    <n v="196.88"/>
    <n v="102.76"/>
    <n v="94.11999999999999"/>
    <n v="0.47805770012190163"/>
  </r>
  <r>
    <n v="203"/>
    <x v="27"/>
    <n v="2026"/>
    <x v="0"/>
    <n v="1"/>
    <s v="Jan"/>
    <x v="3"/>
    <x v="7"/>
    <x v="0"/>
    <x v="0"/>
    <x v="0"/>
    <x v="4"/>
    <n v="3"/>
    <n v="49.95"/>
    <n v="149.85000000000002"/>
    <n v="0"/>
    <n v="0"/>
    <n v="22.55"/>
    <n v="149.85000000000002"/>
    <n v="67.650000000000006"/>
    <n v="82.200000000000017"/>
    <n v="0.54854854854854862"/>
  </r>
  <r>
    <n v="1654"/>
    <x v="27"/>
    <n v="2026"/>
    <x v="0"/>
    <n v="1"/>
    <s v="Jan"/>
    <x v="1"/>
    <x v="6"/>
    <x v="3"/>
    <x v="2"/>
    <x v="1"/>
    <x v="17"/>
    <n v="1"/>
    <n v="70.41"/>
    <n v="70.41"/>
    <n v="0"/>
    <n v="0"/>
    <n v="32.74"/>
    <n v="70.41"/>
    <n v="32.74"/>
    <n v="37.669999999999995"/>
    <n v="0.53500923164323244"/>
  </r>
  <r>
    <n v="2203"/>
    <x v="27"/>
    <n v="2026"/>
    <x v="0"/>
    <n v="1"/>
    <s v="Jan"/>
    <x v="2"/>
    <x v="16"/>
    <x v="3"/>
    <x v="0"/>
    <x v="1"/>
    <x v="17"/>
    <n v="2"/>
    <n v="70.290000000000006"/>
    <n v="140.58000000000001"/>
    <n v="0.15"/>
    <n v="21.087"/>
    <n v="31.84"/>
    <n v="119.49300000000001"/>
    <n v="63.68"/>
    <n v="55.813000000000009"/>
    <n v="0.46708175374289712"/>
  </r>
  <r>
    <n v="3352"/>
    <x v="27"/>
    <n v="2026"/>
    <x v="0"/>
    <n v="1"/>
    <s v="Jan"/>
    <x v="2"/>
    <x v="16"/>
    <x v="0"/>
    <x v="2"/>
    <x v="1"/>
    <x v="1"/>
    <n v="4"/>
    <n v="91.46"/>
    <n v="365.84"/>
    <n v="0"/>
    <n v="0"/>
    <n v="44.04"/>
    <n v="365.84"/>
    <n v="176.16"/>
    <n v="189.67999999999998"/>
    <n v="0.51847802317953207"/>
  </r>
  <r>
    <n v="183"/>
    <x v="28"/>
    <n v="2026"/>
    <x v="0"/>
    <n v="1"/>
    <s v="Jan"/>
    <x v="1"/>
    <x v="12"/>
    <x v="0"/>
    <x v="1"/>
    <x v="3"/>
    <x v="19"/>
    <n v="2"/>
    <n v="123.27"/>
    <n v="246.54"/>
    <n v="0"/>
    <n v="0"/>
    <n v="60.26"/>
    <n v="246.54"/>
    <n v="120.52"/>
    <n v="126.02"/>
    <n v="0.51115437657175311"/>
  </r>
  <r>
    <n v="3525"/>
    <x v="28"/>
    <n v="2026"/>
    <x v="0"/>
    <n v="1"/>
    <s v="Jan"/>
    <x v="2"/>
    <x v="5"/>
    <x v="1"/>
    <x v="2"/>
    <x v="4"/>
    <x v="16"/>
    <n v="3"/>
    <n v="49.63"/>
    <n v="148.89000000000001"/>
    <n v="0.1"/>
    <n v="14.889000000000003"/>
    <n v="22.06"/>
    <n v="134.001"/>
    <n v="66.179999999999993"/>
    <n v="67.821000000000012"/>
    <n v="0.50612308863366695"/>
  </r>
  <r>
    <n v="4299"/>
    <x v="28"/>
    <n v="2026"/>
    <x v="0"/>
    <n v="1"/>
    <s v="Jan"/>
    <x v="0"/>
    <x v="9"/>
    <x v="1"/>
    <x v="2"/>
    <x v="2"/>
    <x v="15"/>
    <n v="12"/>
    <n v="132.21"/>
    <n v="1586.52"/>
    <n v="0.1"/>
    <n v="158.65200000000002"/>
    <n v="68.95"/>
    <n v="1427.8679999999999"/>
    <n v="827.40000000000009"/>
    <n v="600.46799999999985"/>
    <n v="0.42053467127213429"/>
  </r>
  <r>
    <n v="748"/>
    <x v="29"/>
    <n v="2026"/>
    <x v="0"/>
    <n v="1"/>
    <s v="Jan"/>
    <x v="1"/>
    <x v="1"/>
    <x v="2"/>
    <x v="2"/>
    <x v="0"/>
    <x v="6"/>
    <n v="1"/>
    <n v="39.549999999999997"/>
    <n v="39.549999999999997"/>
    <n v="0"/>
    <n v="0"/>
    <n v="17.059999999999999"/>
    <n v="39.549999999999997"/>
    <n v="17.059999999999999"/>
    <n v="22.49"/>
    <n v="0.56864728192161818"/>
  </r>
  <r>
    <n v="3117"/>
    <x v="29"/>
    <n v="2026"/>
    <x v="0"/>
    <n v="1"/>
    <s v="Jan"/>
    <x v="1"/>
    <x v="12"/>
    <x v="0"/>
    <x v="1"/>
    <x v="3"/>
    <x v="13"/>
    <n v="3"/>
    <n v="80.08"/>
    <n v="240.24"/>
    <n v="0"/>
    <n v="0"/>
    <n v="39.450000000000003"/>
    <n v="240.24"/>
    <n v="118.35000000000001"/>
    <n v="121.89"/>
    <n v="0.50736763236763238"/>
  </r>
  <r>
    <n v="3328"/>
    <x v="29"/>
    <n v="2026"/>
    <x v="0"/>
    <n v="1"/>
    <s v="Jan"/>
    <x v="2"/>
    <x v="5"/>
    <x v="2"/>
    <x v="0"/>
    <x v="4"/>
    <x v="12"/>
    <n v="1"/>
    <n v="120.48"/>
    <n v="120.48"/>
    <n v="0"/>
    <n v="0"/>
    <n v="69.55"/>
    <n v="120.48"/>
    <n v="69.55"/>
    <n v="50.930000000000007"/>
    <n v="0.42272576361221786"/>
  </r>
  <r>
    <n v="3822"/>
    <x v="29"/>
    <n v="2026"/>
    <x v="0"/>
    <n v="1"/>
    <s v="Jan"/>
    <x v="3"/>
    <x v="7"/>
    <x v="0"/>
    <x v="0"/>
    <x v="4"/>
    <x v="10"/>
    <n v="1"/>
    <n v="39.369999999999997"/>
    <n v="39.369999999999997"/>
    <n v="0.05"/>
    <n v="1.9684999999999999"/>
    <n v="14.66"/>
    <n v="37.401499999999999"/>
    <n v="14.66"/>
    <n v="22.741499999999998"/>
    <n v="0.60803711081106371"/>
  </r>
  <r>
    <n v="4125"/>
    <x v="29"/>
    <n v="2026"/>
    <x v="0"/>
    <n v="1"/>
    <s v="Jan"/>
    <x v="1"/>
    <x v="12"/>
    <x v="1"/>
    <x v="2"/>
    <x v="3"/>
    <x v="13"/>
    <n v="8"/>
    <n v="81.06"/>
    <n v="648.48"/>
    <n v="0.15"/>
    <n v="97.272000000000006"/>
    <n v="39.549999999999997"/>
    <n v="551.20799999999997"/>
    <n v="316.39999999999998"/>
    <n v="234.80799999999999"/>
    <n v="0.42598801178502488"/>
  </r>
  <r>
    <n v="4592"/>
    <x v="29"/>
    <n v="2026"/>
    <x v="0"/>
    <n v="1"/>
    <s v="Jan"/>
    <x v="1"/>
    <x v="12"/>
    <x v="3"/>
    <x v="0"/>
    <x v="4"/>
    <x v="12"/>
    <n v="5"/>
    <n v="120.4"/>
    <n v="602"/>
    <n v="0"/>
    <n v="0"/>
    <n v="69.510000000000005"/>
    <n v="602"/>
    <n v="347.55"/>
    <n v="254.45"/>
    <n v="0.42267441860465116"/>
  </r>
  <r>
    <n v="373"/>
    <x v="30"/>
    <n v="2026"/>
    <x v="0"/>
    <n v="1"/>
    <s v="Jan"/>
    <x v="2"/>
    <x v="10"/>
    <x v="1"/>
    <x v="2"/>
    <x v="2"/>
    <x v="9"/>
    <n v="10"/>
    <n v="47.71"/>
    <n v="477.1"/>
    <n v="0.1"/>
    <n v="47.710000000000008"/>
    <n v="18.649999999999999"/>
    <n v="429.39000000000004"/>
    <n v="186.5"/>
    <n v="242.89000000000004"/>
    <n v="0.56566291716155481"/>
  </r>
  <r>
    <n v="672"/>
    <x v="30"/>
    <n v="2026"/>
    <x v="0"/>
    <n v="1"/>
    <s v="Jan"/>
    <x v="0"/>
    <x v="9"/>
    <x v="0"/>
    <x v="2"/>
    <x v="0"/>
    <x v="8"/>
    <n v="1"/>
    <n v="102.92"/>
    <n v="102.92"/>
    <n v="0.05"/>
    <n v="5.1460000000000008"/>
    <n v="50.92"/>
    <n v="97.774000000000001"/>
    <n v="50.92"/>
    <n v="46.853999999999999"/>
    <n v="0.4792071511853867"/>
  </r>
  <r>
    <n v="1125"/>
    <x v="30"/>
    <n v="2026"/>
    <x v="0"/>
    <n v="1"/>
    <s v="Jan"/>
    <x v="1"/>
    <x v="1"/>
    <x v="0"/>
    <x v="0"/>
    <x v="1"/>
    <x v="17"/>
    <n v="1"/>
    <n v="72.69"/>
    <n v="72.69"/>
    <n v="0.1"/>
    <n v="7.2690000000000001"/>
    <n v="32.67"/>
    <n v="65.421000000000006"/>
    <n v="32.67"/>
    <n v="32.751000000000005"/>
    <n v="0.50061906727197691"/>
  </r>
  <r>
    <n v="1164"/>
    <x v="30"/>
    <n v="2026"/>
    <x v="0"/>
    <n v="1"/>
    <s v="Jan"/>
    <x v="0"/>
    <x v="0"/>
    <x v="0"/>
    <x v="1"/>
    <x v="0"/>
    <x v="0"/>
    <n v="1"/>
    <n v="79.989999999999995"/>
    <n v="79.989999999999995"/>
    <n v="0.05"/>
    <n v="3.9994999999999998"/>
    <n v="43.02"/>
    <n v="75.990499999999997"/>
    <n v="43.02"/>
    <n v="32.970499999999994"/>
    <n v="0.43387660299642711"/>
  </r>
  <r>
    <n v="1613"/>
    <x v="30"/>
    <n v="2026"/>
    <x v="0"/>
    <n v="1"/>
    <s v="Jan"/>
    <x v="1"/>
    <x v="6"/>
    <x v="1"/>
    <x v="2"/>
    <x v="4"/>
    <x v="16"/>
    <n v="4"/>
    <n v="51.11"/>
    <n v="204.44"/>
    <n v="0.15"/>
    <n v="30.665999999999997"/>
    <n v="22.25"/>
    <n v="173.774"/>
    <n v="89"/>
    <n v="84.774000000000001"/>
    <n v="0.48784052850253778"/>
  </r>
  <r>
    <n v="2149"/>
    <x v="30"/>
    <n v="2026"/>
    <x v="0"/>
    <n v="1"/>
    <s v="Jan"/>
    <x v="0"/>
    <x v="15"/>
    <x v="0"/>
    <x v="0"/>
    <x v="4"/>
    <x v="12"/>
    <n v="2"/>
    <n v="124.83"/>
    <n v="249.66"/>
    <n v="0"/>
    <n v="0"/>
    <n v="70.91"/>
    <n v="249.66"/>
    <n v="141.82"/>
    <n v="107.84"/>
    <n v="0.43194744853000083"/>
  </r>
  <r>
    <n v="2593"/>
    <x v="30"/>
    <n v="2026"/>
    <x v="0"/>
    <n v="1"/>
    <s v="Jan"/>
    <x v="1"/>
    <x v="11"/>
    <x v="2"/>
    <x v="1"/>
    <x v="0"/>
    <x v="6"/>
    <n v="6"/>
    <n v="41.07"/>
    <n v="246.42000000000002"/>
    <n v="0.1"/>
    <n v="24.642000000000003"/>
    <n v="16.29"/>
    <n v="221.77800000000002"/>
    <n v="97.74"/>
    <n v="124.03800000000003"/>
    <n v="0.55928901874847825"/>
  </r>
  <r>
    <n v="2659"/>
    <x v="30"/>
    <n v="2026"/>
    <x v="0"/>
    <n v="1"/>
    <s v="Jan"/>
    <x v="0"/>
    <x v="15"/>
    <x v="0"/>
    <x v="1"/>
    <x v="2"/>
    <x v="2"/>
    <n v="1"/>
    <n v="36.020000000000003"/>
    <n v="36.020000000000003"/>
    <n v="0"/>
    <n v="0"/>
    <n v="13.34"/>
    <n v="36.020000000000003"/>
    <n v="13.34"/>
    <n v="22.680000000000003"/>
    <n v="0.62965019433647973"/>
  </r>
  <r>
    <n v="3496"/>
    <x v="30"/>
    <n v="2026"/>
    <x v="0"/>
    <n v="1"/>
    <s v="Jan"/>
    <x v="0"/>
    <x v="0"/>
    <x v="2"/>
    <x v="0"/>
    <x v="4"/>
    <x v="14"/>
    <n v="1"/>
    <n v="35.82"/>
    <n v="35.82"/>
    <n v="0.05"/>
    <n v="1.7910000000000001"/>
    <n v="14.32"/>
    <n v="34.028999999999996"/>
    <n v="14.32"/>
    <n v="19.708999999999996"/>
    <n v="0.57918246201769075"/>
  </r>
  <r>
    <n v="3889"/>
    <x v="30"/>
    <n v="2026"/>
    <x v="0"/>
    <n v="1"/>
    <s v="Jan"/>
    <x v="2"/>
    <x v="3"/>
    <x v="2"/>
    <x v="0"/>
    <x v="0"/>
    <x v="8"/>
    <n v="3"/>
    <n v="103.94"/>
    <n v="311.82"/>
    <n v="0.1"/>
    <n v="31.182000000000002"/>
    <n v="50.67"/>
    <n v="280.63799999999998"/>
    <n v="152.01"/>
    <n v="128.62799999999999"/>
    <n v="0.45834135077929572"/>
  </r>
  <r>
    <n v="1432"/>
    <x v="31"/>
    <n v="2026"/>
    <x v="0"/>
    <n v="2"/>
    <s v="Feb"/>
    <x v="0"/>
    <x v="0"/>
    <x v="0"/>
    <x v="0"/>
    <x v="1"/>
    <x v="3"/>
    <n v="1"/>
    <n v="140.53"/>
    <n v="140.53"/>
    <n v="0"/>
    <n v="0"/>
    <n v="77.36"/>
    <n v="140.53"/>
    <n v="77.36"/>
    <n v="63.17"/>
    <n v="0.44951255959581587"/>
  </r>
  <r>
    <n v="1778"/>
    <x v="31"/>
    <n v="2026"/>
    <x v="0"/>
    <n v="2"/>
    <s v="Feb"/>
    <x v="3"/>
    <x v="7"/>
    <x v="2"/>
    <x v="0"/>
    <x v="1"/>
    <x v="3"/>
    <n v="1"/>
    <n v="142.03"/>
    <n v="142.03"/>
    <n v="0.05"/>
    <n v="7.1015000000000006"/>
    <n v="77.069999999999993"/>
    <n v="134.92849999999999"/>
    <n v="77.069999999999993"/>
    <n v="57.858499999999992"/>
    <n v="0.42880859121682963"/>
  </r>
  <r>
    <n v="2047"/>
    <x v="31"/>
    <n v="2026"/>
    <x v="0"/>
    <n v="2"/>
    <s v="Feb"/>
    <x v="2"/>
    <x v="5"/>
    <x v="1"/>
    <x v="2"/>
    <x v="3"/>
    <x v="19"/>
    <n v="12"/>
    <n v="124.84"/>
    <n v="1498.08"/>
    <n v="0.1"/>
    <n v="149.80799999999999"/>
    <n v="59.47"/>
    <n v="1348.2719999999999"/>
    <n v="713.64"/>
    <n v="634.63199999999995"/>
    <n v="0.47070027412866244"/>
  </r>
  <r>
    <n v="2668"/>
    <x v="31"/>
    <n v="2026"/>
    <x v="0"/>
    <n v="2"/>
    <s v="Feb"/>
    <x v="1"/>
    <x v="12"/>
    <x v="0"/>
    <x v="0"/>
    <x v="4"/>
    <x v="14"/>
    <n v="3"/>
    <n v="35.36"/>
    <n v="106.08"/>
    <n v="0"/>
    <n v="0"/>
    <n v="13.7"/>
    <n v="106.08"/>
    <n v="41.099999999999994"/>
    <n v="64.98"/>
    <n v="0.61255656108597289"/>
  </r>
  <r>
    <n v="2706"/>
    <x v="31"/>
    <n v="2026"/>
    <x v="0"/>
    <n v="2"/>
    <s v="Feb"/>
    <x v="3"/>
    <x v="13"/>
    <x v="3"/>
    <x v="0"/>
    <x v="4"/>
    <x v="12"/>
    <n v="2"/>
    <n v="122.43"/>
    <n v="244.86"/>
    <n v="0"/>
    <n v="0"/>
    <n v="69.08"/>
    <n v="244.86"/>
    <n v="138.16"/>
    <n v="106.70000000000002"/>
    <n v="0.43575920934411505"/>
  </r>
  <r>
    <n v="2940"/>
    <x v="31"/>
    <n v="2026"/>
    <x v="0"/>
    <n v="2"/>
    <s v="Feb"/>
    <x v="0"/>
    <x v="15"/>
    <x v="3"/>
    <x v="1"/>
    <x v="1"/>
    <x v="3"/>
    <n v="2"/>
    <n v="140.47"/>
    <n v="280.94"/>
    <n v="0.05"/>
    <n v="14.047000000000001"/>
    <n v="78.39"/>
    <n v="266.89299999999997"/>
    <n v="156.78"/>
    <n v="110.11299999999997"/>
    <n v="0.41257357817552348"/>
  </r>
  <r>
    <n v="1263"/>
    <x v="32"/>
    <n v="2026"/>
    <x v="0"/>
    <n v="2"/>
    <s v="Feb"/>
    <x v="1"/>
    <x v="14"/>
    <x v="0"/>
    <x v="0"/>
    <x v="2"/>
    <x v="9"/>
    <n v="1"/>
    <n v="45.43"/>
    <n v="45.43"/>
    <n v="0.05"/>
    <n v="2.2715000000000001"/>
    <n v="18.670000000000002"/>
    <n v="43.158499999999997"/>
    <n v="18.670000000000002"/>
    <n v="24.488499999999995"/>
    <n v="0.56740850585632019"/>
  </r>
  <r>
    <n v="1641"/>
    <x v="32"/>
    <n v="2026"/>
    <x v="0"/>
    <n v="2"/>
    <s v="Feb"/>
    <x v="3"/>
    <x v="13"/>
    <x v="1"/>
    <x v="2"/>
    <x v="0"/>
    <x v="8"/>
    <n v="8"/>
    <n v="102.78"/>
    <n v="822.24"/>
    <n v="0.15"/>
    <n v="123.336"/>
    <n v="50.39"/>
    <n v="698.904"/>
    <n v="403.12"/>
    <n v="295.78399999999999"/>
    <n v="0.42321119924911005"/>
  </r>
  <r>
    <n v="2014"/>
    <x v="32"/>
    <n v="2026"/>
    <x v="0"/>
    <n v="2"/>
    <s v="Feb"/>
    <x v="1"/>
    <x v="11"/>
    <x v="3"/>
    <x v="1"/>
    <x v="3"/>
    <x v="19"/>
    <n v="1"/>
    <n v="123.95"/>
    <n v="123.95"/>
    <n v="0"/>
    <n v="0"/>
    <n v="61.32"/>
    <n v="123.95"/>
    <n v="61.32"/>
    <n v="62.63"/>
    <n v="0.50528438886647842"/>
  </r>
  <r>
    <n v="2642"/>
    <x v="32"/>
    <n v="2026"/>
    <x v="0"/>
    <n v="2"/>
    <s v="Feb"/>
    <x v="1"/>
    <x v="11"/>
    <x v="3"/>
    <x v="0"/>
    <x v="3"/>
    <x v="7"/>
    <n v="3"/>
    <n v="199.9"/>
    <n v="599.70000000000005"/>
    <n v="0"/>
    <n v="0"/>
    <n v="104.18"/>
    <n v="599.70000000000005"/>
    <n v="312.54000000000002"/>
    <n v="287.16000000000003"/>
    <n v="0.47883941970985494"/>
  </r>
  <r>
    <n v="2929"/>
    <x v="32"/>
    <n v="2026"/>
    <x v="0"/>
    <n v="2"/>
    <s v="Feb"/>
    <x v="1"/>
    <x v="12"/>
    <x v="3"/>
    <x v="0"/>
    <x v="1"/>
    <x v="1"/>
    <n v="1"/>
    <n v="93.78"/>
    <n v="93.78"/>
    <n v="0"/>
    <n v="0"/>
    <n v="44.21"/>
    <n v="93.78"/>
    <n v="44.21"/>
    <n v="49.57"/>
    <n v="0.52857752185967155"/>
  </r>
  <r>
    <n v="3855"/>
    <x v="32"/>
    <n v="2026"/>
    <x v="0"/>
    <n v="2"/>
    <s v="Feb"/>
    <x v="0"/>
    <x v="0"/>
    <x v="0"/>
    <x v="2"/>
    <x v="4"/>
    <x v="10"/>
    <n v="1"/>
    <n v="39.39"/>
    <n v="39.39"/>
    <n v="0.1"/>
    <n v="3.9390000000000001"/>
    <n v="15.09"/>
    <n v="35.451000000000001"/>
    <n v="15.09"/>
    <n v="20.361000000000001"/>
    <n v="0.57434204958957435"/>
  </r>
  <r>
    <n v="4031"/>
    <x v="32"/>
    <n v="2026"/>
    <x v="0"/>
    <n v="2"/>
    <s v="Feb"/>
    <x v="0"/>
    <x v="0"/>
    <x v="0"/>
    <x v="1"/>
    <x v="0"/>
    <x v="8"/>
    <n v="6"/>
    <n v="101.64"/>
    <n v="609.84"/>
    <n v="0"/>
    <n v="0"/>
    <n v="51.06"/>
    <n v="609.84"/>
    <n v="306.36"/>
    <n v="303.48"/>
    <n v="0.49763872491145217"/>
  </r>
  <r>
    <n v="2"/>
    <x v="33"/>
    <n v="2026"/>
    <x v="0"/>
    <n v="2"/>
    <s v="Feb"/>
    <x v="0"/>
    <x v="0"/>
    <x v="1"/>
    <x v="2"/>
    <x v="4"/>
    <x v="14"/>
    <n v="12"/>
    <n v="36.74"/>
    <n v="440.88"/>
    <n v="0.2"/>
    <n v="88.176000000000002"/>
    <n v="13.53"/>
    <n v="352.70400000000001"/>
    <n v="162.35999999999999"/>
    <n v="190.34400000000002"/>
    <n v="0.53967065868263475"/>
  </r>
  <r>
    <n v="4228"/>
    <x v="33"/>
    <n v="2026"/>
    <x v="0"/>
    <n v="2"/>
    <s v="Feb"/>
    <x v="3"/>
    <x v="8"/>
    <x v="2"/>
    <x v="1"/>
    <x v="1"/>
    <x v="11"/>
    <n v="2"/>
    <n v="154.62"/>
    <n v="309.24"/>
    <n v="0"/>
    <n v="0"/>
    <n v="78.209999999999994"/>
    <n v="309.24"/>
    <n v="156.41999999999999"/>
    <n v="152.82000000000002"/>
    <n v="0.49417927823050062"/>
  </r>
  <r>
    <n v="928"/>
    <x v="34"/>
    <n v="2026"/>
    <x v="0"/>
    <n v="2"/>
    <s v="Feb"/>
    <x v="0"/>
    <x v="0"/>
    <x v="3"/>
    <x v="1"/>
    <x v="3"/>
    <x v="19"/>
    <n v="1"/>
    <n v="125.63"/>
    <n v="125.63"/>
    <n v="0.1"/>
    <n v="12.563000000000001"/>
    <n v="60.38"/>
    <n v="113.06699999999999"/>
    <n v="60.38"/>
    <n v="52.686999999999991"/>
    <n v="0.46598034793529497"/>
  </r>
  <r>
    <n v="933"/>
    <x v="34"/>
    <n v="2026"/>
    <x v="0"/>
    <n v="2"/>
    <s v="Feb"/>
    <x v="1"/>
    <x v="11"/>
    <x v="0"/>
    <x v="1"/>
    <x v="3"/>
    <x v="13"/>
    <n v="2"/>
    <n v="81.59"/>
    <n v="163.18"/>
    <n v="0.1"/>
    <n v="16.318000000000001"/>
    <n v="38.64"/>
    <n v="146.86200000000002"/>
    <n v="77.28"/>
    <n v="69.582000000000022"/>
    <n v="0.47379172284185161"/>
  </r>
  <r>
    <n v="1646"/>
    <x v="34"/>
    <n v="2026"/>
    <x v="0"/>
    <n v="2"/>
    <s v="Feb"/>
    <x v="2"/>
    <x v="5"/>
    <x v="0"/>
    <x v="1"/>
    <x v="2"/>
    <x v="9"/>
    <n v="2"/>
    <n v="45.81"/>
    <n v="91.62"/>
    <n v="0.1"/>
    <n v="9.1620000000000008"/>
    <n v="18.420000000000002"/>
    <n v="82.458000000000013"/>
    <n v="36.840000000000003"/>
    <n v="45.618000000000009"/>
    <n v="0.55322709743141962"/>
  </r>
  <r>
    <n v="380"/>
    <x v="35"/>
    <n v="2026"/>
    <x v="0"/>
    <n v="2"/>
    <s v="Feb"/>
    <x v="1"/>
    <x v="12"/>
    <x v="0"/>
    <x v="0"/>
    <x v="4"/>
    <x v="12"/>
    <n v="3"/>
    <n v="125.63"/>
    <n v="376.89"/>
    <n v="0"/>
    <n v="0"/>
    <n v="71.05"/>
    <n v="376.89"/>
    <n v="213.14999999999998"/>
    <n v="163.74"/>
    <n v="0.43445037013452203"/>
  </r>
  <r>
    <n v="1723"/>
    <x v="35"/>
    <n v="2026"/>
    <x v="0"/>
    <n v="2"/>
    <s v="Feb"/>
    <x v="3"/>
    <x v="8"/>
    <x v="0"/>
    <x v="0"/>
    <x v="0"/>
    <x v="8"/>
    <n v="2"/>
    <n v="101.01"/>
    <n v="202.02"/>
    <n v="0"/>
    <n v="0"/>
    <n v="50.26"/>
    <n v="202.02"/>
    <n v="100.52"/>
    <n v="101.50000000000001"/>
    <n v="0.50242550242550243"/>
  </r>
  <r>
    <n v="2529"/>
    <x v="35"/>
    <n v="2026"/>
    <x v="0"/>
    <n v="2"/>
    <s v="Feb"/>
    <x v="3"/>
    <x v="13"/>
    <x v="0"/>
    <x v="0"/>
    <x v="1"/>
    <x v="11"/>
    <n v="6"/>
    <n v="154.22"/>
    <n v="925.31999999999994"/>
    <n v="0"/>
    <n v="0"/>
    <n v="79.599999999999994"/>
    <n v="925.31999999999994"/>
    <n v="477.59999999999997"/>
    <n v="447.71999999999997"/>
    <n v="0.4838542342108676"/>
  </r>
  <r>
    <n v="2685"/>
    <x v="35"/>
    <n v="2026"/>
    <x v="0"/>
    <n v="2"/>
    <s v="Feb"/>
    <x v="1"/>
    <x v="14"/>
    <x v="0"/>
    <x v="1"/>
    <x v="1"/>
    <x v="17"/>
    <n v="1"/>
    <n v="72.78"/>
    <n v="72.78"/>
    <n v="0.05"/>
    <n v="3.6390000000000002"/>
    <n v="33.26"/>
    <n v="69.140999999999991"/>
    <n v="33.26"/>
    <n v="35.880999999999993"/>
    <n v="0.51895402149231273"/>
  </r>
  <r>
    <n v="2793"/>
    <x v="35"/>
    <n v="2026"/>
    <x v="0"/>
    <n v="2"/>
    <s v="Feb"/>
    <x v="1"/>
    <x v="14"/>
    <x v="1"/>
    <x v="2"/>
    <x v="3"/>
    <x v="19"/>
    <n v="3"/>
    <n v="122.69"/>
    <n v="368.07"/>
    <n v="0.05"/>
    <n v="18.403500000000001"/>
    <n v="62.08"/>
    <n v="349.66649999999998"/>
    <n v="186.24"/>
    <n v="163.42649999999998"/>
    <n v="0.46737820180085876"/>
  </r>
  <r>
    <n v="346"/>
    <x v="36"/>
    <n v="2026"/>
    <x v="0"/>
    <n v="2"/>
    <s v="Feb"/>
    <x v="1"/>
    <x v="1"/>
    <x v="0"/>
    <x v="2"/>
    <x v="0"/>
    <x v="8"/>
    <n v="3"/>
    <n v="103.22"/>
    <n v="309.65999999999997"/>
    <n v="0"/>
    <n v="0"/>
    <n v="50.74"/>
    <n v="309.65999999999997"/>
    <n v="152.22"/>
    <n v="157.43999999999997"/>
    <n v="0.50842859910869986"/>
  </r>
  <r>
    <n v="539"/>
    <x v="36"/>
    <n v="2026"/>
    <x v="0"/>
    <n v="2"/>
    <s v="Feb"/>
    <x v="0"/>
    <x v="15"/>
    <x v="3"/>
    <x v="1"/>
    <x v="1"/>
    <x v="1"/>
    <n v="3"/>
    <n v="92.96"/>
    <n v="278.88"/>
    <n v="0.15"/>
    <n v="41.832000000000001"/>
    <n v="44.56"/>
    <n v="237.048"/>
    <n v="133.68"/>
    <n v="103.36799999999999"/>
    <n v="0.43606358205932971"/>
  </r>
  <r>
    <n v="1368"/>
    <x v="36"/>
    <n v="2026"/>
    <x v="0"/>
    <n v="2"/>
    <s v="Feb"/>
    <x v="1"/>
    <x v="12"/>
    <x v="2"/>
    <x v="1"/>
    <x v="2"/>
    <x v="2"/>
    <n v="1"/>
    <n v="36.520000000000003"/>
    <n v="36.520000000000003"/>
    <n v="0"/>
    <n v="0"/>
    <n v="13.94"/>
    <n v="36.520000000000003"/>
    <n v="13.94"/>
    <n v="22.580000000000005"/>
    <n v="0.61829134720700996"/>
  </r>
  <r>
    <n v="3506"/>
    <x v="36"/>
    <n v="2026"/>
    <x v="0"/>
    <n v="2"/>
    <s v="Feb"/>
    <x v="0"/>
    <x v="0"/>
    <x v="2"/>
    <x v="0"/>
    <x v="4"/>
    <x v="16"/>
    <n v="3"/>
    <n v="50.65"/>
    <n v="151.94999999999999"/>
    <n v="0"/>
    <n v="0"/>
    <n v="21.49"/>
    <n v="151.94999999999999"/>
    <n v="64.47"/>
    <n v="87.47999999999999"/>
    <n v="0.57571569595261596"/>
  </r>
  <r>
    <n v="1314"/>
    <x v="37"/>
    <n v="2026"/>
    <x v="0"/>
    <n v="2"/>
    <s v="Feb"/>
    <x v="3"/>
    <x v="4"/>
    <x v="0"/>
    <x v="0"/>
    <x v="2"/>
    <x v="2"/>
    <n v="2"/>
    <n v="37.03"/>
    <n v="74.06"/>
    <n v="0.15"/>
    <n v="11.109"/>
    <n v="13.87"/>
    <n v="62.951000000000001"/>
    <n v="27.74"/>
    <n v="35.210999999999999"/>
    <n v="0.55933980397451988"/>
  </r>
  <r>
    <n v="2092"/>
    <x v="37"/>
    <n v="2026"/>
    <x v="0"/>
    <n v="2"/>
    <s v="Feb"/>
    <x v="2"/>
    <x v="2"/>
    <x v="0"/>
    <x v="1"/>
    <x v="4"/>
    <x v="14"/>
    <n v="1"/>
    <n v="36.619999999999997"/>
    <n v="36.619999999999997"/>
    <n v="0"/>
    <n v="0"/>
    <n v="13.55"/>
    <n v="36.619999999999997"/>
    <n v="13.55"/>
    <n v="23.069999999999997"/>
    <n v="0.62998361551064985"/>
  </r>
  <r>
    <n v="5083"/>
    <x v="37"/>
    <n v="2026"/>
    <x v="0"/>
    <n v="2"/>
    <s v="Feb"/>
    <x v="2"/>
    <x v="16"/>
    <x v="2"/>
    <x v="0"/>
    <x v="3"/>
    <x v="13"/>
    <n v="1"/>
    <n v="81.47"/>
    <n v="81.47"/>
    <n v="0"/>
    <n v="0"/>
    <n v="39.18"/>
    <n v="81.47"/>
    <n v="39.18"/>
    <n v="42.29"/>
    <n v="0.51908678040996681"/>
  </r>
  <r>
    <n v="582"/>
    <x v="38"/>
    <n v="2026"/>
    <x v="0"/>
    <n v="2"/>
    <s v="Feb"/>
    <x v="1"/>
    <x v="1"/>
    <x v="1"/>
    <x v="0"/>
    <x v="3"/>
    <x v="19"/>
    <n v="12"/>
    <n v="122.75"/>
    <n v="1473"/>
    <n v="0.15"/>
    <n v="220.95"/>
    <n v="62.51"/>
    <n v="1252.05"/>
    <n v="750.12"/>
    <n v="501.92999999999995"/>
    <n v="0.40088654606445429"/>
  </r>
  <r>
    <n v="902"/>
    <x v="38"/>
    <n v="2026"/>
    <x v="0"/>
    <n v="2"/>
    <s v="Feb"/>
    <x v="0"/>
    <x v="9"/>
    <x v="0"/>
    <x v="2"/>
    <x v="4"/>
    <x v="16"/>
    <n v="1"/>
    <n v="50.38"/>
    <n v="50.38"/>
    <n v="0.05"/>
    <n v="2.5190000000000001"/>
    <n v="21.95"/>
    <n v="47.860999999999997"/>
    <n v="21.95"/>
    <n v="25.910999999999998"/>
    <n v="0.54138024696516995"/>
  </r>
  <r>
    <n v="2396"/>
    <x v="38"/>
    <n v="2026"/>
    <x v="0"/>
    <n v="2"/>
    <s v="Feb"/>
    <x v="3"/>
    <x v="7"/>
    <x v="0"/>
    <x v="2"/>
    <x v="4"/>
    <x v="16"/>
    <n v="2"/>
    <n v="50.4"/>
    <n v="100.8"/>
    <n v="0"/>
    <n v="0"/>
    <n v="21.43"/>
    <n v="100.8"/>
    <n v="42.86"/>
    <n v="57.94"/>
    <n v="0.57480158730158726"/>
  </r>
  <r>
    <n v="2494"/>
    <x v="38"/>
    <n v="2026"/>
    <x v="0"/>
    <n v="2"/>
    <s v="Feb"/>
    <x v="2"/>
    <x v="5"/>
    <x v="0"/>
    <x v="1"/>
    <x v="1"/>
    <x v="17"/>
    <n v="1"/>
    <n v="69.98"/>
    <n v="69.98"/>
    <n v="0"/>
    <n v="0"/>
    <n v="33.21"/>
    <n v="69.98"/>
    <n v="33.21"/>
    <n v="36.770000000000003"/>
    <n v="0.52543583881108891"/>
  </r>
  <r>
    <n v="2925"/>
    <x v="38"/>
    <n v="2026"/>
    <x v="0"/>
    <n v="2"/>
    <s v="Feb"/>
    <x v="0"/>
    <x v="0"/>
    <x v="2"/>
    <x v="1"/>
    <x v="1"/>
    <x v="1"/>
    <n v="3"/>
    <n v="90.04"/>
    <n v="270.12"/>
    <n v="0.05"/>
    <n v="13.506"/>
    <n v="45.25"/>
    <n v="256.61399999999998"/>
    <n v="135.75"/>
    <n v="120.86399999999998"/>
    <n v="0.47099534709719654"/>
  </r>
  <r>
    <n v="3614"/>
    <x v="38"/>
    <n v="2026"/>
    <x v="0"/>
    <n v="2"/>
    <s v="Feb"/>
    <x v="1"/>
    <x v="14"/>
    <x v="0"/>
    <x v="1"/>
    <x v="4"/>
    <x v="16"/>
    <n v="3"/>
    <n v="51.18"/>
    <n v="153.54"/>
    <n v="0"/>
    <n v="0"/>
    <n v="21.95"/>
    <n v="153.54"/>
    <n v="65.849999999999994"/>
    <n v="87.69"/>
    <n v="0.57112153184837833"/>
  </r>
  <r>
    <n v="4360"/>
    <x v="38"/>
    <n v="2026"/>
    <x v="0"/>
    <n v="2"/>
    <s v="Feb"/>
    <x v="0"/>
    <x v="15"/>
    <x v="0"/>
    <x v="1"/>
    <x v="2"/>
    <x v="2"/>
    <n v="1"/>
    <n v="35.69"/>
    <n v="35.69"/>
    <n v="0"/>
    <n v="0"/>
    <n v="13.38"/>
    <n v="35.69"/>
    <n v="13.38"/>
    <n v="22.309999999999995"/>
    <n v="0.62510507144858496"/>
  </r>
  <r>
    <n v="4582"/>
    <x v="38"/>
    <n v="2026"/>
    <x v="0"/>
    <n v="2"/>
    <s v="Feb"/>
    <x v="3"/>
    <x v="7"/>
    <x v="0"/>
    <x v="1"/>
    <x v="0"/>
    <x v="4"/>
    <n v="3"/>
    <n v="50.29"/>
    <n v="150.87"/>
    <n v="0.05"/>
    <n v="7.5435000000000008"/>
    <n v="22.87"/>
    <n v="143.32650000000001"/>
    <n v="68.61"/>
    <n v="74.716500000000011"/>
    <n v="0.52130275978273388"/>
  </r>
  <r>
    <n v="4381"/>
    <x v="39"/>
    <n v="2026"/>
    <x v="0"/>
    <n v="2"/>
    <s v="Feb"/>
    <x v="1"/>
    <x v="12"/>
    <x v="3"/>
    <x v="0"/>
    <x v="3"/>
    <x v="7"/>
    <n v="1"/>
    <n v="194.32"/>
    <n v="194.32"/>
    <n v="0.05"/>
    <n v="9.7160000000000011"/>
    <n v="102.52"/>
    <n v="184.60399999999998"/>
    <n v="102.52"/>
    <n v="82.083999999999989"/>
    <n v="0.44464908669367942"/>
  </r>
  <r>
    <n v="4964"/>
    <x v="39"/>
    <n v="2026"/>
    <x v="0"/>
    <n v="2"/>
    <s v="Feb"/>
    <x v="3"/>
    <x v="13"/>
    <x v="2"/>
    <x v="1"/>
    <x v="4"/>
    <x v="10"/>
    <n v="4"/>
    <n v="40.44"/>
    <n v="161.76"/>
    <n v="0"/>
    <n v="0"/>
    <n v="14.75"/>
    <n v="161.76"/>
    <n v="59"/>
    <n v="102.75999999999999"/>
    <n v="0.63526211671612265"/>
  </r>
  <r>
    <n v="255"/>
    <x v="40"/>
    <n v="2026"/>
    <x v="0"/>
    <n v="2"/>
    <s v="Feb"/>
    <x v="3"/>
    <x v="7"/>
    <x v="0"/>
    <x v="1"/>
    <x v="2"/>
    <x v="15"/>
    <n v="3"/>
    <n v="134.53"/>
    <n v="403.59000000000003"/>
    <n v="0.1"/>
    <n v="40.359000000000009"/>
    <n v="69.12"/>
    <n v="363.23100000000005"/>
    <n v="207.36"/>
    <n v="155.87100000000004"/>
    <n v="0.42912361555043488"/>
  </r>
  <r>
    <n v="2178"/>
    <x v="40"/>
    <n v="2026"/>
    <x v="0"/>
    <n v="2"/>
    <s v="Feb"/>
    <x v="2"/>
    <x v="2"/>
    <x v="3"/>
    <x v="1"/>
    <x v="1"/>
    <x v="11"/>
    <n v="6"/>
    <n v="154.05000000000001"/>
    <n v="924.30000000000007"/>
    <n v="0"/>
    <n v="0"/>
    <n v="79.25"/>
    <n v="924.30000000000007"/>
    <n v="475.5"/>
    <n v="448.80000000000007"/>
    <n v="0.4855566374553717"/>
  </r>
  <r>
    <n v="3416"/>
    <x v="40"/>
    <n v="2026"/>
    <x v="0"/>
    <n v="2"/>
    <s v="Feb"/>
    <x v="2"/>
    <x v="2"/>
    <x v="0"/>
    <x v="1"/>
    <x v="2"/>
    <x v="15"/>
    <n v="1"/>
    <n v="135.4"/>
    <n v="135.4"/>
    <n v="0"/>
    <n v="0"/>
    <n v="67.56"/>
    <n v="135.4"/>
    <n v="67.56"/>
    <n v="67.84"/>
    <n v="0.50103397341211231"/>
  </r>
  <r>
    <n v="3854"/>
    <x v="40"/>
    <n v="2026"/>
    <x v="0"/>
    <n v="2"/>
    <s v="Feb"/>
    <x v="0"/>
    <x v="0"/>
    <x v="0"/>
    <x v="1"/>
    <x v="0"/>
    <x v="6"/>
    <n v="2"/>
    <n v="41.03"/>
    <n v="82.06"/>
    <n v="0"/>
    <n v="0"/>
    <n v="16.260000000000002"/>
    <n v="82.06"/>
    <n v="32.520000000000003"/>
    <n v="49.54"/>
    <n v="0.60370460638557155"/>
  </r>
  <r>
    <n v="3952"/>
    <x v="40"/>
    <n v="2026"/>
    <x v="0"/>
    <n v="2"/>
    <s v="Feb"/>
    <x v="3"/>
    <x v="8"/>
    <x v="3"/>
    <x v="1"/>
    <x v="0"/>
    <x v="0"/>
    <n v="1"/>
    <n v="81.44"/>
    <n v="81.44"/>
    <n v="0.05"/>
    <n v="4.0720000000000001"/>
    <n v="43.9"/>
    <n v="77.367999999999995"/>
    <n v="43.9"/>
    <n v="33.467999999999996"/>
    <n v="0.43258194602419603"/>
  </r>
  <r>
    <n v="4076"/>
    <x v="40"/>
    <n v="2026"/>
    <x v="0"/>
    <n v="2"/>
    <s v="Feb"/>
    <x v="0"/>
    <x v="0"/>
    <x v="1"/>
    <x v="2"/>
    <x v="3"/>
    <x v="19"/>
    <n v="8"/>
    <n v="122.19"/>
    <n v="977.52"/>
    <n v="0.1"/>
    <n v="97.75200000000001"/>
    <n v="60"/>
    <n v="879.76800000000003"/>
    <n v="480"/>
    <n v="399.76800000000003"/>
    <n v="0.45440161497121973"/>
  </r>
  <r>
    <n v="4156"/>
    <x v="40"/>
    <n v="2026"/>
    <x v="0"/>
    <n v="2"/>
    <s v="Feb"/>
    <x v="2"/>
    <x v="16"/>
    <x v="2"/>
    <x v="0"/>
    <x v="1"/>
    <x v="3"/>
    <n v="2"/>
    <n v="146.33000000000001"/>
    <n v="292.66000000000003"/>
    <n v="0.1"/>
    <n v="29.266000000000005"/>
    <n v="81.34"/>
    <n v="263.39400000000001"/>
    <n v="162.68"/>
    <n v="100.714"/>
    <n v="0.38237013751262366"/>
  </r>
  <r>
    <n v="4260"/>
    <x v="40"/>
    <n v="2026"/>
    <x v="0"/>
    <n v="2"/>
    <s v="Feb"/>
    <x v="2"/>
    <x v="16"/>
    <x v="3"/>
    <x v="0"/>
    <x v="2"/>
    <x v="15"/>
    <n v="1"/>
    <n v="131.24"/>
    <n v="131.24"/>
    <n v="0.05"/>
    <n v="6.5620000000000012"/>
    <n v="66.14"/>
    <n v="124.678"/>
    <n v="66.14"/>
    <n v="58.537999999999997"/>
    <n v="0.46951346669019395"/>
  </r>
  <r>
    <n v="4294"/>
    <x v="40"/>
    <n v="2026"/>
    <x v="0"/>
    <n v="2"/>
    <s v="Feb"/>
    <x v="1"/>
    <x v="1"/>
    <x v="1"/>
    <x v="1"/>
    <x v="4"/>
    <x v="16"/>
    <n v="5"/>
    <n v="51.37"/>
    <n v="256.84999999999997"/>
    <n v="0.05"/>
    <n v="12.842499999999999"/>
    <n v="21.81"/>
    <n v="244.00749999999996"/>
    <n v="109.05"/>
    <n v="134.95749999999998"/>
    <n v="0.55308750755612024"/>
  </r>
  <r>
    <n v="1019"/>
    <x v="41"/>
    <n v="2026"/>
    <x v="0"/>
    <n v="2"/>
    <s v="Feb"/>
    <x v="1"/>
    <x v="12"/>
    <x v="2"/>
    <x v="1"/>
    <x v="3"/>
    <x v="19"/>
    <n v="5"/>
    <n v="121.94"/>
    <n v="609.70000000000005"/>
    <n v="0"/>
    <n v="0"/>
    <n v="62.3"/>
    <n v="609.70000000000005"/>
    <n v="311.5"/>
    <n v="298.20000000000005"/>
    <n v="0.48909299655568317"/>
  </r>
  <r>
    <n v="1471"/>
    <x v="41"/>
    <n v="2026"/>
    <x v="0"/>
    <n v="2"/>
    <s v="Feb"/>
    <x v="0"/>
    <x v="0"/>
    <x v="0"/>
    <x v="0"/>
    <x v="3"/>
    <x v="19"/>
    <n v="4"/>
    <n v="124.55"/>
    <n v="498.2"/>
    <n v="0"/>
    <n v="0"/>
    <n v="60.41"/>
    <n v="498.2"/>
    <n v="241.64"/>
    <n v="256.56"/>
    <n v="0.51497390606182258"/>
  </r>
  <r>
    <n v="2520"/>
    <x v="41"/>
    <n v="2026"/>
    <x v="0"/>
    <n v="2"/>
    <s v="Feb"/>
    <x v="1"/>
    <x v="14"/>
    <x v="1"/>
    <x v="2"/>
    <x v="3"/>
    <x v="5"/>
    <n v="10"/>
    <n v="343.77"/>
    <n v="3437.7"/>
    <n v="0.15"/>
    <n v="515.65499999999997"/>
    <n v="195.29"/>
    <n v="2922.0449999999996"/>
    <n v="1952.8999999999999"/>
    <n v="969.14499999999975"/>
    <n v="0.33166669233362245"/>
  </r>
  <r>
    <n v="4649"/>
    <x v="41"/>
    <n v="2026"/>
    <x v="0"/>
    <n v="2"/>
    <s v="Feb"/>
    <x v="1"/>
    <x v="1"/>
    <x v="3"/>
    <x v="0"/>
    <x v="0"/>
    <x v="0"/>
    <n v="1"/>
    <n v="81.819999999999993"/>
    <n v="81.819999999999993"/>
    <n v="0.05"/>
    <n v="4.0910000000000002"/>
    <n v="43.83"/>
    <n v="77.728999999999985"/>
    <n v="43.83"/>
    <n v="33.898999999999987"/>
    <n v="0.43611779387358635"/>
  </r>
  <r>
    <n v="4545"/>
    <x v="42"/>
    <n v="2026"/>
    <x v="0"/>
    <n v="2"/>
    <s v="Feb"/>
    <x v="0"/>
    <x v="9"/>
    <x v="2"/>
    <x v="1"/>
    <x v="2"/>
    <x v="2"/>
    <n v="1"/>
    <n v="36.58"/>
    <n v="36.58"/>
    <n v="0.1"/>
    <n v="3.6579999999999999"/>
    <n v="13.76"/>
    <n v="32.921999999999997"/>
    <n v="13.76"/>
    <n v="19.161999999999999"/>
    <n v="0.58204240325618128"/>
  </r>
  <r>
    <n v="285"/>
    <x v="43"/>
    <n v="2026"/>
    <x v="0"/>
    <n v="2"/>
    <s v="Feb"/>
    <x v="3"/>
    <x v="8"/>
    <x v="2"/>
    <x v="1"/>
    <x v="1"/>
    <x v="1"/>
    <n v="4"/>
    <n v="92.87"/>
    <n v="371.48"/>
    <n v="0"/>
    <n v="0"/>
    <n v="44.95"/>
    <n v="371.48"/>
    <n v="179.8"/>
    <n v="191.68"/>
    <n v="0.51599009367933668"/>
  </r>
  <r>
    <n v="1499"/>
    <x v="43"/>
    <n v="2026"/>
    <x v="0"/>
    <n v="2"/>
    <s v="Feb"/>
    <x v="3"/>
    <x v="8"/>
    <x v="0"/>
    <x v="1"/>
    <x v="0"/>
    <x v="6"/>
    <n v="2"/>
    <n v="41.21"/>
    <n v="82.42"/>
    <n v="0"/>
    <n v="0"/>
    <n v="16.64"/>
    <n v="82.42"/>
    <n v="33.28"/>
    <n v="49.14"/>
    <n v="0.59621451104100942"/>
  </r>
  <r>
    <n v="2615"/>
    <x v="43"/>
    <n v="2026"/>
    <x v="0"/>
    <n v="2"/>
    <s v="Feb"/>
    <x v="0"/>
    <x v="15"/>
    <x v="0"/>
    <x v="0"/>
    <x v="1"/>
    <x v="11"/>
    <n v="6"/>
    <n v="155.79"/>
    <n v="934.74"/>
    <n v="0"/>
    <n v="0"/>
    <n v="77.48"/>
    <n v="934.74"/>
    <n v="464.88"/>
    <n v="469.86"/>
    <n v="0.50266384235188399"/>
  </r>
  <r>
    <n v="479"/>
    <x v="44"/>
    <n v="2026"/>
    <x v="0"/>
    <n v="2"/>
    <s v="Feb"/>
    <x v="0"/>
    <x v="0"/>
    <x v="0"/>
    <x v="0"/>
    <x v="4"/>
    <x v="16"/>
    <n v="2"/>
    <n v="50.16"/>
    <n v="100.32"/>
    <n v="0.1"/>
    <n v="10.032"/>
    <n v="21.48"/>
    <n v="90.287999999999997"/>
    <n v="42.96"/>
    <n v="47.327999999999996"/>
    <n v="0.52418926103136632"/>
  </r>
  <r>
    <n v="4069"/>
    <x v="44"/>
    <n v="2026"/>
    <x v="0"/>
    <n v="2"/>
    <s v="Feb"/>
    <x v="3"/>
    <x v="8"/>
    <x v="0"/>
    <x v="1"/>
    <x v="1"/>
    <x v="3"/>
    <n v="4"/>
    <n v="140.63999999999999"/>
    <n v="562.55999999999995"/>
    <n v="0"/>
    <n v="0"/>
    <n v="77.510000000000005"/>
    <n v="562.55999999999995"/>
    <n v="310.04000000000002"/>
    <n v="252.51999999999992"/>
    <n v="0.4488765642775881"/>
  </r>
  <r>
    <n v="4588"/>
    <x v="44"/>
    <n v="2026"/>
    <x v="0"/>
    <n v="2"/>
    <s v="Feb"/>
    <x v="0"/>
    <x v="0"/>
    <x v="3"/>
    <x v="1"/>
    <x v="3"/>
    <x v="13"/>
    <n v="1"/>
    <n v="80.680000000000007"/>
    <n v="80.680000000000007"/>
    <n v="0"/>
    <n v="0"/>
    <n v="39.630000000000003"/>
    <n v="80.680000000000007"/>
    <n v="39.630000000000003"/>
    <n v="41.050000000000004"/>
    <n v="0.50880019831432821"/>
  </r>
  <r>
    <n v="14"/>
    <x v="45"/>
    <n v="2026"/>
    <x v="0"/>
    <n v="2"/>
    <s v="Feb"/>
    <x v="0"/>
    <x v="0"/>
    <x v="1"/>
    <x v="2"/>
    <x v="2"/>
    <x v="18"/>
    <n v="3"/>
    <n v="162.44999999999999"/>
    <n v="487.34999999999997"/>
    <n v="0.05"/>
    <n v="24.3675"/>
    <n v="86.43"/>
    <n v="462.98249999999996"/>
    <n v="259.29000000000002"/>
    <n v="203.69249999999994"/>
    <n v="0.43995723380473334"/>
  </r>
  <r>
    <n v="303"/>
    <x v="45"/>
    <n v="2026"/>
    <x v="0"/>
    <n v="2"/>
    <s v="Feb"/>
    <x v="1"/>
    <x v="6"/>
    <x v="3"/>
    <x v="0"/>
    <x v="0"/>
    <x v="8"/>
    <n v="2"/>
    <n v="102.12"/>
    <n v="204.24"/>
    <n v="0.15"/>
    <n v="30.635999999999999"/>
    <n v="51.03"/>
    <n v="173.60400000000001"/>
    <n v="102.06"/>
    <n v="71.544000000000011"/>
    <n v="0.41211032003870884"/>
  </r>
  <r>
    <n v="1197"/>
    <x v="46"/>
    <n v="2026"/>
    <x v="0"/>
    <n v="2"/>
    <s v="Feb"/>
    <x v="2"/>
    <x v="3"/>
    <x v="0"/>
    <x v="1"/>
    <x v="0"/>
    <x v="8"/>
    <n v="2"/>
    <n v="101.77"/>
    <n v="203.54"/>
    <n v="0"/>
    <n v="0"/>
    <n v="51.34"/>
    <n v="203.54"/>
    <n v="102.68"/>
    <n v="100.85999999999999"/>
    <n v="0.49552913432249185"/>
  </r>
  <r>
    <n v="2714"/>
    <x v="46"/>
    <n v="2026"/>
    <x v="0"/>
    <n v="2"/>
    <s v="Feb"/>
    <x v="0"/>
    <x v="15"/>
    <x v="0"/>
    <x v="2"/>
    <x v="1"/>
    <x v="11"/>
    <n v="3"/>
    <n v="153.24"/>
    <n v="459.72"/>
    <n v="0.15"/>
    <n v="68.957999999999998"/>
    <n v="77.61"/>
    <n v="390.762"/>
    <n v="232.82999999999998"/>
    <n v="157.93200000000002"/>
    <n v="0.40416417154175693"/>
  </r>
  <r>
    <n v="2753"/>
    <x v="46"/>
    <n v="2026"/>
    <x v="0"/>
    <n v="2"/>
    <s v="Feb"/>
    <x v="3"/>
    <x v="4"/>
    <x v="3"/>
    <x v="0"/>
    <x v="1"/>
    <x v="3"/>
    <n v="1"/>
    <n v="140.47"/>
    <n v="140.47"/>
    <n v="0"/>
    <n v="0"/>
    <n v="79.66"/>
    <n v="140.47"/>
    <n v="79.66"/>
    <n v="60.81"/>
    <n v="0.43290382288033036"/>
  </r>
  <r>
    <n v="3901"/>
    <x v="46"/>
    <n v="2026"/>
    <x v="0"/>
    <n v="2"/>
    <s v="Feb"/>
    <x v="3"/>
    <x v="7"/>
    <x v="2"/>
    <x v="1"/>
    <x v="1"/>
    <x v="17"/>
    <n v="4"/>
    <n v="70.67"/>
    <n v="282.68"/>
    <n v="0.05"/>
    <n v="14.134"/>
    <n v="32.96"/>
    <n v="268.54599999999999"/>
    <n v="131.84"/>
    <n v="136.70599999999999"/>
    <n v="0.50905990035226734"/>
  </r>
  <r>
    <n v="594"/>
    <x v="47"/>
    <n v="2026"/>
    <x v="0"/>
    <n v="2"/>
    <s v="Feb"/>
    <x v="0"/>
    <x v="15"/>
    <x v="2"/>
    <x v="2"/>
    <x v="2"/>
    <x v="15"/>
    <n v="3"/>
    <n v="134.91"/>
    <n v="404.73"/>
    <n v="0"/>
    <n v="0"/>
    <n v="67.69"/>
    <n v="404.73"/>
    <n v="203.07"/>
    <n v="201.66000000000003"/>
    <n v="0.49825809799125348"/>
  </r>
  <r>
    <n v="624"/>
    <x v="47"/>
    <n v="2026"/>
    <x v="0"/>
    <n v="2"/>
    <s v="Feb"/>
    <x v="2"/>
    <x v="2"/>
    <x v="0"/>
    <x v="2"/>
    <x v="1"/>
    <x v="17"/>
    <n v="1"/>
    <n v="70.86"/>
    <n v="70.86"/>
    <n v="0.1"/>
    <n v="7.0860000000000003"/>
    <n v="33.299999999999997"/>
    <n v="63.774000000000001"/>
    <n v="33.299999999999997"/>
    <n v="30.474000000000004"/>
    <n v="0.47784363533728486"/>
  </r>
  <r>
    <n v="1013"/>
    <x v="47"/>
    <n v="2026"/>
    <x v="0"/>
    <n v="2"/>
    <s v="Feb"/>
    <x v="1"/>
    <x v="12"/>
    <x v="2"/>
    <x v="1"/>
    <x v="0"/>
    <x v="8"/>
    <n v="1"/>
    <n v="104.35"/>
    <n v="104.35"/>
    <n v="0"/>
    <n v="0"/>
    <n v="51.49"/>
    <n v="104.35"/>
    <n v="51.49"/>
    <n v="52.859999999999992"/>
    <n v="0.50656444657402966"/>
  </r>
  <r>
    <n v="1100"/>
    <x v="47"/>
    <n v="2026"/>
    <x v="0"/>
    <n v="2"/>
    <s v="Feb"/>
    <x v="3"/>
    <x v="8"/>
    <x v="0"/>
    <x v="0"/>
    <x v="4"/>
    <x v="12"/>
    <n v="2"/>
    <n v="120.48"/>
    <n v="240.96"/>
    <n v="0"/>
    <n v="0"/>
    <n v="70.680000000000007"/>
    <n v="240.96"/>
    <n v="141.36000000000001"/>
    <n v="99.6"/>
    <n v="0.4133466135458167"/>
  </r>
  <r>
    <n v="2353"/>
    <x v="47"/>
    <n v="2026"/>
    <x v="0"/>
    <n v="2"/>
    <s v="Feb"/>
    <x v="1"/>
    <x v="12"/>
    <x v="0"/>
    <x v="0"/>
    <x v="3"/>
    <x v="5"/>
    <n v="1"/>
    <n v="339.52"/>
    <n v="339.52"/>
    <n v="0.1"/>
    <n v="33.951999999999998"/>
    <n v="191.19"/>
    <n v="305.56799999999998"/>
    <n v="191.19"/>
    <n v="114.37799999999999"/>
    <n v="0.3743127552623311"/>
  </r>
  <r>
    <n v="3020"/>
    <x v="47"/>
    <n v="2026"/>
    <x v="0"/>
    <n v="2"/>
    <s v="Feb"/>
    <x v="1"/>
    <x v="14"/>
    <x v="1"/>
    <x v="2"/>
    <x v="1"/>
    <x v="11"/>
    <n v="5"/>
    <n v="154.72999999999999"/>
    <n v="773.65"/>
    <n v="0.1"/>
    <n v="77.365000000000009"/>
    <n v="77.42"/>
    <n v="696.28499999999997"/>
    <n v="387.1"/>
    <n v="309.18499999999995"/>
    <n v="0.44404949122844806"/>
  </r>
  <r>
    <n v="3227"/>
    <x v="47"/>
    <n v="2026"/>
    <x v="0"/>
    <n v="2"/>
    <s v="Feb"/>
    <x v="2"/>
    <x v="5"/>
    <x v="2"/>
    <x v="2"/>
    <x v="1"/>
    <x v="1"/>
    <n v="4"/>
    <n v="93.98"/>
    <n v="375.92"/>
    <n v="0.05"/>
    <n v="18.796000000000003"/>
    <n v="44.6"/>
    <n v="357.12400000000002"/>
    <n v="178.4"/>
    <n v="178.72400000000002"/>
    <n v="0.50045362395134463"/>
  </r>
  <r>
    <n v="3530"/>
    <x v="47"/>
    <n v="2026"/>
    <x v="0"/>
    <n v="2"/>
    <s v="Feb"/>
    <x v="0"/>
    <x v="0"/>
    <x v="0"/>
    <x v="1"/>
    <x v="3"/>
    <x v="5"/>
    <n v="2"/>
    <n v="336.83"/>
    <n v="673.66"/>
    <n v="0"/>
    <n v="0"/>
    <n v="194.42"/>
    <n v="673.66"/>
    <n v="388.84"/>
    <n v="284.82"/>
    <n v="0.42279488169106078"/>
  </r>
  <r>
    <n v="6"/>
    <x v="48"/>
    <n v="2026"/>
    <x v="0"/>
    <n v="2"/>
    <s v="Feb"/>
    <x v="3"/>
    <x v="8"/>
    <x v="2"/>
    <x v="0"/>
    <x v="3"/>
    <x v="5"/>
    <n v="1"/>
    <n v="338.93"/>
    <n v="338.93"/>
    <n v="0"/>
    <n v="0"/>
    <n v="197.92"/>
    <n v="338.93"/>
    <n v="197.92"/>
    <n v="141.01000000000002"/>
    <n v="0.41604461098161866"/>
  </r>
  <r>
    <n v="2038"/>
    <x v="48"/>
    <n v="2026"/>
    <x v="0"/>
    <n v="2"/>
    <s v="Feb"/>
    <x v="0"/>
    <x v="9"/>
    <x v="0"/>
    <x v="1"/>
    <x v="3"/>
    <x v="19"/>
    <n v="5"/>
    <n v="122.72"/>
    <n v="613.6"/>
    <n v="0"/>
    <n v="0"/>
    <n v="62.41"/>
    <n v="613.6"/>
    <n v="312.04999999999995"/>
    <n v="301.55000000000007"/>
    <n v="0.49144393741851378"/>
  </r>
  <r>
    <n v="4104"/>
    <x v="48"/>
    <n v="2026"/>
    <x v="0"/>
    <n v="2"/>
    <s v="Feb"/>
    <x v="3"/>
    <x v="4"/>
    <x v="0"/>
    <x v="1"/>
    <x v="2"/>
    <x v="15"/>
    <n v="4"/>
    <n v="135.63"/>
    <n v="542.52"/>
    <n v="0.05"/>
    <n v="27.126000000000001"/>
    <n v="65.900000000000006"/>
    <n v="515.39400000000001"/>
    <n v="263.60000000000002"/>
    <n v="251.79399999999998"/>
    <n v="0.4885466264644136"/>
  </r>
  <r>
    <n v="1072"/>
    <x v="49"/>
    <n v="2026"/>
    <x v="0"/>
    <n v="2"/>
    <s v="Feb"/>
    <x v="2"/>
    <x v="16"/>
    <x v="0"/>
    <x v="0"/>
    <x v="3"/>
    <x v="13"/>
    <n v="2"/>
    <n v="81.34"/>
    <n v="162.68"/>
    <n v="0.05"/>
    <n v="8.1340000000000003"/>
    <n v="40.64"/>
    <n v="154.54599999999999"/>
    <n v="81.28"/>
    <n v="73.265999999999991"/>
    <n v="0.47407244445019603"/>
  </r>
  <r>
    <n v="2435"/>
    <x v="49"/>
    <n v="2026"/>
    <x v="0"/>
    <n v="2"/>
    <s v="Feb"/>
    <x v="2"/>
    <x v="3"/>
    <x v="0"/>
    <x v="1"/>
    <x v="0"/>
    <x v="6"/>
    <n v="1"/>
    <n v="41.01"/>
    <n v="41.01"/>
    <n v="0.05"/>
    <n v="2.0505"/>
    <n v="16.489999999999998"/>
    <n v="38.959499999999998"/>
    <n v="16.489999999999998"/>
    <n v="22.4695"/>
    <n v="0.57673994789460847"/>
  </r>
  <r>
    <n v="4476"/>
    <x v="49"/>
    <n v="2026"/>
    <x v="0"/>
    <n v="2"/>
    <s v="Feb"/>
    <x v="1"/>
    <x v="11"/>
    <x v="3"/>
    <x v="2"/>
    <x v="1"/>
    <x v="11"/>
    <n v="2"/>
    <n v="153.03"/>
    <n v="306.06"/>
    <n v="0"/>
    <n v="0"/>
    <n v="81.02"/>
    <n v="306.06"/>
    <n v="162.04"/>
    <n v="144.02000000000001"/>
    <n v="0.47056132784421356"/>
  </r>
  <r>
    <n v="174"/>
    <x v="50"/>
    <n v="2026"/>
    <x v="0"/>
    <n v="2"/>
    <s v="Feb"/>
    <x v="1"/>
    <x v="11"/>
    <x v="0"/>
    <x v="1"/>
    <x v="4"/>
    <x v="12"/>
    <n v="2"/>
    <n v="124.92"/>
    <n v="249.84"/>
    <n v="0"/>
    <n v="0"/>
    <n v="69.98"/>
    <n v="249.84"/>
    <n v="139.96"/>
    <n v="109.88"/>
    <n v="0.43980147294268329"/>
  </r>
  <r>
    <n v="304"/>
    <x v="50"/>
    <n v="2026"/>
    <x v="0"/>
    <n v="2"/>
    <s v="Feb"/>
    <x v="1"/>
    <x v="12"/>
    <x v="0"/>
    <x v="2"/>
    <x v="2"/>
    <x v="15"/>
    <n v="2"/>
    <n v="136.55000000000001"/>
    <n v="273.10000000000002"/>
    <n v="0"/>
    <n v="0"/>
    <n v="68.84"/>
    <n v="273.10000000000002"/>
    <n v="137.68"/>
    <n v="135.42000000000002"/>
    <n v="0.49586232149395826"/>
  </r>
  <r>
    <n v="404"/>
    <x v="50"/>
    <n v="2026"/>
    <x v="0"/>
    <n v="2"/>
    <s v="Feb"/>
    <x v="2"/>
    <x v="5"/>
    <x v="1"/>
    <x v="2"/>
    <x v="3"/>
    <x v="19"/>
    <n v="15"/>
    <n v="121.98"/>
    <n v="1829.7"/>
    <n v="0.1"/>
    <n v="182.97000000000003"/>
    <n v="59.86"/>
    <n v="1646.73"/>
    <n v="897.9"/>
    <n v="748.83"/>
    <n v="0.45473757082217486"/>
  </r>
  <r>
    <n v="675"/>
    <x v="50"/>
    <n v="2026"/>
    <x v="0"/>
    <n v="2"/>
    <s v="Feb"/>
    <x v="1"/>
    <x v="12"/>
    <x v="0"/>
    <x v="1"/>
    <x v="2"/>
    <x v="9"/>
    <n v="1"/>
    <n v="45.54"/>
    <n v="45.54"/>
    <n v="0"/>
    <n v="0"/>
    <n v="18.29"/>
    <n v="45.54"/>
    <n v="18.29"/>
    <n v="27.25"/>
    <n v="0.59837505489679399"/>
  </r>
  <r>
    <n v="940"/>
    <x v="50"/>
    <n v="2026"/>
    <x v="0"/>
    <n v="2"/>
    <s v="Feb"/>
    <x v="2"/>
    <x v="3"/>
    <x v="3"/>
    <x v="0"/>
    <x v="4"/>
    <x v="16"/>
    <n v="1"/>
    <n v="51.73"/>
    <n v="51.73"/>
    <n v="0"/>
    <n v="0"/>
    <n v="21.83"/>
    <n v="51.73"/>
    <n v="21.83"/>
    <n v="29.9"/>
    <n v="0.57800115986854828"/>
  </r>
  <r>
    <n v="2375"/>
    <x v="50"/>
    <n v="2026"/>
    <x v="0"/>
    <n v="2"/>
    <s v="Feb"/>
    <x v="1"/>
    <x v="12"/>
    <x v="3"/>
    <x v="0"/>
    <x v="3"/>
    <x v="13"/>
    <n v="2"/>
    <n v="80.510000000000005"/>
    <n v="161.02000000000001"/>
    <n v="0.05"/>
    <n v="8.0510000000000002"/>
    <n v="38.630000000000003"/>
    <n v="152.96899999999999"/>
    <n v="77.260000000000005"/>
    <n v="75.708999999999989"/>
    <n v="0.4949303453640933"/>
  </r>
  <r>
    <n v="4184"/>
    <x v="50"/>
    <n v="2026"/>
    <x v="0"/>
    <n v="2"/>
    <s v="Feb"/>
    <x v="3"/>
    <x v="7"/>
    <x v="0"/>
    <x v="1"/>
    <x v="4"/>
    <x v="14"/>
    <n v="1"/>
    <n v="36.31"/>
    <n v="36.31"/>
    <n v="0"/>
    <n v="0"/>
    <n v="14"/>
    <n v="36.31"/>
    <n v="14"/>
    <n v="22.310000000000002"/>
    <n v="0.61443128614706699"/>
  </r>
  <r>
    <n v="4390"/>
    <x v="50"/>
    <n v="2026"/>
    <x v="0"/>
    <n v="2"/>
    <s v="Feb"/>
    <x v="2"/>
    <x v="16"/>
    <x v="0"/>
    <x v="0"/>
    <x v="0"/>
    <x v="0"/>
    <n v="1"/>
    <n v="82.86"/>
    <n v="82.86"/>
    <n v="0.05"/>
    <n v="4.1429999999999998"/>
    <n v="42.3"/>
    <n v="78.716999999999999"/>
    <n v="42.3"/>
    <n v="36.417000000000002"/>
    <n v="0.46263196005945351"/>
  </r>
  <r>
    <n v="1475"/>
    <x v="51"/>
    <n v="2026"/>
    <x v="0"/>
    <n v="2"/>
    <s v="Feb"/>
    <x v="0"/>
    <x v="0"/>
    <x v="2"/>
    <x v="1"/>
    <x v="0"/>
    <x v="8"/>
    <n v="2"/>
    <n v="103.03"/>
    <n v="206.06"/>
    <n v="0.05"/>
    <n v="10.303000000000001"/>
    <n v="50.73"/>
    <n v="195.75700000000001"/>
    <n v="101.46"/>
    <n v="94.297000000000011"/>
    <n v="0.48170435795399402"/>
  </r>
  <r>
    <n v="3504"/>
    <x v="51"/>
    <n v="2026"/>
    <x v="0"/>
    <n v="2"/>
    <s v="Feb"/>
    <x v="1"/>
    <x v="14"/>
    <x v="0"/>
    <x v="2"/>
    <x v="2"/>
    <x v="2"/>
    <n v="1"/>
    <n v="36.39"/>
    <n v="36.39"/>
    <n v="0"/>
    <n v="0"/>
    <n v="13.49"/>
    <n v="36.39"/>
    <n v="13.49"/>
    <n v="22.9"/>
    <n v="0.62929376202253362"/>
  </r>
  <r>
    <n v="1649"/>
    <x v="52"/>
    <n v="2026"/>
    <x v="0"/>
    <n v="2"/>
    <s v="Feb"/>
    <x v="2"/>
    <x v="5"/>
    <x v="0"/>
    <x v="0"/>
    <x v="3"/>
    <x v="19"/>
    <n v="1"/>
    <n v="124.93"/>
    <n v="124.93"/>
    <n v="0.1"/>
    <n v="12.493000000000002"/>
    <n v="59.74"/>
    <n v="112.43700000000001"/>
    <n v="59.74"/>
    <n v="52.69700000000001"/>
    <n v="0.46868023871145625"/>
  </r>
  <r>
    <n v="2170"/>
    <x v="52"/>
    <n v="2026"/>
    <x v="0"/>
    <n v="2"/>
    <s v="Feb"/>
    <x v="1"/>
    <x v="11"/>
    <x v="3"/>
    <x v="0"/>
    <x v="0"/>
    <x v="8"/>
    <n v="1"/>
    <n v="101.19"/>
    <n v="101.19"/>
    <n v="0.05"/>
    <n v="5.0594999999999999"/>
    <n v="49.14"/>
    <n v="96.130499999999998"/>
    <n v="49.14"/>
    <n v="46.990499999999997"/>
    <n v="0.48881988546819166"/>
  </r>
  <r>
    <n v="3402"/>
    <x v="52"/>
    <n v="2026"/>
    <x v="0"/>
    <n v="2"/>
    <s v="Feb"/>
    <x v="3"/>
    <x v="8"/>
    <x v="0"/>
    <x v="0"/>
    <x v="4"/>
    <x v="16"/>
    <n v="2"/>
    <n v="51.2"/>
    <n v="102.4"/>
    <n v="0"/>
    <n v="0"/>
    <n v="21.38"/>
    <n v="102.4"/>
    <n v="42.76"/>
    <n v="59.640000000000008"/>
    <n v="0.58242187500000009"/>
  </r>
  <r>
    <n v="3773"/>
    <x v="52"/>
    <n v="2026"/>
    <x v="0"/>
    <n v="2"/>
    <s v="Feb"/>
    <x v="3"/>
    <x v="4"/>
    <x v="0"/>
    <x v="0"/>
    <x v="3"/>
    <x v="13"/>
    <n v="1"/>
    <n v="81.81"/>
    <n v="81.81"/>
    <n v="0"/>
    <n v="0"/>
    <n v="40.32"/>
    <n v="81.81"/>
    <n v="40.32"/>
    <n v="41.49"/>
    <n v="0.50715071507150711"/>
  </r>
  <r>
    <n v="4670"/>
    <x v="52"/>
    <n v="2026"/>
    <x v="0"/>
    <n v="2"/>
    <s v="Feb"/>
    <x v="0"/>
    <x v="15"/>
    <x v="2"/>
    <x v="2"/>
    <x v="1"/>
    <x v="11"/>
    <n v="1"/>
    <n v="152.96"/>
    <n v="152.96"/>
    <n v="0"/>
    <n v="0"/>
    <n v="79.510000000000005"/>
    <n v="152.96"/>
    <n v="79.510000000000005"/>
    <n v="73.45"/>
    <n v="0.48019089958158995"/>
  </r>
  <r>
    <n v="587"/>
    <x v="53"/>
    <n v="2026"/>
    <x v="0"/>
    <n v="2"/>
    <s v="Feb"/>
    <x v="3"/>
    <x v="7"/>
    <x v="3"/>
    <x v="2"/>
    <x v="2"/>
    <x v="18"/>
    <n v="1"/>
    <n v="166.13"/>
    <n v="166.13"/>
    <n v="0.05"/>
    <n v="8.3064999999999998"/>
    <n v="85.7"/>
    <n v="157.8235"/>
    <n v="85.7"/>
    <n v="72.123499999999993"/>
    <n v="0.45698834457479398"/>
  </r>
  <r>
    <n v="1085"/>
    <x v="53"/>
    <n v="2026"/>
    <x v="0"/>
    <n v="2"/>
    <s v="Feb"/>
    <x v="0"/>
    <x v="15"/>
    <x v="0"/>
    <x v="1"/>
    <x v="3"/>
    <x v="7"/>
    <n v="3"/>
    <n v="193.18"/>
    <n v="579.54"/>
    <n v="0.05"/>
    <n v="28.977"/>
    <n v="106.19"/>
    <n v="550.56299999999999"/>
    <n v="318.57"/>
    <n v="231.99299999999999"/>
    <n v="0.42137412067283853"/>
  </r>
  <r>
    <n v="1635"/>
    <x v="53"/>
    <n v="2026"/>
    <x v="0"/>
    <n v="2"/>
    <s v="Feb"/>
    <x v="2"/>
    <x v="10"/>
    <x v="0"/>
    <x v="0"/>
    <x v="0"/>
    <x v="0"/>
    <n v="1"/>
    <n v="80.42"/>
    <n v="80.42"/>
    <n v="0"/>
    <n v="0"/>
    <n v="41.72"/>
    <n v="80.42"/>
    <n v="41.72"/>
    <n v="38.700000000000003"/>
    <n v="0.4812235762248197"/>
  </r>
  <r>
    <n v="4067"/>
    <x v="53"/>
    <n v="2026"/>
    <x v="0"/>
    <n v="2"/>
    <s v="Feb"/>
    <x v="3"/>
    <x v="13"/>
    <x v="0"/>
    <x v="0"/>
    <x v="3"/>
    <x v="19"/>
    <n v="2"/>
    <n v="122.17"/>
    <n v="244.34"/>
    <n v="0"/>
    <n v="0"/>
    <n v="60.62"/>
    <n v="244.34"/>
    <n v="121.24"/>
    <n v="123.10000000000001"/>
    <n v="0.50380617172792019"/>
  </r>
  <r>
    <n v="287"/>
    <x v="54"/>
    <n v="2026"/>
    <x v="0"/>
    <n v="2"/>
    <s v="Feb"/>
    <x v="1"/>
    <x v="6"/>
    <x v="3"/>
    <x v="1"/>
    <x v="2"/>
    <x v="18"/>
    <n v="1"/>
    <n v="164.6"/>
    <n v="164.6"/>
    <n v="0"/>
    <n v="0"/>
    <n v="85.07"/>
    <n v="164.6"/>
    <n v="85.07"/>
    <n v="79.53"/>
    <n v="0.48317132442284327"/>
  </r>
  <r>
    <n v="794"/>
    <x v="54"/>
    <n v="2026"/>
    <x v="0"/>
    <n v="2"/>
    <s v="Feb"/>
    <x v="1"/>
    <x v="14"/>
    <x v="0"/>
    <x v="1"/>
    <x v="2"/>
    <x v="15"/>
    <n v="1"/>
    <n v="132.19999999999999"/>
    <n v="132.19999999999999"/>
    <n v="0"/>
    <n v="0"/>
    <n v="67.180000000000007"/>
    <n v="132.19999999999999"/>
    <n v="67.180000000000007"/>
    <n v="65.019999999999982"/>
    <n v="0.49183055975794243"/>
  </r>
  <r>
    <n v="1609"/>
    <x v="54"/>
    <n v="2026"/>
    <x v="0"/>
    <n v="2"/>
    <s v="Feb"/>
    <x v="3"/>
    <x v="4"/>
    <x v="0"/>
    <x v="0"/>
    <x v="0"/>
    <x v="6"/>
    <n v="2"/>
    <n v="40.700000000000003"/>
    <n v="81.400000000000006"/>
    <n v="0"/>
    <n v="0"/>
    <n v="16.63"/>
    <n v="81.400000000000006"/>
    <n v="33.26"/>
    <n v="48.140000000000008"/>
    <n v="0.59140049140049145"/>
  </r>
  <r>
    <n v="4921"/>
    <x v="54"/>
    <n v="2026"/>
    <x v="0"/>
    <n v="2"/>
    <s v="Feb"/>
    <x v="1"/>
    <x v="12"/>
    <x v="0"/>
    <x v="0"/>
    <x v="2"/>
    <x v="2"/>
    <n v="1"/>
    <n v="35.39"/>
    <n v="35.39"/>
    <n v="0"/>
    <n v="0"/>
    <n v="13.93"/>
    <n v="35.39"/>
    <n v="13.93"/>
    <n v="21.46"/>
    <n v="0.60638598474145244"/>
  </r>
  <r>
    <n v="2209"/>
    <x v="55"/>
    <n v="2026"/>
    <x v="0"/>
    <n v="2"/>
    <s v="Feb"/>
    <x v="0"/>
    <x v="0"/>
    <x v="0"/>
    <x v="2"/>
    <x v="0"/>
    <x v="4"/>
    <n v="5"/>
    <n v="50.58"/>
    <n v="252.89999999999998"/>
    <n v="0.1"/>
    <n v="25.29"/>
    <n v="22.42"/>
    <n v="227.60999999999999"/>
    <n v="112.10000000000001"/>
    <n v="115.50999999999998"/>
    <n v="0.50749088352884308"/>
  </r>
  <r>
    <n v="4757"/>
    <x v="55"/>
    <n v="2026"/>
    <x v="0"/>
    <n v="2"/>
    <s v="Feb"/>
    <x v="1"/>
    <x v="11"/>
    <x v="3"/>
    <x v="2"/>
    <x v="4"/>
    <x v="16"/>
    <n v="2"/>
    <n v="49.48"/>
    <n v="98.96"/>
    <n v="0"/>
    <n v="0"/>
    <n v="21.37"/>
    <n v="98.96"/>
    <n v="42.74"/>
    <n v="56.219999999999992"/>
    <n v="0.5681083265966046"/>
  </r>
  <r>
    <n v="5155"/>
    <x v="55"/>
    <n v="2026"/>
    <x v="0"/>
    <n v="2"/>
    <s v="Feb"/>
    <x v="3"/>
    <x v="13"/>
    <x v="2"/>
    <x v="1"/>
    <x v="4"/>
    <x v="16"/>
    <n v="1"/>
    <n v="50.51"/>
    <n v="50.51"/>
    <n v="0"/>
    <n v="0"/>
    <n v="21.4"/>
    <n v="50.51"/>
    <n v="21.4"/>
    <n v="29.11"/>
    <n v="0.57632152049099195"/>
  </r>
  <r>
    <n v="1737"/>
    <x v="56"/>
    <n v="2026"/>
    <x v="0"/>
    <n v="2"/>
    <s v="Feb"/>
    <x v="0"/>
    <x v="15"/>
    <x v="0"/>
    <x v="1"/>
    <x v="3"/>
    <x v="19"/>
    <n v="2"/>
    <n v="122.16"/>
    <n v="244.32"/>
    <n v="0"/>
    <n v="0"/>
    <n v="61.31"/>
    <n v="244.32"/>
    <n v="122.62"/>
    <n v="121.69999999999999"/>
    <n v="0.49811722331368691"/>
  </r>
  <r>
    <n v="1905"/>
    <x v="56"/>
    <n v="2026"/>
    <x v="0"/>
    <n v="2"/>
    <s v="Feb"/>
    <x v="3"/>
    <x v="7"/>
    <x v="2"/>
    <x v="0"/>
    <x v="0"/>
    <x v="4"/>
    <n v="3"/>
    <n v="51.32"/>
    <n v="153.96"/>
    <n v="0.1"/>
    <n v="15.396000000000001"/>
    <n v="22.62"/>
    <n v="138.56400000000002"/>
    <n v="67.86"/>
    <n v="70.704000000000022"/>
    <n v="0.51026240581969351"/>
  </r>
  <r>
    <n v="2359"/>
    <x v="56"/>
    <n v="2026"/>
    <x v="0"/>
    <n v="2"/>
    <s v="Feb"/>
    <x v="2"/>
    <x v="10"/>
    <x v="0"/>
    <x v="0"/>
    <x v="3"/>
    <x v="7"/>
    <n v="2"/>
    <n v="195.92"/>
    <n v="391.84"/>
    <n v="0.05"/>
    <n v="19.591999999999999"/>
    <n v="104.13"/>
    <n v="372.24799999999993"/>
    <n v="208.26"/>
    <n v="163.98799999999994"/>
    <n v="0.4405342674775955"/>
  </r>
  <r>
    <n v="3666"/>
    <x v="56"/>
    <n v="2026"/>
    <x v="0"/>
    <n v="2"/>
    <s v="Feb"/>
    <x v="0"/>
    <x v="15"/>
    <x v="0"/>
    <x v="0"/>
    <x v="2"/>
    <x v="2"/>
    <n v="1"/>
    <n v="36.19"/>
    <n v="36.19"/>
    <n v="0.1"/>
    <n v="3.6189999999999998"/>
    <n v="13.62"/>
    <n v="32.570999999999998"/>
    <n v="13.62"/>
    <n v="18.951000000000001"/>
    <n v="0.58183660311319896"/>
  </r>
  <r>
    <n v="518"/>
    <x v="57"/>
    <n v="2026"/>
    <x v="0"/>
    <n v="2"/>
    <s v="Feb"/>
    <x v="2"/>
    <x v="2"/>
    <x v="0"/>
    <x v="1"/>
    <x v="1"/>
    <x v="17"/>
    <n v="1"/>
    <n v="72.97"/>
    <n v="72.97"/>
    <n v="0"/>
    <n v="0"/>
    <n v="32.43"/>
    <n v="72.97"/>
    <n v="32.43"/>
    <n v="40.54"/>
    <n v="0.55557078251336167"/>
  </r>
  <r>
    <n v="892"/>
    <x v="57"/>
    <n v="2026"/>
    <x v="0"/>
    <n v="2"/>
    <s v="Feb"/>
    <x v="3"/>
    <x v="7"/>
    <x v="1"/>
    <x v="2"/>
    <x v="2"/>
    <x v="9"/>
    <n v="12"/>
    <n v="47.15"/>
    <n v="565.79999999999995"/>
    <n v="0.1"/>
    <n v="56.58"/>
    <n v="17.829999999999998"/>
    <n v="509.21999999999997"/>
    <n v="213.95999999999998"/>
    <n v="295.26"/>
    <n v="0.57982797219276538"/>
  </r>
  <r>
    <n v="1115"/>
    <x v="57"/>
    <n v="2026"/>
    <x v="0"/>
    <n v="2"/>
    <s v="Feb"/>
    <x v="0"/>
    <x v="0"/>
    <x v="2"/>
    <x v="2"/>
    <x v="2"/>
    <x v="18"/>
    <n v="3"/>
    <n v="161.19999999999999"/>
    <n v="483.59999999999997"/>
    <n v="0.1"/>
    <n v="48.36"/>
    <n v="87.37"/>
    <n v="435.23999999999995"/>
    <n v="262.11"/>
    <n v="173.12999999999994"/>
    <n v="0.39778053487730897"/>
  </r>
  <r>
    <n v="1186"/>
    <x v="57"/>
    <n v="2026"/>
    <x v="0"/>
    <n v="2"/>
    <s v="Feb"/>
    <x v="0"/>
    <x v="9"/>
    <x v="2"/>
    <x v="2"/>
    <x v="0"/>
    <x v="4"/>
    <n v="1"/>
    <n v="49.73"/>
    <n v="49.73"/>
    <n v="0"/>
    <n v="0"/>
    <n v="22"/>
    <n v="49.73"/>
    <n v="22"/>
    <n v="27.729999999999997"/>
    <n v="0.55761109993967417"/>
  </r>
  <r>
    <n v="2093"/>
    <x v="57"/>
    <n v="2026"/>
    <x v="0"/>
    <n v="2"/>
    <s v="Feb"/>
    <x v="2"/>
    <x v="16"/>
    <x v="0"/>
    <x v="0"/>
    <x v="3"/>
    <x v="19"/>
    <n v="2"/>
    <n v="126.19"/>
    <n v="252.38"/>
    <n v="0"/>
    <n v="0"/>
    <n v="58.99"/>
    <n v="252.38"/>
    <n v="117.98"/>
    <n v="134.39999999999998"/>
    <n v="0.5325303114351374"/>
  </r>
  <r>
    <n v="2136"/>
    <x v="57"/>
    <n v="2026"/>
    <x v="0"/>
    <n v="2"/>
    <s v="Feb"/>
    <x v="1"/>
    <x v="12"/>
    <x v="0"/>
    <x v="0"/>
    <x v="2"/>
    <x v="15"/>
    <n v="2"/>
    <n v="135.38999999999999"/>
    <n v="270.77999999999997"/>
    <n v="0.05"/>
    <n v="13.539"/>
    <n v="65.69"/>
    <n v="257.24099999999999"/>
    <n v="131.38"/>
    <n v="125.86099999999999"/>
    <n v="0.48927270536189799"/>
  </r>
  <r>
    <n v="3538"/>
    <x v="57"/>
    <n v="2026"/>
    <x v="0"/>
    <n v="2"/>
    <s v="Feb"/>
    <x v="1"/>
    <x v="14"/>
    <x v="1"/>
    <x v="2"/>
    <x v="4"/>
    <x v="10"/>
    <n v="12"/>
    <n v="41.27"/>
    <n v="495.24"/>
    <n v="0.1"/>
    <n v="49.524000000000001"/>
    <n v="14.71"/>
    <n v="445.71600000000001"/>
    <n v="176.52"/>
    <n v="269.19600000000003"/>
    <n v="0.60396306168053204"/>
  </r>
  <r>
    <n v="3891"/>
    <x v="57"/>
    <n v="2026"/>
    <x v="0"/>
    <n v="2"/>
    <s v="Feb"/>
    <x v="0"/>
    <x v="0"/>
    <x v="2"/>
    <x v="0"/>
    <x v="0"/>
    <x v="0"/>
    <n v="1"/>
    <n v="82.04"/>
    <n v="82.04"/>
    <n v="0.1"/>
    <n v="8.2040000000000006"/>
    <n v="41.46"/>
    <n v="73.836000000000013"/>
    <n v="41.46"/>
    <n v="32.376000000000012"/>
    <n v="0.43848529172761264"/>
  </r>
  <r>
    <n v="3917"/>
    <x v="57"/>
    <n v="2026"/>
    <x v="0"/>
    <n v="2"/>
    <s v="Feb"/>
    <x v="3"/>
    <x v="4"/>
    <x v="0"/>
    <x v="0"/>
    <x v="2"/>
    <x v="2"/>
    <n v="3"/>
    <n v="36.630000000000003"/>
    <n v="109.89000000000001"/>
    <n v="0"/>
    <n v="0"/>
    <n v="13.26"/>
    <n v="109.89000000000001"/>
    <n v="39.78"/>
    <n v="70.110000000000014"/>
    <n v="0.63800163800163801"/>
  </r>
  <r>
    <n v="4594"/>
    <x v="57"/>
    <n v="2026"/>
    <x v="0"/>
    <n v="2"/>
    <s v="Feb"/>
    <x v="3"/>
    <x v="7"/>
    <x v="2"/>
    <x v="0"/>
    <x v="1"/>
    <x v="1"/>
    <n v="5"/>
    <n v="92.94"/>
    <n v="464.7"/>
    <n v="0.05"/>
    <n v="23.234999999999999"/>
    <n v="46.47"/>
    <n v="441.46499999999997"/>
    <n v="232.35"/>
    <n v="209.11499999999998"/>
    <n v="0.47368421052631576"/>
  </r>
  <r>
    <n v="4750"/>
    <x v="57"/>
    <n v="2026"/>
    <x v="0"/>
    <n v="2"/>
    <s v="Feb"/>
    <x v="1"/>
    <x v="12"/>
    <x v="2"/>
    <x v="0"/>
    <x v="4"/>
    <x v="12"/>
    <n v="2"/>
    <n v="120.44"/>
    <n v="240.88"/>
    <n v="0.05"/>
    <n v="12.044"/>
    <n v="68.98"/>
    <n v="228.83599999999998"/>
    <n v="137.96"/>
    <n v="90.875999999999976"/>
    <n v="0.3971228303239"/>
  </r>
  <r>
    <n v="4960"/>
    <x v="57"/>
    <n v="2026"/>
    <x v="0"/>
    <n v="2"/>
    <s v="Feb"/>
    <x v="1"/>
    <x v="6"/>
    <x v="3"/>
    <x v="1"/>
    <x v="2"/>
    <x v="2"/>
    <n v="2"/>
    <n v="36.130000000000003"/>
    <n v="72.260000000000005"/>
    <n v="0"/>
    <n v="0"/>
    <n v="13.72"/>
    <n v="72.260000000000005"/>
    <n v="27.44"/>
    <n v="44.820000000000007"/>
    <n v="0.62026017160254643"/>
  </r>
  <r>
    <n v="4245"/>
    <x v="58"/>
    <n v="2026"/>
    <x v="0"/>
    <n v="2"/>
    <s v="Feb"/>
    <x v="1"/>
    <x v="1"/>
    <x v="2"/>
    <x v="0"/>
    <x v="4"/>
    <x v="12"/>
    <n v="1"/>
    <n v="124.97"/>
    <n v="124.97"/>
    <n v="0.1"/>
    <n v="12.497"/>
    <n v="69.790000000000006"/>
    <n v="112.473"/>
    <n v="69.790000000000006"/>
    <n v="42.682999999999993"/>
    <n v="0.37949552337005321"/>
  </r>
  <r>
    <n v="4664"/>
    <x v="58"/>
    <n v="2026"/>
    <x v="0"/>
    <n v="2"/>
    <s v="Feb"/>
    <x v="3"/>
    <x v="13"/>
    <x v="0"/>
    <x v="0"/>
    <x v="2"/>
    <x v="18"/>
    <n v="1"/>
    <n v="163.31"/>
    <n v="163.31"/>
    <n v="0.05"/>
    <n v="8.1654999999999998"/>
    <n v="87.22"/>
    <n v="155.14449999999999"/>
    <n v="87.22"/>
    <n v="67.924499999999995"/>
    <n v="0.43781442461705056"/>
  </r>
  <r>
    <n v="383"/>
    <x v="59"/>
    <n v="2026"/>
    <x v="0"/>
    <n v="3"/>
    <s v="Mar"/>
    <x v="2"/>
    <x v="2"/>
    <x v="2"/>
    <x v="0"/>
    <x v="1"/>
    <x v="1"/>
    <n v="3"/>
    <n v="92.76"/>
    <n v="278.28000000000003"/>
    <n v="0"/>
    <n v="0"/>
    <n v="45.84"/>
    <n v="278.28000000000003"/>
    <n v="137.52000000000001"/>
    <n v="140.76000000000002"/>
    <n v="0.50582147477360928"/>
  </r>
  <r>
    <n v="730"/>
    <x v="59"/>
    <n v="2026"/>
    <x v="0"/>
    <n v="3"/>
    <s v="Mar"/>
    <x v="0"/>
    <x v="15"/>
    <x v="1"/>
    <x v="2"/>
    <x v="4"/>
    <x v="10"/>
    <n v="5"/>
    <n v="41.31"/>
    <n v="206.55"/>
    <n v="0.1"/>
    <n v="20.655000000000001"/>
    <n v="15.14"/>
    <n v="185.89500000000001"/>
    <n v="75.7"/>
    <n v="110.19500000000001"/>
    <n v="0.59278087092175691"/>
  </r>
  <r>
    <n v="985"/>
    <x v="59"/>
    <n v="2026"/>
    <x v="0"/>
    <n v="3"/>
    <s v="Mar"/>
    <x v="1"/>
    <x v="14"/>
    <x v="3"/>
    <x v="1"/>
    <x v="4"/>
    <x v="10"/>
    <n v="2"/>
    <n v="41.23"/>
    <n v="82.46"/>
    <n v="0"/>
    <n v="0"/>
    <n v="14.28"/>
    <n v="82.46"/>
    <n v="28.56"/>
    <n v="53.899999999999991"/>
    <n v="0.65365025466893034"/>
  </r>
  <r>
    <n v="1457"/>
    <x v="59"/>
    <n v="2026"/>
    <x v="0"/>
    <n v="3"/>
    <s v="Mar"/>
    <x v="1"/>
    <x v="1"/>
    <x v="0"/>
    <x v="1"/>
    <x v="2"/>
    <x v="2"/>
    <n v="1"/>
    <n v="36.47"/>
    <n v="36.47"/>
    <n v="0.05"/>
    <n v="1.8235000000000001"/>
    <n v="13.21"/>
    <n v="34.646499999999996"/>
    <n v="13.21"/>
    <n v="21.436499999999995"/>
    <n v="0.61872050567878423"/>
  </r>
  <r>
    <n v="2558"/>
    <x v="59"/>
    <n v="2026"/>
    <x v="0"/>
    <n v="3"/>
    <s v="Mar"/>
    <x v="0"/>
    <x v="15"/>
    <x v="3"/>
    <x v="1"/>
    <x v="4"/>
    <x v="14"/>
    <n v="1"/>
    <n v="36.67"/>
    <n v="36.67"/>
    <n v="0"/>
    <n v="0"/>
    <n v="13.97"/>
    <n v="36.67"/>
    <n v="13.97"/>
    <n v="22.700000000000003"/>
    <n v="0.61903463321516228"/>
  </r>
  <r>
    <n v="3024"/>
    <x v="59"/>
    <n v="2026"/>
    <x v="0"/>
    <n v="3"/>
    <s v="Mar"/>
    <x v="1"/>
    <x v="11"/>
    <x v="0"/>
    <x v="2"/>
    <x v="0"/>
    <x v="4"/>
    <n v="2"/>
    <n v="51.87"/>
    <n v="103.74"/>
    <n v="0.1"/>
    <n v="10.374000000000001"/>
    <n v="22.95"/>
    <n v="93.366"/>
    <n v="45.9"/>
    <n v="47.466000000000001"/>
    <n v="0.50838635049161363"/>
  </r>
  <r>
    <n v="3225"/>
    <x v="59"/>
    <n v="2026"/>
    <x v="0"/>
    <n v="3"/>
    <s v="Mar"/>
    <x v="2"/>
    <x v="2"/>
    <x v="2"/>
    <x v="2"/>
    <x v="3"/>
    <x v="7"/>
    <n v="1"/>
    <n v="195.06"/>
    <n v="195.06"/>
    <n v="0.1"/>
    <n v="19.506"/>
    <n v="106.68"/>
    <n v="175.554"/>
    <n v="106.68"/>
    <n v="68.873999999999995"/>
    <n v="0.39232372945076727"/>
  </r>
  <r>
    <n v="3551"/>
    <x v="59"/>
    <n v="2026"/>
    <x v="0"/>
    <n v="3"/>
    <s v="Mar"/>
    <x v="1"/>
    <x v="11"/>
    <x v="3"/>
    <x v="0"/>
    <x v="0"/>
    <x v="8"/>
    <n v="2"/>
    <n v="100.79"/>
    <n v="201.58"/>
    <n v="0.05"/>
    <n v="10.079000000000001"/>
    <n v="49"/>
    <n v="191.501"/>
    <n v="98"/>
    <n v="93.501000000000005"/>
    <n v="0.48825332504791097"/>
  </r>
  <r>
    <n v="4157"/>
    <x v="59"/>
    <n v="2026"/>
    <x v="0"/>
    <n v="3"/>
    <s v="Mar"/>
    <x v="3"/>
    <x v="8"/>
    <x v="0"/>
    <x v="1"/>
    <x v="0"/>
    <x v="4"/>
    <n v="5"/>
    <n v="51.92"/>
    <n v="259.60000000000002"/>
    <n v="0.15"/>
    <n v="38.940000000000005"/>
    <n v="22.24"/>
    <n v="220.66000000000003"/>
    <n v="111.19999999999999"/>
    <n v="109.46000000000004"/>
    <n v="0.49605728269736254"/>
  </r>
  <r>
    <n v="4398"/>
    <x v="59"/>
    <n v="2026"/>
    <x v="0"/>
    <n v="3"/>
    <s v="Mar"/>
    <x v="3"/>
    <x v="7"/>
    <x v="0"/>
    <x v="1"/>
    <x v="3"/>
    <x v="19"/>
    <n v="1"/>
    <n v="123.99"/>
    <n v="123.99"/>
    <n v="0.05"/>
    <n v="6.1995000000000005"/>
    <n v="61.67"/>
    <n v="117.79049999999999"/>
    <n v="61.67"/>
    <n v="56.120499999999993"/>
    <n v="0.47644334644984099"/>
  </r>
  <r>
    <n v="4951"/>
    <x v="59"/>
    <n v="2026"/>
    <x v="0"/>
    <n v="3"/>
    <s v="Mar"/>
    <x v="1"/>
    <x v="14"/>
    <x v="0"/>
    <x v="1"/>
    <x v="3"/>
    <x v="5"/>
    <n v="1"/>
    <n v="344.8"/>
    <n v="344.8"/>
    <n v="0.05"/>
    <n v="17.240000000000002"/>
    <n v="196.14"/>
    <n v="327.56"/>
    <n v="196.14"/>
    <n v="131.42000000000002"/>
    <n v="0.40120893882036884"/>
  </r>
  <r>
    <n v="1354"/>
    <x v="60"/>
    <n v="2026"/>
    <x v="0"/>
    <n v="3"/>
    <s v="Mar"/>
    <x v="3"/>
    <x v="8"/>
    <x v="3"/>
    <x v="0"/>
    <x v="2"/>
    <x v="15"/>
    <n v="3"/>
    <n v="131.91999999999999"/>
    <n v="395.76"/>
    <n v="0.05"/>
    <n v="19.788"/>
    <n v="67.47"/>
    <n v="375.97199999999998"/>
    <n v="202.41"/>
    <n v="173.56199999999998"/>
    <n v="0.46163544093709102"/>
  </r>
  <r>
    <n v="2042"/>
    <x v="60"/>
    <n v="2026"/>
    <x v="0"/>
    <n v="3"/>
    <s v="Mar"/>
    <x v="2"/>
    <x v="16"/>
    <x v="0"/>
    <x v="2"/>
    <x v="1"/>
    <x v="3"/>
    <n v="3"/>
    <n v="146.99"/>
    <n v="440.97"/>
    <n v="0"/>
    <n v="0"/>
    <n v="80.069999999999993"/>
    <n v="440.97"/>
    <n v="240.20999999999998"/>
    <n v="200.76000000000005"/>
    <n v="0.45526906592285199"/>
  </r>
  <r>
    <n v="3895"/>
    <x v="60"/>
    <n v="2026"/>
    <x v="0"/>
    <n v="3"/>
    <s v="Mar"/>
    <x v="3"/>
    <x v="7"/>
    <x v="0"/>
    <x v="2"/>
    <x v="2"/>
    <x v="18"/>
    <n v="2"/>
    <n v="164.74"/>
    <n v="329.48"/>
    <n v="0.05"/>
    <n v="16.474"/>
    <n v="89.9"/>
    <n v="313.00600000000003"/>
    <n v="179.8"/>
    <n v="133.20600000000002"/>
    <n v="0.42557011686676932"/>
  </r>
  <r>
    <n v="5074"/>
    <x v="60"/>
    <n v="2026"/>
    <x v="0"/>
    <n v="3"/>
    <s v="Mar"/>
    <x v="3"/>
    <x v="7"/>
    <x v="0"/>
    <x v="0"/>
    <x v="1"/>
    <x v="1"/>
    <n v="2"/>
    <n v="89.81"/>
    <n v="179.62"/>
    <n v="0"/>
    <n v="0"/>
    <n v="46.44"/>
    <n v="179.62"/>
    <n v="92.88"/>
    <n v="86.740000000000009"/>
    <n v="0.482908362097762"/>
  </r>
  <r>
    <n v="179"/>
    <x v="61"/>
    <n v="2026"/>
    <x v="0"/>
    <n v="3"/>
    <s v="Mar"/>
    <x v="2"/>
    <x v="16"/>
    <x v="2"/>
    <x v="0"/>
    <x v="4"/>
    <x v="14"/>
    <n v="1"/>
    <n v="35.369999999999997"/>
    <n v="35.369999999999997"/>
    <n v="0"/>
    <n v="0"/>
    <n v="13.88"/>
    <n v="35.369999999999997"/>
    <n v="13.88"/>
    <n v="21.489999999999995"/>
    <n v="0.60757704269154644"/>
  </r>
  <r>
    <n v="459"/>
    <x v="61"/>
    <n v="2026"/>
    <x v="0"/>
    <n v="3"/>
    <s v="Mar"/>
    <x v="1"/>
    <x v="12"/>
    <x v="3"/>
    <x v="1"/>
    <x v="0"/>
    <x v="4"/>
    <n v="4"/>
    <n v="50.64"/>
    <n v="202.56"/>
    <n v="0"/>
    <n v="0"/>
    <n v="23.09"/>
    <n v="202.56"/>
    <n v="92.36"/>
    <n v="110.2"/>
    <n v="0.54403633491311221"/>
  </r>
  <r>
    <n v="525"/>
    <x v="61"/>
    <n v="2026"/>
    <x v="0"/>
    <n v="3"/>
    <s v="Mar"/>
    <x v="3"/>
    <x v="7"/>
    <x v="2"/>
    <x v="0"/>
    <x v="1"/>
    <x v="3"/>
    <n v="1"/>
    <n v="146.37"/>
    <n v="146.37"/>
    <n v="0"/>
    <n v="0"/>
    <n v="78.3"/>
    <n v="146.37"/>
    <n v="78.3"/>
    <n v="68.070000000000007"/>
    <n v="0.46505431440869033"/>
  </r>
  <r>
    <n v="3374"/>
    <x v="61"/>
    <n v="2026"/>
    <x v="0"/>
    <n v="3"/>
    <s v="Mar"/>
    <x v="2"/>
    <x v="2"/>
    <x v="0"/>
    <x v="0"/>
    <x v="1"/>
    <x v="3"/>
    <n v="3"/>
    <n v="143.74"/>
    <n v="431.22"/>
    <n v="0"/>
    <n v="0"/>
    <n v="81.58"/>
    <n v="431.22"/>
    <n v="244.74"/>
    <n v="186.48000000000002"/>
    <n v="0.43244747460692917"/>
  </r>
  <r>
    <n v="3850"/>
    <x v="61"/>
    <n v="2026"/>
    <x v="0"/>
    <n v="3"/>
    <s v="Mar"/>
    <x v="3"/>
    <x v="7"/>
    <x v="3"/>
    <x v="1"/>
    <x v="3"/>
    <x v="13"/>
    <n v="2"/>
    <n v="81.94"/>
    <n v="163.88"/>
    <n v="0.1"/>
    <n v="16.388000000000002"/>
    <n v="39.9"/>
    <n v="147.49199999999999"/>
    <n v="79.8"/>
    <n v="67.691999999999993"/>
    <n v="0.45895370596371327"/>
  </r>
  <r>
    <n v="4004"/>
    <x v="61"/>
    <n v="2026"/>
    <x v="0"/>
    <n v="3"/>
    <s v="Mar"/>
    <x v="2"/>
    <x v="5"/>
    <x v="0"/>
    <x v="1"/>
    <x v="2"/>
    <x v="9"/>
    <n v="1"/>
    <n v="46.46"/>
    <n v="46.46"/>
    <n v="0.1"/>
    <n v="4.6459999999999999"/>
    <n v="17.989999999999998"/>
    <n v="41.814"/>
    <n v="17.989999999999998"/>
    <n v="23.824000000000002"/>
    <n v="0.56976132395848289"/>
  </r>
  <r>
    <n v="788"/>
    <x v="62"/>
    <n v="2026"/>
    <x v="0"/>
    <n v="3"/>
    <s v="Mar"/>
    <x v="1"/>
    <x v="11"/>
    <x v="0"/>
    <x v="1"/>
    <x v="0"/>
    <x v="6"/>
    <n v="3"/>
    <n v="39.49"/>
    <n v="118.47"/>
    <n v="0"/>
    <n v="0"/>
    <n v="16.420000000000002"/>
    <n v="118.47"/>
    <n v="49.260000000000005"/>
    <n v="69.209999999999994"/>
    <n v="0.58419853127374011"/>
  </r>
  <r>
    <n v="1717"/>
    <x v="62"/>
    <n v="2026"/>
    <x v="0"/>
    <n v="3"/>
    <s v="Mar"/>
    <x v="3"/>
    <x v="13"/>
    <x v="0"/>
    <x v="0"/>
    <x v="4"/>
    <x v="10"/>
    <n v="1"/>
    <n v="40.909999999999997"/>
    <n v="40.909999999999997"/>
    <n v="0"/>
    <n v="0"/>
    <n v="14.89"/>
    <n v="40.909999999999997"/>
    <n v="14.89"/>
    <n v="26.019999999999996"/>
    <n v="0.63603031043754577"/>
  </r>
  <r>
    <n v="1819"/>
    <x v="62"/>
    <n v="2026"/>
    <x v="0"/>
    <n v="3"/>
    <s v="Mar"/>
    <x v="3"/>
    <x v="8"/>
    <x v="3"/>
    <x v="1"/>
    <x v="0"/>
    <x v="4"/>
    <n v="1"/>
    <n v="49.94"/>
    <n v="49.94"/>
    <n v="0.1"/>
    <n v="4.9939999999999998"/>
    <n v="21.84"/>
    <n v="44.945999999999998"/>
    <n v="21.84"/>
    <n v="23.105999999999998"/>
    <n v="0.51408356694700308"/>
  </r>
  <r>
    <n v="1992"/>
    <x v="62"/>
    <n v="2026"/>
    <x v="0"/>
    <n v="3"/>
    <s v="Mar"/>
    <x v="2"/>
    <x v="5"/>
    <x v="0"/>
    <x v="2"/>
    <x v="2"/>
    <x v="2"/>
    <n v="1"/>
    <n v="35.520000000000003"/>
    <n v="35.520000000000003"/>
    <n v="0"/>
    <n v="0"/>
    <n v="13.21"/>
    <n v="35.520000000000003"/>
    <n v="13.21"/>
    <n v="22.310000000000002"/>
    <n v="0.62809684684684686"/>
  </r>
  <r>
    <n v="2499"/>
    <x v="62"/>
    <n v="2026"/>
    <x v="0"/>
    <n v="3"/>
    <s v="Mar"/>
    <x v="3"/>
    <x v="7"/>
    <x v="2"/>
    <x v="1"/>
    <x v="3"/>
    <x v="5"/>
    <n v="2"/>
    <n v="341.1"/>
    <n v="682.2"/>
    <n v="0"/>
    <n v="0"/>
    <n v="200.19"/>
    <n v="682.2"/>
    <n v="400.38"/>
    <n v="281.82000000000005"/>
    <n v="0.41310466138962187"/>
  </r>
  <r>
    <n v="2698"/>
    <x v="62"/>
    <n v="2026"/>
    <x v="0"/>
    <n v="3"/>
    <s v="Mar"/>
    <x v="2"/>
    <x v="16"/>
    <x v="3"/>
    <x v="1"/>
    <x v="4"/>
    <x v="14"/>
    <n v="4"/>
    <n v="36.08"/>
    <n v="144.32"/>
    <n v="0"/>
    <n v="0"/>
    <n v="13.89"/>
    <n v="144.32"/>
    <n v="55.56"/>
    <n v="88.759999999999991"/>
    <n v="0.61502217294900219"/>
  </r>
  <r>
    <n v="4416"/>
    <x v="62"/>
    <n v="2026"/>
    <x v="0"/>
    <n v="3"/>
    <s v="Mar"/>
    <x v="3"/>
    <x v="4"/>
    <x v="0"/>
    <x v="2"/>
    <x v="1"/>
    <x v="11"/>
    <n v="2"/>
    <n v="151.69999999999999"/>
    <n v="303.39999999999998"/>
    <n v="0"/>
    <n v="0"/>
    <n v="80.44"/>
    <n v="303.39999999999998"/>
    <n v="160.88"/>
    <n v="142.51999999999998"/>
    <n v="0.46974291364535264"/>
  </r>
  <r>
    <n v="4434"/>
    <x v="62"/>
    <n v="2026"/>
    <x v="0"/>
    <n v="3"/>
    <s v="Mar"/>
    <x v="1"/>
    <x v="6"/>
    <x v="3"/>
    <x v="1"/>
    <x v="1"/>
    <x v="11"/>
    <n v="2"/>
    <n v="151.55000000000001"/>
    <n v="303.10000000000002"/>
    <n v="0.1"/>
    <n v="30.310000000000002"/>
    <n v="80.680000000000007"/>
    <n v="272.79000000000002"/>
    <n v="161.36000000000001"/>
    <n v="111.43"/>
    <n v="0.40848271564206901"/>
  </r>
  <r>
    <n v="4992"/>
    <x v="62"/>
    <n v="2026"/>
    <x v="0"/>
    <n v="3"/>
    <s v="Mar"/>
    <x v="2"/>
    <x v="2"/>
    <x v="1"/>
    <x v="2"/>
    <x v="0"/>
    <x v="0"/>
    <n v="5"/>
    <n v="82.44"/>
    <n v="412.2"/>
    <n v="0.1"/>
    <n v="41.22"/>
    <n v="41.57"/>
    <n v="370.98"/>
    <n v="207.85"/>
    <n v="163.13000000000002"/>
    <n v="0.43972720901396306"/>
  </r>
  <r>
    <n v="388"/>
    <x v="63"/>
    <n v="2026"/>
    <x v="0"/>
    <n v="3"/>
    <s v="Mar"/>
    <x v="3"/>
    <x v="8"/>
    <x v="0"/>
    <x v="0"/>
    <x v="4"/>
    <x v="14"/>
    <n v="1"/>
    <n v="35.61"/>
    <n v="35.61"/>
    <n v="0.05"/>
    <n v="1.7805"/>
    <n v="13.8"/>
    <n v="33.829499999999996"/>
    <n v="13.8"/>
    <n v="20.029499999999995"/>
    <n v="0.59207200815855976"/>
  </r>
  <r>
    <n v="977"/>
    <x v="63"/>
    <n v="2026"/>
    <x v="0"/>
    <n v="3"/>
    <s v="Mar"/>
    <x v="0"/>
    <x v="0"/>
    <x v="3"/>
    <x v="1"/>
    <x v="1"/>
    <x v="11"/>
    <n v="5"/>
    <n v="156.13"/>
    <n v="780.65"/>
    <n v="0"/>
    <n v="0"/>
    <n v="77.03"/>
    <n v="780.65"/>
    <n v="385.15"/>
    <n v="395.5"/>
    <n v="0.50662909114199706"/>
  </r>
  <r>
    <n v="996"/>
    <x v="63"/>
    <n v="2026"/>
    <x v="0"/>
    <n v="3"/>
    <s v="Mar"/>
    <x v="0"/>
    <x v="15"/>
    <x v="0"/>
    <x v="0"/>
    <x v="3"/>
    <x v="19"/>
    <n v="1"/>
    <n v="124.31"/>
    <n v="124.31"/>
    <n v="0"/>
    <n v="0"/>
    <n v="61.16"/>
    <n v="124.31"/>
    <n v="61.16"/>
    <n v="63.150000000000006"/>
    <n v="0.50800418309066053"/>
  </r>
  <r>
    <n v="1923"/>
    <x v="63"/>
    <n v="2026"/>
    <x v="0"/>
    <n v="3"/>
    <s v="Mar"/>
    <x v="1"/>
    <x v="14"/>
    <x v="2"/>
    <x v="2"/>
    <x v="3"/>
    <x v="13"/>
    <n v="3"/>
    <n v="82.9"/>
    <n v="248.70000000000002"/>
    <n v="0.1"/>
    <n v="24.870000000000005"/>
    <n v="38.31"/>
    <n v="223.83"/>
    <n v="114.93"/>
    <n v="108.9"/>
    <n v="0.48652995577000402"/>
  </r>
  <r>
    <n v="4904"/>
    <x v="63"/>
    <n v="2026"/>
    <x v="0"/>
    <n v="3"/>
    <s v="Mar"/>
    <x v="1"/>
    <x v="11"/>
    <x v="2"/>
    <x v="2"/>
    <x v="0"/>
    <x v="6"/>
    <n v="1"/>
    <n v="41.1"/>
    <n v="41.1"/>
    <n v="0"/>
    <n v="0"/>
    <n v="16.34"/>
    <n v="41.1"/>
    <n v="16.34"/>
    <n v="24.76"/>
    <n v="0.60243309002433088"/>
  </r>
  <r>
    <n v="1036"/>
    <x v="64"/>
    <n v="2026"/>
    <x v="0"/>
    <n v="3"/>
    <s v="Mar"/>
    <x v="0"/>
    <x v="0"/>
    <x v="0"/>
    <x v="2"/>
    <x v="0"/>
    <x v="6"/>
    <n v="1"/>
    <n v="40.380000000000003"/>
    <n v="40.380000000000003"/>
    <n v="0"/>
    <n v="0"/>
    <n v="16.41"/>
    <n v="40.380000000000003"/>
    <n v="16.41"/>
    <n v="23.970000000000002"/>
    <n v="0.59361069836552749"/>
  </r>
  <r>
    <n v="1470"/>
    <x v="64"/>
    <n v="2026"/>
    <x v="0"/>
    <n v="3"/>
    <s v="Mar"/>
    <x v="2"/>
    <x v="2"/>
    <x v="0"/>
    <x v="0"/>
    <x v="0"/>
    <x v="0"/>
    <n v="1"/>
    <n v="80.349999999999994"/>
    <n v="80.349999999999994"/>
    <n v="0.1"/>
    <n v="8.0350000000000001"/>
    <n v="42.43"/>
    <n v="72.314999999999998"/>
    <n v="42.43"/>
    <n v="29.884999999999998"/>
    <n v="0.41326142570697638"/>
  </r>
  <r>
    <n v="2907"/>
    <x v="64"/>
    <n v="2026"/>
    <x v="0"/>
    <n v="3"/>
    <s v="Mar"/>
    <x v="3"/>
    <x v="13"/>
    <x v="0"/>
    <x v="0"/>
    <x v="0"/>
    <x v="6"/>
    <n v="1"/>
    <n v="40.44"/>
    <n v="40.44"/>
    <n v="0.05"/>
    <n v="2.0219999999999998"/>
    <n v="16.829999999999998"/>
    <n v="38.417999999999999"/>
    <n v="16.829999999999998"/>
    <n v="21.588000000000001"/>
    <n v="0.56192409807902555"/>
  </r>
  <r>
    <n v="2997"/>
    <x v="64"/>
    <n v="2026"/>
    <x v="0"/>
    <n v="3"/>
    <s v="Mar"/>
    <x v="2"/>
    <x v="16"/>
    <x v="0"/>
    <x v="0"/>
    <x v="2"/>
    <x v="2"/>
    <n v="3"/>
    <n v="35.89"/>
    <n v="107.67"/>
    <n v="0"/>
    <n v="0"/>
    <n v="13.25"/>
    <n v="107.67"/>
    <n v="39.75"/>
    <n v="67.92"/>
    <n v="0.63081638339370294"/>
  </r>
  <r>
    <n v="3056"/>
    <x v="64"/>
    <n v="2026"/>
    <x v="0"/>
    <n v="3"/>
    <s v="Mar"/>
    <x v="1"/>
    <x v="12"/>
    <x v="3"/>
    <x v="0"/>
    <x v="2"/>
    <x v="18"/>
    <n v="3"/>
    <n v="163.44999999999999"/>
    <n v="490.34999999999997"/>
    <n v="0"/>
    <n v="0"/>
    <n v="86.88"/>
    <n v="490.34999999999997"/>
    <n v="260.64"/>
    <n v="229.70999999999998"/>
    <n v="0.46846130315081064"/>
  </r>
  <r>
    <n v="471"/>
    <x v="65"/>
    <n v="2026"/>
    <x v="0"/>
    <n v="3"/>
    <s v="Mar"/>
    <x v="1"/>
    <x v="1"/>
    <x v="2"/>
    <x v="0"/>
    <x v="4"/>
    <x v="10"/>
    <n v="2"/>
    <n v="40.020000000000003"/>
    <n v="80.040000000000006"/>
    <n v="0"/>
    <n v="0"/>
    <n v="14.38"/>
    <n v="80.040000000000006"/>
    <n v="28.76"/>
    <n v="51.28"/>
    <n v="0.64067966016991496"/>
  </r>
  <r>
    <n v="842"/>
    <x v="65"/>
    <n v="2026"/>
    <x v="0"/>
    <n v="3"/>
    <s v="Mar"/>
    <x v="0"/>
    <x v="15"/>
    <x v="0"/>
    <x v="1"/>
    <x v="4"/>
    <x v="10"/>
    <n v="1"/>
    <n v="40.01"/>
    <n v="40.01"/>
    <n v="0.05"/>
    <n v="2.0005000000000002"/>
    <n v="14.35"/>
    <n v="38.009499999999996"/>
    <n v="14.35"/>
    <n v="23.659499999999994"/>
    <n v="0.62246280535129372"/>
  </r>
  <r>
    <n v="3386"/>
    <x v="65"/>
    <n v="2026"/>
    <x v="0"/>
    <n v="3"/>
    <s v="Mar"/>
    <x v="1"/>
    <x v="12"/>
    <x v="0"/>
    <x v="0"/>
    <x v="1"/>
    <x v="11"/>
    <n v="3"/>
    <n v="155.16"/>
    <n v="465.48"/>
    <n v="0"/>
    <n v="0"/>
    <n v="76.849999999999994"/>
    <n v="465.48"/>
    <n v="230.54999999999998"/>
    <n v="234.93000000000004"/>
    <n v="0.50470482083011092"/>
  </r>
  <r>
    <n v="4505"/>
    <x v="65"/>
    <n v="2026"/>
    <x v="0"/>
    <n v="3"/>
    <s v="Mar"/>
    <x v="1"/>
    <x v="14"/>
    <x v="3"/>
    <x v="1"/>
    <x v="4"/>
    <x v="10"/>
    <n v="1"/>
    <n v="39.96"/>
    <n v="39.96"/>
    <n v="0"/>
    <n v="0"/>
    <n v="14.5"/>
    <n v="39.96"/>
    <n v="14.5"/>
    <n v="25.46"/>
    <n v="0.63713713713713716"/>
  </r>
  <r>
    <n v="1286"/>
    <x v="66"/>
    <n v="2026"/>
    <x v="0"/>
    <n v="3"/>
    <s v="Mar"/>
    <x v="1"/>
    <x v="1"/>
    <x v="0"/>
    <x v="1"/>
    <x v="1"/>
    <x v="3"/>
    <n v="1"/>
    <n v="146.6"/>
    <n v="146.6"/>
    <n v="0"/>
    <n v="0"/>
    <n v="78.92"/>
    <n v="146.6"/>
    <n v="78.92"/>
    <n v="67.679999999999993"/>
    <n v="0.46166439290586625"/>
  </r>
  <r>
    <n v="2653"/>
    <x v="66"/>
    <n v="2026"/>
    <x v="0"/>
    <n v="3"/>
    <s v="Mar"/>
    <x v="1"/>
    <x v="14"/>
    <x v="2"/>
    <x v="0"/>
    <x v="1"/>
    <x v="1"/>
    <n v="1"/>
    <n v="94.38"/>
    <n v="94.38"/>
    <n v="0"/>
    <n v="0"/>
    <n v="44.78"/>
    <n v="94.38"/>
    <n v="44.78"/>
    <n v="49.599999999999994"/>
    <n v="0.52553507098961638"/>
  </r>
  <r>
    <n v="4465"/>
    <x v="66"/>
    <n v="2026"/>
    <x v="0"/>
    <n v="3"/>
    <s v="Mar"/>
    <x v="1"/>
    <x v="12"/>
    <x v="2"/>
    <x v="0"/>
    <x v="4"/>
    <x v="12"/>
    <n v="1"/>
    <n v="121.77"/>
    <n v="121.77"/>
    <n v="0"/>
    <n v="0"/>
    <n v="67.52"/>
    <n v="121.77"/>
    <n v="67.52"/>
    <n v="54.25"/>
    <n v="0.44551203087788455"/>
  </r>
  <r>
    <n v="4576"/>
    <x v="66"/>
    <n v="2026"/>
    <x v="0"/>
    <n v="3"/>
    <s v="Mar"/>
    <x v="3"/>
    <x v="8"/>
    <x v="3"/>
    <x v="0"/>
    <x v="3"/>
    <x v="19"/>
    <n v="5"/>
    <n v="123.29"/>
    <n v="616.45000000000005"/>
    <n v="0"/>
    <n v="0"/>
    <n v="61.34"/>
    <n v="616.45000000000005"/>
    <n v="306.70000000000005"/>
    <n v="309.75"/>
    <n v="0.50247384216075919"/>
  </r>
  <r>
    <n v="718"/>
    <x v="67"/>
    <n v="2026"/>
    <x v="0"/>
    <n v="3"/>
    <s v="Mar"/>
    <x v="1"/>
    <x v="12"/>
    <x v="0"/>
    <x v="1"/>
    <x v="4"/>
    <x v="10"/>
    <n v="1"/>
    <n v="41.15"/>
    <n v="41.15"/>
    <n v="0.05"/>
    <n v="2.0575000000000001"/>
    <n v="14.4"/>
    <n v="39.092499999999994"/>
    <n v="14.4"/>
    <n v="24.692499999999995"/>
    <n v="0.63164289825414077"/>
  </r>
  <r>
    <n v="1527"/>
    <x v="67"/>
    <n v="2026"/>
    <x v="0"/>
    <n v="3"/>
    <s v="Mar"/>
    <x v="3"/>
    <x v="4"/>
    <x v="3"/>
    <x v="1"/>
    <x v="2"/>
    <x v="2"/>
    <n v="4"/>
    <n v="35.42"/>
    <n v="141.68"/>
    <n v="0"/>
    <n v="0"/>
    <n v="13.31"/>
    <n v="141.68"/>
    <n v="53.24"/>
    <n v="88.44"/>
    <n v="0.62422360248447195"/>
  </r>
  <r>
    <n v="1797"/>
    <x v="67"/>
    <n v="2026"/>
    <x v="0"/>
    <n v="3"/>
    <s v="Mar"/>
    <x v="1"/>
    <x v="12"/>
    <x v="0"/>
    <x v="2"/>
    <x v="0"/>
    <x v="8"/>
    <n v="1"/>
    <n v="103.74"/>
    <n v="103.74"/>
    <n v="0.1"/>
    <n v="10.374000000000001"/>
    <n v="51.32"/>
    <n v="93.366"/>
    <n v="51.32"/>
    <n v="42.045999999999999"/>
    <n v="0.45033523980892404"/>
  </r>
  <r>
    <n v="2917"/>
    <x v="67"/>
    <n v="2026"/>
    <x v="0"/>
    <n v="3"/>
    <s v="Mar"/>
    <x v="2"/>
    <x v="16"/>
    <x v="3"/>
    <x v="2"/>
    <x v="2"/>
    <x v="18"/>
    <n v="2"/>
    <n v="165.49"/>
    <n v="330.98"/>
    <n v="0.05"/>
    <n v="16.549000000000003"/>
    <n v="89.82"/>
    <n v="314.43099999999998"/>
    <n v="179.64"/>
    <n v="134.791"/>
    <n v="0.4286822864157796"/>
  </r>
  <r>
    <n v="4095"/>
    <x v="67"/>
    <n v="2026"/>
    <x v="0"/>
    <n v="3"/>
    <s v="Mar"/>
    <x v="1"/>
    <x v="6"/>
    <x v="3"/>
    <x v="1"/>
    <x v="1"/>
    <x v="17"/>
    <n v="1"/>
    <n v="72.87"/>
    <n v="72.87"/>
    <n v="0.05"/>
    <n v="3.6435000000000004"/>
    <n v="32"/>
    <n v="69.226500000000001"/>
    <n v="32"/>
    <n v="37.226500000000001"/>
    <n v="0.53774927231623726"/>
  </r>
  <r>
    <n v="5050"/>
    <x v="67"/>
    <n v="2026"/>
    <x v="0"/>
    <n v="3"/>
    <s v="Mar"/>
    <x v="3"/>
    <x v="13"/>
    <x v="2"/>
    <x v="0"/>
    <x v="2"/>
    <x v="18"/>
    <n v="1"/>
    <n v="161.04"/>
    <n v="161.04"/>
    <n v="0"/>
    <n v="0"/>
    <n v="85.83"/>
    <n v="161.04"/>
    <n v="85.83"/>
    <n v="75.209999999999994"/>
    <n v="0.46702682563338299"/>
  </r>
  <r>
    <n v="709"/>
    <x v="68"/>
    <n v="2026"/>
    <x v="0"/>
    <n v="3"/>
    <s v="Mar"/>
    <x v="0"/>
    <x v="0"/>
    <x v="0"/>
    <x v="1"/>
    <x v="2"/>
    <x v="15"/>
    <n v="3"/>
    <n v="130.6"/>
    <n v="391.79999999999995"/>
    <n v="0.05"/>
    <n v="19.59"/>
    <n v="65.62"/>
    <n v="372.20999999999992"/>
    <n v="196.86"/>
    <n v="175.34999999999991"/>
    <n v="0.47110502135891014"/>
  </r>
  <r>
    <n v="1073"/>
    <x v="68"/>
    <n v="2026"/>
    <x v="0"/>
    <n v="3"/>
    <s v="Mar"/>
    <x v="2"/>
    <x v="10"/>
    <x v="3"/>
    <x v="0"/>
    <x v="0"/>
    <x v="0"/>
    <n v="2"/>
    <n v="81.290000000000006"/>
    <n v="162.58000000000001"/>
    <n v="0"/>
    <n v="0"/>
    <n v="43.9"/>
    <n v="162.58000000000001"/>
    <n v="87.8"/>
    <n v="74.780000000000015"/>
    <n v="0.45995817443720022"/>
  </r>
  <r>
    <n v="2623"/>
    <x v="68"/>
    <n v="2026"/>
    <x v="0"/>
    <n v="3"/>
    <s v="Mar"/>
    <x v="1"/>
    <x v="12"/>
    <x v="3"/>
    <x v="1"/>
    <x v="0"/>
    <x v="8"/>
    <n v="2"/>
    <n v="103.33"/>
    <n v="206.66"/>
    <n v="0.05"/>
    <n v="10.333"/>
    <n v="51.58"/>
    <n v="196.327"/>
    <n v="103.16"/>
    <n v="93.167000000000002"/>
    <n v="0.47455011282197557"/>
  </r>
  <r>
    <n v="2625"/>
    <x v="68"/>
    <n v="2026"/>
    <x v="0"/>
    <n v="3"/>
    <s v="Mar"/>
    <x v="3"/>
    <x v="7"/>
    <x v="2"/>
    <x v="2"/>
    <x v="4"/>
    <x v="16"/>
    <n v="2"/>
    <n v="51.14"/>
    <n v="102.28"/>
    <n v="0"/>
    <n v="0"/>
    <n v="21.58"/>
    <n v="102.28"/>
    <n v="43.16"/>
    <n v="59.120000000000005"/>
    <n v="0.57802111849824012"/>
  </r>
  <r>
    <n v="3304"/>
    <x v="68"/>
    <n v="2026"/>
    <x v="0"/>
    <n v="3"/>
    <s v="Mar"/>
    <x v="1"/>
    <x v="12"/>
    <x v="3"/>
    <x v="0"/>
    <x v="0"/>
    <x v="4"/>
    <n v="2"/>
    <n v="49.7"/>
    <n v="99.4"/>
    <n v="0"/>
    <n v="0"/>
    <n v="23.14"/>
    <n v="99.4"/>
    <n v="46.28"/>
    <n v="53.120000000000005"/>
    <n v="0.53440643863179071"/>
  </r>
  <r>
    <n v="4876"/>
    <x v="68"/>
    <n v="2026"/>
    <x v="0"/>
    <n v="3"/>
    <s v="Mar"/>
    <x v="3"/>
    <x v="4"/>
    <x v="0"/>
    <x v="0"/>
    <x v="0"/>
    <x v="6"/>
    <n v="1"/>
    <n v="39.659999999999997"/>
    <n v="39.659999999999997"/>
    <n v="0.05"/>
    <n v="1.9829999999999999"/>
    <n v="16.93"/>
    <n v="37.676999999999992"/>
    <n v="16.93"/>
    <n v="20.746999999999993"/>
    <n v="0.5506542452955383"/>
  </r>
  <r>
    <n v="83"/>
    <x v="69"/>
    <n v="2026"/>
    <x v="0"/>
    <n v="3"/>
    <s v="Mar"/>
    <x v="1"/>
    <x v="12"/>
    <x v="1"/>
    <x v="2"/>
    <x v="4"/>
    <x v="16"/>
    <n v="4"/>
    <n v="50.65"/>
    <n v="202.6"/>
    <n v="0.15"/>
    <n v="30.389999999999997"/>
    <n v="22"/>
    <n v="172.20999999999998"/>
    <n v="88"/>
    <n v="84.20999999999998"/>
    <n v="0.48899599326403803"/>
  </r>
  <r>
    <n v="863"/>
    <x v="69"/>
    <n v="2026"/>
    <x v="0"/>
    <n v="3"/>
    <s v="Mar"/>
    <x v="2"/>
    <x v="2"/>
    <x v="3"/>
    <x v="0"/>
    <x v="4"/>
    <x v="16"/>
    <n v="2"/>
    <n v="50.72"/>
    <n v="101.44"/>
    <n v="0"/>
    <n v="0"/>
    <n v="21.88"/>
    <n v="101.44"/>
    <n v="43.76"/>
    <n v="57.68"/>
    <n v="0.56861198738170349"/>
  </r>
  <r>
    <n v="2323"/>
    <x v="69"/>
    <n v="2026"/>
    <x v="0"/>
    <n v="3"/>
    <s v="Mar"/>
    <x v="1"/>
    <x v="12"/>
    <x v="2"/>
    <x v="1"/>
    <x v="2"/>
    <x v="2"/>
    <n v="2"/>
    <n v="36.08"/>
    <n v="72.16"/>
    <n v="0.05"/>
    <n v="3.6080000000000001"/>
    <n v="13.19"/>
    <n v="68.551999999999992"/>
    <n v="26.38"/>
    <n v="42.171999999999997"/>
    <n v="0.61518263507993931"/>
  </r>
  <r>
    <n v="3064"/>
    <x v="69"/>
    <n v="2026"/>
    <x v="0"/>
    <n v="3"/>
    <s v="Mar"/>
    <x v="3"/>
    <x v="8"/>
    <x v="0"/>
    <x v="0"/>
    <x v="3"/>
    <x v="19"/>
    <n v="6"/>
    <n v="124.04"/>
    <n v="744.24"/>
    <n v="0.05"/>
    <n v="37.212000000000003"/>
    <n v="61.17"/>
    <n v="707.02800000000002"/>
    <n v="367.02"/>
    <n v="340.00800000000004"/>
    <n v="0.48089750335205966"/>
  </r>
  <r>
    <n v="4995"/>
    <x v="69"/>
    <n v="2026"/>
    <x v="0"/>
    <n v="3"/>
    <s v="Mar"/>
    <x v="1"/>
    <x v="12"/>
    <x v="3"/>
    <x v="1"/>
    <x v="1"/>
    <x v="1"/>
    <n v="3"/>
    <n v="90.31"/>
    <n v="270.93"/>
    <n v="0"/>
    <n v="0"/>
    <n v="44.58"/>
    <n v="270.93"/>
    <n v="133.74"/>
    <n v="137.19"/>
    <n v="0.50636695825489975"/>
  </r>
  <r>
    <n v="46"/>
    <x v="70"/>
    <n v="2026"/>
    <x v="0"/>
    <n v="3"/>
    <s v="Mar"/>
    <x v="3"/>
    <x v="7"/>
    <x v="0"/>
    <x v="0"/>
    <x v="1"/>
    <x v="17"/>
    <n v="4"/>
    <n v="72.63"/>
    <n v="290.52"/>
    <n v="0.1"/>
    <n v="29.052"/>
    <n v="31.45"/>
    <n v="261.46800000000002"/>
    <n v="125.8"/>
    <n v="135.66800000000001"/>
    <n v="0.51887037801948999"/>
  </r>
  <r>
    <n v="443"/>
    <x v="70"/>
    <n v="2026"/>
    <x v="0"/>
    <n v="3"/>
    <s v="Mar"/>
    <x v="1"/>
    <x v="14"/>
    <x v="0"/>
    <x v="0"/>
    <x v="4"/>
    <x v="10"/>
    <n v="3"/>
    <n v="39.9"/>
    <n v="119.69999999999999"/>
    <n v="0"/>
    <n v="0"/>
    <n v="14.49"/>
    <n v="119.69999999999999"/>
    <n v="43.47"/>
    <n v="76.22999999999999"/>
    <n v="0.63684210526315788"/>
  </r>
  <r>
    <n v="759"/>
    <x v="70"/>
    <n v="2026"/>
    <x v="0"/>
    <n v="3"/>
    <s v="Mar"/>
    <x v="1"/>
    <x v="12"/>
    <x v="0"/>
    <x v="1"/>
    <x v="4"/>
    <x v="16"/>
    <n v="1"/>
    <n v="49.79"/>
    <n v="49.79"/>
    <n v="0.1"/>
    <n v="4.9790000000000001"/>
    <n v="22.29"/>
    <n v="44.811"/>
    <n v="22.29"/>
    <n v="22.521000000000001"/>
    <n v="0.5025774921336279"/>
  </r>
  <r>
    <n v="1097"/>
    <x v="70"/>
    <n v="2026"/>
    <x v="0"/>
    <n v="3"/>
    <s v="Mar"/>
    <x v="2"/>
    <x v="2"/>
    <x v="3"/>
    <x v="1"/>
    <x v="0"/>
    <x v="6"/>
    <n v="1"/>
    <n v="41.24"/>
    <n v="41.24"/>
    <n v="0.05"/>
    <n v="2.0620000000000003"/>
    <n v="16.64"/>
    <n v="39.177999999999997"/>
    <n v="16.64"/>
    <n v="22.537999999999997"/>
    <n v="0.57527183623462141"/>
  </r>
  <r>
    <n v="2152"/>
    <x v="70"/>
    <n v="2026"/>
    <x v="0"/>
    <n v="3"/>
    <s v="Mar"/>
    <x v="0"/>
    <x v="9"/>
    <x v="0"/>
    <x v="1"/>
    <x v="1"/>
    <x v="3"/>
    <n v="1"/>
    <n v="142.88999999999999"/>
    <n v="142.88999999999999"/>
    <n v="0"/>
    <n v="0"/>
    <n v="81.099999999999994"/>
    <n v="142.88999999999999"/>
    <n v="81.099999999999994"/>
    <n v="61.789999999999992"/>
    <n v="0.43243054097557559"/>
  </r>
  <r>
    <n v="2512"/>
    <x v="70"/>
    <n v="2026"/>
    <x v="0"/>
    <n v="3"/>
    <s v="Mar"/>
    <x v="1"/>
    <x v="1"/>
    <x v="0"/>
    <x v="1"/>
    <x v="3"/>
    <x v="7"/>
    <n v="2"/>
    <n v="192.76"/>
    <n v="385.52"/>
    <n v="0"/>
    <n v="0"/>
    <n v="103.08"/>
    <n v="385.52"/>
    <n v="206.16"/>
    <n v="179.35999999999999"/>
    <n v="0.46524175140070551"/>
  </r>
  <r>
    <n v="2578"/>
    <x v="70"/>
    <n v="2026"/>
    <x v="0"/>
    <n v="3"/>
    <s v="Mar"/>
    <x v="2"/>
    <x v="5"/>
    <x v="0"/>
    <x v="1"/>
    <x v="2"/>
    <x v="18"/>
    <n v="1"/>
    <n v="165.72"/>
    <n v="165.72"/>
    <n v="0"/>
    <n v="0"/>
    <n v="89.31"/>
    <n v="165.72"/>
    <n v="89.31"/>
    <n v="76.41"/>
    <n v="0.46107892831281677"/>
  </r>
  <r>
    <n v="3302"/>
    <x v="70"/>
    <n v="2026"/>
    <x v="0"/>
    <n v="3"/>
    <s v="Mar"/>
    <x v="3"/>
    <x v="7"/>
    <x v="2"/>
    <x v="2"/>
    <x v="2"/>
    <x v="18"/>
    <n v="2"/>
    <n v="164.33"/>
    <n v="328.66"/>
    <n v="0"/>
    <n v="0"/>
    <n v="86.07"/>
    <n v="328.66"/>
    <n v="172.14"/>
    <n v="156.52000000000004"/>
    <n v="0.47623684050386428"/>
  </r>
  <r>
    <n v="3752"/>
    <x v="70"/>
    <n v="2026"/>
    <x v="0"/>
    <n v="3"/>
    <s v="Mar"/>
    <x v="3"/>
    <x v="8"/>
    <x v="1"/>
    <x v="2"/>
    <x v="2"/>
    <x v="9"/>
    <n v="3"/>
    <n v="45.8"/>
    <n v="137.39999999999998"/>
    <n v="0.15"/>
    <n v="20.609999999999996"/>
    <n v="18.47"/>
    <n v="116.78999999999998"/>
    <n v="55.41"/>
    <n v="61.379999999999981"/>
    <n v="0.52555869509375797"/>
  </r>
  <r>
    <n v="4839"/>
    <x v="70"/>
    <n v="2026"/>
    <x v="0"/>
    <n v="3"/>
    <s v="Mar"/>
    <x v="1"/>
    <x v="1"/>
    <x v="0"/>
    <x v="1"/>
    <x v="0"/>
    <x v="8"/>
    <n v="2"/>
    <n v="103.08"/>
    <n v="206.16"/>
    <n v="0.05"/>
    <n v="10.308"/>
    <n v="49.27"/>
    <n v="195.85199999999998"/>
    <n v="98.54"/>
    <n v="97.311999999999969"/>
    <n v="0.49686497967853266"/>
  </r>
  <r>
    <n v="264"/>
    <x v="71"/>
    <n v="2026"/>
    <x v="0"/>
    <n v="3"/>
    <s v="Mar"/>
    <x v="0"/>
    <x v="0"/>
    <x v="0"/>
    <x v="2"/>
    <x v="2"/>
    <x v="9"/>
    <n v="4"/>
    <n v="47.33"/>
    <n v="189.32"/>
    <n v="0"/>
    <n v="0"/>
    <n v="18.739999999999998"/>
    <n v="189.32"/>
    <n v="74.959999999999994"/>
    <n v="114.36"/>
    <n v="0.60405662370589475"/>
  </r>
  <r>
    <n v="2498"/>
    <x v="71"/>
    <n v="2026"/>
    <x v="0"/>
    <n v="3"/>
    <s v="Mar"/>
    <x v="2"/>
    <x v="3"/>
    <x v="2"/>
    <x v="1"/>
    <x v="0"/>
    <x v="4"/>
    <n v="1"/>
    <n v="50.04"/>
    <n v="50.04"/>
    <n v="0"/>
    <n v="0"/>
    <n v="22.64"/>
    <n v="50.04"/>
    <n v="22.64"/>
    <n v="27.4"/>
    <n v="0.54756195043964828"/>
  </r>
  <r>
    <n v="3929"/>
    <x v="71"/>
    <n v="2026"/>
    <x v="0"/>
    <n v="3"/>
    <s v="Mar"/>
    <x v="3"/>
    <x v="13"/>
    <x v="0"/>
    <x v="1"/>
    <x v="4"/>
    <x v="12"/>
    <n v="1"/>
    <n v="125.69"/>
    <n v="125.69"/>
    <n v="0"/>
    <n v="0"/>
    <n v="67.150000000000006"/>
    <n v="125.69"/>
    <n v="67.150000000000006"/>
    <n v="58.539999999999992"/>
    <n v="0.465749065160315"/>
  </r>
  <r>
    <n v="4195"/>
    <x v="71"/>
    <n v="2026"/>
    <x v="0"/>
    <n v="3"/>
    <s v="Mar"/>
    <x v="3"/>
    <x v="13"/>
    <x v="3"/>
    <x v="1"/>
    <x v="1"/>
    <x v="3"/>
    <n v="2"/>
    <n v="142.72999999999999"/>
    <n v="285.45999999999998"/>
    <n v="0.1"/>
    <n v="28.545999999999999"/>
    <n v="77.28"/>
    <n v="256.91399999999999"/>
    <n v="154.56"/>
    <n v="102.35399999999998"/>
    <n v="0.39839790747098247"/>
  </r>
  <r>
    <n v="4684"/>
    <x v="71"/>
    <n v="2026"/>
    <x v="0"/>
    <n v="3"/>
    <s v="Mar"/>
    <x v="1"/>
    <x v="12"/>
    <x v="0"/>
    <x v="0"/>
    <x v="4"/>
    <x v="12"/>
    <n v="4"/>
    <n v="124.36"/>
    <n v="497.44"/>
    <n v="0"/>
    <n v="0"/>
    <n v="68.790000000000006"/>
    <n v="497.44"/>
    <n v="275.16000000000003"/>
    <n v="222.27999999999997"/>
    <n v="0.44684786104856861"/>
  </r>
  <r>
    <n v="313"/>
    <x v="72"/>
    <n v="2026"/>
    <x v="0"/>
    <n v="3"/>
    <s v="Mar"/>
    <x v="3"/>
    <x v="8"/>
    <x v="0"/>
    <x v="1"/>
    <x v="0"/>
    <x v="6"/>
    <n v="4"/>
    <n v="40.42"/>
    <n v="161.68"/>
    <n v="0.1"/>
    <n v="16.168000000000003"/>
    <n v="16.25"/>
    <n v="145.512"/>
    <n v="65"/>
    <n v="80.512"/>
    <n v="0.5533014459288581"/>
  </r>
  <r>
    <n v="1056"/>
    <x v="72"/>
    <n v="2026"/>
    <x v="0"/>
    <n v="3"/>
    <s v="Mar"/>
    <x v="0"/>
    <x v="15"/>
    <x v="0"/>
    <x v="0"/>
    <x v="3"/>
    <x v="7"/>
    <n v="1"/>
    <n v="192.86"/>
    <n v="192.86"/>
    <n v="0"/>
    <n v="0"/>
    <n v="101.13"/>
    <n v="192.86"/>
    <n v="101.13"/>
    <n v="91.730000000000018"/>
    <n v="0.475629990666805"/>
  </r>
  <r>
    <n v="2189"/>
    <x v="72"/>
    <n v="2026"/>
    <x v="0"/>
    <n v="3"/>
    <s v="Mar"/>
    <x v="3"/>
    <x v="4"/>
    <x v="3"/>
    <x v="1"/>
    <x v="1"/>
    <x v="17"/>
    <n v="2"/>
    <n v="72.34"/>
    <n v="144.68"/>
    <n v="0"/>
    <n v="0"/>
    <n v="33.29"/>
    <n v="144.68"/>
    <n v="66.58"/>
    <n v="78.100000000000009"/>
    <n v="0.53981199889411113"/>
  </r>
  <r>
    <n v="2617"/>
    <x v="72"/>
    <n v="2026"/>
    <x v="0"/>
    <n v="3"/>
    <s v="Mar"/>
    <x v="3"/>
    <x v="13"/>
    <x v="0"/>
    <x v="1"/>
    <x v="2"/>
    <x v="2"/>
    <n v="2"/>
    <n v="35.409999999999997"/>
    <n v="70.819999999999993"/>
    <n v="0"/>
    <n v="0"/>
    <n v="13.89"/>
    <n v="70.819999999999993"/>
    <n v="27.78"/>
    <n v="43.039999999999992"/>
    <n v="0.60773792713922614"/>
  </r>
  <r>
    <n v="2901"/>
    <x v="72"/>
    <n v="2026"/>
    <x v="0"/>
    <n v="3"/>
    <s v="Mar"/>
    <x v="3"/>
    <x v="8"/>
    <x v="1"/>
    <x v="2"/>
    <x v="0"/>
    <x v="8"/>
    <n v="12"/>
    <n v="102.25"/>
    <n v="1227"/>
    <n v="0.1"/>
    <n v="122.7"/>
    <n v="51.07"/>
    <n v="1104.3"/>
    <n v="612.84"/>
    <n v="491.45999999999992"/>
    <n v="0.44504210812279266"/>
  </r>
  <r>
    <n v="2952"/>
    <x v="72"/>
    <n v="2026"/>
    <x v="0"/>
    <n v="3"/>
    <s v="Mar"/>
    <x v="1"/>
    <x v="1"/>
    <x v="0"/>
    <x v="1"/>
    <x v="0"/>
    <x v="4"/>
    <n v="1"/>
    <n v="51.86"/>
    <n v="51.86"/>
    <n v="0.1"/>
    <n v="5.1859999999999999"/>
    <n v="22.34"/>
    <n v="46.673999999999999"/>
    <n v="22.34"/>
    <n v="24.334"/>
    <n v="0.52136092899687192"/>
  </r>
  <r>
    <n v="3421"/>
    <x v="72"/>
    <n v="2026"/>
    <x v="0"/>
    <n v="3"/>
    <s v="Mar"/>
    <x v="3"/>
    <x v="8"/>
    <x v="0"/>
    <x v="0"/>
    <x v="2"/>
    <x v="2"/>
    <n v="1"/>
    <n v="36.520000000000003"/>
    <n v="36.520000000000003"/>
    <n v="0.05"/>
    <n v="1.8260000000000003"/>
    <n v="13.23"/>
    <n v="34.694000000000003"/>
    <n v="13.23"/>
    <n v="21.464000000000002"/>
    <n v="0.61866605176687617"/>
  </r>
  <r>
    <n v="3536"/>
    <x v="72"/>
    <n v="2026"/>
    <x v="0"/>
    <n v="3"/>
    <s v="Mar"/>
    <x v="2"/>
    <x v="10"/>
    <x v="0"/>
    <x v="1"/>
    <x v="1"/>
    <x v="11"/>
    <n v="2"/>
    <n v="153.66"/>
    <n v="307.32"/>
    <n v="0.1"/>
    <n v="30.731999999999999"/>
    <n v="78.430000000000007"/>
    <n v="276.58800000000002"/>
    <n v="156.86000000000001"/>
    <n v="119.72800000000001"/>
    <n v="0.43287488972768162"/>
  </r>
  <r>
    <n v="3878"/>
    <x v="72"/>
    <n v="2026"/>
    <x v="0"/>
    <n v="3"/>
    <s v="Mar"/>
    <x v="1"/>
    <x v="14"/>
    <x v="3"/>
    <x v="0"/>
    <x v="4"/>
    <x v="10"/>
    <n v="1"/>
    <n v="41.05"/>
    <n v="41.05"/>
    <n v="0.1"/>
    <n v="4.1049999999999995"/>
    <n v="14.94"/>
    <n v="36.945"/>
    <n v="14.94"/>
    <n v="22.005000000000003"/>
    <n v="0.59561510353227776"/>
  </r>
  <r>
    <n v="2027"/>
    <x v="73"/>
    <n v="2026"/>
    <x v="0"/>
    <n v="3"/>
    <s v="Mar"/>
    <x v="2"/>
    <x v="2"/>
    <x v="0"/>
    <x v="0"/>
    <x v="2"/>
    <x v="15"/>
    <n v="4"/>
    <n v="136.21"/>
    <n v="544.84"/>
    <n v="0.05"/>
    <n v="27.242000000000004"/>
    <n v="68.55"/>
    <n v="517.59799999999996"/>
    <n v="274.2"/>
    <n v="243.39799999999997"/>
    <n v="0.4702452482428448"/>
  </r>
  <r>
    <n v="3280"/>
    <x v="73"/>
    <n v="2026"/>
    <x v="0"/>
    <n v="3"/>
    <s v="Mar"/>
    <x v="3"/>
    <x v="4"/>
    <x v="0"/>
    <x v="0"/>
    <x v="2"/>
    <x v="9"/>
    <n v="3"/>
    <n v="46.68"/>
    <n v="140.04"/>
    <n v="0"/>
    <n v="0"/>
    <n v="18.760000000000002"/>
    <n v="140.04"/>
    <n v="56.28"/>
    <n v="83.759999999999991"/>
    <n v="0.59811482433590402"/>
  </r>
  <r>
    <n v="5149"/>
    <x v="73"/>
    <n v="2026"/>
    <x v="0"/>
    <n v="3"/>
    <s v="Mar"/>
    <x v="1"/>
    <x v="12"/>
    <x v="2"/>
    <x v="1"/>
    <x v="2"/>
    <x v="2"/>
    <n v="1"/>
    <n v="35.340000000000003"/>
    <n v="35.340000000000003"/>
    <n v="0.05"/>
    <n v="1.7670000000000003"/>
    <n v="13.37"/>
    <n v="33.573"/>
    <n v="13.37"/>
    <n v="20.203000000000003"/>
    <n v="0.60176332171685587"/>
  </r>
  <r>
    <n v="412"/>
    <x v="74"/>
    <n v="2026"/>
    <x v="0"/>
    <n v="3"/>
    <s v="Mar"/>
    <x v="3"/>
    <x v="7"/>
    <x v="2"/>
    <x v="0"/>
    <x v="4"/>
    <x v="10"/>
    <n v="2"/>
    <n v="40.19"/>
    <n v="80.38"/>
    <n v="0"/>
    <n v="0"/>
    <n v="14.92"/>
    <n v="80.38"/>
    <n v="29.84"/>
    <n v="50.539999999999992"/>
    <n v="0.62876337397362525"/>
  </r>
  <r>
    <n v="1161"/>
    <x v="74"/>
    <n v="2026"/>
    <x v="0"/>
    <n v="3"/>
    <s v="Mar"/>
    <x v="1"/>
    <x v="12"/>
    <x v="0"/>
    <x v="1"/>
    <x v="0"/>
    <x v="8"/>
    <n v="2"/>
    <n v="101.73"/>
    <n v="203.46"/>
    <n v="0.05"/>
    <n v="10.173000000000002"/>
    <n v="51.56"/>
    <n v="193.28700000000001"/>
    <n v="103.12"/>
    <n v="90.167000000000002"/>
    <n v="0.46649283190281809"/>
  </r>
  <r>
    <n v="1320"/>
    <x v="74"/>
    <n v="2026"/>
    <x v="0"/>
    <n v="3"/>
    <s v="Mar"/>
    <x v="2"/>
    <x v="3"/>
    <x v="2"/>
    <x v="2"/>
    <x v="3"/>
    <x v="7"/>
    <n v="1"/>
    <n v="200.05"/>
    <n v="200.05"/>
    <n v="0"/>
    <n v="0"/>
    <n v="102.69"/>
    <n v="200.05"/>
    <n v="102.69"/>
    <n v="97.360000000000014"/>
    <n v="0.48667833041739567"/>
  </r>
  <r>
    <n v="2528"/>
    <x v="74"/>
    <n v="2026"/>
    <x v="0"/>
    <n v="3"/>
    <s v="Mar"/>
    <x v="3"/>
    <x v="7"/>
    <x v="0"/>
    <x v="1"/>
    <x v="1"/>
    <x v="1"/>
    <n v="1"/>
    <n v="90.06"/>
    <n v="90.06"/>
    <n v="0"/>
    <n v="0"/>
    <n v="44.49"/>
    <n v="90.06"/>
    <n v="44.49"/>
    <n v="45.57"/>
    <n v="0.50599600266489009"/>
  </r>
  <r>
    <n v="2956"/>
    <x v="74"/>
    <n v="2026"/>
    <x v="0"/>
    <n v="3"/>
    <s v="Mar"/>
    <x v="1"/>
    <x v="11"/>
    <x v="0"/>
    <x v="1"/>
    <x v="2"/>
    <x v="2"/>
    <n v="1"/>
    <n v="37.119999999999997"/>
    <n v="37.119999999999997"/>
    <n v="0.1"/>
    <n v="3.7119999999999997"/>
    <n v="13.39"/>
    <n v="33.408000000000001"/>
    <n v="13.39"/>
    <n v="20.018000000000001"/>
    <n v="0.59919779693486586"/>
  </r>
  <r>
    <n v="2973"/>
    <x v="74"/>
    <n v="2026"/>
    <x v="0"/>
    <n v="3"/>
    <s v="Mar"/>
    <x v="0"/>
    <x v="0"/>
    <x v="2"/>
    <x v="0"/>
    <x v="1"/>
    <x v="11"/>
    <n v="2"/>
    <n v="156.09"/>
    <n v="312.18"/>
    <n v="0.1"/>
    <n v="31.218000000000004"/>
    <n v="79.72"/>
    <n v="280.96199999999999"/>
    <n v="159.44"/>
    <n v="121.52199999999999"/>
    <n v="0.43252112385304775"/>
  </r>
  <r>
    <n v="3358"/>
    <x v="74"/>
    <n v="2026"/>
    <x v="0"/>
    <n v="3"/>
    <s v="Mar"/>
    <x v="0"/>
    <x v="0"/>
    <x v="1"/>
    <x v="2"/>
    <x v="4"/>
    <x v="14"/>
    <n v="12"/>
    <n v="36.44"/>
    <n v="437.28"/>
    <n v="0.05"/>
    <n v="21.864000000000001"/>
    <n v="13.65"/>
    <n v="415.41599999999994"/>
    <n v="163.80000000000001"/>
    <n v="251.61599999999993"/>
    <n v="0.60569645848980291"/>
  </r>
  <r>
    <n v="164"/>
    <x v="75"/>
    <n v="2026"/>
    <x v="0"/>
    <n v="3"/>
    <s v="Mar"/>
    <x v="0"/>
    <x v="15"/>
    <x v="3"/>
    <x v="2"/>
    <x v="3"/>
    <x v="19"/>
    <n v="5"/>
    <n v="123.95"/>
    <n v="619.75"/>
    <n v="0.05"/>
    <n v="30.987500000000001"/>
    <n v="59.23"/>
    <n v="588.76249999999993"/>
    <n v="296.14999999999998"/>
    <n v="292.61249999999995"/>
    <n v="0.49699581749856692"/>
  </r>
  <r>
    <n v="995"/>
    <x v="75"/>
    <n v="2026"/>
    <x v="0"/>
    <n v="3"/>
    <s v="Mar"/>
    <x v="2"/>
    <x v="16"/>
    <x v="3"/>
    <x v="2"/>
    <x v="3"/>
    <x v="7"/>
    <n v="1"/>
    <n v="192.84"/>
    <n v="192.84"/>
    <n v="0.15"/>
    <n v="28.925999999999998"/>
    <n v="101.42"/>
    <n v="163.91399999999999"/>
    <n v="101.42"/>
    <n v="62.493999999999986"/>
    <n v="0.38126090510877647"/>
  </r>
  <r>
    <n v="4912"/>
    <x v="75"/>
    <n v="2026"/>
    <x v="0"/>
    <n v="3"/>
    <s v="Mar"/>
    <x v="1"/>
    <x v="11"/>
    <x v="0"/>
    <x v="1"/>
    <x v="1"/>
    <x v="11"/>
    <n v="1"/>
    <n v="152.57"/>
    <n v="152.57"/>
    <n v="0.1"/>
    <n v="15.257"/>
    <n v="80.319999999999993"/>
    <n v="137.31299999999999"/>
    <n v="80.319999999999993"/>
    <n v="56.992999999999995"/>
    <n v="0.41505902572953762"/>
  </r>
  <r>
    <n v="29"/>
    <x v="76"/>
    <n v="2026"/>
    <x v="0"/>
    <n v="3"/>
    <s v="Mar"/>
    <x v="3"/>
    <x v="4"/>
    <x v="0"/>
    <x v="2"/>
    <x v="2"/>
    <x v="15"/>
    <n v="2"/>
    <n v="130.4"/>
    <n v="260.8"/>
    <n v="0"/>
    <n v="0"/>
    <n v="67.599999999999994"/>
    <n v="260.8"/>
    <n v="135.19999999999999"/>
    <n v="125.60000000000002"/>
    <n v="0.48159509202453993"/>
  </r>
  <r>
    <n v="891"/>
    <x v="76"/>
    <n v="2026"/>
    <x v="0"/>
    <n v="3"/>
    <s v="Mar"/>
    <x v="2"/>
    <x v="3"/>
    <x v="0"/>
    <x v="1"/>
    <x v="1"/>
    <x v="1"/>
    <n v="2"/>
    <n v="94.25"/>
    <n v="188.5"/>
    <n v="0.1"/>
    <n v="18.850000000000001"/>
    <n v="44.99"/>
    <n v="169.65"/>
    <n v="89.98"/>
    <n v="79.67"/>
    <n v="0.46961391099322131"/>
  </r>
  <r>
    <n v="1143"/>
    <x v="76"/>
    <n v="2026"/>
    <x v="0"/>
    <n v="3"/>
    <s v="Mar"/>
    <x v="1"/>
    <x v="12"/>
    <x v="0"/>
    <x v="2"/>
    <x v="3"/>
    <x v="19"/>
    <n v="5"/>
    <n v="125.91"/>
    <n v="629.54999999999995"/>
    <n v="0"/>
    <n v="0"/>
    <n v="59.36"/>
    <n v="629.54999999999995"/>
    <n v="296.8"/>
    <n v="332.74999999999994"/>
    <n v="0.52855214041775866"/>
  </r>
  <r>
    <n v="2478"/>
    <x v="76"/>
    <n v="2026"/>
    <x v="0"/>
    <n v="3"/>
    <s v="Mar"/>
    <x v="3"/>
    <x v="7"/>
    <x v="2"/>
    <x v="0"/>
    <x v="4"/>
    <x v="10"/>
    <n v="2"/>
    <n v="39.619999999999997"/>
    <n v="79.239999999999995"/>
    <n v="0"/>
    <n v="0"/>
    <n v="14.78"/>
    <n v="79.239999999999995"/>
    <n v="29.56"/>
    <n v="49.679999999999993"/>
    <n v="0.62695608278647141"/>
  </r>
  <r>
    <n v="3961"/>
    <x v="76"/>
    <n v="2026"/>
    <x v="0"/>
    <n v="3"/>
    <s v="Mar"/>
    <x v="0"/>
    <x v="9"/>
    <x v="0"/>
    <x v="2"/>
    <x v="4"/>
    <x v="14"/>
    <n v="3"/>
    <n v="36.32"/>
    <n v="108.96000000000001"/>
    <n v="0"/>
    <n v="0"/>
    <n v="14.18"/>
    <n v="108.96000000000001"/>
    <n v="42.54"/>
    <n v="66.420000000000016"/>
    <n v="0.60958149779735693"/>
  </r>
  <r>
    <n v="4724"/>
    <x v="76"/>
    <n v="2026"/>
    <x v="0"/>
    <n v="3"/>
    <s v="Mar"/>
    <x v="0"/>
    <x v="15"/>
    <x v="2"/>
    <x v="1"/>
    <x v="4"/>
    <x v="16"/>
    <n v="1"/>
    <n v="51.16"/>
    <n v="51.16"/>
    <n v="0"/>
    <n v="0"/>
    <n v="22.39"/>
    <n v="51.16"/>
    <n v="22.39"/>
    <n v="28.769999999999996"/>
    <n v="0.56235340109460508"/>
  </r>
  <r>
    <n v="2171"/>
    <x v="77"/>
    <n v="2026"/>
    <x v="0"/>
    <n v="3"/>
    <s v="Mar"/>
    <x v="3"/>
    <x v="13"/>
    <x v="1"/>
    <x v="2"/>
    <x v="4"/>
    <x v="14"/>
    <n v="5"/>
    <n v="35.65"/>
    <n v="178.25"/>
    <n v="0.1"/>
    <n v="17.824999999999999"/>
    <n v="13.64"/>
    <n v="160.42500000000001"/>
    <n v="68.2"/>
    <n v="92.225000000000009"/>
    <n v="0.5748792270531401"/>
  </r>
  <r>
    <n v="2311"/>
    <x v="77"/>
    <n v="2026"/>
    <x v="0"/>
    <n v="3"/>
    <s v="Mar"/>
    <x v="3"/>
    <x v="8"/>
    <x v="0"/>
    <x v="1"/>
    <x v="1"/>
    <x v="3"/>
    <n v="1"/>
    <n v="145.19"/>
    <n v="145.19"/>
    <n v="0"/>
    <n v="0"/>
    <n v="80.67"/>
    <n v="145.19"/>
    <n v="80.67"/>
    <n v="64.52"/>
    <n v="0.44438322198498514"/>
  </r>
  <r>
    <n v="3563"/>
    <x v="77"/>
    <n v="2026"/>
    <x v="0"/>
    <n v="3"/>
    <s v="Mar"/>
    <x v="3"/>
    <x v="8"/>
    <x v="0"/>
    <x v="0"/>
    <x v="0"/>
    <x v="6"/>
    <n v="2"/>
    <n v="40.090000000000003"/>
    <n v="80.180000000000007"/>
    <n v="0"/>
    <n v="0"/>
    <n v="17.2"/>
    <n v="80.180000000000007"/>
    <n v="34.4"/>
    <n v="45.780000000000008"/>
    <n v="0.57096532801197308"/>
  </r>
  <r>
    <n v="3587"/>
    <x v="77"/>
    <n v="2026"/>
    <x v="0"/>
    <n v="3"/>
    <s v="Mar"/>
    <x v="3"/>
    <x v="7"/>
    <x v="0"/>
    <x v="0"/>
    <x v="4"/>
    <x v="10"/>
    <n v="1"/>
    <n v="39.47"/>
    <n v="39.47"/>
    <n v="0"/>
    <n v="0"/>
    <n v="15.02"/>
    <n v="39.47"/>
    <n v="15.02"/>
    <n v="24.45"/>
    <n v="0.61945781606283257"/>
  </r>
  <r>
    <n v="3706"/>
    <x v="77"/>
    <n v="2026"/>
    <x v="0"/>
    <n v="3"/>
    <s v="Mar"/>
    <x v="0"/>
    <x v="0"/>
    <x v="0"/>
    <x v="0"/>
    <x v="0"/>
    <x v="8"/>
    <n v="2"/>
    <n v="103.42"/>
    <n v="206.84"/>
    <n v="0"/>
    <n v="0"/>
    <n v="49.51"/>
    <n v="206.84"/>
    <n v="99.02"/>
    <n v="107.82000000000001"/>
    <n v="0.52127248114484626"/>
  </r>
  <r>
    <n v="4121"/>
    <x v="77"/>
    <n v="2026"/>
    <x v="0"/>
    <n v="3"/>
    <s v="Mar"/>
    <x v="0"/>
    <x v="0"/>
    <x v="0"/>
    <x v="0"/>
    <x v="2"/>
    <x v="18"/>
    <n v="4"/>
    <n v="161.93"/>
    <n v="647.72"/>
    <n v="0.15"/>
    <n v="97.158000000000001"/>
    <n v="88"/>
    <n v="550.56200000000001"/>
    <n v="352"/>
    <n v="198.56200000000001"/>
    <n v="0.36065329608654428"/>
  </r>
  <r>
    <n v="1047"/>
    <x v="78"/>
    <n v="2026"/>
    <x v="0"/>
    <n v="3"/>
    <s v="Mar"/>
    <x v="0"/>
    <x v="0"/>
    <x v="0"/>
    <x v="0"/>
    <x v="2"/>
    <x v="9"/>
    <n v="2"/>
    <n v="46.21"/>
    <n v="92.42"/>
    <n v="0.05"/>
    <n v="4.6210000000000004"/>
    <n v="18.37"/>
    <n v="87.798999999999992"/>
    <n v="36.74"/>
    <n v="51.05899999999999"/>
    <n v="0.58154420893176451"/>
  </r>
  <r>
    <n v="1142"/>
    <x v="78"/>
    <n v="2026"/>
    <x v="0"/>
    <n v="3"/>
    <s v="Mar"/>
    <x v="1"/>
    <x v="11"/>
    <x v="0"/>
    <x v="1"/>
    <x v="3"/>
    <x v="19"/>
    <n v="3"/>
    <n v="125.85"/>
    <n v="377.54999999999995"/>
    <n v="0"/>
    <n v="0"/>
    <n v="59.19"/>
    <n v="377.54999999999995"/>
    <n v="177.57"/>
    <n v="199.97999999999996"/>
    <n v="0.52967818831942781"/>
  </r>
  <r>
    <n v="2232"/>
    <x v="78"/>
    <n v="2026"/>
    <x v="0"/>
    <n v="3"/>
    <s v="Mar"/>
    <x v="3"/>
    <x v="13"/>
    <x v="2"/>
    <x v="1"/>
    <x v="2"/>
    <x v="2"/>
    <n v="2"/>
    <n v="36.340000000000003"/>
    <n v="72.680000000000007"/>
    <n v="0"/>
    <n v="0"/>
    <n v="13.8"/>
    <n v="72.680000000000007"/>
    <n v="27.6"/>
    <n v="45.080000000000005"/>
    <n v="0.620253164556962"/>
  </r>
  <r>
    <n v="2339"/>
    <x v="78"/>
    <n v="2026"/>
    <x v="0"/>
    <n v="3"/>
    <s v="Mar"/>
    <x v="1"/>
    <x v="12"/>
    <x v="3"/>
    <x v="1"/>
    <x v="0"/>
    <x v="4"/>
    <n v="2"/>
    <n v="51.29"/>
    <n v="102.58"/>
    <n v="0"/>
    <n v="0"/>
    <n v="23.15"/>
    <n v="102.58"/>
    <n v="46.3"/>
    <n v="56.28"/>
    <n v="0.54864496003119523"/>
  </r>
  <r>
    <n v="3611"/>
    <x v="78"/>
    <n v="2026"/>
    <x v="0"/>
    <n v="3"/>
    <s v="Mar"/>
    <x v="1"/>
    <x v="1"/>
    <x v="1"/>
    <x v="2"/>
    <x v="0"/>
    <x v="6"/>
    <n v="6"/>
    <n v="40.89"/>
    <n v="245.34"/>
    <n v="0.1"/>
    <n v="24.534000000000002"/>
    <n v="16.84"/>
    <n v="220.80600000000001"/>
    <n v="101.03999999999999"/>
    <n v="119.76600000000002"/>
    <n v="0.54240373902883077"/>
  </r>
  <r>
    <n v="3953"/>
    <x v="78"/>
    <n v="2026"/>
    <x v="0"/>
    <n v="3"/>
    <s v="Mar"/>
    <x v="1"/>
    <x v="14"/>
    <x v="0"/>
    <x v="1"/>
    <x v="4"/>
    <x v="12"/>
    <n v="1"/>
    <n v="120.63"/>
    <n v="120.63"/>
    <n v="0"/>
    <n v="0"/>
    <n v="70.28"/>
    <n v="120.63"/>
    <n v="70.28"/>
    <n v="50.349999999999994"/>
    <n v="0.41739202520102792"/>
  </r>
  <r>
    <n v="4253"/>
    <x v="78"/>
    <n v="2026"/>
    <x v="0"/>
    <n v="3"/>
    <s v="Mar"/>
    <x v="3"/>
    <x v="13"/>
    <x v="1"/>
    <x v="1"/>
    <x v="0"/>
    <x v="0"/>
    <n v="5"/>
    <n v="82.64"/>
    <n v="413.2"/>
    <n v="0.1"/>
    <n v="41.32"/>
    <n v="43.52"/>
    <n v="371.88"/>
    <n v="217.60000000000002"/>
    <n v="154.27999999999997"/>
    <n v="0.41486501021834993"/>
  </r>
  <r>
    <n v="4952"/>
    <x v="78"/>
    <n v="2026"/>
    <x v="0"/>
    <n v="3"/>
    <s v="Mar"/>
    <x v="1"/>
    <x v="6"/>
    <x v="0"/>
    <x v="2"/>
    <x v="1"/>
    <x v="17"/>
    <n v="2"/>
    <n v="72.459999999999994"/>
    <n v="144.91999999999999"/>
    <n v="0"/>
    <n v="0"/>
    <n v="33.31"/>
    <n v="144.91999999999999"/>
    <n v="66.62"/>
    <n v="78.299999999999983"/>
    <n v="0.54029809550096597"/>
  </r>
  <r>
    <n v="5016"/>
    <x v="78"/>
    <n v="2026"/>
    <x v="0"/>
    <n v="3"/>
    <s v="Mar"/>
    <x v="1"/>
    <x v="12"/>
    <x v="3"/>
    <x v="1"/>
    <x v="4"/>
    <x v="10"/>
    <n v="2"/>
    <n v="40.659999999999997"/>
    <n v="81.319999999999993"/>
    <n v="0.1"/>
    <n v="8.1319999999999997"/>
    <n v="14.63"/>
    <n v="73.188000000000002"/>
    <n v="29.26"/>
    <n v="43.927999999999997"/>
    <n v="0.60020768431983385"/>
  </r>
  <r>
    <n v="839"/>
    <x v="79"/>
    <n v="2026"/>
    <x v="0"/>
    <n v="3"/>
    <s v="Mar"/>
    <x v="1"/>
    <x v="12"/>
    <x v="3"/>
    <x v="1"/>
    <x v="0"/>
    <x v="6"/>
    <n v="1"/>
    <n v="40.5"/>
    <n v="40.5"/>
    <n v="0.05"/>
    <n v="2.0249999999999999"/>
    <n v="17.16"/>
    <n v="38.475000000000001"/>
    <n v="17.16"/>
    <n v="21.315000000000001"/>
    <n v="0.55399610136452238"/>
  </r>
  <r>
    <n v="1382"/>
    <x v="79"/>
    <n v="2026"/>
    <x v="0"/>
    <n v="3"/>
    <s v="Mar"/>
    <x v="2"/>
    <x v="2"/>
    <x v="0"/>
    <x v="2"/>
    <x v="1"/>
    <x v="17"/>
    <n v="1"/>
    <n v="72.16"/>
    <n v="72.16"/>
    <n v="0"/>
    <n v="0"/>
    <n v="33.11"/>
    <n v="72.16"/>
    <n v="33.11"/>
    <n v="39.049999999999997"/>
    <n v="0.54115853658536583"/>
  </r>
  <r>
    <n v="1452"/>
    <x v="79"/>
    <n v="2026"/>
    <x v="0"/>
    <n v="3"/>
    <s v="Mar"/>
    <x v="2"/>
    <x v="5"/>
    <x v="3"/>
    <x v="2"/>
    <x v="2"/>
    <x v="18"/>
    <n v="1"/>
    <n v="161.93"/>
    <n v="161.93"/>
    <n v="0.15"/>
    <n v="24.2895"/>
    <n v="87.5"/>
    <n v="137.6405"/>
    <n v="87.5"/>
    <n v="50.140500000000003"/>
    <n v="0.36428594781332529"/>
  </r>
  <r>
    <n v="1845"/>
    <x v="79"/>
    <n v="2026"/>
    <x v="0"/>
    <n v="3"/>
    <s v="Mar"/>
    <x v="0"/>
    <x v="9"/>
    <x v="0"/>
    <x v="0"/>
    <x v="3"/>
    <x v="5"/>
    <n v="3"/>
    <n v="348.54"/>
    <n v="1045.6200000000001"/>
    <n v="0.1"/>
    <n v="104.56200000000001"/>
    <n v="200.3"/>
    <n v="941.05800000000011"/>
    <n v="600.90000000000009"/>
    <n v="340.15800000000002"/>
    <n v="0.36146337420222768"/>
  </r>
  <r>
    <n v="3560"/>
    <x v="79"/>
    <n v="2026"/>
    <x v="0"/>
    <n v="3"/>
    <s v="Mar"/>
    <x v="2"/>
    <x v="16"/>
    <x v="0"/>
    <x v="0"/>
    <x v="4"/>
    <x v="16"/>
    <n v="3"/>
    <n v="50.46"/>
    <n v="151.38"/>
    <n v="0.1"/>
    <n v="15.138"/>
    <n v="21.9"/>
    <n v="136.24199999999999"/>
    <n v="65.699999999999989"/>
    <n v="70.542000000000002"/>
    <n v="0.51776985070683057"/>
  </r>
  <r>
    <n v="4059"/>
    <x v="79"/>
    <n v="2026"/>
    <x v="0"/>
    <n v="3"/>
    <s v="Mar"/>
    <x v="3"/>
    <x v="13"/>
    <x v="3"/>
    <x v="1"/>
    <x v="3"/>
    <x v="13"/>
    <n v="1"/>
    <n v="83.62"/>
    <n v="83.62"/>
    <n v="0"/>
    <n v="0"/>
    <n v="39.15"/>
    <n v="83.62"/>
    <n v="39.15"/>
    <n v="44.470000000000006"/>
    <n v="0.53181057163358048"/>
  </r>
  <r>
    <n v="4731"/>
    <x v="79"/>
    <n v="2026"/>
    <x v="0"/>
    <n v="3"/>
    <s v="Mar"/>
    <x v="1"/>
    <x v="12"/>
    <x v="1"/>
    <x v="2"/>
    <x v="0"/>
    <x v="4"/>
    <n v="6"/>
    <n v="51.07"/>
    <n v="306.42"/>
    <n v="0.1"/>
    <n v="30.642000000000003"/>
    <n v="22.68"/>
    <n v="275.77800000000002"/>
    <n v="136.07999999999998"/>
    <n v="139.69800000000004"/>
    <n v="0.50655962404542798"/>
  </r>
  <r>
    <n v="693"/>
    <x v="80"/>
    <n v="2026"/>
    <x v="0"/>
    <n v="3"/>
    <s v="Mar"/>
    <x v="1"/>
    <x v="11"/>
    <x v="0"/>
    <x v="1"/>
    <x v="2"/>
    <x v="9"/>
    <n v="3"/>
    <n v="47.02"/>
    <n v="141.06"/>
    <n v="0.1"/>
    <n v="14.106000000000002"/>
    <n v="17.989999999999998"/>
    <n v="126.95400000000001"/>
    <n v="53.97"/>
    <n v="72.984000000000009"/>
    <n v="0.57488539155914742"/>
  </r>
  <r>
    <n v="1672"/>
    <x v="80"/>
    <n v="2026"/>
    <x v="0"/>
    <n v="3"/>
    <s v="Mar"/>
    <x v="2"/>
    <x v="5"/>
    <x v="3"/>
    <x v="0"/>
    <x v="2"/>
    <x v="9"/>
    <n v="1"/>
    <n v="47.1"/>
    <n v="47.1"/>
    <n v="0.05"/>
    <n v="2.355"/>
    <n v="18.48"/>
    <n v="44.744999999999997"/>
    <n v="18.48"/>
    <n v="26.264999999999997"/>
    <n v="0.58699296010727453"/>
  </r>
  <r>
    <n v="2347"/>
    <x v="80"/>
    <n v="2026"/>
    <x v="0"/>
    <n v="3"/>
    <s v="Mar"/>
    <x v="3"/>
    <x v="13"/>
    <x v="0"/>
    <x v="0"/>
    <x v="2"/>
    <x v="15"/>
    <n v="2"/>
    <n v="131.38999999999999"/>
    <n v="262.77999999999997"/>
    <n v="0"/>
    <n v="0"/>
    <n v="66.91"/>
    <n v="262.77999999999997"/>
    <n v="133.82"/>
    <n v="128.95999999999998"/>
    <n v="0.49075272090722277"/>
  </r>
  <r>
    <n v="2582"/>
    <x v="80"/>
    <n v="2026"/>
    <x v="0"/>
    <n v="3"/>
    <s v="Mar"/>
    <x v="1"/>
    <x v="1"/>
    <x v="3"/>
    <x v="1"/>
    <x v="4"/>
    <x v="12"/>
    <n v="1"/>
    <n v="120.16"/>
    <n v="120.16"/>
    <n v="0.15"/>
    <n v="18.023999999999997"/>
    <n v="68.33"/>
    <n v="102.136"/>
    <n v="68.33"/>
    <n v="33.805999999999997"/>
    <n v="0.33099005247904756"/>
  </r>
  <r>
    <n v="2762"/>
    <x v="80"/>
    <n v="2026"/>
    <x v="0"/>
    <n v="3"/>
    <s v="Mar"/>
    <x v="3"/>
    <x v="8"/>
    <x v="2"/>
    <x v="0"/>
    <x v="3"/>
    <x v="7"/>
    <n v="1"/>
    <n v="196.48"/>
    <n v="196.48"/>
    <n v="0"/>
    <n v="0"/>
    <n v="101.29"/>
    <n v="196.48"/>
    <n v="101.29"/>
    <n v="95.189999999999984"/>
    <n v="0.48447679153094458"/>
  </r>
  <r>
    <n v="4090"/>
    <x v="80"/>
    <n v="2026"/>
    <x v="0"/>
    <n v="3"/>
    <s v="Mar"/>
    <x v="1"/>
    <x v="11"/>
    <x v="3"/>
    <x v="2"/>
    <x v="2"/>
    <x v="2"/>
    <n v="1"/>
    <n v="36.520000000000003"/>
    <n v="36.520000000000003"/>
    <n v="0"/>
    <n v="0"/>
    <n v="13.96"/>
    <n v="36.520000000000003"/>
    <n v="13.96"/>
    <n v="22.560000000000002"/>
    <n v="0.61774370208105145"/>
  </r>
  <r>
    <n v="4491"/>
    <x v="80"/>
    <n v="2026"/>
    <x v="0"/>
    <n v="3"/>
    <s v="Mar"/>
    <x v="1"/>
    <x v="12"/>
    <x v="2"/>
    <x v="2"/>
    <x v="4"/>
    <x v="16"/>
    <n v="4"/>
    <n v="49.71"/>
    <n v="198.84"/>
    <n v="0.1"/>
    <n v="19.884"/>
    <n v="22.46"/>
    <n v="178.95600000000002"/>
    <n v="89.84"/>
    <n v="89.116000000000014"/>
    <n v="0.49797715639598561"/>
  </r>
  <r>
    <n v="4678"/>
    <x v="80"/>
    <n v="2026"/>
    <x v="0"/>
    <n v="3"/>
    <s v="Mar"/>
    <x v="0"/>
    <x v="0"/>
    <x v="0"/>
    <x v="0"/>
    <x v="3"/>
    <x v="13"/>
    <n v="1"/>
    <n v="81.209999999999994"/>
    <n v="81.209999999999994"/>
    <n v="0.05"/>
    <n v="4.0605000000000002"/>
    <n v="40.44"/>
    <n v="77.149499999999989"/>
    <n v="40.44"/>
    <n v="36.709499999999991"/>
    <n v="0.47582291524896464"/>
  </r>
  <r>
    <n v="1189"/>
    <x v="81"/>
    <n v="2026"/>
    <x v="0"/>
    <n v="3"/>
    <s v="Mar"/>
    <x v="3"/>
    <x v="13"/>
    <x v="0"/>
    <x v="1"/>
    <x v="0"/>
    <x v="8"/>
    <n v="2"/>
    <n v="103.22"/>
    <n v="206.44"/>
    <n v="0"/>
    <n v="0"/>
    <n v="51.33"/>
    <n v="206.44"/>
    <n v="102.66"/>
    <n v="103.78"/>
    <n v="0.50271265258670805"/>
  </r>
  <r>
    <n v="1590"/>
    <x v="81"/>
    <n v="2026"/>
    <x v="0"/>
    <n v="3"/>
    <s v="Mar"/>
    <x v="0"/>
    <x v="15"/>
    <x v="3"/>
    <x v="1"/>
    <x v="1"/>
    <x v="11"/>
    <n v="1"/>
    <n v="153.47"/>
    <n v="153.47"/>
    <n v="0"/>
    <n v="0"/>
    <n v="78.19"/>
    <n v="153.47"/>
    <n v="78.19"/>
    <n v="75.28"/>
    <n v="0.49051931973675639"/>
  </r>
  <r>
    <n v="2309"/>
    <x v="81"/>
    <n v="2026"/>
    <x v="0"/>
    <n v="3"/>
    <s v="Mar"/>
    <x v="3"/>
    <x v="7"/>
    <x v="0"/>
    <x v="0"/>
    <x v="3"/>
    <x v="7"/>
    <n v="6"/>
    <n v="199.75"/>
    <n v="1198.5"/>
    <n v="0"/>
    <n v="0"/>
    <n v="105.84"/>
    <n v="1198.5"/>
    <n v="635.04"/>
    <n v="563.46"/>
    <n v="0.47013767209011265"/>
  </r>
  <r>
    <n v="3628"/>
    <x v="81"/>
    <n v="2026"/>
    <x v="0"/>
    <n v="3"/>
    <s v="Mar"/>
    <x v="1"/>
    <x v="12"/>
    <x v="3"/>
    <x v="1"/>
    <x v="2"/>
    <x v="9"/>
    <n v="1"/>
    <n v="45.84"/>
    <n v="45.84"/>
    <n v="0"/>
    <n v="0"/>
    <n v="18.079999999999998"/>
    <n v="45.84"/>
    <n v="18.079999999999998"/>
    <n v="27.760000000000005"/>
    <n v="0.605584642233857"/>
  </r>
  <r>
    <n v="3718"/>
    <x v="81"/>
    <n v="2026"/>
    <x v="0"/>
    <n v="3"/>
    <s v="Mar"/>
    <x v="1"/>
    <x v="12"/>
    <x v="3"/>
    <x v="1"/>
    <x v="3"/>
    <x v="19"/>
    <n v="2"/>
    <n v="122.07"/>
    <n v="244.14"/>
    <n v="0.05"/>
    <n v="12.207000000000001"/>
    <n v="59.16"/>
    <n v="231.93299999999996"/>
    <n v="118.32"/>
    <n v="113.61299999999997"/>
    <n v="0.48985267297021118"/>
  </r>
  <r>
    <n v="4198"/>
    <x v="81"/>
    <n v="2026"/>
    <x v="0"/>
    <n v="3"/>
    <s v="Mar"/>
    <x v="1"/>
    <x v="14"/>
    <x v="3"/>
    <x v="1"/>
    <x v="4"/>
    <x v="12"/>
    <n v="3"/>
    <n v="122.4"/>
    <n v="367.20000000000005"/>
    <n v="0.15"/>
    <n v="55.080000000000005"/>
    <n v="71.150000000000006"/>
    <n v="312.12"/>
    <n v="213.45000000000002"/>
    <n v="98.669999999999987"/>
    <n v="0.31612841214917337"/>
  </r>
  <r>
    <n v="4784"/>
    <x v="81"/>
    <n v="2026"/>
    <x v="0"/>
    <n v="3"/>
    <s v="Mar"/>
    <x v="0"/>
    <x v="15"/>
    <x v="0"/>
    <x v="1"/>
    <x v="0"/>
    <x v="8"/>
    <n v="1"/>
    <n v="101.43"/>
    <n v="101.43"/>
    <n v="0"/>
    <n v="0"/>
    <n v="51.78"/>
    <n v="101.43"/>
    <n v="51.78"/>
    <n v="49.650000000000006"/>
    <n v="0.4895001478852411"/>
  </r>
  <r>
    <n v="86"/>
    <x v="82"/>
    <n v="2026"/>
    <x v="0"/>
    <n v="3"/>
    <s v="Mar"/>
    <x v="1"/>
    <x v="12"/>
    <x v="1"/>
    <x v="2"/>
    <x v="0"/>
    <x v="8"/>
    <n v="8"/>
    <n v="104.7"/>
    <n v="837.6"/>
    <n v="0.05"/>
    <n v="41.88"/>
    <n v="49.91"/>
    <n v="795.72"/>
    <n v="399.28"/>
    <n v="396.44000000000005"/>
    <n v="0.49821545267179412"/>
  </r>
  <r>
    <n v="1813"/>
    <x v="82"/>
    <n v="2026"/>
    <x v="0"/>
    <n v="3"/>
    <s v="Mar"/>
    <x v="0"/>
    <x v="0"/>
    <x v="2"/>
    <x v="0"/>
    <x v="1"/>
    <x v="3"/>
    <n v="4"/>
    <n v="146.34"/>
    <n v="585.36"/>
    <n v="0"/>
    <n v="0"/>
    <n v="79.37"/>
    <n v="585.36"/>
    <n v="317.48"/>
    <n v="267.88"/>
    <n v="0.45763290966242992"/>
  </r>
  <r>
    <n v="2212"/>
    <x v="82"/>
    <n v="2026"/>
    <x v="0"/>
    <n v="3"/>
    <s v="Mar"/>
    <x v="1"/>
    <x v="6"/>
    <x v="0"/>
    <x v="0"/>
    <x v="4"/>
    <x v="12"/>
    <n v="2"/>
    <n v="122.92"/>
    <n v="245.84"/>
    <n v="0.05"/>
    <n v="12.292000000000002"/>
    <n v="70.31"/>
    <n v="233.548"/>
    <n v="140.62"/>
    <n v="92.927999999999997"/>
    <n v="0.39789679209413054"/>
  </r>
  <r>
    <n v="4466"/>
    <x v="82"/>
    <n v="2026"/>
    <x v="0"/>
    <n v="3"/>
    <s v="Mar"/>
    <x v="2"/>
    <x v="2"/>
    <x v="0"/>
    <x v="1"/>
    <x v="1"/>
    <x v="1"/>
    <n v="1"/>
    <n v="91.35"/>
    <n v="91.35"/>
    <n v="0.05"/>
    <n v="4.5674999999999999"/>
    <n v="45.24"/>
    <n v="86.782499999999985"/>
    <n v="45.24"/>
    <n v="41.542499999999983"/>
    <n v="0.47869674185463645"/>
  </r>
  <r>
    <n v="4483"/>
    <x v="82"/>
    <n v="2026"/>
    <x v="0"/>
    <n v="3"/>
    <s v="Mar"/>
    <x v="1"/>
    <x v="12"/>
    <x v="0"/>
    <x v="1"/>
    <x v="0"/>
    <x v="4"/>
    <n v="3"/>
    <n v="51.01"/>
    <n v="153.03"/>
    <n v="0.15"/>
    <n v="22.954499999999999"/>
    <n v="22.84"/>
    <n v="130.07550000000001"/>
    <n v="68.52"/>
    <n v="61.555500000000009"/>
    <n v="0.47322900930613382"/>
  </r>
  <r>
    <n v="273"/>
    <x v="83"/>
    <n v="2026"/>
    <x v="0"/>
    <n v="3"/>
    <s v="Mar"/>
    <x v="3"/>
    <x v="8"/>
    <x v="0"/>
    <x v="1"/>
    <x v="4"/>
    <x v="12"/>
    <n v="2"/>
    <n v="125.04"/>
    <n v="250.08"/>
    <n v="0.05"/>
    <n v="12.504000000000001"/>
    <n v="67.680000000000007"/>
    <n v="237.57599999999999"/>
    <n v="135.36000000000001"/>
    <n v="102.21599999999998"/>
    <n v="0.43024547934134755"/>
  </r>
  <r>
    <n v="578"/>
    <x v="83"/>
    <n v="2026"/>
    <x v="0"/>
    <n v="3"/>
    <s v="Mar"/>
    <x v="2"/>
    <x v="5"/>
    <x v="3"/>
    <x v="0"/>
    <x v="0"/>
    <x v="4"/>
    <n v="2"/>
    <n v="50.22"/>
    <n v="100.44"/>
    <n v="0.05"/>
    <n v="5.0220000000000002"/>
    <n v="23.16"/>
    <n v="95.417999999999992"/>
    <n v="46.32"/>
    <n v="49.097999999999992"/>
    <n v="0.51455700182355524"/>
  </r>
  <r>
    <n v="1290"/>
    <x v="83"/>
    <n v="2026"/>
    <x v="0"/>
    <n v="3"/>
    <s v="Mar"/>
    <x v="1"/>
    <x v="1"/>
    <x v="0"/>
    <x v="2"/>
    <x v="4"/>
    <x v="14"/>
    <n v="5"/>
    <n v="36.369999999999997"/>
    <n v="181.85"/>
    <n v="0.05"/>
    <n v="9.0924999999999994"/>
    <n v="13.81"/>
    <n v="172.75749999999999"/>
    <n v="69.05"/>
    <n v="103.7075"/>
    <n v="0.60030678841729013"/>
  </r>
  <r>
    <n v="1501"/>
    <x v="83"/>
    <n v="2026"/>
    <x v="0"/>
    <n v="3"/>
    <s v="Mar"/>
    <x v="3"/>
    <x v="7"/>
    <x v="1"/>
    <x v="1"/>
    <x v="2"/>
    <x v="2"/>
    <n v="3"/>
    <n v="36.43"/>
    <n v="109.28999999999999"/>
    <n v="0.1"/>
    <n v="10.929"/>
    <n v="13.23"/>
    <n v="98.36099999999999"/>
    <n v="39.69"/>
    <n v="58.670999999999992"/>
    <n v="0.59648641229755694"/>
  </r>
  <r>
    <n v="1540"/>
    <x v="83"/>
    <n v="2026"/>
    <x v="0"/>
    <n v="3"/>
    <s v="Mar"/>
    <x v="1"/>
    <x v="12"/>
    <x v="1"/>
    <x v="2"/>
    <x v="0"/>
    <x v="4"/>
    <n v="10"/>
    <n v="49.7"/>
    <n v="497"/>
    <n v="0.1"/>
    <n v="49.7"/>
    <n v="21.96"/>
    <n v="447.3"/>
    <n v="219.60000000000002"/>
    <n v="227.7"/>
    <n v="0.50905432595573441"/>
  </r>
  <r>
    <n v="2541"/>
    <x v="83"/>
    <n v="2026"/>
    <x v="0"/>
    <n v="3"/>
    <s v="Mar"/>
    <x v="1"/>
    <x v="12"/>
    <x v="0"/>
    <x v="0"/>
    <x v="2"/>
    <x v="9"/>
    <n v="2"/>
    <n v="46.61"/>
    <n v="93.22"/>
    <n v="0"/>
    <n v="0"/>
    <n v="17.97"/>
    <n v="93.22"/>
    <n v="35.94"/>
    <n v="57.28"/>
    <n v="0.61446041621969538"/>
  </r>
  <r>
    <n v="4264"/>
    <x v="83"/>
    <n v="2026"/>
    <x v="0"/>
    <n v="3"/>
    <s v="Mar"/>
    <x v="2"/>
    <x v="5"/>
    <x v="0"/>
    <x v="1"/>
    <x v="2"/>
    <x v="9"/>
    <n v="1"/>
    <n v="47.61"/>
    <n v="47.61"/>
    <n v="0"/>
    <n v="0"/>
    <n v="18.89"/>
    <n v="47.61"/>
    <n v="18.89"/>
    <n v="28.72"/>
    <n v="0.60323461457676952"/>
  </r>
  <r>
    <n v="4311"/>
    <x v="83"/>
    <n v="2026"/>
    <x v="0"/>
    <n v="3"/>
    <s v="Mar"/>
    <x v="2"/>
    <x v="2"/>
    <x v="0"/>
    <x v="1"/>
    <x v="0"/>
    <x v="6"/>
    <n v="2"/>
    <n v="40.880000000000003"/>
    <n v="81.760000000000005"/>
    <n v="0.05"/>
    <n v="4.0880000000000001"/>
    <n v="16.39"/>
    <n v="77.671999999999997"/>
    <n v="32.78"/>
    <n v="44.891999999999996"/>
    <n v="0.57796889483983926"/>
  </r>
  <r>
    <n v="4796"/>
    <x v="83"/>
    <n v="2026"/>
    <x v="0"/>
    <n v="3"/>
    <s v="Mar"/>
    <x v="1"/>
    <x v="12"/>
    <x v="0"/>
    <x v="1"/>
    <x v="4"/>
    <x v="10"/>
    <n v="2"/>
    <n v="39.409999999999997"/>
    <n v="78.819999999999993"/>
    <n v="0.15"/>
    <n v="11.822999999999999"/>
    <n v="14.91"/>
    <n v="66.996999999999986"/>
    <n v="29.82"/>
    <n v="37.176999999999985"/>
    <n v="0.55490544352732207"/>
  </r>
  <r>
    <n v="89"/>
    <x v="84"/>
    <n v="2026"/>
    <x v="0"/>
    <n v="3"/>
    <s v="Mar"/>
    <x v="2"/>
    <x v="10"/>
    <x v="0"/>
    <x v="0"/>
    <x v="0"/>
    <x v="6"/>
    <n v="1"/>
    <n v="40.82"/>
    <n v="40.82"/>
    <n v="0.05"/>
    <n v="2.0409999999999999"/>
    <n v="16.940000000000001"/>
    <n v="38.778999999999996"/>
    <n v="16.940000000000001"/>
    <n v="21.838999999999995"/>
    <n v="0.56316563088269411"/>
  </r>
  <r>
    <n v="487"/>
    <x v="84"/>
    <n v="2026"/>
    <x v="0"/>
    <n v="3"/>
    <s v="Mar"/>
    <x v="3"/>
    <x v="8"/>
    <x v="2"/>
    <x v="2"/>
    <x v="2"/>
    <x v="2"/>
    <n v="3"/>
    <n v="36.979999999999997"/>
    <n v="110.94"/>
    <n v="0.1"/>
    <n v="11.094000000000001"/>
    <n v="13.65"/>
    <n v="99.846000000000004"/>
    <n v="40.950000000000003"/>
    <n v="58.896000000000001"/>
    <n v="0.58986839733189111"/>
  </r>
  <r>
    <n v="1476"/>
    <x v="84"/>
    <n v="2026"/>
    <x v="0"/>
    <n v="3"/>
    <s v="Mar"/>
    <x v="1"/>
    <x v="12"/>
    <x v="3"/>
    <x v="1"/>
    <x v="2"/>
    <x v="2"/>
    <n v="1"/>
    <n v="35.700000000000003"/>
    <n v="35.700000000000003"/>
    <n v="0.05"/>
    <n v="1.7850000000000001"/>
    <n v="13.91"/>
    <n v="33.914999999999999"/>
    <n v="13.91"/>
    <n v="20.004999999999999"/>
    <n v="0.58985699542975079"/>
  </r>
  <r>
    <n v="2145"/>
    <x v="84"/>
    <n v="2026"/>
    <x v="0"/>
    <n v="3"/>
    <s v="Mar"/>
    <x v="3"/>
    <x v="8"/>
    <x v="2"/>
    <x v="0"/>
    <x v="0"/>
    <x v="6"/>
    <n v="1"/>
    <n v="39.53"/>
    <n v="39.53"/>
    <n v="0.05"/>
    <n v="1.9765000000000001"/>
    <n v="17.170000000000002"/>
    <n v="37.5535"/>
    <n v="17.170000000000002"/>
    <n v="20.383499999999998"/>
    <n v="0.54278562584046752"/>
  </r>
  <r>
    <n v="2999"/>
    <x v="84"/>
    <n v="2026"/>
    <x v="0"/>
    <n v="3"/>
    <s v="Mar"/>
    <x v="2"/>
    <x v="3"/>
    <x v="2"/>
    <x v="0"/>
    <x v="2"/>
    <x v="2"/>
    <n v="2"/>
    <n v="35.75"/>
    <n v="71.5"/>
    <n v="0"/>
    <n v="0"/>
    <n v="13.28"/>
    <n v="71.5"/>
    <n v="26.56"/>
    <n v="44.94"/>
    <n v="0.62853146853146846"/>
  </r>
  <r>
    <n v="4464"/>
    <x v="84"/>
    <n v="2026"/>
    <x v="0"/>
    <n v="3"/>
    <s v="Mar"/>
    <x v="2"/>
    <x v="2"/>
    <x v="0"/>
    <x v="2"/>
    <x v="4"/>
    <x v="16"/>
    <n v="2"/>
    <n v="50.17"/>
    <n v="100.34"/>
    <n v="0"/>
    <n v="0"/>
    <n v="22.37"/>
    <n v="100.34"/>
    <n v="44.74"/>
    <n v="55.6"/>
    <n v="0.55411600558102447"/>
  </r>
  <r>
    <n v="4978"/>
    <x v="84"/>
    <n v="2026"/>
    <x v="0"/>
    <n v="3"/>
    <s v="Mar"/>
    <x v="0"/>
    <x v="9"/>
    <x v="0"/>
    <x v="1"/>
    <x v="4"/>
    <x v="10"/>
    <n v="5"/>
    <n v="41.32"/>
    <n v="206.6"/>
    <n v="0"/>
    <n v="0"/>
    <n v="15.09"/>
    <n v="206.6"/>
    <n v="75.45"/>
    <n v="131.14999999999998"/>
    <n v="0.63480154888673757"/>
  </r>
  <r>
    <n v="130"/>
    <x v="85"/>
    <n v="2026"/>
    <x v="0"/>
    <n v="3"/>
    <s v="Mar"/>
    <x v="3"/>
    <x v="7"/>
    <x v="3"/>
    <x v="1"/>
    <x v="1"/>
    <x v="11"/>
    <n v="3"/>
    <n v="152.4"/>
    <n v="457.20000000000005"/>
    <n v="0.05"/>
    <n v="22.860000000000003"/>
    <n v="79.97"/>
    <n v="434.34000000000003"/>
    <n v="239.91"/>
    <n v="194.43000000000004"/>
    <n v="0.44764470230694853"/>
  </r>
  <r>
    <n v="848"/>
    <x v="85"/>
    <n v="2026"/>
    <x v="0"/>
    <n v="3"/>
    <s v="Mar"/>
    <x v="0"/>
    <x v="0"/>
    <x v="0"/>
    <x v="1"/>
    <x v="4"/>
    <x v="14"/>
    <n v="1"/>
    <n v="36.299999999999997"/>
    <n v="36.299999999999997"/>
    <n v="0"/>
    <n v="0"/>
    <n v="14.1"/>
    <n v="36.299999999999997"/>
    <n v="14.1"/>
    <n v="22.199999999999996"/>
    <n v="0.61157024793388426"/>
  </r>
  <r>
    <n v="1359"/>
    <x v="85"/>
    <n v="2026"/>
    <x v="0"/>
    <n v="3"/>
    <s v="Mar"/>
    <x v="2"/>
    <x v="5"/>
    <x v="0"/>
    <x v="0"/>
    <x v="2"/>
    <x v="9"/>
    <n v="3"/>
    <n v="46.24"/>
    <n v="138.72"/>
    <n v="0.1"/>
    <n v="13.872"/>
    <n v="18.2"/>
    <n v="124.848"/>
    <n v="54.599999999999994"/>
    <n v="70.248000000000005"/>
    <n v="0.56266820453671673"/>
  </r>
  <r>
    <n v="2379"/>
    <x v="85"/>
    <n v="2026"/>
    <x v="0"/>
    <n v="3"/>
    <s v="Mar"/>
    <x v="0"/>
    <x v="0"/>
    <x v="2"/>
    <x v="0"/>
    <x v="2"/>
    <x v="18"/>
    <n v="2"/>
    <n v="165.58"/>
    <n v="331.16"/>
    <n v="0"/>
    <n v="0"/>
    <n v="86.16"/>
    <n v="331.16"/>
    <n v="172.32"/>
    <n v="158.84000000000003"/>
    <n v="0.47964730039859893"/>
  </r>
  <r>
    <n v="2987"/>
    <x v="85"/>
    <n v="2026"/>
    <x v="0"/>
    <n v="3"/>
    <s v="Mar"/>
    <x v="0"/>
    <x v="9"/>
    <x v="0"/>
    <x v="0"/>
    <x v="3"/>
    <x v="19"/>
    <n v="4"/>
    <n v="121.49"/>
    <n v="485.96"/>
    <n v="0"/>
    <n v="0"/>
    <n v="62.01"/>
    <n v="485.96"/>
    <n v="248.04"/>
    <n v="237.92"/>
    <n v="0.4895876203802782"/>
  </r>
  <r>
    <n v="3121"/>
    <x v="85"/>
    <n v="2026"/>
    <x v="0"/>
    <n v="3"/>
    <s v="Mar"/>
    <x v="1"/>
    <x v="12"/>
    <x v="2"/>
    <x v="1"/>
    <x v="0"/>
    <x v="0"/>
    <n v="5"/>
    <n v="81.84"/>
    <n v="409.20000000000005"/>
    <n v="0.1"/>
    <n v="40.920000000000009"/>
    <n v="42.7"/>
    <n v="368.28000000000003"/>
    <n v="213.5"/>
    <n v="154.78000000000003"/>
    <n v="0.42027804931030743"/>
  </r>
  <r>
    <n v="4445"/>
    <x v="85"/>
    <n v="2026"/>
    <x v="0"/>
    <n v="3"/>
    <s v="Mar"/>
    <x v="1"/>
    <x v="11"/>
    <x v="0"/>
    <x v="1"/>
    <x v="1"/>
    <x v="11"/>
    <n v="1"/>
    <n v="151.47999999999999"/>
    <n v="151.47999999999999"/>
    <n v="0"/>
    <n v="0"/>
    <n v="79.41"/>
    <n v="151.47999999999999"/>
    <n v="79.41"/>
    <n v="72.069999999999993"/>
    <n v="0.47577237919197252"/>
  </r>
  <r>
    <n v="441"/>
    <x v="86"/>
    <n v="2026"/>
    <x v="0"/>
    <n v="3"/>
    <s v="Mar"/>
    <x v="0"/>
    <x v="15"/>
    <x v="2"/>
    <x v="1"/>
    <x v="4"/>
    <x v="16"/>
    <n v="1"/>
    <n v="51.02"/>
    <n v="51.02"/>
    <n v="0.05"/>
    <n v="2.5510000000000002"/>
    <n v="21.94"/>
    <n v="48.469000000000001"/>
    <n v="21.94"/>
    <n v="26.529"/>
    <n v="0.54733953661102974"/>
  </r>
  <r>
    <n v="4608"/>
    <x v="86"/>
    <n v="2026"/>
    <x v="0"/>
    <n v="3"/>
    <s v="Mar"/>
    <x v="2"/>
    <x v="2"/>
    <x v="1"/>
    <x v="2"/>
    <x v="0"/>
    <x v="6"/>
    <n v="8"/>
    <n v="40.86"/>
    <n v="326.88"/>
    <n v="0.1"/>
    <n v="32.688000000000002"/>
    <n v="16.34"/>
    <n v="294.19200000000001"/>
    <n v="130.72"/>
    <n v="163.47200000000001"/>
    <n v="0.55566432805786703"/>
  </r>
  <r>
    <n v="4914"/>
    <x v="86"/>
    <n v="2026"/>
    <x v="0"/>
    <n v="3"/>
    <s v="Mar"/>
    <x v="0"/>
    <x v="9"/>
    <x v="0"/>
    <x v="1"/>
    <x v="2"/>
    <x v="18"/>
    <n v="5"/>
    <n v="163.33000000000001"/>
    <n v="816.65000000000009"/>
    <n v="0"/>
    <n v="0"/>
    <n v="87.05"/>
    <n v="816.65000000000009"/>
    <n v="435.25"/>
    <n v="381.40000000000009"/>
    <n v="0.46702993938651816"/>
  </r>
  <r>
    <n v="860"/>
    <x v="87"/>
    <n v="2026"/>
    <x v="0"/>
    <n v="3"/>
    <s v="Mar"/>
    <x v="1"/>
    <x v="14"/>
    <x v="3"/>
    <x v="1"/>
    <x v="1"/>
    <x v="1"/>
    <n v="1"/>
    <n v="90.27"/>
    <n v="90.27"/>
    <n v="0"/>
    <n v="0"/>
    <n v="46.38"/>
    <n v="90.27"/>
    <n v="46.38"/>
    <n v="43.889999999999993"/>
    <n v="0.48620804253904948"/>
  </r>
  <r>
    <n v="920"/>
    <x v="87"/>
    <n v="2026"/>
    <x v="0"/>
    <n v="3"/>
    <s v="Mar"/>
    <x v="0"/>
    <x v="9"/>
    <x v="1"/>
    <x v="2"/>
    <x v="2"/>
    <x v="15"/>
    <n v="12"/>
    <n v="131.31"/>
    <n v="1575.72"/>
    <n v="0.05"/>
    <n v="78.786000000000001"/>
    <n v="68.459999999999994"/>
    <n v="1496.934"/>
    <n v="821.52"/>
    <n v="675.41399999999999"/>
    <n v="0.45119824922140855"/>
  </r>
  <r>
    <n v="1700"/>
    <x v="87"/>
    <n v="2026"/>
    <x v="0"/>
    <n v="3"/>
    <s v="Mar"/>
    <x v="1"/>
    <x v="12"/>
    <x v="3"/>
    <x v="1"/>
    <x v="2"/>
    <x v="18"/>
    <n v="1"/>
    <n v="167.27"/>
    <n v="167.27"/>
    <n v="0.05"/>
    <n v="8.3635000000000002"/>
    <n v="88.19"/>
    <n v="158.90649999999999"/>
    <n v="88.19"/>
    <n v="70.716499999999996"/>
    <n v="0.44501955552478972"/>
  </r>
  <r>
    <n v="1768"/>
    <x v="87"/>
    <n v="2026"/>
    <x v="0"/>
    <n v="3"/>
    <s v="Mar"/>
    <x v="1"/>
    <x v="12"/>
    <x v="3"/>
    <x v="0"/>
    <x v="1"/>
    <x v="17"/>
    <n v="4"/>
    <n v="70.510000000000005"/>
    <n v="282.04000000000002"/>
    <n v="0"/>
    <n v="0"/>
    <n v="31.93"/>
    <n v="282.04000000000002"/>
    <n v="127.72"/>
    <n v="154.32000000000002"/>
    <n v="0.54715643171181394"/>
  </r>
  <r>
    <n v="1876"/>
    <x v="87"/>
    <n v="2026"/>
    <x v="0"/>
    <n v="3"/>
    <s v="Mar"/>
    <x v="1"/>
    <x v="6"/>
    <x v="1"/>
    <x v="1"/>
    <x v="0"/>
    <x v="8"/>
    <n v="12"/>
    <n v="101.06"/>
    <n v="1212.72"/>
    <n v="0.1"/>
    <n v="121.27200000000001"/>
    <n v="50.59"/>
    <n v="1091.4480000000001"/>
    <n v="607.08000000000004"/>
    <n v="484.36800000000005"/>
    <n v="0.4437847703234602"/>
  </r>
  <r>
    <n v="2453"/>
    <x v="87"/>
    <n v="2026"/>
    <x v="0"/>
    <n v="3"/>
    <s v="Mar"/>
    <x v="3"/>
    <x v="8"/>
    <x v="0"/>
    <x v="2"/>
    <x v="0"/>
    <x v="0"/>
    <n v="2"/>
    <n v="79.849999999999994"/>
    <n v="159.69999999999999"/>
    <n v="0.05"/>
    <n v="7.9849999999999994"/>
    <n v="43.78"/>
    <n v="151.71499999999997"/>
    <n v="87.56"/>
    <n v="64.154999999999973"/>
    <n v="0.42286524074745402"/>
  </r>
  <r>
    <n v="2676"/>
    <x v="87"/>
    <n v="2026"/>
    <x v="0"/>
    <n v="3"/>
    <s v="Mar"/>
    <x v="2"/>
    <x v="5"/>
    <x v="2"/>
    <x v="1"/>
    <x v="3"/>
    <x v="7"/>
    <n v="4"/>
    <n v="191.99"/>
    <n v="767.96"/>
    <n v="0"/>
    <n v="0"/>
    <n v="104.44"/>
    <n v="767.96"/>
    <n v="417.76"/>
    <n v="350.20000000000005"/>
    <n v="0.45601333402781397"/>
  </r>
  <r>
    <n v="2800"/>
    <x v="87"/>
    <n v="2026"/>
    <x v="0"/>
    <n v="3"/>
    <s v="Mar"/>
    <x v="1"/>
    <x v="11"/>
    <x v="0"/>
    <x v="1"/>
    <x v="0"/>
    <x v="4"/>
    <n v="1"/>
    <n v="49.81"/>
    <n v="49.81"/>
    <n v="0.05"/>
    <n v="2.4905000000000004"/>
    <n v="23.12"/>
    <n v="47.319499999999998"/>
    <n v="23.12"/>
    <n v="24.199499999999997"/>
    <n v="0.51140650260463438"/>
  </r>
  <r>
    <n v="2857"/>
    <x v="87"/>
    <n v="2026"/>
    <x v="0"/>
    <n v="3"/>
    <s v="Mar"/>
    <x v="0"/>
    <x v="15"/>
    <x v="2"/>
    <x v="1"/>
    <x v="4"/>
    <x v="10"/>
    <n v="1"/>
    <n v="40.39"/>
    <n v="40.39"/>
    <n v="0.1"/>
    <n v="4.0390000000000006"/>
    <n v="14.97"/>
    <n v="36.350999999999999"/>
    <n v="14.97"/>
    <n v="21.381"/>
    <n v="0.58818189320788972"/>
  </r>
  <r>
    <n v="3584"/>
    <x v="87"/>
    <n v="2026"/>
    <x v="0"/>
    <n v="3"/>
    <s v="Mar"/>
    <x v="0"/>
    <x v="0"/>
    <x v="0"/>
    <x v="0"/>
    <x v="2"/>
    <x v="2"/>
    <n v="1"/>
    <n v="35.700000000000003"/>
    <n v="35.700000000000003"/>
    <n v="0.05"/>
    <n v="1.7850000000000001"/>
    <n v="13.85"/>
    <n v="33.914999999999999"/>
    <n v="13.85"/>
    <n v="20.064999999999998"/>
    <n v="0.59162612413386406"/>
  </r>
  <r>
    <n v="3669"/>
    <x v="87"/>
    <n v="2026"/>
    <x v="0"/>
    <n v="3"/>
    <s v="Mar"/>
    <x v="2"/>
    <x v="10"/>
    <x v="3"/>
    <x v="0"/>
    <x v="3"/>
    <x v="13"/>
    <n v="1"/>
    <n v="80.09"/>
    <n v="80.09"/>
    <n v="0"/>
    <n v="0"/>
    <n v="40.61"/>
    <n v="80.09"/>
    <n v="40.61"/>
    <n v="39.480000000000004"/>
    <n v="0.49294543638406796"/>
  </r>
  <r>
    <n v="4787"/>
    <x v="87"/>
    <n v="2026"/>
    <x v="0"/>
    <n v="3"/>
    <s v="Mar"/>
    <x v="3"/>
    <x v="13"/>
    <x v="3"/>
    <x v="1"/>
    <x v="1"/>
    <x v="3"/>
    <n v="1"/>
    <n v="142.87"/>
    <n v="142.87"/>
    <n v="0.1"/>
    <n v="14.287000000000001"/>
    <n v="77.33"/>
    <n v="128.583"/>
    <n v="77.33"/>
    <n v="51.253"/>
    <n v="0.39859857057309289"/>
  </r>
  <r>
    <n v="769"/>
    <x v="88"/>
    <n v="2026"/>
    <x v="0"/>
    <n v="3"/>
    <s v="Mar"/>
    <x v="3"/>
    <x v="8"/>
    <x v="0"/>
    <x v="0"/>
    <x v="4"/>
    <x v="10"/>
    <n v="1"/>
    <n v="40.53"/>
    <n v="40.53"/>
    <n v="0"/>
    <n v="0"/>
    <n v="14.32"/>
    <n v="40.53"/>
    <n v="14.32"/>
    <n v="26.21"/>
    <n v="0.64668147051566738"/>
  </r>
  <r>
    <n v="1184"/>
    <x v="88"/>
    <n v="2026"/>
    <x v="0"/>
    <n v="3"/>
    <s v="Mar"/>
    <x v="3"/>
    <x v="8"/>
    <x v="0"/>
    <x v="0"/>
    <x v="0"/>
    <x v="4"/>
    <n v="1"/>
    <n v="49.46"/>
    <n v="49.46"/>
    <n v="0"/>
    <n v="0"/>
    <n v="23.04"/>
    <n v="49.46"/>
    <n v="23.04"/>
    <n v="26.42"/>
    <n v="0.53416902547513145"/>
  </r>
  <r>
    <n v="1498"/>
    <x v="88"/>
    <n v="2026"/>
    <x v="0"/>
    <n v="3"/>
    <s v="Mar"/>
    <x v="1"/>
    <x v="14"/>
    <x v="3"/>
    <x v="2"/>
    <x v="1"/>
    <x v="3"/>
    <n v="3"/>
    <n v="142.46"/>
    <n v="427.38"/>
    <n v="0"/>
    <n v="0"/>
    <n v="79.650000000000006"/>
    <n v="427.38"/>
    <n v="238.95000000000002"/>
    <n v="188.42999999999998"/>
    <n v="0.44089569001825069"/>
  </r>
  <r>
    <n v="2054"/>
    <x v="88"/>
    <n v="2026"/>
    <x v="0"/>
    <n v="3"/>
    <s v="Mar"/>
    <x v="3"/>
    <x v="13"/>
    <x v="1"/>
    <x v="2"/>
    <x v="1"/>
    <x v="3"/>
    <n v="6"/>
    <n v="142.18"/>
    <n v="853.08"/>
    <n v="0.05"/>
    <n v="42.654000000000003"/>
    <n v="80.94"/>
    <n v="810.42600000000004"/>
    <n v="485.64"/>
    <n v="324.78600000000006"/>
    <n v="0.40075960050640036"/>
  </r>
  <r>
    <n v="2294"/>
    <x v="88"/>
    <n v="2026"/>
    <x v="0"/>
    <n v="3"/>
    <s v="Mar"/>
    <x v="1"/>
    <x v="14"/>
    <x v="0"/>
    <x v="1"/>
    <x v="4"/>
    <x v="10"/>
    <n v="2"/>
    <n v="41.04"/>
    <n v="82.08"/>
    <n v="0"/>
    <n v="0"/>
    <n v="15.03"/>
    <n v="82.08"/>
    <n v="30.06"/>
    <n v="52.019999999999996"/>
    <n v="0.63377192982456132"/>
  </r>
  <r>
    <n v="2892"/>
    <x v="88"/>
    <n v="2026"/>
    <x v="0"/>
    <n v="3"/>
    <s v="Mar"/>
    <x v="1"/>
    <x v="12"/>
    <x v="0"/>
    <x v="0"/>
    <x v="1"/>
    <x v="3"/>
    <n v="2"/>
    <n v="145.06"/>
    <n v="290.12"/>
    <n v="0.15"/>
    <n v="43.518000000000001"/>
    <n v="77.08"/>
    <n v="246.602"/>
    <n v="154.16"/>
    <n v="92.442000000000007"/>
    <n v="0.37486313979610875"/>
  </r>
  <r>
    <n v="3145"/>
    <x v="88"/>
    <n v="2026"/>
    <x v="0"/>
    <n v="3"/>
    <s v="Mar"/>
    <x v="1"/>
    <x v="11"/>
    <x v="0"/>
    <x v="0"/>
    <x v="2"/>
    <x v="15"/>
    <n v="1"/>
    <n v="130.72999999999999"/>
    <n v="130.72999999999999"/>
    <n v="0"/>
    <n v="0"/>
    <n v="66.17"/>
    <n v="130.72999999999999"/>
    <n v="66.17"/>
    <n v="64.559999999999988"/>
    <n v="0.4938422703281572"/>
  </r>
  <r>
    <n v="3925"/>
    <x v="88"/>
    <n v="2026"/>
    <x v="0"/>
    <n v="3"/>
    <s v="Mar"/>
    <x v="3"/>
    <x v="13"/>
    <x v="0"/>
    <x v="2"/>
    <x v="4"/>
    <x v="14"/>
    <n v="2"/>
    <n v="36.630000000000003"/>
    <n v="73.260000000000005"/>
    <n v="0"/>
    <n v="0"/>
    <n v="14.31"/>
    <n v="73.260000000000005"/>
    <n v="28.62"/>
    <n v="44.64"/>
    <n v="0.60933660933660927"/>
  </r>
  <r>
    <n v="2722"/>
    <x v="89"/>
    <n v="2026"/>
    <x v="0"/>
    <n v="3"/>
    <s v="Mar"/>
    <x v="3"/>
    <x v="13"/>
    <x v="3"/>
    <x v="1"/>
    <x v="0"/>
    <x v="4"/>
    <n v="1"/>
    <n v="50.99"/>
    <n v="50.99"/>
    <n v="0.1"/>
    <n v="5.0990000000000002"/>
    <n v="21.86"/>
    <n v="45.891000000000005"/>
    <n v="21.86"/>
    <n v="24.031000000000006"/>
    <n v="0.52365387548756848"/>
  </r>
  <r>
    <n v="2767"/>
    <x v="89"/>
    <n v="2026"/>
    <x v="0"/>
    <n v="3"/>
    <s v="Mar"/>
    <x v="1"/>
    <x v="6"/>
    <x v="0"/>
    <x v="0"/>
    <x v="2"/>
    <x v="15"/>
    <n v="4"/>
    <n v="134.18"/>
    <n v="536.72"/>
    <n v="0"/>
    <n v="0"/>
    <n v="66.430000000000007"/>
    <n v="536.72"/>
    <n v="265.72000000000003"/>
    <n v="271"/>
    <n v="0.5049187658369354"/>
  </r>
  <r>
    <n v="3794"/>
    <x v="89"/>
    <n v="2026"/>
    <x v="0"/>
    <n v="3"/>
    <s v="Mar"/>
    <x v="1"/>
    <x v="12"/>
    <x v="2"/>
    <x v="2"/>
    <x v="4"/>
    <x v="16"/>
    <n v="2"/>
    <n v="50.86"/>
    <n v="101.72"/>
    <n v="0.1"/>
    <n v="10.172000000000001"/>
    <n v="21.76"/>
    <n v="91.548000000000002"/>
    <n v="43.52"/>
    <n v="48.027999999999999"/>
    <n v="0.52462096386595003"/>
  </r>
  <r>
    <n v="3880"/>
    <x v="89"/>
    <n v="2026"/>
    <x v="0"/>
    <n v="3"/>
    <s v="Mar"/>
    <x v="1"/>
    <x v="12"/>
    <x v="1"/>
    <x v="2"/>
    <x v="3"/>
    <x v="19"/>
    <n v="12"/>
    <n v="124.86"/>
    <n v="1498.32"/>
    <n v="0.1"/>
    <n v="149.83199999999999"/>
    <n v="60.82"/>
    <n v="1348.4880000000001"/>
    <n v="729.84"/>
    <n v="618.64800000000002"/>
    <n v="0.45877160197198641"/>
  </r>
  <r>
    <n v="422"/>
    <x v="90"/>
    <n v="2026"/>
    <x v="1"/>
    <n v="4"/>
    <s v="Apr"/>
    <x v="3"/>
    <x v="4"/>
    <x v="0"/>
    <x v="2"/>
    <x v="0"/>
    <x v="0"/>
    <n v="1"/>
    <n v="81.760000000000005"/>
    <n v="81.760000000000005"/>
    <n v="0.1"/>
    <n v="8.1760000000000002"/>
    <n v="42.78"/>
    <n v="73.584000000000003"/>
    <n v="42.78"/>
    <n v="30.804000000000002"/>
    <n v="0.4186236138290933"/>
  </r>
  <r>
    <n v="495"/>
    <x v="90"/>
    <n v="2026"/>
    <x v="1"/>
    <n v="4"/>
    <s v="Apr"/>
    <x v="1"/>
    <x v="14"/>
    <x v="2"/>
    <x v="2"/>
    <x v="2"/>
    <x v="15"/>
    <n v="1"/>
    <n v="134.65"/>
    <n v="134.65"/>
    <n v="0"/>
    <n v="0"/>
    <n v="68.19"/>
    <n v="134.65"/>
    <n v="68.19"/>
    <n v="66.460000000000008"/>
    <n v="0.49357593761604163"/>
  </r>
  <r>
    <n v="1517"/>
    <x v="90"/>
    <n v="2026"/>
    <x v="1"/>
    <n v="4"/>
    <s v="Apr"/>
    <x v="2"/>
    <x v="16"/>
    <x v="0"/>
    <x v="2"/>
    <x v="0"/>
    <x v="6"/>
    <n v="1"/>
    <n v="41.21"/>
    <n v="41.21"/>
    <n v="0"/>
    <n v="0"/>
    <n v="16.34"/>
    <n v="41.21"/>
    <n v="16.34"/>
    <n v="24.87"/>
    <n v="0.60349429750060668"/>
  </r>
  <r>
    <n v="2391"/>
    <x v="90"/>
    <n v="2026"/>
    <x v="1"/>
    <n v="4"/>
    <s v="Apr"/>
    <x v="1"/>
    <x v="12"/>
    <x v="0"/>
    <x v="0"/>
    <x v="4"/>
    <x v="10"/>
    <n v="2"/>
    <n v="40.590000000000003"/>
    <n v="81.180000000000007"/>
    <n v="0"/>
    <n v="0"/>
    <n v="15.01"/>
    <n v="81.180000000000007"/>
    <n v="30.02"/>
    <n v="51.160000000000011"/>
    <n v="0.63020448386302053"/>
  </r>
  <r>
    <n v="3809"/>
    <x v="90"/>
    <n v="2026"/>
    <x v="1"/>
    <n v="4"/>
    <s v="Apr"/>
    <x v="0"/>
    <x v="15"/>
    <x v="0"/>
    <x v="1"/>
    <x v="3"/>
    <x v="19"/>
    <n v="3"/>
    <n v="124.08"/>
    <n v="372.24"/>
    <n v="0.05"/>
    <n v="18.612000000000002"/>
    <n v="62.41"/>
    <n v="353.62799999999999"/>
    <n v="187.23"/>
    <n v="166.398"/>
    <n v="0.47054531880959655"/>
  </r>
  <r>
    <n v="3958"/>
    <x v="90"/>
    <n v="2026"/>
    <x v="1"/>
    <n v="4"/>
    <s v="Apr"/>
    <x v="1"/>
    <x v="1"/>
    <x v="0"/>
    <x v="0"/>
    <x v="3"/>
    <x v="19"/>
    <n v="2"/>
    <n v="125.35"/>
    <n v="250.7"/>
    <n v="0.15"/>
    <n v="37.604999999999997"/>
    <n v="60.73"/>
    <n v="213.095"/>
    <n v="121.46"/>
    <n v="91.635000000000005"/>
    <n v="0.43001947488209485"/>
  </r>
  <r>
    <n v="4418"/>
    <x v="90"/>
    <n v="2026"/>
    <x v="1"/>
    <n v="4"/>
    <s v="Apr"/>
    <x v="1"/>
    <x v="14"/>
    <x v="3"/>
    <x v="1"/>
    <x v="4"/>
    <x v="14"/>
    <n v="3"/>
    <n v="36.090000000000003"/>
    <n v="108.27000000000001"/>
    <n v="0"/>
    <n v="0"/>
    <n v="14.03"/>
    <n v="108.27000000000001"/>
    <n v="42.089999999999996"/>
    <n v="66.180000000000007"/>
    <n v="0.61124965364366857"/>
  </r>
  <r>
    <n v="4693"/>
    <x v="90"/>
    <n v="2026"/>
    <x v="1"/>
    <n v="4"/>
    <s v="Apr"/>
    <x v="1"/>
    <x v="12"/>
    <x v="1"/>
    <x v="2"/>
    <x v="1"/>
    <x v="1"/>
    <n v="15"/>
    <n v="94.33"/>
    <n v="1414.95"/>
    <n v="0.1"/>
    <n v="141.495"/>
    <n v="44.38"/>
    <n v="1273.4550000000002"/>
    <n v="665.7"/>
    <n v="607.75500000000011"/>
    <n v="0.47724890161018652"/>
  </r>
  <r>
    <n v="193"/>
    <x v="91"/>
    <n v="2026"/>
    <x v="1"/>
    <n v="4"/>
    <s v="Apr"/>
    <x v="3"/>
    <x v="4"/>
    <x v="2"/>
    <x v="0"/>
    <x v="2"/>
    <x v="2"/>
    <n v="1"/>
    <n v="35.6"/>
    <n v="35.6"/>
    <n v="0.1"/>
    <n v="3.5600000000000005"/>
    <n v="13.39"/>
    <n v="32.04"/>
    <n v="13.39"/>
    <n v="18.649999999999999"/>
    <n v="0.58208489388264661"/>
  </r>
  <r>
    <n v="2246"/>
    <x v="91"/>
    <n v="2026"/>
    <x v="1"/>
    <n v="4"/>
    <s v="Apr"/>
    <x v="1"/>
    <x v="12"/>
    <x v="3"/>
    <x v="0"/>
    <x v="0"/>
    <x v="4"/>
    <n v="1"/>
    <n v="50.17"/>
    <n v="50.17"/>
    <n v="0"/>
    <n v="0"/>
    <n v="21.95"/>
    <n v="50.17"/>
    <n v="21.95"/>
    <n v="28.220000000000002"/>
    <n v="0.56248754235598963"/>
  </r>
  <r>
    <n v="2556"/>
    <x v="91"/>
    <n v="2026"/>
    <x v="1"/>
    <n v="4"/>
    <s v="Apr"/>
    <x v="3"/>
    <x v="8"/>
    <x v="0"/>
    <x v="0"/>
    <x v="1"/>
    <x v="17"/>
    <n v="2"/>
    <n v="72.900000000000006"/>
    <n v="145.80000000000001"/>
    <n v="0"/>
    <n v="0"/>
    <n v="31.52"/>
    <n v="145.80000000000001"/>
    <n v="63.04"/>
    <n v="82.760000000000019"/>
    <n v="0.5676268861454048"/>
  </r>
  <r>
    <n v="169"/>
    <x v="92"/>
    <n v="2026"/>
    <x v="1"/>
    <n v="4"/>
    <s v="Apr"/>
    <x v="2"/>
    <x v="16"/>
    <x v="0"/>
    <x v="1"/>
    <x v="1"/>
    <x v="1"/>
    <n v="2"/>
    <n v="93.48"/>
    <n v="186.96"/>
    <n v="0"/>
    <n v="0"/>
    <n v="45.15"/>
    <n v="186.96"/>
    <n v="90.3"/>
    <n v="96.660000000000011"/>
    <n v="0.51700898587933253"/>
  </r>
  <r>
    <n v="877"/>
    <x v="92"/>
    <n v="2026"/>
    <x v="1"/>
    <n v="4"/>
    <s v="Apr"/>
    <x v="1"/>
    <x v="12"/>
    <x v="0"/>
    <x v="1"/>
    <x v="3"/>
    <x v="19"/>
    <n v="1"/>
    <n v="123.63"/>
    <n v="123.63"/>
    <n v="0"/>
    <n v="0"/>
    <n v="58.88"/>
    <n v="123.63"/>
    <n v="58.88"/>
    <n v="64.75"/>
    <n v="0.52374019250990866"/>
  </r>
  <r>
    <n v="2023"/>
    <x v="92"/>
    <n v="2026"/>
    <x v="1"/>
    <n v="4"/>
    <s v="Apr"/>
    <x v="1"/>
    <x v="12"/>
    <x v="0"/>
    <x v="1"/>
    <x v="2"/>
    <x v="18"/>
    <n v="3"/>
    <n v="168.37"/>
    <n v="505.11"/>
    <n v="0"/>
    <n v="0"/>
    <n v="87.15"/>
    <n v="505.11"/>
    <n v="261.45000000000005"/>
    <n v="243.65999999999997"/>
    <n v="0.4823899744610084"/>
  </r>
  <r>
    <n v="2548"/>
    <x v="92"/>
    <n v="2026"/>
    <x v="1"/>
    <n v="4"/>
    <s v="Apr"/>
    <x v="0"/>
    <x v="9"/>
    <x v="3"/>
    <x v="1"/>
    <x v="0"/>
    <x v="4"/>
    <n v="4"/>
    <n v="51.68"/>
    <n v="206.72"/>
    <n v="0.05"/>
    <n v="10.336"/>
    <n v="23.09"/>
    <n v="196.38399999999999"/>
    <n v="92.36"/>
    <n v="104.02399999999999"/>
    <n v="0.52969692031937421"/>
  </r>
  <r>
    <n v="2602"/>
    <x v="92"/>
    <n v="2026"/>
    <x v="1"/>
    <n v="4"/>
    <s v="Apr"/>
    <x v="1"/>
    <x v="12"/>
    <x v="3"/>
    <x v="1"/>
    <x v="0"/>
    <x v="6"/>
    <n v="1"/>
    <n v="40.159999999999997"/>
    <n v="40.159999999999997"/>
    <n v="0"/>
    <n v="0"/>
    <n v="16.77"/>
    <n v="40.159999999999997"/>
    <n v="16.77"/>
    <n v="23.389999999999997"/>
    <n v="0.58242031872509958"/>
  </r>
  <r>
    <n v="3229"/>
    <x v="92"/>
    <n v="2026"/>
    <x v="1"/>
    <n v="4"/>
    <s v="Apr"/>
    <x v="3"/>
    <x v="13"/>
    <x v="2"/>
    <x v="0"/>
    <x v="2"/>
    <x v="2"/>
    <n v="3"/>
    <n v="36.17"/>
    <n v="108.51"/>
    <n v="0.1"/>
    <n v="10.851000000000001"/>
    <n v="13.65"/>
    <n v="97.659000000000006"/>
    <n v="40.950000000000003"/>
    <n v="56.709000000000003"/>
    <n v="0.58068380794396834"/>
  </r>
  <r>
    <n v="3261"/>
    <x v="92"/>
    <n v="2026"/>
    <x v="1"/>
    <n v="4"/>
    <s v="Apr"/>
    <x v="2"/>
    <x v="10"/>
    <x v="0"/>
    <x v="1"/>
    <x v="2"/>
    <x v="15"/>
    <n v="4"/>
    <n v="130.55000000000001"/>
    <n v="522.20000000000005"/>
    <n v="0"/>
    <n v="0"/>
    <n v="67.66"/>
    <n v="522.20000000000005"/>
    <n v="270.64"/>
    <n v="251.56000000000006"/>
    <n v="0.48173113749521262"/>
  </r>
  <r>
    <n v="3621"/>
    <x v="92"/>
    <n v="2026"/>
    <x v="1"/>
    <n v="4"/>
    <s v="Apr"/>
    <x v="3"/>
    <x v="8"/>
    <x v="0"/>
    <x v="1"/>
    <x v="0"/>
    <x v="8"/>
    <n v="2"/>
    <n v="102.63"/>
    <n v="205.26"/>
    <n v="0"/>
    <n v="0"/>
    <n v="50.19"/>
    <n v="205.26"/>
    <n v="100.38"/>
    <n v="104.88"/>
    <n v="0.51096170710318622"/>
  </r>
  <r>
    <n v="4681"/>
    <x v="92"/>
    <n v="2026"/>
    <x v="1"/>
    <n v="4"/>
    <s v="Apr"/>
    <x v="3"/>
    <x v="13"/>
    <x v="3"/>
    <x v="0"/>
    <x v="0"/>
    <x v="0"/>
    <n v="6"/>
    <n v="81.239999999999995"/>
    <n v="487.43999999999994"/>
    <n v="0"/>
    <n v="0"/>
    <n v="43.28"/>
    <n v="487.43999999999994"/>
    <n v="259.68"/>
    <n v="227.75999999999993"/>
    <n v="0.46725750861644505"/>
  </r>
  <r>
    <n v="4954"/>
    <x v="92"/>
    <n v="2026"/>
    <x v="1"/>
    <n v="4"/>
    <s v="Apr"/>
    <x v="3"/>
    <x v="8"/>
    <x v="0"/>
    <x v="1"/>
    <x v="1"/>
    <x v="17"/>
    <n v="3"/>
    <n v="72.11"/>
    <n v="216.32999999999998"/>
    <n v="0.05"/>
    <n v="10.8165"/>
    <n v="31.63"/>
    <n v="205.51349999999996"/>
    <n v="94.89"/>
    <n v="110.62349999999996"/>
    <n v="0.5382785072513484"/>
  </r>
  <r>
    <n v="1153"/>
    <x v="93"/>
    <n v="2026"/>
    <x v="1"/>
    <n v="4"/>
    <s v="Apr"/>
    <x v="2"/>
    <x v="16"/>
    <x v="2"/>
    <x v="1"/>
    <x v="1"/>
    <x v="1"/>
    <n v="4"/>
    <n v="90.15"/>
    <n v="360.6"/>
    <n v="0"/>
    <n v="0"/>
    <n v="44.9"/>
    <n v="360.6"/>
    <n v="179.6"/>
    <n v="181.00000000000003"/>
    <n v="0.50194120909595119"/>
  </r>
  <r>
    <n v="1383"/>
    <x v="93"/>
    <n v="2026"/>
    <x v="1"/>
    <n v="4"/>
    <s v="Apr"/>
    <x v="3"/>
    <x v="4"/>
    <x v="2"/>
    <x v="0"/>
    <x v="0"/>
    <x v="4"/>
    <n v="1"/>
    <n v="50.7"/>
    <n v="50.7"/>
    <n v="0.05"/>
    <n v="2.5350000000000001"/>
    <n v="21.85"/>
    <n v="48.164999999999999"/>
    <n v="21.85"/>
    <n v="26.314999999999998"/>
    <n v="0.54635108481262329"/>
  </r>
  <r>
    <n v="2583"/>
    <x v="93"/>
    <n v="2026"/>
    <x v="1"/>
    <n v="4"/>
    <s v="Apr"/>
    <x v="0"/>
    <x v="0"/>
    <x v="0"/>
    <x v="0"/>
    <x v="4"/>
    <x v="10"/>
    <n v="1"/>
    <n v="41.13"/>
    <n v="41.13"/>
    <n v="0"/>
    <n v="0"/>
    <n v="15.04"/>
    <n v="41.13"/>
    <n v="15.04"/>
    <n v="26.090000000000003"/>
    <n v="0.63433017262338931"/>
  </r>
  <r>
    <n v="4074"/>
    <x v="93"/>
    <n v="2026"/>
    <x v="1"/>
    <n v="4"/>
    <s v="Apr"/>
    <x v="1"/>
    <x v="1"/>
    <x v="2"/>
    <x v="0"/>
    <x v="3"/>
    <x v="19"/>
    <n v="1"/>
    <n v="121.66"/>
    <n v="121.66"/>
    <n v="0"/>
    <n v="0"/>
    <n v="61.37"/>
    <n v="121.66"/>
    <n v="61.37"/>
    <n v="60.29"/>
    <n v="0.49556140062469178"/>
  </r>
  <r>
    <n v="4301"/>
    <x v="93"/>
    <n v="2026"/>
    <x v="1"/>
    <n v="4"/>
    <s v="Apr"/>
    <x v="2"/>
    <x v="16"/>
    <x v="2"/>
    <x v="1"/>
    <x v="4"/>
    <x v="12"/>
    <n v="1"/>
    <n v="122.77"/>
    <n v="122.77"/>
    <n v="0.1"/>
    <n v="12.277000000000001"/>
    <n v="70.59"/>
    <n v="110.49299999999999"/>
    <n v="70.59"/>
    <n v="39.902999999999992"/>
    <n v="0.36113599956558329"/>
  </r>
  <r>
    <n v="4692"/>
    <x v="93"/>
    <n v="2026"/>
    <x v="1"/>
    <n v="4"/>
    <s v="Apr"/>
    <x v="3"/>
    <x v="13"/>
    <x v="0"/>
    <x v="0"/>
    <x v="0"/>
    <x v="4"/>
    <n v="1"/>
    <n v="49.96"/>
    <n v="49.96"/>
    <n v="0"/>
    <n v="0"/>
    <n v="22.13"/>
    <n v="49.96"/>
    <n v="22.13"/>
    <n v="27.830000000000002"/>
    <n v="0.55704563650920735"/>
  </r>
  <r>
    <n v="1951"/>
    <x v="94"/>
    <n v="2026"/>
    <x v="1"/>
    <n v="4"/>
    <s v="Apr"/>
    <x v="3"/>
    <x v="8"/>
    <x v="3"/>
    <x v="0"/>
    <x v="1"/>
    <x v="11"/>
    <n v="2"/>
    <n v="155.13"/>
    <n v="310.26"/>
    <n v="0.15"/>
    <n v="46.538999999999994"/>
    <n v="80.959999999999994"/>
    <n v="263.721"/>
    <n v="161.91999999999999"/>
    <n v="101.80100000000002"/>
    <n v="0.38601779911345707"/>
  </r>
  <r>
    <n v="2111"/>
    <x v="94"/>
    <n v="2026"/>
    <x v="1"/>
    <n v="4"/>
    <s v="Apr"/>
    <x v="3"/>
    <x v="13"/>
    <x v="0"/>
    <x v="1"/>
    <x v="1"/>
    <x v="17"/>
    <n v="3"/>
    <n v="69.83"/>
    <n v="209.49"/>
    <n v="0.05"/>
    <n v="10.474500000000001"/>
    <n v="31.53"/>
    <n v="199.0155"/>
    <n v="94.59"/>
    <n v="104.4255"/>
    <n v="0.52471038687941396"/>
  </r>
  <r>
    <n v="2933"/>
    <x v="94"/>
    <n v="2026"/>
    <x v="1"/>
    <n v="4"/>
    <s v="Apr"/>
    <x v="1"/>
    <x v="6"/>
    <x v="2"/>
    <x v="0"/>
    <x v="2"/>
    <x v="2"/>
    <n v="1"/>
    <n v="35.4"/>
    <n v="35.4"/>
    <n v="0"/>
    <n v="0"/>
    <n v="13.37"/>
    <n v="35.4"/>
    <n v="13.37"/>
    <n v="22.03"/>
    <n v="0.62231638418079105"/>
  </r>
  <r>
    <n v="3263"/>
    <x v="94"/>
    <n v="2026"/>
    <x v="1"/>
    <n v="4"/>
    <s v="Apr"/>
    <x v="3"/>
    <x v="7"/>
    <x v="0"/>
    <x v="1"/>
    <x v="4"/>
    <x v="16"/>
    <n v="1"/>
    <n v="51.75"/>
    <n v="51.75"/>
    <n v="0.1"/>
    <n v="5.1750000000000007"/>
    <n v="22.1"/>
    <n v="46.575000000000003"/>
    <n v="22.1"/>
    <n v="24.475000000000001"/>
    <n v="0.52549651100375738"/>
  </r>
  <r>
    <n v="4764"/>
    <x v="94"/>
    <n v="2026"/>
    <x v="1"/>
    <n v="4"/>
    <s v="Apr"/>
    <x v="3"/>
    <x v="13"/>
    <x v="3"/>
    <x v="1"/>
    <x v="0"/>
    <x v="6"/>
    <n v="6"/>
    <n v="39.6"/>
    <n v="237.60000000000002"/>
    <n v="0.15"/>
    <n v="35.64"/>
    <n v="17.010000000000002"/>
    <n v="201.96"/>
    <n v="102.06"/>
    <n v="99.9"/>
    <n v="0.49465240641711233"/>
  </r>
  <r>
    <n v="28"/>
    <x v="95"/>
    <n v="2026"/>
    <x v="1"/>
    <n v="4"/>
    <s v="Apr"/>
    <x v="1"/>
    <x v="6"/>
    <x v="2"/>
    <x v="1"/>
    <x v="4"/>
    <x v="12"/>
    <n v="2"/>
    <n v="125.94"/>
    <n v="251.88"/>
    <n v="0.05"/>
    <n v="12.594000000000001"/>
    <n v="70.94"/>
    <n v="239.28599999999997"/>
    <n v="141.88"/>
    <n v="97.405999999999977"/>
    <n v="0.40706936469329585"/>
  </r>
  <r>
    <n v="581"/>
    <x v="95"/>
    <n v="2026"/>
    <x v="1"/>
    <n v="4"/>
    <s v="Apr"/>
    <x v="1"/>
    <x v="1"/>
    <x v="0"/>
    <x v="0"/>
    <x v="3"/>
    <x v="19"/>
    <n v="3"/>
    <n v="124.67"/>
    <n v="374.01"/>
    <n v="0"/>
    <n v="0"/>
    <n v="61.46"/>
    <n v="374.01"/>
    <n v="184.38"/>
    <n v="189.63"/>
    <n v="0.50701852891633914"/>
  </r>
  <r>
    <n v="643"/>
    <x v="95"/>
    <n v="2026"/>
    <x v="1"/>
    <n v="4"/>
    <s v="Apr"/>
    <x v="3"/>
    <x v="8"/>
    <x v="0"/>
    <x v="0"/>
    <x v="1"/>
    <x v="17"/>
    <n v="2"/>
    <n v="72.260000000000005"/>
    <n v="144.52000000000001"/>
    <n v="0"/>
    <n v="0"/>
    <n v="33.21"/>
    <n v="144.52000000000001"/>
    <n v="66.42"/>
    <n v="78.100000000000009"/>
    <n v="0.54040963188486024"/>
  </r>
  <r>
    <n v="1907"/>
    <x v="95"/>
    <n v="2026"/>
    <x v="1"/>
    <n v="4"/>
    <s v="Apr"/>
    <x v="1"/>
    <x v="12"/>
    <x v="1"/>
    <x v="2"/>
    <x v="0"/>
    <x v="4"/>
    <n v="10"/>
    <n v="50.64"/>
    <n v="506.4"/>
    <n v="0.2"/>
    <n v="101.28"/>
    <n v="22.99"/>
    <n v="405.12"/>
    <n v="229.89999999999998"/>
    <n v="175.22000000000003"/>
    <n v="0.43251382306477099"/>
  </r>
  <r>
    <n v="1950"/>
    <x v="95"/>
    <n v="2026"/>
    <x v="1"/>
    <n v="4"/>
    <s v="Apr"/>
    <x v="0"/>
    <x v="9"/>
    <x v="0"/>
    <x v="1"/>
    <x v="1"/>
    <x v="17"/>
    <n v="1"/>
    <n v="73"/>
    <n v="73"/>
    <n v="0"/>
    <n v="0"/>
    <n v="32.4"/>
    <n v="73"/>
    <n v="32.4"/>
    <n v="40.6"/>
    <n v="0.55616438356164388"/>
  </r>
  <r>
    <n v="2443"/>
    <x v="95"/>
    <n v="2026"/>
    <x v="1"/>
    <n v="4"/>
    <s v="Apr"/>
    <x v="0"/>
    <x v="15"/>
    <x v="0"/>
    <x v="0"/>
    <x v="2"/>
    <x v="2"/>
    <n v="1"/>
    <n v="35.700000000000003"/>
    <n v="35.700000000000003"/>
    <n v="0"/>
    <n v="0"/>
    <n v="13.8"/>
    <n v="35.700000000000003"/>
    <n v="13.8"/>
    <n v="21.900000000000002"/>
    <n v="0.61344537815126055"/>
  </r>
  <r>
    <n v="2480"/>
    <x v="95"/>
    <n v="2026"/>
    <x v="1"/>
    <n v="4"/>
    <s v="Apr"/>
    <x v="2"/>
    <x v="16"/>
    <x v="1"/>
    <x v="1"/>
    <x v="1"/>
    <x v="11"/>
    <n v="8"/>
    <n v="152.41999999999999"/>
    <n v="1219.3599999999999"/>
    <n v="0.05"/>
    <n v="60.967999999999996"/>
    <n v="80.11"/>
    <n v="1158.3919999999998"/>
    <n v="640.88"/>
    <n v="517.51199999999983"/>
    <n v="0.44675032286134564"/>
  </r>
  <r>
    <n v="2515"/>
    <x v="95"/>
    <n v="2026"/>
    <x v="1"/>
    <n v="4"/>
    <s v="Apr"/>
    <x v="3"/>
    <x v="8"/>
    <x v="0"/>
    <x v="0"/>
    <x v="0"/>
    <x v="0"/>
    <n v="1"/>
    <n v="81.78"/>
    <n v="81.78"/>
    <n v="0"/>
    <n v="0"/>
    <n v="42.82"/>
    <n v="81.78"/>
    <n v="42.82"/>
    <n v="38.96"/>
    <n v="0.47640009782342874"/>
  </r>
  <r>
    <n v="2829"/>
    <x v="95"/>
    <n v="2026"/>
    <x v="1"/>
    <n v="4"/>
    <s v="Apr"/>
    <x v="1"/>
    <x v="6"/>
    <x v="0"/>
    <x v="2"/>
    <x v="0"/>
    <x v="8"/>
    <n v="6"/>
    <n v="102.59"/>
    <n v="615.54"/>
    <n v="0.1"/>
    <n v="61.554000000000002"/>
    <n v="49.6"/>
    <n v="553.98599999999999"/>
    <n v="297.60000000000002"/>
    <n v="256.38599999999997"/>
    <n v="0.46280230908362302"/>
  </r>
  <r>
    <n v="4086"/>
    <x v="95"/>
    <n v="2026"/>
    <x v="1"/>
    <n v="4"/>
    <s v="Apr"/>
    <x v="3"/>
    <x v="8"/>
    <x v="2"/>
    <x v="0"/>
    <x v="1"/>
    <x v="11"/>
    <n v="2"/>
    <n v="152.44"/>
    <n v="304.88"/>
    <n v="0.15"/>
    <n v="45.731999999999999"/>
    <n v="76.680000000000007"/>
    <n v="259.14799999999997"/>
    <n v="153.36000000000001"/>
    <n v="105.78799999999995"/>
    <n v="0.4082146109559015"/>
  </r>
  <r>
    <n v="4512"/>
    <x v="95"/>
    <n v="2026"/>
    <x v="1"/>
    <n v="4"/>
    <s v="Apr"/>
    <x v="1"/>
    <x v="1"/>
    <x v="0"/>
    <x v="1"/>
    <x v="2"/>
    <x v="15"/>
    <n v="6"/>
    <n v="136.29"/>
    <n v="817.74"/>
    <n v="0"/>
    <n v="0"/>
    <n v="68.209999999999994"/>
    <n v="817.74"/>
    <n v="409.26"/>
    <n v="408.48"/>
    <n v="0.49952307579426225"/>
  </r>
  <r>
    <n v="4837"/>
    <x v="95"/>
    <n v="2026"/>
    <x v="1"/>
    <n v="4"/>
    <s v="Apr"/>
    <x v="0"/>
    <x v="9"/>
    <x v="1"/>
    <x v="2"/>
    <x v="1"/>
    <x v="11"/>
    <n v="4"/>
    <n v="157.51"/>
    <n v="630.04"/>
    <n v="0.2"/>
    <n v="126.008"/>
    <n v="79.209999999999994"/>
    <n v="504.03199999999998"/>
    <n v="316.83999999999997"/>
    <n v="187.19200000000001"/>
    <n v="0.37138911815122855"/>
  </r>
  <r>
    <n v="1580"/>
    <x v="96"/>
    <n v="2026"/>
    <x v="1"/>
    <n v="4"/>
    <s v="Apr"/>
    <x v="2"/>
    <x v="3"/>
    <x v="0"/>
    <x v="1"/>
    <x v="3"/>
    <x v="19"/>
    <n v="2"/>
    <n v="120.5"/>
    <n v="241"/>
    <n v="0"/>
    <n v="0"/>
    <n v="61.42"/>
    <n v="241"/>
    <n v="122.84"/>
    <n v="118.16"/>
    <n v="0.49029045643153524"/>
  </r>
  <r>
    <n v="1962"/>
    <x v="96"/>
    <n v="2026"/>
    <x v="1"/>
    <n v="4"/>
    <s v="Apr"/>
    <x v="0"/>
    <x v="0"/>
    <x v="0"/>
    <x v="0"/>
    <x v="1"/>
    <x v="11"/>
    <n v="3"/>
    <n v="152.62"/>
    <n v="457.86"/>
    <n v="0.05"/>
    <n v="22.893000000000001"/>
    <n v="77.75"/>
    <n v="434.96699999999998"/>
    <n v="233.25"/>
    <n v="201.71699999999998"/>
    <n v="0.46375242259757637"/>
  </r>
  <r>
    <n v="2381"/>
    <x v="96"/>
    <n v="2026"/>
    <x v="1"/>
    <n v="4"/>
    <s v="Apr"/>
    <x v="1"/>
    <x v="11"/>
    <x v="0"/>
    <x v="0"/>
    <x v="2"/>
    <x v="15"/>
    <n v="2"/>
    <n v="134.16"/>
    <n v="268.32"/>
    <n v="0.05"/>
    <n v="13.416"/>
    <n v="67.08"/>
    <n v="254.90399999999997"/>
    <n v="134.16"/>
    <n v="120.74399999999997"/>
    <n v="0.47368421052631576"/>
  </r>
  <r>
    <n v="2655"/>
    <x v="96"/>
    <n v="2026"/>
    <x v="1"/>
    <n v="4"/>
    <s v="Apr"/>
    <x v="3"/>
    <x v="13"/>
    <x v="2"/>
    <x v="2"/>
    <x v="0"/>
    <x v="8"/>
    <n v="1"/>
    <n v="101.13"/>
    <n v="101.13"/>
    <n v="0"/>
    <n v="0"/>
    <n v="50.8"/>
    <n v="101.13"/>
    <n v="50.8"/>
    <n v="50.33"/>
    <n v="0.49767625828141998"/>
  </r>
  <r>
    <n v="2944"/>
    <x v="96"/>
    <n v="2026"/>
    <x v="1"/>
    <n v="4"/>
    <s v="Apr"/>
    <x v="1"/>
    <x v="14"/>
    <x v="2"/>
    <x v="1"/>
    <x v="4"/>
    <x v="16"/>
    <n v="1"/>
    <n v="51.36"/>
    <n v="51.36"/>
    <n v="0"/>
    <n v="0"/>
    <n v="22.21"/>
    <n v="51.36"/>
    <n v="22.21"/>
    <n v="29.15"/>
    <n v="0.56756230529595009"/>
  </r>
  <r>
    <n v="4756"/>
    <x v="96"/>
    <n v="2026"/>
    <x v="1"/>
    <n v="4"/>
    <s v="Apr"/>
    <x v="2"/>
    <x v="16"/>
    <x v="0"/>
    <x v="2"/>
    <x v="1"/>
    <x v="11"/>
    <n v="5"/>
    <n v="151.88"/>
    <n v="759.4"/>
    <n v="0"/>
    <n v="0"/>
    <n v="80.56"/>
    <n v="759.4"/>
    <n v="402.8"/>
    <n v="356.59999999999997"/>
    <n v="0.46958124835396364"/>
  </r>
  <r>
    <n v="52"/>
    <x v="97"/>
    <n v="2026"/>
    <x v="1"/>
    <n v="4"/>
    <s v="Apr"/>
    <x v="1"/>
    <x v="12"/>
    <x v="0"/>
    <x v="1"/>
    <x v="2"/>
    <x v="15"/>
    <n v="2"/>
    <n v="133.59"/>
    <n v="267.18"/>
    <n v="0"/>
    <n v="0"/>
    <n v="66.83"/>
    <n v="267.18"/>
    <n v="133.66"/>
    <n v="133.52000000000001"/>
    <n v="0.49973800434164234"/>
  </r>
  <r>
    <n v="556"/>
    <x v="97"/>
    <n v="2026"/>
    <x v="1"/>
    <n v="4"/>
    <s v="Apr"/>
    <x v="3"/>
    <x v="8"/>
    <x v="0"/>
    <x v="1"/>
    <x v="3"/>
    <x v="19"/>
    <n v="2"/>
    <n v="124.39"/>
    <n v="248.78"/>
    <n v="0"/>
    <n v="0"/>
    <n v="61.27"/>
    <n v="248.78"/>
    <n v="122.54"/>
    <n v="126.24"/>
    <n v="0.50743628909076288"/>
  </r>
  <r>
    <n v="1233"/>
    <x v="97"/>
    <n v="2026"/>
    <x v="1"/>
    <n v="4"/>
    <s v="Apr"/>
    <x v="0"/>
    <x v="15"/>
    <x v="0"/>
    <x v="1"/>
    <x v="0"/>
    <x v="4"/>
    <n v="5"/>
    <n v="50.22"/>
    <n v="251.1"/>
    <n v="0.1"/>
    <n v="25.11"/>
    <n v="22.31"/>
    <n v="225.99"/>
    <n v="111.55"/>
    <n v="114.44000000000001"/>
    <n v="0.50639408823399268"/>
  </r>
  <r>
    <n v="1492"/>
    <x v="97"/>
    <n v="2026"/>
    <x v="1"/>
    <n v="4"/>
    <s v="Apr"/>
    <x v="1"/>
    <x v="14"/>
    <x v="0"/>
    <x v="0"/>
    <x v="0"/>
    <x v="6"/>
    <n v="2"/>
    <n v="41.08"/>
    <n v="82.16"/>
    <n v="0"/>
    <n v="0"/>
    <n v="16.79"/>
    <n v="82.16"/>
    <n v="33.58"/>
    <n v="48.58"/>
    <n v="0.59128529698149956"/>
  </r>
  <r>
    <n v="1619"/>
    <x v="97"/>
    <n v="2026"/>
    <x v="1"/>
    <n v="4"/>
    <s v="Apr"/>
    <x v="3"/>
    <x v="8"/>
    <x v="2"/>
    <x v="1"/>
    <x v="2"/>
    <x v="9"/>
    <n v="5"/>
    <n v="46.11"/>
    <n v="230.55"/>
    <n v="0"/>
    <n v="0"/>
    <n v="18.88"/>
    <n v="230.55"/>
    <n v="94.399999999999991"/>
    <n v="136.15000000000003"/>
    <n v="0.5905443504662764"/>
  </r>
  <r>
    <n v="1631"/>
    <x v="97"/>
    <n v="2026"/>
    <x v="1"/>
    <n v="4"/>
    <s v="Apr"/>
    <x v="3"/>
    <x v="8"/>
    <x v="0"/>
    <x v="0"/>
    <x v="2"/>
    <x v="9"/>
    <n v="1"/>
    <n v="45.54"/>
    <n v="45.54"/>
    <n v="0"/>
    <n v="0"/>
    <n v="18.36"/>
    <n v="45.54"/>
    <n v="18.36"/>
    <n v="27.18"/>
    <n v="0.59683794466403162"/>
  </r>
  <r>
    <n v="1844"/>
    <x v="97"/>
    <n v="2026"/>
    <x v="1"/>
    <n v="4"/>
    <s v="Apr"/>
    <x v="1"/>
    <x v="14"/>
    <x v="2"/>
    <x v="1"/>
    <x v="4"/>
    <x v="14"/>
    <n v="2"/>
    <n v="37.1"/>
    <n v="74.2"/>
    <n v="0.1"/>
    <n v="7.4200000000000008"/>
    <n v="14.17"/>
    <n v="66.78"/>
    <n v="28.34"/>
    <n v="38.44"/>
    <n v="0.57562144354597178"/>
  </r>
  <r>
    <n v="4246"/>
    <x v="97"/>
    <n v="2026"/>
    <x v="1"/>
    <n v="4"/>
    <s v="Apr"/>
    <x v="3"/>
    <x v="8"/>
    <x v="1"/>
    <x v="2"/>
    <x v="1"/>
    <x v="11"/>
    <n v="5"/>
    <n v="156.57"/>
    <n v="782.84999999999991"/>
    <n v="0.15"/>
    <n v="117.42749999999998"/>
    <n v="80.849999999999994"/>
    <n v="665.4224999999999"/>
    <n v="404.25"/>
    <n v="261.1724999999999"/>
    <n v="0.39249123677062309"/>
  </r>
  <r>
    <n v="5139"/>
    <x v="97"/>
    <n v="2026"/>
    <x v="1"/>
    <n v="4"/>
    <s v="Apr"/>
    <x v="0"/>
    <x v="15"/>
    <x v="0"/>
    <x v="0"/>
    <x v="4"/>
    <x v="16"/>
    <n v="2"/>
    <n v="51.4"/>
    <n v="102.8"/>
    <n v="0"/>
    <n v="0"/>
    <n v="21.99"/>
    <n v="102.8"/>
    <n v="43.98"/>
    <n v="58.82"/>
    <n v="0.57217898832684821"/>
  </r>
  <r>
    <n v="186"/>
    <x v="98"/>
    <n v="2026"/>
    <x v="1"/>
    <n v="4"/>
    <s v="Apr"/>
    <x v="0"/>
    <x v="0"/>
    <x v="0"/>
    <x v="1"/>
    <x v="2"/>
    <x v="9"/>
    <n v="2"/>
    <n v="46.42"/>
    <n v="92.84"/>
    <n v="0.1"/>
    <n v="9.2840000000000007"/>
    <n v="18.73"/>
    <n v="83.556000000000012"/>
    <n v="37.46"/>
    <n v="46.096000000000011"/>
    <n v="0.55167791660682663"/>
  </r>
  <r>
    <n v="1742"/>
    <x v="98"/>
    <n v="2026"/>
    <x v="1"/>
    <n v="4"/>
    <s v="Apr"/>
    <x v="3"/>
    <x v="4"/>
    <x v="3"/>
    <x v="0"/>
    <x v="3"/>
    <x v="19"/>
    <n v="2"/>
    <n v="120.75"/>
    <n v="241.5"/>
    <n v="0.05"/>
    <n v="12.075000000000001"/>
    <n v="60.31"/>
    <n v="229.42499999999998"/>
    <n v="120.62"/>
    <n v="108.80499999999998"/>
    <n v="0.47425084450256066"/>
  </r>
  <r>
    <n v="3189"/>
    <x v="98"/>
    <n v="2026"/>
    <x v="1"/>
    <n v="4"/>
    <s v="Apr"/>
    <x v="1"/>
    <x v="11"/>
    <x v="1"/>
    <x v="2"/>
    <x v="1"/>
    <x v="11"/>
    <n v="6"/>
    <n v="157.38999999999999"/>
    <n v="944.33999999999992"/>
    <n v="0.05"/>
    <n v="47.216999999999999"/>
    <n v="79.239999999999995"/>
    <n v="897.12299999999993"/>
    <n v="475.43999999999994"/>
    <n v="421.68299999999999"/>
    <n v="0.47003922539049831"/>
  </r>
  <r>
    <n v="3747"/>
    <x v="98"/>
    <n v="2026"/>
    <x v="1"/>
    <n v="4"/>
    <s v="Apr"/>
    <x v="3"/>
    <x v="7"/>
    <x v="2"/>
    <x v="0"/>
    <x v="3"/>
    <x v="19"/>
    <n v="2"/>
    <n v="122.36"/>
    <n v="244.72"/>
    <n v="0.05"/>
    <n v="12.236000000000001"/>
    <n v="59.06"/>
    <n v="232.48399999999998"/>
    <n v="118.12"/>
    <n v="114.36399999999998"/>
    <n v="0.49192202474148755"/>
  </r>
  <r>
    <n v="3782"/>
    <x v="98"/>
    <n v="2026"/>
    <x v="1"/>
    <n v="4"/>
    <s v="Apr"/>
    <x v="0"/>
    <x v="0"/>
    <x v="2"/>
    <x v="0"/>
    <x v="4"/>
    <x v="10"/>
    <n v="2"/>
    <n v="39.68"/>
    <n v="79.36"/>
    <n v="0.05"/>
    <n v="3.968"/>
    <n v="14.98"/>
    <n v="75.391999999999996"/>
    <n v="29.96"/>
    <n v="45.431999999999995"/>
    <n v="0.60261035653650252"/>
  </r>
  <r>
    <n v="4344"/>
    <x v="98"/>
    <n v="2026"/>
    <x v="1"/>
    <n v="4"/>
    <s v="Apr"/>
    <x v="2"/>
    <x v="5"/>
    <x v="2"/>
    <x v="2"/>
    <x v="3"/>
    <x v="19"/>
    <n v="3"/>
    <n v="121.56"/>
    <n v="364.68"/>
    <n v="0.15"/>
    <n v="54.701999999999998"/>
    <n v="61.31"/>
    <n v="309.97800000000001"/>
    <n v="183.93"/>
    <n v="126.048"/>
    <n v="0.40663530960261696"/>
  </r>
  <r>
    <n v="4901"/>
    <x v="98"/>
    <n v="2026"/>
    <x v="1"/>
    <n v="4"/>
    <s v="Apr"/>
    <x v="0"/>
    <x v="0"/>
    <x v="3"/>
    <x v="1"/>
    <x v="0"/>
    <x v="0"/>
    <n v="1"/>
    <n v="80.19"/>
    <n v="80.19"/>
    <n v="0.1"/>
    <n v="8.0190000000000001"/>
    <n v="42.15"/>
    <n v="72.171000000000006"/>
    <n v="42.15"/>
    <n v="30.021000000000008"/>
    <n v="0.4159704036247247"/>
  </r>
  <r>
    <n v="4969"/>
    <x v="98"/>
    <n v="2026"/>
    <x v="1"/>
    <n v="4"/>
    <s v="Apr"/>
    <x v="3"/>
    <x v="7"/>
    <x v="3"/>
    <x v="2"/>
    <x v="0"/>
    <x v="0"/>
    <n v="2"/>
    <n v="81.14"/>
    <n v="162.28"/>
    <n v="0"/>
    <n v="0"/>
    <n v="43.43"/>
    <n v="162.28"/>
    <n v="86.86"/>
    <n v="75.42"/>
    <n v="0.46475228000985952"/>
  </r>
  <r>
    <n v="673"/>
    <x v="99"/>
    <n v="2026"/>
    <x v="1"/>
    <n v="4"/>
    <s v="Apr"/>
    <x v="3"/>
    <x v="8"/>
    <x v="2"/>
    <x v="1"/>
    <x v="3"/>
    <x v="7"/>
    <n v="2"/>
    <n v="191.11"/>
    <n v="382.22"/>
    <n v="0"/>
    <n v="0"/>
    <n v="103.58"/>
    <n v="382.22"/>
    <n v="207.16"/>
    <n v="175.06000000000003"/>
    <n v="0.45800847679346979"/>
  </r>
  <r>
    <n v="888"/>
    <x v="99"/>
    <n v="2026"/>
    <x v="1"/>
    <n v="4"/>
    <s v="Apr"/>
    <x v="3"/>
    <x v="7"/>
    <x v="2"/>
    <x v="1"/>
    <x v="0"/>
    <x v="6"/>
    <n v="2"/>
    <n v="40.58"/>
    <n v="81.16"/>
    <n v="0.05"/>
    <n v="4.0579999999999998"/>
    <n v="17.149999999999999"/>
    <n v="77.10199999999999"/>
    <n v="34.299999999999997"/>
    <n v="42.801999999999992"/>
    <n v="0.55513475655625011"/>
  </r>
  <r>
    <n v="1541"/>
    <x v="99"/>
    <n v="2026"/>
    <x v="1"/>
    <n v="4"/>
    <s v="Apr"/>
    <x v="0"/>
    <x v="15"/>
    <x v="3"/>
    <x v="0"/>
    <x v="3"/>
    <x v="13"/>
    <n v="1"/>
    <n v="83.44"/>
    <n v="83.44"/>
    <n v="0"/>
    <n v="0"/>
    <n v="40.299999999999997"/>
    <n v="83.44"/>
    <n v="40.299999999999997"/>
    <n v="43.14"/>
    <n v="0.51701821668264625"/>
  </r>
  <r>
    <n v="1881"/>
    <x v="99"/>
    <n v="2026"/>
    <x v="1"/>
    <n v="4"/>
    <s v="Apr"/>
    <x v="3"/>
    <x v="7"/>
    <x v="3"/>
    <x v="1"/>
    <x v="4"/>
    <x v="16"/>
    <n v="1"/>
    <n v="49.61"/>
    <n v="49.61"/>
    <n v="0"/>
    <n v="0"/>
    <n v="21.92"/>
    <n v="49.61"/>
    <n v="21.92"/>
    <n v="27.689999999999998"/>
    <n v="0.55815359806490628"/>
  </r>
  <r>
    <n v="2007"/>
    <x v="99"/>
    <n v="2026"/>
    <x v="1"/>
    <n v="4"/>
    <s v="Apr"/>
    <x v="3"/>
    <x v="8"/>
    <x v="0"/>
    <x v="0"/>
    <x v="4"/>
    <x v="12"/>
    <n v="2"/>
    <n v="123.31"/>
    <n v="246.62"/>
    <n v="0"/>
    <n v="0"/>
    <n v="69.239999999999995"/>
    <n v="246.62"/>
    <n v="138.47999999999999"/>
    <n v="108.14000000000001"/>
    <n v="0.43848836266320662"/>
  </r>
  <r>
    <n v="2312"/>
    <x v="99"/>
    <n v="2026"/>
    <x v="1"/>
    <n v="4"/>
    <s v="Apr"/>
    <x v="0"/>
    <x v="15"/>
    <x v="2"/>
    <x v="1"/>
    <x v="1"/>
    <x v="1"/>
    <n v="1"/>
    <n v="93.35"/>
    <n v="93.35"/>
    <n v="0.1"/>
    <n v="9.3349999999999991"/>
    <n v="45.54"/>
    <n v="84.015000000000001"/>
    <n v="45.54"/>
    <n v="38.475000000000001"/>
    <n v="0.45795393679700053"/>
  </r>
  <r>
    <n v="4493"/>
    <x v="99"/>
    <n v="2026"/>
    <x v="1"/>
    <n v="4"/>
    <s v="Apr"/>
    <x v="0"/>
    <x v="0"/>
    <x v="1"/>
    <x v="2"/>
    <x v="1"/>
    <x v="1"/>
    <n v="5"/>
    <n v="92.63"/>
    <n v="463.15"/>
    <n v="0.15"/>
    <n v="69.472499999999997"/>
    <n v="46.33"/>
    <n v="393.67749999999995"/>
    <n v="231.64999999999998"/>
    <n v="162.02749999999997"/>
    <n v="0.41157419461361139"/>
  </r>
  <r>
    <n v="2072"/>
    <x v="100"/>
    <n v="2026"/>
    <x v="1"/>
    <n v="4"/>
    <s v="Apr"/>
    <x v="0"/>
    <x v="9"/>
    <x v="0"/>
    <x v="1"/>
    <x v="3"/>
    <x v="19"/>
    <n v="4"/>
    <n v="124.87"/>
    <n v="499.48"/>
    <n v="0.1"/>
    <n v="49.948000000000008"/>
    <n v="62.03"/>
    <n v="449.53200000000004"/>
    <n v="248.12"/>
    <n v="201.41200000000003"/>
    <n v="0.44804819234225823"/>
  </r>
  <r>
    <n v="2142"/>
    <x v="100"/>
    <n v="2026"/>
    <x v="1"/>
    <n v="4"/>
    <s v="Apr"/>
    <x v="3"/>
    <x v="4"/>
    <x v="3"/>
    <x v="1"/>
    <x v="3"/>
    <x v="5"/>
    <n v="1"/>
    <n v="339.64"/>
    <n v="339.64"/>
    <n v="0.1"/>
    <n v="33.963999999999999"/>
    <n v="195.81"/>
    <n v="305.67599999999999"/>
    <n v="195.81"/>
    <n v="109.86599999999999"/>
    <n v="0.35941977780394924"/>
  </r>
  <r>
    <n v="2911"/>
    <x v="100"/>
    <n v="2026"/>
    <x v="1"/>
    <n v="4"/>
    <s v="Apr"/>
    <x v="2"/>
    <x v="2"/>
    <x v="2"/>
    <x v="1"/>
    <x v="0"/>
    <x v="4"/>
    <n v="1"/>
    <n v="50.86"/>
    <n v="50.86"/>
    <n v="0.05"/>
    <n v="2.5430000000000001"/>
    <n v="22.1"/>
    <n v="48.317"/>
    <n v="22.1"/>
    <n v="26.216999999999999"/>
    <n v="0.54260405240391574"/>
  </r>
  <r>
    <n v="4276"/>
    <x v="100"/>
    <n v="2026"/>
    <x v="1"/>
    <n v="4"/>
    <s v="Apr"/>
    <x v="3"/>
    <x v="8"/>
    <x v="0"/>
    <x v="1"/>
    <x v="2"/>
    <x v="18"/>
    <n v="2"/>
    <n v="167.01"/>
    <n v="334.02"/>
    <n v="0"/>
    <n v="0"/>
    <n v="89.8"/>
    <n v="334.02"/>
    <n v="179.6"/>
    <n v="154.41999999999999"/>
    <n v="0.46230764624872761"/>
  </r>
  <r>
    <n v="5077"/>
    <x v="100"/>
    <n v="2026"/>
    <x v="1"/>
    <n v="4"/>
    <s v="Apr"/>
    <x v="3"/>
    <x v="8"/>
    <x v="3"/>
    <x v="0"/>
    <x v="1"/>
    <x v="1"/>
    <n v="2"/>
    <n v="92.63"/>
    <n v="185.26"/>
    <n v="0.15"/>
    <n v="27.788999999999998"/>
    <n v="44.96"/>
    <n v="157.47099999999998"/>
    <n v="89.92"/>
    <n v="67.550999999999974"/>
    <n v="0.42897422382533917"/>
  </r>
  <r>
    <n v="1259"/>
    <x v="101"/>
    <n v="2026"/>
    <x v="1"/>
    <n v="4"/>
    <s v="Apr"/>
    <x v="1"/>
    <x v="12"/>
    <x v="3"/>
    <x v="1"/>
    <x v="1"/>
    <x v="11"/>
    <n v="2"/>
    <n v="151.01"/>
    <n v="302.02"/>
    <n v="0"/>
    <n v="0"/>
    <n v="80.209999999999994"/>
    <n v="302.02"/>
    <n v="160.41999999999999"/>
    <n v="141.6"/>
    <n v="0.4688431229719886"/>
  </r>
  <r>
    <n v="1720"/>
    <x v="101"/>
    <n v="2026"/>
    <x v="1"/>
    <n v="4"/>
    <s v="Apr"/>
    <x v="0"/>
    <x v="15"/>
    <x v="0"/>
    <x v="1"/>
    <x v="1"/>
    <x v="1"/>
    <n v="2"/>
    <n v="92.07"/>
    <n v="184.14"/>
    <n v="0"/>
    <n v="0"/>
    <n v="44.1"/>
    <n v="184.14"/>
    <n v="88.2"/>
    <n v="95.939999999999984"/>
    <n v="0.52101661779081132"/>
  </r>
  <r>
    <n v="1975"/>
    <x v="101"/>
    <n v="2026"/>
    <x v="1"/>
    <n v="4"/>
    <s v="Apr"/>
    <x v="0"/>
    <x v="15"/>
    <x v="0"/>
    <x v="0"/>
    <x v="4"/>
    <x v="14"/>
    <n v="1"/>
    <n v="36.840000000000003"/>
    <n v="36.840000000000003"/>
    <n v="0.1"/>
    <n v="3.6840000000000006"/>
    <n v="13.86"/>
    <n v="33.156000000000006"/>
    <n v="13.86"/>
    <n v="19.296000000000006"/>
    <n v="0.58197611292073836"/>
  </r>
  <r>
    <n v="2848"/>
    <x v="101"/>
    <n v="2026"/>
    <x v="1"/>
    <n v="4"/>
    <s v="Apr"/>
    <x v="1"/>
    <x v="6"/>
    <x v="0"/>
    <x v="1"/>
    <x v="1"/>
    <x v="17"/>
    <n v="1"/>
    <n v="71.64"/>
    <n v="71.64"/>
    <n v="0.05"/>
    <n v="3.5820000000000003"/>
    <n v="32.729999999999997"/>
    <n v="68.057999999999993"/>
    <n v="32.729999999999997"/>
    <n v="35.327999999999996"/>
    <n v="0.51908666137706072"/>
  </r>
  <r>
    <n v="2979"/>
    <x v="101"/>
    <n v="2026"/>
    <x v="1"/>
    <n v="4"/>
    <s v="Apr"/>
    <x v="1"/>
    <x v="14"/>
    <x v="0"/>
    <x v="1"/>
    <x v="4"/>
    <x v="12"/>
    <n v="1"/>
    <n v="124.18"/>
    <n v="124.18"/>
    <n v="0"/>
    <n v="0"/>
    <n v="67.42"/>
    <n v="124.18"/>
    <n v="67.42"/>
    <n v="56.760000000000005"/>
    <n v="0.45707843453052022"/>
  </r>
  <r>
    <n v="2996"/>
    <x v="101"/>
    <n v="2026"/>
    <x v="1"/>
    <n v="4"/>
    <s v="Apr"/>
    <x v="1"/>
    <x v="12"/>
    <x v="2"/>
    <x v="1"/>
    <x v="2"/>
    <x v="15"/>
    <n v="1"/>
    <n v="134.94999999999999"/>
    <n v="134.94999999999999"/>
    <n v="0"/>
    <n v="0"/>
    <n v="67.849999999999994"/>
    <n v="134.94999999999999"/>
    <n v="67.849999999999994"/>
    <n v="67.099999999999994"/>
    <n v="0.49722119303445722"/>
  </r>
  <r>
    <n v="749"/>
    <x v="102"/>
    <n v="2026"/>
    <x v="1"/>
    <n v="4"/>
    <s v="Apr"/>
    <x v="0"/>
    <x v="15"/>
    <x v="0"/>
    <x v="1"/>
    <x v="3"/>
    <x v="19"/>
    <n v="2"/>
    <n v="124"/>
    <n v="248"/>
    <n v="0"/>
    <n v="0"/>
    <n v="60.14"/>
    <n v="248"/>
    <n v="120.28"/>
    <n v="127.72"/>
    <n v="0.51500000000000001"/>
  </r>
  <r>
    <n v="1928"/>
    <x v="102"/>
    <n v="2026"/>
    <x v="1"/>
    <n v="4"/>
    <s v="Apr"/>
    <x v="3"/>
    <x v="13"/>
    <x v="3"/>
    <x v="0"/>
    <x v="4"/>
    <x v="16"/>
    <n v="2"/>
    <n v="50.2"/>
    <n v="100.4"/>
    <n v="0.1"/>
    <n v="10.040000000000001"/>
    <n v="21.48"/>
    <n v="90.360000000000014"/>
    <n v="42.96"/>
    <n v="47.400000000000013"/>
    <n v="0.5245683930942896"/>
  </r>
  <r>
    <n v="2486"/>
    <x v="102"/>
    <n v="2026"/>
    <x v="1"/>
    <n v="4"/>
    <s v="Apr"/>
    <x v="1"/>
    <x v="11"/>
    <x v="0"/>
    <x v="2"/>
    <x v="1"/>
    <x v="1"/>
    <n v="1"/>
    <n v="93.65"/>
    <n v="93.65"/>
    <n v="0"/>
    <n v="0"/>
    <n v="44.15"/>
    <n v="93.65"/>
    <n v="44.15"/>
    <n v="49.500000000000007"/>
    <n v="0.5285638013881474"/>
  </r>
  <r>
    <n v="2688"/>
    <x v="102"/>
    <n v="2026"/>
    <x v="1"/>
    <n v="4"/>
    <s v="Apr"/>
    <x v="2"/>
    <x v="16"/>
    <x v="3"/>
    <x v="1"/>
    <x v="2"/>
    <x v="9"/>
    <n v="5"/>
    <n v="47.25"/>
    <n v="236.25"/>
    <n v="0.1"/>
    <n v="23.625"/>
    <n v="17.93"/>
    <n v="212.625"/>
    <n v="89.65"/>
    <n v="122.97499999999999"/>
    <n v="0.57836566725455607"/>
  </r>
  <r>
    <n v="2712"/>
    <x v="102"/>
    <n v="2026"/>
    <x v="1"/>
    <n v="4"/>
    <s v="Apr"/>
    <x v="2"/>
    <x v="5"/>
    <x v="0"/>
    <x v="0"/>
    <x v="4"/>
    <x v="14"/>
    <n v="1"/>
    <n v="35.69"/>
    <n v="35.69"/>
    <n v="0.05"/>
    <n v="1.7845"/>
    <n v="13.53"/>
    <n v="33.905499999999996"/>
    <n v="13.53"/>
    <n v="20.375499999999995"/>
    <n v="0.60094969842650892"/>
  </r>
  <r>
    <n v="3853"/>
    <x v="102"/>
    <n v="2026"/>
    <x v="1"/>
    <n v="4"/>
    <s v="Apr"/>
    <x v="3"/>
    <x v="13"/>
    <x v="0"/>
    <x v="0"/>
    <x v="2"/>
    <x v="15"/>
    <n v="3"/>
    <n v="136.12"/>
    <n v="408.36"/>
    <n v="0"/>
    <n v="0"/>
    <n v="66.58"/>
    <n v="408.36"/>
    <n v="199.74"/>
    <n v="208.62"/>
    <n v="0.51087275933000298"/>
  </r>
  <r>
    <n v="4043"/>
    <x v="102"/>
    <n v="2026"/>
    <x v="1"/>
    <n v="4"/>
    <s v="Apr"/>
    <x v="3"/>
    <x v="7"/>
    <x v="3"/>
    <x v="1"/>
    <x v="1"/>
    <x v="11"/>
    <n v="1"/>
    <n v="155.88999999999999"/>
    <n v="155.88999999999999"/>
    <n v="0"/>
    <n v="0"/>
    <n v="77.260000000000005"/>
    <n v="155.88999999999999"/>
    <n v="77.260000000000005"/>
    <n v="78.629999999999981"/>
    <n v="0.50439412406183837"/>
  </r>
  <r>
    <n v="290"/>
    <x v="103"/>
    <n v="2026"/>
    <x v="1"/>
    <n v="4"/>
    <s v="Apr"/>
    <x v="0"/>
    <x v="15"/>
    <x v="0"/>
    <x v="2"/>
    <x v="2"/>
    <x v="15"/>
    <n v="1"/>
    <n v="130.81"/>
    <n v="130.81"/>
    <n v="0"/>
    <n v="0"/>
    <n v="67.86"/>
    <n v="130.81"/>
    <n v="67.86"/>
    <n v="62.95"/>
    <n v="0.48123232168794439"/>
  </r>
  <r>
    <n v="2953"/>
    <x v="103"/>
    <n v="2026"/>
    <x v="1"/>
    <n v="4"/>
    <s v="Apr"/>
    <x v="0"/>
    <x v="0"/>
    <x v="0"/>
    <x v="0"/>
    <x v="2"/>
    <x v="9"/>
    <n v="2"/>
    <n v="47.56"/>
    <n v="95.12"/>
    <n v="0.05"/>
    <n v="4.7560000000000002"/>
    <n v="18.649999999999999"/>
    <n v="90.364000000000004"/>
    <n v="37.299999999999997"/>
    <n v="53.064000000000007"/>
    <n v="0.58722500110663545"/>
  </r>
  <r>
    <n v="3179"/>
    <x v="103"/>
    <n v="2026"/>
    <x v="1"/>
    <n v="4"/>
    <s v="Apr"/>
    <x v="1"/>
    <x v="14"/>
    <x v="0"/>
    <x v="1"/>
    <x v="1"/>
    <x v="3"/>
    <n v="2"/>
    <n v="140.65"/>
    <n v="281.3"/>
    <n v="0.05"/>
    <n v="14.065000000000001"/>
    <n v="78.900000000000006"/>
    <n v="267.23500000000001"/>
    <n v="157.80000000000001"/>
    <n v="109.435"/>
    <n v="0.40950848504125581"/>
  </r>
  <r>
    <n v="3301"/>
    <x v="103"/>
    <n v="2026"/>
    <x v="1"/>
    <n v="4"/>
    <s v="Apr"/>
    <x v="3"/>
    <x v="4"/>
    <x v="2"/>
    <x v="1"/>
    <x v="0"/>
    <x v="0"/>
    <n v="1"/>
    <n v="82.75"/>
    <n v="82.75"/>
    <n v="0"/>
    <n v="0"/>
    <n v="43.18"/>
    <n v="82.75"/>
    <n v="43.18"/>
    <n v="39.57"/>
    <n v="0.47818731117824775"/>
  </r>
  <r>
    <n v="3349"/>
    <x v="103"/>
    <n v="2026"/>
    <x v="1"/>
    <n v="4"/>
    <s v="Apr"/>
    <x v="3"/>
    <x v="8"/>
    <x v="0"/>
    <x v="0"/>
    <x v="4"/>
    <x v="10"/>
    <n v="2"/>
    <n v="40.909999999999997"/>
    <n v="81.819999999999993"/>
    <n v="0.1"/>
    <n v="8.1820000000000004"/>
    <n v="14.95"/>
    <n v="73.637999999999991"/>
    <n v="29.9"/>
    <n v="43.737999999999992"/>
    <n v="0.59395964040305271"/>
  </r>
  <r>
    <n v="4874"/>
    <x v="103"/>
    <n v="2026"/>
    <x v="1"/>
    <n v="4"/>
    <s v="Apr"/>
    <x v="0"/>
    <x v="0"/>
    <x v="2"/>
    <x v="0"/>
    <x v="2"/>
    <x v="9"/>
    <n v="1"/>
    <n v="46.62"/>
    <n v="46.62"/>
    <n v="0"/>
    <n v="0"/>
    <n v="18.86"/>
    <n v="46.62"/>
    <n v="18.86"/>
    <n v="27.759999999999998"/>
    <n v="0.59545259545259543"/>
  </r>
  <r>
    <n v="1045"/>
    <x v="104"/>
    <n v="2026"/>
    <x v="1"/>
    <n v="4"/>
    <s v="Apr"/>
    <x v="0"/>
    <x v="15"/>
    <x v="0"/>
    <x v="0"/>
    <x v="3"/>
    <x v="7"/>
    <n v="2"/>
    <n v="196.57"/>
    <n v="393.14"/>
    <n v="0.05"/>
    <n v="19.657"/>
    <n v="106.2"/>
    <n v="373.48299999999995"/>
    <n v="212.4"/>
    <n v="161.08299999999994"/>
    <n v="0.43129941657317727"/>
  </r>
  <r>
    <n v="1703"/>
    <x v="104"/>
    <n v="2026"/>
    <x v="1"/>
    <n v="4"/>
    <s v="Apr"/>
    <x v="1"/>
    <x v="1"/>
    <x v="0"/>
    <x v="0"/>
    <x v="1"/>
    <x v="1"/>
    <n v="1"/>
    <n v="90.52"/>
    <n v="90.52"/>
    <n v="0"/>
    <n v="0"/>
    <n v="46.5"/>
    <n v="90.52"/>
    <n v="46.5"/>
    <n v="44.019999999999996"/>
    <n v="0.4863013698630137"/>
  </r>
  <r>
    <n v="2107"/>
    <x v="104"/>
    <n v="2026"/>
    <x v="1"/>
    <n v="4"/>
    <s v="Apr"/>
    <x v="0"/>
    <x v="15"/>
    <x v="0"/>
    <x v="0"/>
    <x v="2"/>
    <x v="18"/>
    <n v="5"/>
    <n v="165.35"/>
    <n v="826.75"/>
    <n v="0.05"/>
    <n v="41.337500000000006"/>
    <n v="89.38"/>
    <n v="785.41249999999991"/>
    <n v="446.9"/>
    <n v="338.51249999999993"/>
    <n v="0.43099963395031271"/>
  </r>
  <r>
    <n v="2265"/>
    <x v="104"/>
    <n v="2026"/>
    <x v="1"/>
    <n v="4"/>
    <s v="Apr"/>
    <x v="1"/>
    <x v="11"/>
    <x v="2"/>
    <x v="0"/>
    <x v="2"/>
    <x v="2"/>
    <n v="2"/>
    <n v="36.35"/>
    <n v="72.7"/>
    <n v="0"/>
    <n v="0"/>
    <n v="13.55"/>
    <n v="72.7"/>
    <n v="27.1"/>
    <n v="45.6"/>
    <n v="0.6272352132049519"/>
  </r>
  <r>
    <n v="2839"/>
    <x v="104"/>
    <n v="2026"/>
    <x v="1"/>
    <n v="4"/>
    <s v="Apr"/>
    <x v="1"/>
    <x v="14"/>
    <x v="2"/>
    <x v="1"/>
    <x v="2"/>
    <x v="9"/>
    <n v="1"/>
    <n v="47"/>
    <n v="47"/>
    <n v="0"/>
    <n v="0"/>
    <n v="18.64"/>
    <n v="47"/>
    <n v="18.64"/>
    <n v="28.36"/>
    <n v="0.60340425531914887"/>
  </r>
  <r>
    <n v="4742"/>
    <x v="104"/>
    <n v="2026"/>
    <x v="1"/>
    <n v="4"/>
    <s v="Apr"/>
    <x v="3"/>
    <x v="13"/>
    <x v="3"/>
    <x v="0"/>
    <x v="2"/>
    <x v="9"/>
    <n v="1"/>
    <n v="46.86"/>
    <n v="46.86"/>
    <n v="0"/>
    <n v="0"/>
    <n v="18.190000000000001"/>
    <n v="46.86"/>
    <n v="18.190000000000001"/>
    <n v="28.669999999999998"/>
    <n v="0.61182244985061884"/>
  </r>
  <r>
    <n v="4899"/>
    <x v="104"/>
    <n v="2026"/>
    <x v="1"/>
    <n v="4"/>
    <s v="Apr"/>
    <x v="0"/>
    <x v="9"/>
    <x v="0"/>
    <x v="1"/>
    <x v="3"/>
    <x v="13"/>
    <n v="2"/>
    <n v="82.13"/>
    <n v="164.26"/>
    <n v="0.05"/>
    <n v="8.2129999999999992"/>
    <n v="39.909999999999997"/>
    <n v="156.047"/>
    <n v="79.819999999999993"/>
    <n v="76.227000000000004"/>
    <n v="0.48848744288579726"/>
  </r>
  <r>
    <n v="5042"/>
    <x v="104"/>
    <n v="2026"/>
    <x v="1"/>
    <n v="4"/>
    <s v="Apr"/>
    <x v="1"/>
    <x v="6"/>
    <x v="2"/>
    <x v="2"/>
    <x v="2"/>
    <x v="18"/>
    <n v="1"/>
    <n v="163.16"/>
    <n v="163.16"/>
    <n v="0"/>
    <n v="0"/>
    <n v="88.78"/>
    <n v="163.16"/>
    <n v="88.78"/>
    <n v="74.38"/>
    <n v="0.45587153714145623"/>
  </r>
  <r>
    <n v="2248"/>
    <x v="105"/>
    <n v="2026"/>
    <x v="1"/>
    <n v="4"/>
    <s v="Apr"/>
    <x v="0"/>
    <x v="15"/>
    <x v="2"/>
    <x v="1"/>
    <x v="2"/>
    <x v="2"/>
    <n v="2"/>
    <n v="36.68"/>
    <n v="73.36"/>
    <n v="0.1"/>
    <n v="7.3360000000000003"/>
    <n v="13.92"/>
    <n v="66.024000000000001"/>
    <n v="27.84"/>
    <n v="38.183999999999997"/>
    <n v="0.57833515085423481"/>
  </r>
  <r>
    <n v="2427"/>
    <x v="105"/>
    <n v="2026"/>
    <x v="1"/>
    <n v="4"/>
    <s v="Apr"/>
    <x v="3"/>
    <x v="13"/>
    <x v="0"/>
    <x v="1"/>
    <x v="2"/>
    <x v="9"/>
    <n v="1"/>
    <n v="45.82"/>
    <n v="45.82"/>
    <n v="0.1"/>
    <n v="4.5819999999999999"/>
    <n v="18.48"/>
    <n v="41.238"/>
    <n v="18.48"/>
    <n v="22.757999999999999"/>
    <n v="0.55186963480285167"/>
  </r>
  <r>
    <n v="2445"/>
    <x v="105"/>
    <n v="2026"/>
    <x v="1"/>
    <n v="4"/>
    <s v="Apr"/>
    <x v="0"/>
    <x v="15"/>
    <x v="0"/>
    <x v="0"/>
    <x v="1"/>
    <x v="17"/>
    <n v="1"/>
    <n v="70.95"/>
    <n v="70.95"/>
    <n v="0"/>
    <n v="0"/>
    <n v="31.43"/>
    <n v="70.95"/>
    <n v="31.43"/>
    <n v="39.520000000000003"/>
    <n v="0.55701198026779419"/>
  </r>
  <r>
    <n v="3311"/>
    <x v="105"/>
    <n v="2026"/>
    <x v="1"/>
    <n v="4"/>
    <s v="Apr"/>
    <x v="1"/>
    <x v="11"/>
    <x v="0"/>
    <x v="1"/>
    <x v="2"/>
    <x v="9"/>
    <n v="1"/>
    <n v="46.68"/>
    <n v="46.68"/>
    <n v="0.05"/>
    <n v="2.3340000000000001"/>
    <n v="18.350000000000001"/>
    <n v="44.345999999999997"/>
    <n v="18.350000000000001"/>
    <n v="25.995999999999995"/>
    <n v="0.58620845172056102"/>
  </r>
  <r>
    <n v="3320"/>
    <x v="105"/>
    <n v="2026"/>
    <x v="1"/>
    <n v="4"/>
    <s v="Apr"/>
    <x v="2"/>
    <x v="16"/>
    <x v="0"/>
    <x v="2"/>
    <x v="2"/>
    <x v="18"/>
    <n v="5"/>
    <n v="164.31"/>
    <n v="821.55"/>
    <n v="0.05"/>
    <n v="41.077500000000001"/>
    <n v="85.41"/>
    <n v="780.47249999999997"/>
    <n v="427.04999999999995"/>
    <n v="353.42250000000001"/>
    <n v="0.45283145786686912"/>
  </r>
  <r>
    <n v="3321"/>
    <x v="105"/>
    <n v="2026"/>
    <x v="1"/>
    <n v="4"/>
    <s v="Apr"/>
    <x v="1"/>
    <x v="6"/>
    <x v="0"/>
    <x v="2"/>
    <x v="2"/>
    <x v="2"/>
    <n v="3"/>
    <n v="35.57"/>
    <n v="106.71000000000001"/>
    <n v="0"/>
    <n v="0"/>
    <n v="13.67"/>
    <n v="106.71000000000001"/>
    <n v="41.01"/>
    <n v="65.700000000000017"/>
    <n v="0.61568737700309262"/>
  </r>
  <r>
    <n v="5181"/>
    <x v="105"/>
    <n v="2026"/>
    <x v="1"/>
    <n v="4"/>
    <s v="Apr"/>
    <x v="0"/>
    <x v="0"/>
    <x v="3"/>
    <x v="1"/>
    <x v="2"/>
    <x v="9"/>
    <n v="2"/>
    <n v="45.51"/>
    <n v="91.02"/>
    <n v="0.1"/>
    <n v="9.1020000000000003"/>
    <n v="18.809999999999999"/>
    <n v="81.917999999999992"/>
    <n v="37.619999999999997"/>
    <n v="44.297999999999995"/>
    <n v="0.54076027246758951"/>
  </r>
  <r>
    <n v="5187"/>
    <x v="105"/>
    <n v="2026"/>
    <x v="1"/>
    <n v="4"/>
    <s v="Apr"/>
    <x v="3"/>
    <x v="8"/>
    <x v="0"/>
    <x v="0"/>
    <x v="3"/>
    <x v="7"/>
    <n v="2"/>
    <n v="198.32"/>
    <n v="396.64"/>
    <n v="0"/>
    <n v="0"/>
    <n v="106.8"/>
    <n v="396.64"/>
    <n v="213.6"/>
    <n v="183.04"/>
    <n v="0.46147640177490923"/>
  </r>
  <r>
    <n v="605"/>
    <x v="106"/>
    <n v="2026"/>
    <x v="1"/>
    <n v="4"/>
    <s v="Apr"/>
    <x v="3"/>
    <x v="8"/>
    <x v="3"/>
    <x v="2"/>
    <x v="2"/>
    <x v="15"/>
    <n v="2"/>
    <n v="130.94"/>
    <n v="261.88"/>
    <n v="0"/>
    <n v="0"/>
    <n v="67.459999999999994"/>
    <n v="261.88"/>
    <n v="134.91999999999999"/>
    <n v="126.96000000000001"/>
    <n v="0.48480219948067821"/>
  </r>
  <r>
    <n v="3244"/>
    <x v="106"/>
    <n v="2026"/>
    <x v="1"/>
    <n v="4"/>
    <s v="Apr"/>
    <x v="1"/>
    <x v="11"/>
    <x v="3"/>
    <x v="0"/>
    <x v="2"/>
    <x v="15"/>
    <n v="1"/>
    <n v="131.62"/>
    <n v="131.62"/>
    <n v="0"/>
    <n v="0"/>
    <n v="66.95"/>
    <n v="131.62"/>
    <n v="66.95"/>
    <n v="64.67"/>
    <n v="0.49133870232487464"/>
  </r>
  <r>
    <n v="4047"/>
    <x v="106"/>
    <n v="2026"/>
    <x v="1"/>
    <n v="4"/>
    <s v="Apr"/>
    <x v="0"/>
    <x v="0"/>
    <x v="1"/>
    <x v="2"/>
    <x v="2"/>
    <x v="18"/>
    <n v="8"/>
    <n v="168.34"/>
    <n v="1346.72"/>
    <n v="0.15"/>
    <n v="202.00800000000001"/>
    <n v="88.7"/>
    <n v="1144.712"/>
    <n v="709.6"/>
    <n v="435.11199999999997"/>
    <n v="0.38010608781946897"/>
  </r>
  <r>
    <n v="4101"/>
    <x v="106"/>
    <n v="2026"/>
    <x v="1"/>
    <n v="4"/>
    <s v="Apr"/>
    <x v="1"/>
    <x v="6"/>
    <x v="0"/>
    <x v="0"/>
    <x v="3"/>
    <x v="13"/>
    <n v="1"/>
    <n v="81.040000000000006"/>
    <n v="81.040000000000006"/>
    <n v="0"/>
    <n v="0"/>
    <n v="39.97"/>
    <n v="81.040000000000006"/>
    <n v="39.97"/>
    <n v="41.070000000000007"/>
    <n v="0.50678677196446209"/>
  </r>
  <r>
    <n v="4537"/>
    <x v="106"/>
    <n v="2026"/>
    <x v="1"/>
    <n v="4"/>
    <s v="Apr"/>
    <x v="3"/>
    <x v="8"/>
    <x v="0"/>
    <x v="2"/>
    <x v="3"/>
    <x v="13"/>
    <n v="3"/>
    <n v="81.53"/>
    <n v="244.59"/>
    <n v="0.05"/>
    <n v="12.229500000000002"/>
    <n v="38.630000000000003"/>
    <n v="232.3605"/>
    <n v="115.89000000000001"/>
    <n v="116.47049999999999"/>
    <n v="0.50124913657872139"/>
  </r>
  <r>
    <n v="754"/>
    <x v="107"/>
    <n v="2026"/>
    <x v="1"/>
    <n v="4"/>
    <s v="Apr"/>
    <x v="2"/>
    <x v="10"/>
    <x v="3"/>
    <x v="0"/>
    <x v="0"/>
    <x v="8"/>
    <n v="3"/>
    <n v="104.8"/>
    <n v="314.39999999999998"/>
    <n v="0.1"/>
    <n v="31.439999999999998"/>
    <n v="50.59"/>
    <n v="282.95999999999998"/>
    <n v="151.77000000000001"/>
    <n v="131.18999999999997"/>
    <n v="0.46363443596268017"/>
  </r>
  <r>
    <n v="1340"/>
    <x v="107"/>
    <n v="2026"/>
    <x v="1"/>
    <n v="4"/>
    <s v="Apr"/>
    <x v="3"/>
    <x v="8"/>
    <x v="0"/>
    <x v="1"/>
    <x v="4"/>
    <x v="16"/>
    <n v="2"/>
    <n v="51.24"/>
    <n v="102.48"/>
    <n v="0"/>
    <n v="0"/>
    <n v="22.52"/>
    <n v="102.48"/>
    <n v="45.04"/>
    <n v="57.440000000000005"/>
    <n v="0.56049960967993762"/>
  </r>
  <r>
    <n v="1444"/>
    <x v="107"/>
    <n v="2026"/>
    <x v="1"/>
    <n v="4"/>
    <s v="Apr"/>
    <x v="2"/>
    <x v="10"/>
    <x v="2"/>
    <x v="0"/>
    <x v="3"/>
    <x v="19"/>
    <n v="1"/>
    <n v="120.52"/>
    <n v="120.52"/>
    <n v="0.1"/>
    <n v="12.052"/>
    <n v="59.01"/>
    <n v="108.468"/>
    <n v="59.01"/>
    <n v="49.458000000000006"/>
    <n v="0.45596858059519862"/>
  </r>
  <r>
    <n v="2390"/>
    <x v="107"/>
    <n v="2026"/>
    <x v="1"/>
    <n v="4"/>
    <s v="Apr"/>
    <x v="3"/>
    <x v="8"/>
    <x v="2"/>
    <x v="0"/>
    <x v="3"/>
    <x v="13"/>
    <n v="1"/>
    <n v="80.98"/>
    <n v="80.98"/>
    <n v="0"/>
    <n v="0"/>
    <n v="40.19"/>
    <n v="80.98"/>
    <n v="40.19"/>
    <n v="40.790000000000006"/>
    <n v="0.50370461842430236"/>
  </r>
  <r>
    <n v="3076"/>
    <x v="107"/>
    <n v="2026"/>
    <x v="1"/>
    <n v="4"/>
    <s v="Apr"/>
    <x v="2"/>
    <x v="2"/>
    <x v="0"/>
    <x v="2"/>
    <x v="3"/>
    <x v="13"/>
    <n v="2"/>
    <n v="82.58"/>
    <n v="165.16"/>
    <n v="0.1"/>
    <n v="16.516000000000002"/>
    <n v="39.93"/>
    <n v="148.64400000000001"/>
    <n v="79.86"/>
    <n v="68.784000000000006"/>
    <n v="0.46274319851457174"/>
  </r>
  <r>
    <n v="3157"/>
    <x v="107"/>
    <n v="2026"/>
    <x v="1"/>
    <n v="4"/>
    <s v="Apr"/>
    <x v="3"/>
    <x v="8"/>
    <x v="0"/>
    <x v="1"/>
    <x v="3"/>
    <x v="7"/>
    <n v="2"/>
    <n v="200.36"/>
    <n v="400.72"/>
    <n v="0"/>
    <n v="0"/>
    <n v="105.12"/>
    <n v="400.72"/>
    <n v="210.24"/>
    <n v="190.48000000000002"/>
    <n v="0.47534438011579161"/>
  </r>
  <r>
    <n v="4516"/>
    <x v="107"/>
    <n v="2026"/>
    <x v="1"/>
    <n v="4"/>
    <s v="Apr"/>
    <x v="2"/>
    <x v="5"/>
    <x v="0"/>
    <x v="0"/>
    <x v="3"/>
    <x v="7"/>
    <n v="1"/>
    <n v="196.24"/>
    <n v="196.24"/>
    <n v="0"/>
    <n v="0"/>
    <n v="106.34"/>
    <n v="196.24"/>
    <n v="106.34"/>
    <n v="89.9"/>
    <n v="0.45811251528740321"/>
  </r>
  <r>
    <n v="5119"/>
    <x v="107"/>
    <n v="2026"/>
    <x v="1"/>
    <n v="4"/>
    <s v="Apr"/>
    <x v="0"/>
    <x v="15"/>
    <x v="0"/>
    <x v="2"/>
    <x v="1"/>
    <x v="1"/>
    <n v="1"/>
    <n v="93.32"/>
    <n v="93.32"/>
    <n v="0"/>
    <n v="0"/>
    <n v="44.82"/>
    <n v="93.32"/>
    <n v="44.82"/>
    <n v="48.499999999999993"/>
    <n v="0.51971710244320612"/>
  </r>
  <r>
    <n v="125"/>
    <x v="108"/>
    <n v="2026"/>
    <x v="1"/>
    <n v="4"/>
    <s v="Apr"/>
    <x v="3"/>
    <x v="7"/>
    <x v="0"/>
    <x v="0"/>
    <x v="0"/>
    <x v="8"/>
    <n v="2"/>
    <n v="101.61"/>
    <n v="203.22"/>
    <n v="0"/>
    <n v="0"/>
    <n v="49.9"/>
    <n v="203.22"/>
    <n v="99.8"/>
    <n v="103.42"/>
    <n v="0.50890660368074014"/>
  </r>
  <r>
    <n v="728"/>
    <x v="108"/>
    <n v="2026"/>
    <x v="1"/>
    <n v="4"/>
    <s v="Apr"/>
    <x v="1"/>
    <x v="14"/>
    <x v="0"/>
    <x v="0"/>
    <x v="0"/>
    <x v="8"/>
    <n v="1"/>
    <n v="104.91"/>
    <n v="104.91"/>
    <n v="0"/>
    <n v="0"/>
    <n v="51.68"/>
    <n v="104.91"/>
    <n v="51.68"/>
    <n v="53.23"/>
    <n v="0.50738728433895719"/>
  </r>
  <r>
    <n v="1271"/>
    <x v="108"/>
    <n v="2026"/>
    <x v="1"/>
    <n v="4"/>
    <s v="Apr"/>
    <x v="2"/>
    <x v="2"/>
    <x v="1"/>
    <x v="2"/>
    <x v="4"/>
    <x v="10"/>
    <n v="8"/>
    <n v="39.99"/>
    <n v="319.92"/>
    <n v="0.15"/>
    <n v="47.988"/>
    <n v="14.92"/>
    <n v="271.93200000000002"/>
    <n v="119.36"/>
    <n v="152.572"/>
    <n v="0.56106673727255341"/>
  </r>
  <r>
    <n v="1284"/>
    <x v="108"/>
    <n v="2026"/>
    <x v="1"/>
    <n v="4"/>
    <s v="Apr"/>
    <x v="1"/>
    <x v="12"/>
    <x v="2"/>
    <x v="1"/>
    <x v="2"/>
    <x v="15"/>
    <n v="1"/>
    <n v="136.01"/>
    <n v="136.01"/>
    <n v="0"/>
    <n v="0"/>
    <n v="66.59"/>
    <n v="136.01"/>
    <n v="66.59"/>
    <n v="69.419999999999987"/>
    <n v="0.51040364679067707"/>
  </r>
  <r>
    <n v="1657"/>
    <x v="108"/>
    <n v="2026"/>
    <x v="1"/>
    <n v="4"/>
    <s v="Apr"/>
    <x v="0"/>
    <x v="0"/>
    <x v="1"/>
    <x v="2"/>
    <x v="3"/>
    <x v="19"/>
    <n v="15"/>
    <n v="122.1"/>
    <n v="1831.5"/>
    <n v="0.15"/>
    <n v="274.72499999999997"/>
    <n v="62.33"/>
    <n v="1556.7749999999999"/>
    <n v="934.94999999999993"/>
    <n v="621.82499999999993"/>
    <n v="0.39943151707857588"/>
  </r>
  <r>
    <n v="2240"/>
    <x v="108"/>
    <n v="2026"/>
    <x v="1"/>
    <n v="4"/>
    <s v="Apr"/>
    <x v="0"/>
    <x v="15"/>
    <x v="3"/>
    <x v="0"/>
    <x v="3"/>
    <x v="5"/>
    <n v="4"/>
    <n v="341.75"/>
    <n v="1367"/>
    <n v="0.1"/>
    <n v="136.70000000000002"/>
    <n v="191.91"/>
    <n v="1230.3"/>
    <n v="767.64"/>
    <n v="462.65999999999997"/>
    <n v="0.37605462082418922"/>
  </r>
  <r>
    <n v="3050"/>
    <x v="108"/>
    <n v="2026"/>
    <x v="1"/>
    <n v="4"/>
    <s v="Apr"/>
    <x v="3"/>
    <x v="13"/>
    <x v="2"/>
    <x v="0"/>
    <x v="1"/>
    <x v="11"/>
    <n v="3"/>
    <n v="156.16"/>
    <n v="468.48"/>
    <n v="0.05"/>
    <n v="23.424000000000003"/>
    <n v="77.81"/>
    <n v="445.05599999999998"/>
    <n v="233.43"/>
    <n v="211.62599999999998"/>
    <n v="0.47550420621225192"/>
  </r>
  <r>
    <n v="3213"/>
    <x v="108"/>
    <n v="2026"/>
    <x v="1"/>
    <n v="4"/>
    <s v="Apr"/>
    <x v="0"/>
    <x v="15"/>
    <x v="0"/>
    <x v="0"/>
    <x v="2"/>
    <x v="15"/>
    <n v="2"/>
    <n v="132.53"/>
    <n v="265.06"/>
    <n v="0.05"/>
    <n v="13.253"/>
    <n v="66.39"/>
    <n v="251.80699999999999"/>
    <n v="132.78"/>
    <n v="119.02699999999999"/>
    <n v="0.47269138665724142"/>
  </r>
  <r>
    <n v="3367"/>
    <x v="108"/>
    <n v="2026"/>
    <x v="1"/>
    <n v="4"/>
    <s v="Apr"/>
    <x v="2"/>
    <x v="3"/>
    <x v="0"/>
    <x v="0"/>
    <x v="2"/>
    <x v="9"/>
    <n v="3"/>
    <n v="45.79"/>
    <n v="137.37"/>
    <n v="0"/>
    <n v="0"/>
    <n v="17.98"/>
    <n v="137.37"/>
    <n v="53.94"/>
    <n v="83.43"/>
    <n v="0.60733784669141733"/>
  </r>
  <r>
    <n v="3885"/>
    <x v="108"/>
    <n v="2026"/>
    <x v="1"/>
    <n v="4"/>
    <s v="Apr"/>
    <x v="0"/>
    <x v="15"/>
    <x v="0"/>
    <x v="1"/>
    <x v="2"/>
    <x v="15"/>
    <n v="2"/>
    <n v="133.97"/>
    <n v="267.94"/>
    <n v="0.15"/>
    <n v="40.190999999999995"/>
    <n v="67.36"/>
    <n v="227.749"/>
    <n v="134.72"/>
    <n v="93.028999999999996"/>
    <n v="0.40847160690057915"/>
  </r>
  <r>
    <n v="4372"/>
    <x v="108"/>
    <n v="2026"/>
    <x v="1"/>
    <n v="4"/>
    <s v="Apr"/>
    <x v="0"/>
    <x v="15"/>
    <x v="0"/>
    <x v="1"/>
    <x v="4"/>
    <x v="14"/>
    <n v="1"/>
    <n v="37.11"/>
    <n v="37.11"/>
    <n v="0.1"/>
    <n v="3.7110000000000003"/>
    <n v="14.27"/>
    <n v="33.399000000000001"/>
    <n v="14.27"/>
    <n v="19.129000000000001"/>
    <n v="0.5727416988532591"/>
  </r>
  <r>
    <n v="4417"/>
    <x v="108"/>
    <n v="2026"/>
    <x v="1"/>
    <n v="4"/>
    <s v="Apr"/>
    <x v="3"/>
    <x v="8"/>
    <x v="2"/>
    <x v="1"/>
    <x v="3"/>
    <x v="5"/>
    <n v="3"/>
    <n v="334.01"/>
    <n v="1002.03"/>
    <n v="0.15"/>
    <n v="150.30449999999999"/>
    <n v="192.17"/>
    <n v="851.72550000000001"/>
    <n v="576.51"/>
    <n v="275.21550000000002"/>
    <n v="0.32312699337990941"/>
  </r>
  <r>
    <n v="1147"/>
    <x v="109"/>
    <n v="2026"/>
    <x v="1"/>
    <n v="4"/>
    <s v="Apr"/>
    <x v="3"/>
    <x v="7"/>
    <x v="0"/>
    <x v="1"/>
    <x v="2"/>
    <x v="15"/>
    <n v="1"/>
    <n v="131.46"/>
    <n v="131.46"/>
    <n v="0"/>
    <n v="0"/>
    <n v="67.77"/>
    <n v="131.46"/>
    <n v="67.77"/>
    <n v="63.690000000000012"/>
    <n v="0.48448197170241902"/>
  </r>
  <r>
    <n v="1514"/>
    <x v="109"/>
    <n v="2026"/>
    <x v="1"/>
    <n v="4"/>
    <s v="Apr"/>
    <x v="2"/>
    <x v="3"/>
    <x v="2"/>
    <x v="0"/>
    <x v="1"/>
    <x v="17"/>
    <n v="3"/>
    <n v="72.48"/>
    <n v="217.44"/>
    <n v="0"/>
    <n v="0"/>
    <n v="32.36"/>
    <n v="217.44"/>
    <n v="97.08"/>
    <n v="120.36"/>
    <n v="0.55353200883002207"/>
  </r>
  <r>
    <n v="1538"/>
    <x v="109"/>
    <n v="2026"/>
    <x v="1"/>
    <n v="4"/>
    <s v="Apr"/>
    <x v="2"/>
    <x v="2"/>
    <x v="3"/>
    <x v="1"/>
    <x v="0"/>
    <x v="0"/>
    <n v="1"/>
    <n v="81.98"/>
    <n v="81.98"/>
    <n v="0"/>
    <n v="0"/>
    <n v="43.15"/>
    <n v="81.98"/>
    <n v="43.15"/>
    <n v="38.830000000000005"/>
    <n v="0.47365211027079779"/>
  </r>
  <r>
    <n v="1679"/>
    <x v="109"/>
    <n v="2026"/>
    <x v="1"/>
    <n v="4"/>
    <s v="Apr"/>
    <x v="3"/>
    <x v="13"/>
    <x v="3"/>
    <x v="0"/>
    <x v="2"/>
    <x v="9"/>
    <n v="1"/>
    <n v="46.71"/>
    <n v="46.71"/>
    <n v="0"/>
    <n v="0"/>
    <n v="18.18"/>
    <n v="46.71"/>
    <n v="18.18"/>
    <n v="28.53"/>
    <n v="0.61078998073217727"/>
  </r>
  <r>
    <n v="1708"/>
    <x v="109"/>
    <n v="2026"/>
    <x v="1"/>
    <n v="4"/>
    <s v="Apr"/>
    <x v="2"/>
    <x v="5"/>
    <x v="3"/>
    <x v="1"/>
    <x v="4"/>
    <x v="10"/>
    <n v="1"/>
    <n v="41.01"/>
    <n v="41.01"/>
    <n v="0"/>
    <n v="0"/>
    <n v="14.5"/>
    <n v="41.01"/>
    <n v="14.5"/>
    <n v="26.509999999999998"/>
    <n v="0.64642770056083876"/>
  </r>
  <r>
    <n v="2686"/>
    <x v="109"/>
    <n v="2026"/>
    <x v="1"/>
    <n v="4"/>
    <s v="Apr"/>
    <x v="1"/>
    <x v="12"/>
    <x v="0"/>
    <x v="0"/>
    <x v="1"/>
    <x v="17"/>
    <n v="1"/>
    <n v="70.45"/>
    <n v="70.45"/>
    <n v="0.05"/>
    <n v="3.5225000000000004"/>
    <n v="31.98"/>
    <n v="66.927499999999995"/>
    <n v="31.98"/>
    <n v="34.947499999999991"/>
    <n v="0.52216951178514059"/>
  </r>
  <r>
    <n v="3307"/>
    <x v="109"/>
    <n v="2026"/>
    <x v="1"/>
    <n v="4"/>
    <s v="Apr"/>
    <x v="3"/>
    <x v="13"/>
    <x v="2"/>
    <x v="2"/>
    <x v="0"/>
    <x v="4"/>
    <n v="2"/>
    <n v="51.39"/>
    <n v="102.78"/>
    <n v="0.05"/>
    <n v="5.1390000000000002"/>
    <n v="22.28"/>
    <n v="97.640999999999991"/>
    <n v="44.56"/>
    <n v="53.080999999999989"/>
    <n v="0.54363433393758764"/>
  </r>
  <r>
    <n v="3772"/>
    <x v="109"/>
    <n v="2026"/>
    <x v="1"/>
    <n v="4"/>
    <s v="Apr"/>
    <x v="0"/>
    <x v="15"/>
    <x v="2"/>
    <x v="0"/>
    <x v="3"/>
    <x v="19"/>
    <n v="2"/>
    <n v="122.03"/>
    <n v="244.06"/>
    <n v="0"/>
    <n v="0"/>
    <n v="59.43"/>
    <n v="244.06"/>
    <n v="118.86"/>
    <n v="125.2"/>
    <n v="0.51298860935835455"/>
  </r>
  <r>
    <n v="3877"/>
    <x v="109"/>
    <n v="2026"/>
    <x v="1"/>
    <n v="4"/>
    <s v="Apr"/>
    <x v="3"/>
    <x v="4"/>
    <x v="0"/>
    <x v="1"/>
    <x v="2"/>
    <x v="15"/>
    <n v="3"/>
    <n v="132.07"/>
    <n v="396.21"/>
    <n v="0.05"/>
    <n v="19.810500000000001"/>
    <n v="66.41"/>
    <n v="376.39949999999999"/>
    <n v="199.23"/>
    <n v="177.1695"/>
    <n v="0.47069536489819991"/>
  </r>
  <r>
    <n v="4117"/>
    <x v="109"/>
    <n v="2026"/>
    <x v="1"/>
    <n v="4"/>
    <s v="Apr"/>
    <x v="3"/>
    <x v="7"/>
    <x v="3"/>
    <x v="0"/>
    <x v="0"/>
    <x v="6"/>
    <n v="1"/>
    <n v="41.04"/>
    <n v="41.04"/>
    <n v="0.1"/>
    <n v="4.1040000000000001"/>
    <n v="17.02"/>
    <n v="36.936"/>
    <n v="17.02"/>
    <n v="19.916"/>
    <n v="0.53920294563569415"/>
  </r>
  <r>
    <n v="4562"/>
    <x v="109"/>
    <n v="2026"/>
    <x v="1"/>
    <n v="4"/>
    <s v="Apr"/>
    <x v="1"/>
    <x v="1"/>
    <x v="2"/>
    <x v="1"/>
    <x v="4"/>
    <x v="10"/>
    <n v="2"/>
    <n v="40.56"/>
    <n v="81.12"/>
    <n v="0"/>
    <n v="0"/>
    <n v="15.09"/>
    <n v="81.12"/>
    <n v="30.18"/>
    <n v="50.940000000000005"/>
    <n v="0.62795857988165682"/>
  </r>
  <r>
    <n v="4683"/>
    <x v="109"/>
    <n v="2026"/>
    <x v="1"/>
    <n v="4"/>
    <s v="Apr"/>
    <x v="2"/>
    <x v="16"/>
    <x v="0"/>
    <x v="2"/>
    <x v="4"/>
    <x v="16"/>
    <n v="3"/>
    <n v="51.36"/>
    <n v="154.07999999999998"/>
    <n v="0"/>
    <n v="0"/>
    <n v="22.05"/>
    <n v="154.07999999999998"/>
    <n v="66.150000000000006"/>
    <n v="87.929999999999978"/>
    <n v="0.57067757009345788"/>
  </r>
  <r>
    <n v="308"/>
    <x v="110"/>
    <n v="2026"/>
    <x v="1"/>
    <n v="4"/>
    <s v="Apr"/>
    <x v="3"/>
    <x v="7"/>
    <x v="0"/>
    <x v="0"/>
    <x v="1"/>
    <x v="1"/>
    <n v="6"/>
    <n v="93.58"/>
    <n v="561.48"/>
    <n v="0"/>
    <n v="0"/>
    <n v="46.68"/>
    <n v="561.48"/>
    <n v="280.08"/>
    <n v="281.40000000000003"/>
    <n v="0.5011754648429152"/>
  </r>
  <r>
    <n v="773"/>
    <x v="110"/>
    <n v="2026"/>
    <x v="1"/>
    <n v="4"/>
    <s v="Apr"/>
    <x v="3"/>
    <x v="7"/>
    <x v="0"/>
    <x v="2"/>
    <x v="0"/>
    <x v="0"/>
    <n v="5"/>
    <n v="80.16"/>
    <n v="400.79999999999995"/>
    <n v="0.1"/>
    <n v="40.08"/>
    <n v="42.5"/>
    <n v="360.71999999999997"/>
    <n v="212.5"/>
    <n v="148.21999999999997"/>
    <n v="0.41090042137946325"/>
  </r>
  <r>
    <n v="1303"/>
    <x v="110"/>
    <n v="2026"/>
    <x v="1"/>
    <n v="4"/>
    <s v="Apr"/>
    <x v="1"/>
    <x v="12"/>
    <x v="0"/>
    <x v="1"/>
    <x v="1"/>
    <x v="3"/>
    <n v="1"/>
    <n v="142.22999999999999"/>
    <n v="142.22999999999999"/>
    <n v="0.05"/>
    <n v="7.1114999999999995"/>
    <n v="77.66"/>
    <n v="135.11849999999998"/>
    <n v="77.66"/>
    <n v="57.458499999999987"/>
    <n v="0.42524524768999061"/>
  </r>
  <r>
    <n v="1348"/>
    <x v="110"/>
    <n v="2026"/>
    <x v="1"/>
    <n v="4"/>
    <s v="Apr"/>
    <x v="1"/>
    <x v="14"/>
    <x v="0"/>
    <x v="0"/>
    <x v="1"/>
    <x v="17"/>
    <n v="2"/>
    <n v="71.77"/>
    <n v="143.54"/>
    <n v="0"/>
    <n v="0"/>
    <n v="32.450000000000003"/>
    <n v="143.54"/>
    <n v="64.900000000000006"/>
    <n v="78.639999999999986"/>
    <n v="0.54786122335237553"/>
  </r>
  <r>
    <n v="1496"/>
    <x v="110"/>
    <n v="2026"/>
    <x v="1"/>
    <n v="4"/>
    <s v="Apr"/>
    <x v="0"/>
    <x v="0"/>
    <x v="3"/>
    <x v="0"/>
    <x v="1"/>
    <x v="17"/>
    <n v="1"/>
    <n v="71.23"/>
    <n v="71.23"/>
    <n v="0.05"/>
    <n v="3.5615000000000006"/>
    <n v="33.28"/>
    <n v="67.668499999999995"/>
    <n v="33.28"/>
    <n v="34.388499999999993"/>
    <n v="0.50819066478494423"/>
  </r>
  <r>
    <n v="1695"/>
    <x v="110"/>
    <n v="2026"/>
    <x v="1"/>
    <n v="4"/>
    <s v="Apr"/>
    <x v="0"/>
    <x v="0"/>
    <x v="2"/>
    <x v="0"/>
    <x v="1"/>
    <x v="17"/>
    <n v="1"/>
    <n v="71.239999999999995"/>
    <n v="71.239999999999995"/>
    <n v="0.1"/>
    <n v="7.1239999999999997"/>
    <n v="33.07"/>
    <n v="64.116"/>
    <n v="33.07"/>
    <n v="31.045999999999999"/>
    <n v="0.48421610830369954"/>
  </r>
  <r>
    <n v="2812"/>
    <x v="110"/>
    <n v="2026"/>
    <x v="1"/>
    <n v="4"/>
    <s v="Apr"/>
    <x v="1"/>
    <x v="6"/>
    <x v="0"/>
    <x v="1"/>
    <x v="0"/>
    <x v="4"/>
    <n v="1"/>
    <n v="51.39"/>
    <n v="51.39"/>
    <n v="0"/>
    <n v="0"/>
    <n v="22.08"/>
    <n v="51.39"/>
    <n v="22.08"/>
    <n v="29.310000000000002"/>
    <n v="0.57034442498540572"/>
  </r>
  <r>
    <n v="3017"/>
    <x v="110"/>
    <n v="2026"/>
    <x v="1"/>
    <n v="4"/>
    <s v="Apr"/>
    <x v="1"/>
    <x v="12"/>
    <x v="0"/>
    <x v="0"/>
    <x v="0"/>
    <x v="8"/>
    <n v="1"/>
    <n v="102.64"/>
    <n v="102.64"/>
    <n v="0"/>
    <n v="0"/>
    <n v="51.86"/>
    <n v="102.64"/>
    <n v="51.86"/>
    <n v="50.78"/>
    <n v="0.49473889321901793"/>
  </r>
  <r>
    <n v="3719"/>
    <x v="110"/>
    <n v="2026"/>
    <x v="1"/>
    <n v="4"/>
    <s v="Apr"/>
    <x v="2"/>
    <x v="2"/>
    <x v="0"/>
    <x v="1"/>
    <x v="4"/>
    <x v="14"/>
    <n v="2"/>
    <n v="35.56"/>
    <n v="71.12"/>
    <n v="0.1"/>
    <n v="7.112000000000001"/>
    <n v="13.85"/>
    <n v="64.00800000000001"/>
    <n v="27.7"/>
    <n v="36.308000000000007"/>
    <n v="0.56724159480064995"/>
  </r>
  <r>
    <n v="3920"/>
    <x v="110"/>
    <n v="2026"/>
    <x v="1"/>
    <n v="4"/>
    <s v="Apr"/>
    <x v="1"/>
    <x v="11"/>
    <x v="0"/>
    <x v="0"/>
    <x v="0"/>
    <x v="8"/>
    <n v="2"/>
    <n v="100.39"/>
    <n v="200.78"/>
    <n v="0"/>
    <n v="0"/>
    <n v="49.05"/>
    <n v="200.78"/>
    <n v="98.1"/>
    <n v="102.68"/>
    <n v="0.51140551847793603"/>
  </r>
  <r>
    <n v="4654"/>
    <x v="110"/>
    <n v="2026"/>
    <x v="1"/>
    <n v="4"/>
    <s v="Apr"/>
    <x v="0"/>
    <x v="15"/>
    <x v="2"/>
    <x v="0"/>
    <x v="3"/>
    <x v="7"/>
    <n v="2"/>
    <n v="191.51"/>
    <n v="383.02"/>
    <n v="0.1"/>
    <n v="38.302"/>
    <n v="101.25"/>
    <n v="344.71800000000002"/>
    <n v="202.5"/>
    <n v="142.21800000000002"/>
    <n v="0.41256331262075091"/>
  </r>
  <r>
    <n v="4920"/>
    <x v="110"/>
    <n v="2026"/>
    <x v="1"/>
    <n v="4"/>
    <s v="Apr"/>
    <x v="1"/>
    <x v="12"/>
    <x v="2"/>
    <x v="1"/>
    <x v="1"/>
    <x v="3"/>
    <n v="2"/>
    <n v="147.30000000000001"/>
    <n v="294.60000000000002"/>
    <n v="0"/>
    <n v="0"/>
    <n v="81.2"/>
    <n v="294.60000000000002"/>
    <n v="162.4"/>
    <n v="132.20000000000002"/>
    <n v="0.44874405974202308"/>
  </r>
  <r>
    <n v="5191"/>
    <x v="110"/>
    <n v="2026"/>
    <x v="1"/>
    <n v="4"/>
    <s v="Apr"/>
    <x v="1"/>
    <x v="11"/>
    <x v="2"/>
    <x v="0"/>
    <x v="0"/>
    <x v="0"/>
    <n v="1"/>
    <n v="79.92"/>
    <n v="79.92"/>
    <n v="0.1"/>
    <n v="7.9920000000000009"/>
    <n v="43.13"/>
    <n v="71.927999999999997"/>
    <n v="43.13"/>
    <n v="28.797999999999995"/>
    <n v="0.40037259481703918"/>
  </r>
  <r>
    <n v="413"/>
    <x v="111"/>
    <n v="2026"/>
    <x v="1"/>
    <n v="4"/>
    <s v="Apr"/>
    <x v="1"/>
    <x v="1"/>
    <x v="0"/>
    <x v="0"/>
    <x v="3"/>
    <x v="5"/>
    <n v="2"/>
    <n v="344.29"/>
    <n v="688.58"/>
    <n v="0.1"/>
    <n v="68.858000000000004"/>
    <n v="192.66"/>
    <n v="619.72200000000009"/>
    <n v="385.32"/>
    <n v="234.4020000000001"/>
    <n v="0.37823733867766524"/>
  </r>
  <r>
    <n v="1658"/>
    <x v="111"/>
    <n v="2026"/>
    <x v="1"/>
    <n v="4"/>
    <s v="Apr"/>
    <x v="2"/>
    <x v="5"/>
    <x v="0"/>
    <x v="0"/>
    <x v="1"/>
    <x v="11"/>
    <n v="1"/>
    <n v="151.15"/>
    <n v="151.15"/>
    <n v="0"/>
    <n v="0"/>
    <n v="77.680000000000007"/>
    <n v="151.15"/>
    <n v="77.680000000000007"/>
    <n v="73.47"/>
    <n v="0.48607343698312933"/>
  </r>
  <r>
    <n v="2024"/>
    <x v="111"/>
    <n v="2026"/>
    <x v="1"/>
    <n v="4"/>
    <s v="Apr"/>
    <x v="1"/>
    <x v="6"/>
    <x v="2"/>
    <x v="1"/>
    <x v="3"/>
    <x v="13"/>
    <n v="1"/>
    <n v="81.73"/>
    <n v="81.73"/>
    <n v="0.05"/>
    <n v="4.0865"/>
    <n v="39.979999999999997"/>
    <n v="77.643500000000003"/>
    <n v="39.979999999999997"/>
    <n v="37.663500000000006"/>
    <n v="0.48508246021882068"/>
  </r>
  <r>
    <n v="3980"/>
    <x v="111"/>
    <n v="2026"/>
    <x v="1"/>
    <n v="4"/>
    <s v="Apr"/>
    <x v="3"/>
    <x v="4"/>
    <x v="2"/>
    <x v="1"/>
    <x v="1"/>
    <x v="3"/>
    <n v="1"/>
    <n v="142.53"/>
    <n v="142.53"/>
    <n v="0.05"/>
    <n v="7.1265000000000001"/>
    <n v="77.77"/>
    <n v="135.40350000000001"/>
    <n v="77.77"/>
    <n v="57.633500000000012"/>
    <n v="0.4256426163282338"/>
  </r>
  <r>
    <n v="4239"/>
    <x v="111"/>
    <n v="2026"/>
    <x v="1"/>
    <n v="4"/>
    <s v="Apr"/>
    <x v="1"/>
    <x v="1"/>
    <x v="0"/>
    <x v="1"/>
    <x v="3"/>
    <x v="13"/>
    <n v="2"/>
    <n v="83.24"/>
    <n v="166.48"/>
    <n v="0"/>
    <n v="0"/>
    <n v="40.03"/>
    <n v="166.48"/>
    <n v="80.06"/>
    <n v="86.419999999999987"/>
    <n v="0.51910139356078799"/>
  </r>
  <r>
    <n v="4761"/>
    <x v="111"/>
    <n v="2026"/>
    <x v="1"/>
    <n v="4"/>
    <s v="Apr"/>
    <x v="0"/>
    <x v="0"/>
    <x v="3"/>
    <x v="1"/>
    <x v="1"/>
    <x v="3"/>
    <n v="1"/>
    <n v="141.99"/>
    <n v="141.99"/>
    <n v="0.05"/>
    <n v="7.0995000000000008"/>
    <n v="79.7"/>
    <n v="134.8905"/>
    <n v="79.7"/>
    <n v="55.1905"/>
    <n v="0.40915038494186023"/>
  </r>
  <r>
    <n v="5160"/>
    <x v="111"/>
    <n v="2026"/>
    <x v="1"/>
    <n v="4"/>
    <s v="Apr"/>
    <x v="1"/>
    <x v="12"/>
    <x v="0"/>
    <x v="1"/>
    <x v="4"/>
    <x v="14"/>
    <n v="2"/>
    <n v="35.94"/>
    <n v="71.88"/>
    <n v="0.05"/>
    <n v="3.5939999999999999"/>
    <n v="14.17"/>
    <n v="68.285999999999987"/>
    <n v="28.34"/>
    <n v="39.945999999999984"/>
    <n v="0.5849808159798493"/>
  </r>
  <r>
    <n v="2224"/>
    <x v="112"/>
    <n v="2026"/>
    <x v="1"/>
    <n v="4"/>
    <s v="Apr"/>
    <x v="1"/>
    <x v="1"/>
    <x v="0"/>
    <x v="1"/>
    <x v="4"/>
    <x v="16"/>
    <n v="3"/>
    <n v="49.55"/>
    <n v="148.64999999999998"/>
    <n v="0"/>
    <n v="0"/>
    <n v="22.55"/>
    <n v="148.64999999999998"/>
    <n v="67.650000000000006"/>
    <n v="80.999999999999972"/>
    <n v="0.54490413723511588"/>
  </r>
  <r>
    <n v="2832"/>
    <x v="112"/>
    <n v="2026"/>
    <x v="1"/>
    <n v="4"/>
    <s v="Apr"/>
    <x v="3"/>
    <x v="8"/>
    <x v="3"/>
    <x v="0"/>
    <x v="4"/>
    <x v="10"/>
    <n v="1"/>
    <n v="39.89"/>
    <n v="39.89"/>
    <n v="0.05"/>
    <n v="1.9945000000000002"/>
    <n v="15.06"/>
    <n v="37.895499999999998"/>
    <n v="15.06"/>
    <n v="22.835499999999996"/>
    <n v="0.60259133670224685"/>
  </r>
  <r>
    <n v="3000"/>
    <x v="112"/>
    <n v="2026"/>
    <x v="1"/>
    <n v="4"/>
    <s v="Apr"/>
    <x v="3"/>
    <x v="7"/>
    <x v="3"/>
    <x v="1"/>
    <x v="4"/>
    <x v="10"/>
    <n v="1"/>
    <n v="40.630000000000003"/>
    <n v="40.630000000000003"/>
    <n v="0.1"/>
    <n v="4.0630000000000006"/>
    <n v="14.67"/>
    <n v="36.567"/>
    <n v="14.67"/>
    <n v="21.896999999999998"/>
    <n v="0.59881860694068423"/>
  </r>
  <r>
    <n v="3206"/>
    <x v="112"/>
    <n v="2026"/>
    <x v="1"/>
    <n v="4"/>
    <s v="Apr"/>
    <x v="3"/>
    <x v="8"/>
    <x v="3"/>
    <x v="0"/>
    <x v="0"/>
    <x v="6"/>
    <n v="4"/>
    <n v="39.78"/>
    <n v="159.12"/>
    <n v="0.05"/>
    <n v="7.9560000000000004"/>
    <n v="16.7"/>
    <n v="151.16399999999999"/>
    <n v="66.8"/>
    <n v="84.36399999999999"/>
    <n v="0.55809584292556425"/>
  </r>
  <r>
    <n v="3777"/>
    <x v="112"/>
    <n v="2026"/>
    <x v="1"/>
    <n v="4"/>
    <s v="Apr"/>
    <x v="3"/>
    <x v="4"/>
    <x v="3"/>
    <x v="2"/>
    <x v="1"/>
    <x v="1"/>
    <n v="1"/>
    <n v="92.74"/>
    <n v="92.74"/>
    <n v="0"/>
    <n v="0"/>
    <n v="46.1"/>
    <n v="92.74"/>
    <n v="46.1"/>
    <n v="46.639999999999993"/>
    <n v="0.50291136510675005"/>
  </r>
  <r>
    <n v="4980"/>
    <x v="112"/>
    <n v="2026"/>
    <x v="1"/>
    <n v="4"/>
    <s v="Apr"/>
    <x v="1"/>
    <x v="6"/>
    <x v="2"/>
    <x v="0"/>
    <x v="3"/>
    <x v="19"/>
    <n v="2"/>
    <n v="120.49"/>
    <n v="240.98"/>
    <n v="0.1"/>
    <n v="24.097999999999999"/>
    <n v="62.23"/>
    <n v="216.88200000000001"/>
    <n v="124.46"/>
    <n v="92.422000000000011"/>
    <n v="0.42613955976060719"/>
  </r>
  <r>
    <n v="1102"/>
    <x v="113"/>
    <n v="2026"/>
    <x v="1"/>
    <n v="4"/>
    <s v="Apr"/>
    <x v="1"/>
    <x v="6"/>
    <x v="0"/>
    <x v="2"/>
    <x v="1"/>
    <x v="17"/>
    <n v="2"/>
    <n v="70.53"/>
    <n v="141.06"/>
    <n v="0"/>
    <n v="0"/>
    <n v="32.229999999999997"/>
    <n v="141.06"/>
    <n v="64.459999999999994"/>
    <n v="76.600000000000009"/>
    <n v="0.54303133418403526"/>
  </r>
  <r>
    <n v="1333"/>
    <x v="113"/>
    <n v="2026"/>
    <x v="1"/>
    <n v="4"/>
    <s v="Apr"/>
    <x v="1"/>
    <x v="14"/>
    <x v="0"/>
    <x v="1"/>
    <x v="1"/>
    <x v="1"/>
    <n v="1"/>
    <n v="90.87"/>
    <n v="90.87"/>
    <n v="0.1"/>
    <n v="9.0870000000000015"/>
    <n v="44.4"/>
    <n v="81.783000000000001"/>
    <n v="44.4"/>
    <n v="37.383000000000003"/>
    <n v="0.45709988628443565"/>
  </r>
  <r>
    <n v="1369"/>
    <x v="113"/>
    <n v="2026"/>
    <x v="1"/>
    <n v="4"/>
    <s v="Apr"/>
    <x v="1"/>
    <x v="14"/>
    <x v="1"/>
    <x v="0"/>
    <x v="4"/>
    <x v="12"/>
    <n v="3"/>
    <n v="124.31"/>
    <n v="372.93"/>
    <n v="0.2"/>
    <n v="74.585999999999999"/>
    <n v="67.97"/>
    <n v="298.34399999999999"/>
    <n v="203.91"/>
    <n v="94.433999999999997"/>
    <n v="0.31652723031131846"/>
  </r>
  <r>
    <n v="1712"/>
    <x v="113"/>
    <n v="2026"/>
    <x v="1"/>
    <n v="4"/>
    <s v="Apr"/>
    <x v="1"/>
    <x v="1"/>
    <x v="1"/>
    <x v="0"/>
    <x v="0"/>
    <x v="6"/>
    <n v="15"/>
    <n v="41.21"/>
    <n v="618.15"/>
    <n v="0.15"/>
    <n v="92.722499999999997"/>
    <n v="16.760000000000002"/>
    <n v="525.42750000000001"/>
    <n v="251.40000000000003"/>
    <n v="274.02749999999997"/>
    <n v="0.52153246642020068"/>
  </r>
  <r>
    <n v="2229"/>
    <x v="113"/>
    <n v="2026"/>
    <x v="1"/>
    <n v="4"/>
    <s v="Apr"/>
    <x v="0"/>
    <x v="0"/>
    <x v="0"/>
    <x v="1"/>
    <x v="1"/>
    <x v="3"/>
    <n v="2"/>
    <n v="145.75"/>
    <n v="291.5"/>
    <n v="0.1"/>
    <n v="29.150000000000002"/>
    <n v="78.900000000000006"/>
    <n v="262.35000000000002"/>
    <n v="157.80000000000001"/>
    <n v="104.55000000000001"/>
    <n v="0.39851343624928531"/>
  </r>
  <r>
    <n v="3458"/>
    <x v="113"/>
    <n v="2026"/>
    <x v="1"/>
    <n v="4"/>
    <s v="Apr"/>
    <x v="2"/>
    <x v="3"/>
    <x v="0"/>
    <x v="1"/>
    <x v="2"/>
    <x v="15"/>
    <n v="1"/>
    <n v="134.86000000000001"/>
    <n v="134.86000000000001"/>
    <n v="0"/>
    <n v="0"/>
    <n v="66.040000000000006"/>
    <n v="134.86000000000001"/>
    <n v="66.040000000000006"/>
    <n v="68.820000000000007"/>
    <n v="0.51030698502150373"/>
  </r>
  <r>
    <n v="4637"/>
    <x v="113"/>
    <n v="2026"/>
    <x v="1"/>
    <n v="4"/>
    <s v="Apr"/>
    <x v="3"/>
    <x v="13"/>
    <x v="2"/>
    <x v="1"/>
    <x v="2"/>
    <x v="15"/>
    <n v="1"/>
    <n v="136.07"/>
    <n v="136.07"/>
    <n v="0"/>
    <n v="0"/>
    <n v="65.17"/>
    <n v="136.07"/>
    <n v="65.17"/>
    <n v="70.899999999999991"/>
    <n v="0.52105533916366575"/>
  </r>
  <r>
    <n v="4726"/>
    <x v="113"/>
    <n v="2026"/>
    <x v="1"/>
    <n v="4"/>
    <s v="Apr"/>
    <x v="0"/>
    <x v="15"/>
    <x v="2"/>
    <x v="2"/>
    <x v="2"/>
    <x v="9"/>
    <n v="1"/>
    <n v="47.25"/>
    <n v="47.25"/>
    <n v="0.1"/>
    <n v="4.7250000000000005"/>
    <n v="18.25"/>
    <n v="42.524999999999999"/>
    <n v="18.25"/>
    <n v="24.274999999999999"/>
    <n v="0.57084068195179305"/>
  </r>
  <r>
    <n v="4838"/>
    <x v="113"/>
    <n v="2026"/>
    <x v="1"/>
    <n v="4"/>
    <s v="Apr"/>
    <x v="0"/>
    <x v="0"/>
    <x v="0"/>
    <x v="2"/>
    <x v="0"/>
    <x v="6"/>
    <n v="2"/>
    <n v="41.32"/>
    <n v="82.64"/>
    <n v="0.1"/>
    <n v="8.2640000000000011"/>
    <n v="16.66"/>
    <n v="74.376000000000005"/>
    <n v="33.32"/>
    <n v="41.056000000000004"/>
    <n v="0.5520060234484242"/>
  </r>
  <r>
    <n v="5075"/>
    <x v="113"/>
    <n v="2026"/>
    <x v="1"/>
    <n v="4"/>
    <s v="Apr"/>
    <x v="0"/>
    <x v="15"/>
    <x v="3"/>
    <x v="1"/>
    <x v="0"/>
    <x v="0"/>
    <n v="2"/>
    <n v="81.75"/>
    <n v="163.5"/>
    <n v="0"/>
    <n v="0"/>
    <n v="41.92"/>
    <n v="163.5"/>
    <n v="83.84"/>
    <n v="79.66"/>
    <n v="0.48721712538226297"/>
  </r>
  <r>
    <n v="149"/>
    <x v="114"/>
    <n v="2026"/>
    <x v="1"/>
    <n v="4"/>
    <s v="Apr"/>
    <x v="1"/>
    <x v="12"/>
    <x v="0"/>
    <x v="0"/>
    <x v="2"/>
    <x v="2"/>
    <n v="1"/>
    <n v="36.020000000000003"/>
    <n v="36.020000000000003"/>
    <n v="0.05"/>
    <n v="1.8010000000000002"/>
    <n v="13.72"/>
    <n v="34.219000000000001"/>
    <n v="13.72"/>
    <n v="20.499000000000002"/>
    <n v="0.59905315760250155"/>
  </r>
  <r>
    <n v="449"/>
    <x v="114"/>
    <n v="2026"/>
    <x v="1"/>
    <n v="4"/>
    <s v="Apr"/>
    <x v="2"/>
    <x v="5"/>
    <x v="0"/>
    <x v="2"/>
    <x v="2"/>
    <x v="2"/>
    <n v="1"/>
    <n v="36.68"/>
    <n v="36.68"/>
    <n v="0"/>
    <n v="0"/>
    <n v="13.27"/>
    <n v="36.68"/>
    <n v="13.27"/>
    <n v="23.41"/>
    <n v="0.63822246455834242"/>
  </r>
  <r>
    <n v="1422"/>
    <x v="114"/>
    <n v="2026"/>
    <x v="1"/>
    <n v="4"/>
    <s v="Apr"/>
    <x v="3"/>
    <x v="8"/>
    <x v="1"/>
    <x v="2"/>
    <x v="3"/>
    <x v="5"/>
    <n v="6"/>
    <n v="348.16"/>
    <n v="2088.96"/>
    <n v="0.1"/>
    <n v="208.89600000000002"/>
    <n v="198.24"/>
    <n v="1880.0640000000001"/>
    <n v="1189.44"/>
    <n v="690.62400000000002"/>
    <n v="0.36734068627450978"/>
  </r>
  <r>
    <n v="3248"/>
    <x v="114"/>
    <n v="2026"/>
    <x v="1"/>
    <n v="4"/>
    <s v="Apr"/>
    <x v="2"/>
    <x v="16"/>
    <x v="0"/>
    <x v="0"/>
    <x v="0"/>
    <x v="6"/>
    <n v="2"/>
    <n v="39.799999999999997"/>
    <n v="79.599999999999994"/>
    <n v="0.05"/>
    <n v="3.98"/>
    <n v="16.23"/>
    <n v="75.61999999999999"/>
    <n v="32.46"/>
    <n v="43.159999999999989"/>
    <n v="0.57074847923829664"/>
  </r>
  <r>
    <n v="3445"/>
    <x v="114"/>
    <n v="2026"/>
    <x v="1"/>
    <n v="4"/>
    <s v="Apr"/>
    <x v="0"/>
    <x v="15"/>
    <x v="0"/>
    <x v="0"/>
    <x v="0"/>
    <x v="6"/>
    <n v="5"/>
    <n v="39.369999999999997"/>
    <n v="196.85"/>
    <n v="0.05"/>
    <n v="9.8425000000000011"/>
    <n v="16.760000000000002"/>
    <n v="187.00749999999999"/>
    <n v="83.800000000000011"/>
    <n v="103.20749999999998"/>
    <n v="0.55188963009504954"/>
  </r>
  <r>
    <n v="3930"/>
    <x v="114"/>
    <n v="2026"/>
    <x v="1"/>
    <n v="4"/>
    <s v="Apr"/>
    <x v="1"/>
    <x v="12"/>
    <x v="3"/>
    <x v="0"/>
    <x v="4"/>
    <x v="10"/>
    <n v="2"/>
    <n v="40.85"/>
    <n v="81.7"/>
    <n v="0"/>
    <n v="0"/>
    <n v="14.99"/>
    <n v="81.7"/>
    <n v="29.98"/>
    <n v="51.72"/>
    <n v="0.633047735618115"/>
  </r>
  <r>
    <n v="3969"/>
    <x v="114"/>
    <n v="2026"/>
    <x v="1"/>
    <n v="4"/>
    <s v="Apr"/>
    <x v="3"/>
    <x v="8"/>
    <x v="3"/>
    <x v="0"/>
    <x v="1"/>
    <x v="1"/>
    <n v="1"/>
    <n v="92.91"/>
    <n v="92.91"/>
    <n v="0.05"/>
    <n v="4.6455000000000002"/>
    <n v="46"/>
    <n v="88.264499999999998"/>
    <n v="46"/>
    <n v="42.264499999999998"/>
    <n v="0.4788391709010984"/>
  </r>
  <r>
    <n v="4190"/>
    <x v="114"/>
    <n v="2026"/>
    <x v="1"/>
    <n v="4"/>
    <s v="Apr"/>
    <x v="3"/>
    <x v="13"/>
    <x v="0"/>
    <x v="1"/>
    <x v="1"/>
    <x v="11"/>
    <n v="1"/>
    <n v="152.01"/>
    <n v="152.01"/>
    <n v="0"/>
    <n v="0"/>
    <n v="80.33"/>
    <n v="152.01"/>
    <n v="80.33"/>
    <n v="71.679999999999993"/>
    <n v="0.47154792447865268"/>
  </r>
  <r>
    <n v="4442"/>
    <x v="114"/>
    <n v="2026"/>
    <x v="1"/>
    <n v="4"/>
    <s v="Apr"/>
    <x v="1"/>
    <x v="6"/>
    <x v="3"/>
    <x v="1"/>
    <x v="2"/>
    <x v="2"/>
    <n v="1"/>
    <n v="36.65"/>
    <n v="36.65"/>
    <n v="0"/>
    <n v="0"/>
    <n v="13.28"/>
    <n v="36.65"/>
    <n v="13.28"/>
    <n v="23.369999999999997"/>
    <n v="0.63765347885402446"/>
  </r>
  <r>
    <n v="228"/>
    <x v="115"/>
    <n v="2026"/>
    <x v="1"/>
    <n v="4"/>
    <s v="Apr"/>
    <x v="3"/>
    <x v="8"/>
    <x v="0"/>
    <x v="0"/>
    <x v="3"/>
    <x v="13"/>
    <n v="5"/>
    <n v="80.819999999999993"/>
    <n v="404.09999999999997"/>
    <n v="0"/>
    <n v="0"/>
    <n v="40.47"/>
    <n v="404.09999999999997"/>
    <n v="202.35"/>
    <n v="201.74999999999997"/>
    <n v="0.49925760950259834"/>
  </r>
  <r>
    <n v="2101"/>
    <x v="115"/>
    <n v="2026"/>
    <x v="1"/>
    <n v="4"/>
    <s v="Apr"/>
    <x v="3"/>
    <x v="4"/>
    <x v="0"/>
    <x v="1"/>
    <x v="1"/>
    <x v="3"/>
    <n v="4"/>
    <n v="144.69999999999999"/>
    <n v="578.79999999999995"/>
    <n v="0"/>
    <n v="0"/>
    <n v="79.41"/>
    <n v="578.79999999999995"/>
    <n v="317.64"/>
    <n v="261.15999999999997"/>
    <n v="0.45120939875604699"/>
  </r>
  <r>
    <n v="2590"/>
    <x v="115"/>
    <n v="2026"/>
    <x v="1"/>
    <n v="4"/>
    <s v="Apr"/>
    <x v="1"/>
    <x v="6"/>
    <x v="2"/>
    <x v="1"/>
    <x v="4"/>
    <x v="14"/>
    <n v="2"/>
    <n v="36.51"/>
    <n v="73.02"/>
    <n v="0.1"/>
    <n v="7.3019999999999996"/>
    <n v="14.18"/>
    <n v="65.718000000000004"/>
    <n v="28.36"/>
    <n v="37.358000000000004"/>
    <n v="0.56845917404668433"/>
  </r>
  <r>
    <n v="2957"/>
    <x v="115"/>
    <n v="2026"/>
    <x v="1"/>
    <n v="4"/>
    <s v="Apr"/>
    <x v="3"/>
    <x v="7"/>
    <x v="3"/>
    <x v="1"/>
    <x v="2"/>
    <x v="2"/>
    <n v="3"/>
    <n v="36.58"/>
    <n v="109.74"/>
    <n v="0.05"/>
    <n v="5.4870000000000001"/>
    <n v="13.71"/>
    <n v="104.25299999999999"/>
    <n v="41.13"/>
    <n v="63.122999999999983"/>
    <n v="0.60547897902218628"/>
  </r>
  <r>
    <n v="4270"/>
    <x v="115"/>
    <n v="2026"/>
    <x v="1"/>
    <n v="4"/>
    <s v="Apr"/>
    <x v="3"/>
    <x v="7"/>
    <x v="2"/>
    <x v="2"/>
    <x v="3"/>
    <x v="7"/>
    <n v="2"/>
    <n v="191.59"/>
    <n v="383.18"/>
    <n v="0"/>
    <n v="0"/>
    <n v="102.52"/>
    <n v="383.18"/>
    <n v="205.04"/>
    <n v="178.14000000000001"/>
    <n v="0.46489900307949272"/>
  </r>
  <r>
    <n v="4324"/>
    <x v="115"/>
    <n v="2026"/>
    <x v="1"/>
    <n v="4"/>
    <s v="Apr"/>
    <x v="3"/>
    <x v="8"/>
    <x v="1"/>
    <x v="2"/>
    <x v="3"/>
    <x v="5"/>
    <n v="6"/>
    <n v="337.24"/>
    <n v="2023.44"/>
    <n v="0.05"/>
    <n v="101.17200000000001"/>
    <n v="198.63"/>
    <n v="1922.268"/>
    <n v="1191.78"/>
    <n v="730.48800000000006"/>
    <n v="0.38001360892445801"/>
  </r>
  <r>
    <n v="5010"/>
    <x v="115"/>
    <n v="2026"/>
    <x v="1"/>
    <n v="4"/>
    <s v="Apr"/>
    <x v="3"/>
    <x v="7"/>
    <x v="1"/>
    <x v="2"/>
    <x v="2"/>
    <x v="9"/>
    <n v="3"/>
    <n v="46.2"/>
    <n v="138.60000000000002"/>
    <n v="0.1"/>
    <n v="13.860000000000003"/>
    <n v="18.149999999999999"/>
    <n v="124.74000000000002"/>
    <n v="54.449999999999996"/>
    <n v="70.29000000000002"/>
    <n v="0.5634920634920636"/>
  </r>
  <r>
    <n v="5092"/>
    <x v="115"/>
    <n v="2026"/>
    <x v="1"/>
    <n v="4"/>
    <s v="Apr"/>
    <x v="1"/>
    <x v="1"/>
    <x v="3"/>
    <x v="2"/>
    <x v="4"/>
    <x v="16"/>
    <n v="4"/>
    <n v="50.84"/>
    <n v="203.36"/>
    <n v="0.05"/>
    <n v="10.168000000000001"/>
    <n v="22.63"/>
    <n v="193.19200000000001"/>
    <n v="90.52"/>
    <n v="102.67200000000001"/>
    <n v="0.53145057766367143"/>
  </r>
  <r>
    <n v="1061"/>
    <x v="116"/>
    <n v="2026"/>
    <x v="1"/>
    <n v="4"/>
    <s v="Apr"/>
    <x v="3"/>
    <x v="13"/>
    <x v="0"/>
    <x v="0"/>
    <x v="2"/>
    <x v="18"/>
    <n v="1"/>
    <n v="166.5"/>
    <n v="166.5"/>
    <n v="0"/>
    <n v="0"/>
    <n v="85.55"/>
    <n v="166.5"/>
    <n v="85.55"/>
    <n v="80.95"/>
    <n v="0.4861861861861862"/>
  </r>
  <r>
    <n v="1099"/>
    <x v="116"/>
    <n v="2026"/>
    <x v="1"/>
    <n v="4"/>
    <s v="Apr"/>
    <x v="3"/>
    <x v="4"/>
    <x v="3"/>
    <x v="1"/>
    <x v="1"/>
    <x v="17"/>
    <n v="1"/>
    <n v="70.2"/>
    <n v="70.2"/>
    <n v="0"/>
    <n v="0"/>
    <n v="32.06"/>
    <n v="70.2"/>
    <n v="32.06"/>
    <n v="38.14"/>
    <n v="0.5433048433048433"/>
  </r>
  <r>
    <n v="3500"/>
    <x v="116"/>
    <n v="2026"/>
    <x v="1"/>
    <n v="4"/>
    <s v="Apr"/>
    <x v="1"/>
    <x v="12"/>
    <x v="0"/>
    <x v="1"/>
    <x v="4"/>
    <x v="16"/>
    <n v="4"/>
    <n v="50.67"/>
    <n v="202.68"/>
    <n v="0"/>
    <n v="0"/>
    <n v="22.62"/>
    <n v="202.68"/>
    <n v="90.48"/>
    <n v="112.2"/>
    <n v="0.55358200118413259"/>
  </r>
  <r>
    <n v="3856"/>
    <x v="116"/>
    <n v="2026"/>
    <x v="1"/>
    <n v="4"/>
    <s v="Apr"/>
    <x v="1"/>
    <x v="11"/>
    <x v="2"/>
    <x v="1"/>
    <x v="2"/>
    <x v="18"/>
    <n v="3"/>
    <n v="161.05000000000001"/>
    <n v="483.15000000000003"/>
    <n v="0.05"/>
    <n v="24.157500000000002"/>
    <n v="87.43"/>
    <n v="458.99250000000001"/>
    <n v="262.29000000000002"/>
    <n v="196.70249999999999"/>
    <n v="0.4285527541299694"/>
  </r>
  <r>
    <n v="4044"/>
    <x v="116"/>
    <n v="2026"/>
    <x v="1"/>
    <n v="4"/>
    <s v="Apr"/>
    <x v="1"/>
    <x v="6"/>
    <x v="1"/>
    <x v="1"/>
    <x v="4"/>
    <x v="12"/>
    <n v="10"/>
    <n v="124.59"/>
    <n v="1245.9000000000001"/>
    <n v="0.15"/>
    <n v="186.88500000000002"/>
    <n v="67.14"/>
    <n v="1059.0150000000001"/>
    <n v="671.4"/>
    <n v="387.61500000000012"/>
    <n v="0.36601464568490538"/>
  </r>
  <r>
    <n v="4235"/>
    <x v="116"/>
    <n v="2026"/>
    <x v="1"/>
    <n v="4"/>
    <s v="Apr"/>
    <x v="2"/>
    <x v="16"/>
    <x v="0"/>
    <x v="2"/>
    <x v="4"/>
    <x v="16"/>
    <n v="1"/>
    <n v="50.18"/>
    <n v="50.18"/>
    <n v="0"/>
    <n v="0"/>
    <n v="22.05"/>
    <n v="50.18"/>
    <n v="22.05"/>
    <n v="28.13"/>
    <n v="0.56058190514149064"/>
  </r>
  <r>
    <n v="122"/>
    <x v="117"/>
    <n v="2026"/>
    <x v="1"/>
    <n v="4"/>
    <s v="Apr"/>
    <x v="1"/>
    <x v="11"/>
    <x v="0"/>
    <x v="1"/>
    <x v="3"/>
    <x v="13"/>
    <n v="1"/>
    <n v="83.38"/>
    <n v="83.38"/>
    <n v="0"/>
    <n v="0"/>
    <n v="38.979999999999997"/>
    <n v="83.38"/>
    <n v="38.979999999999997"/>
    <n v="44.4"/>
    <n v="0.53250179899256422"/>
  </r>
  <r>
    <n v="239"/>
    <x v="117"/>
    <n v="2026"/>
    <x v="1"/>
    <n v="4"/>
    <s v="Apr"/>
    <x v="3"/>
    <x v="7"/>
    <x v="0"/>
    <x v="0"/>
    <x v="2"/>
    <x v="2"/>
    <n v="1"/>
    <n v="35.549999999999997"/>
    <n v="35.549999999999997"/>
    <n v="0.05"/>
    <n v="1.7774999999999999"/>
    <n v="13.25"/>
    <n v="33.772499999999994"/>
    <n v="13.25"/>
    <n v="20.522499999999994"/>
    <n v="0.60766896143311855"/>
  </r>
  <r>
    <n v="356"/>
    <x v="117"/>
    <n v="2026"/>
    <x v="1"/>
    <n v="4"/>
    <s v="Apr"/>
    <x v="3"/>
    <x v="8"/>
    <x v="2"/>
    <x v="1"/>
    <x v="1"/>
    <x v="11"/>
    <n v="1"/>
    <n v="154.36000000000001"/>
    <n v="154.36000000000001"/>
    <n v="0"/>
    <n v="0"/>
    <n v="77.760000000000005"/>
    <n v="154.36000000000001"/>
    <n v="77.760000000000005"/>
    <n v="76.600000000000009"/>
    <n v="0.49624254988338951"/>
  </r>
  <r>
    <n v="785"/>
    <x v="117"/>
    <n v="2026"/>
    <x v="1"/>
    <n v="4"/>
    <s v="Apr"/>
    <x v="0"/>
    <x v="9"/>
    <x v="3"/>
    <x v="1"/>
    <x v="1"/>
    <x v="11"/>
    <n v="1"/>
    <n v="155.68"/>
    <n v="155.68"/>
    <n v="0"/>
    <n v="0"/>
    <n v="77.97"/>
    <n v="155.68"/>
    <n v="77.97"/>
    <n v="77.710000000000008"/>
    <n v="0.49916495375128472"/>
  </r>
  <r>
    <n v="2325"/>
    <x v="117"/>
    <n v="2026"/>
    <x v="1"/>
    <n v="4"/>
    <s v="Apr"/>
    <x v="0"/>
    <x v="0"/>
    <x v="0"/>
    <x v="0"/>
    <x v="4"/>
    <x v="10"/>
    <n v="1"/>
    <n v="40.950000000000003"/>
    <n v="40.950000000000003"/>
    <n v="0.15"/>
    <n v="6.1425000000000001"/>
    <n v="14.89"/>
    <n v="34.807500000000005"/>
    <n v="14.89"/>
    <n v="19.917500000000004"/>
    <n v="0.57221863104216053"/>
  </r>
  <r>
    <n v="2566"/>
    <x v="117"/>
    <n v="2026"/>
    <x v="1"/>
    <n v="4"/>
    <s v="Apr"/>
    <x v="3"/>
    <x v="13"/>
    <x v="3"/>
    <x v="0"/>
    <x v="2"/>
    <x v="9"/>
    <n v="3"/>
    <n v="47.28"/>
    <n v="141.84"/>
    <n v="0.05"/>
    <n v="7.0920000000000005"/>
    <n v="18.52"/>
    <n v="134.74799999999999"/>
    <n v="55.56"/>
    <n v="79.187999999999988"/>
    <n v="0.58767477068305274"/>
  </r>
  <r>
    <n v="3105"/>
    <x v="117"/>
    <n v="2026"/>
    <x v="1"/>
    <n v="4"/>
    <s v="Apr"/>
    <x v="3"/>
    <x v="7"/>
    <x v="0"/>
    <x v="0"/>
    <x v="4"/>
    <x v="16"/>
    <n v="4"/>
    <n v="51.57"/>
    <n v="206.28"/>
    <n v="0.1"/>
    <n v="20.628"/>
    <n v="22.58"/>
    <n v="185.65200000000002"/>
    <n v="90.32"/>
    <n v="95.332000000000022"/>
    <n v="0.51349837330058401"/>
  </r>
  <r>
    <n v="3167"/>
    <x v="117"/>
    <n v="2026"/>
    <x v="1"/>
    <n v="4"/>
    <s v="Apr"/>
    <x v="3"/>
    <x v="8"/>
    <x v="0"/>
    <x v="2"/>
    <x v="0"/>
    <x v="4"/>
    <n v="1"/>
    <n v="51.61"/>
    <n v="51.61"/>
    <n v="0"/>
    <n v="0"/>
    <n v="23"/>
    <n v="51.61"/>
    <n v="23"/>
    <n v="28.61"/>
    <n v="0.55434993218368533"/>
  </r>
  <r>
    <n v="4396"/>
    <x v="117"/>
    <n v="2026"/>
    <x v="1"/>
    <n v="4"/>
    <s v="Apr"/>
    <x v="0"/>
    <x v="15"/>
    <x v="2"/>
    <x v="0"/>
    <x v="4"/>
    <x v="16"/>
    <n v="1"/>
    <n v="50.56"/>
    <n v="50.56"/>
    <n v="0.05"/>
    <n v="2.5280000000000005"/>
    <n v="22.06"/>
    <n v="48.031999999999996"/>
    <n v="22.06"/>
    <n v="25.971999999999998"/>
    <n v="0.54072285143237842"/>
  </r>
  <r>
    <n v="4475"/>
    <x v="117"/>
    <n v="2026"/>
    <x v="1"/>
    <n v="4"/>
    <s v="Apr"/>
    <x v="2"/>
    <x v="5"/>
    <x v="3"/>
    <x v="2"/>
    <x v="2"/>
    <x v="18"/>
    <n v="2"/>
    <n v="165.74"/>
    <n v="331.48"/>
    <n v="0"/>
    <n v="0"/>
    <n v="87.73"/>
    <n v="331.48"/>
    <n v="175.46"/>
    <n v="156.02000000000001"/>
    <n v="0.47067696391939184"/>
  </r>
  <r>
    <n v="4482"/>
    <x v="117"/>
    <n v="2026"/>
    <x v="1"/>
    <n v="4"/>
    <s v="Apr"/>
    <x v="2"/>
    <x v="2"/>
    <x v="0"/>
    <x v="2"/>
    <x v="4"/>
    <x v="14"/>
    <n v="3"/>
    <n v="36.770000000000003"/>
    <n v="110.31"/>
    <n v="0"/>
    <n v="0"/>
    <n v="13.63"/>
    <n v="110.31"/>
    <n v="40.89"/>
    <n v="69.42"/>
    <n v="0.62931737829752521"/>
  </r>
  <r>
    <n v="5022"/>
    <x v="117"/>
    <n v="2026"/>
    <x v="1"/>
    <n v="4"/>
    <s v="Apr"/>
    <x v="3"/>
    <x v="7"/>
    <x v="0"/>
    <x v="2"/>
    <x v="3"/>
    <x v="7"/>
    <n v="2"/>
    <n v="196.37"/>
    <n v="392.74"/>
    <n v="0"/>
    <n v="0"/>
    <n v="101.73"/>
    <n v="392.74"/>
    <n v="203.46"/>
    <n v="189.28"/>
    <n v="0.48194734429902736"/>
  </r>
  <r>
    <n v="1304"/>
    <x v="118"/>
    <n v="2026"/>
    <x v="1"/>
    <n v="4"/>
    <s v="Apr"/>
    <x v="0"/>
    <x v="0"/>
    <x v="3"/>
    <x v="0"/>
    <x v="2"/>
    <x v="2"/>
    <n v="2"/>
    <n v="35.33"/>
    <n v="70.66"/>
    <n v="0"/>
    <n v="0"/>
    <n v="13.69"/>
    <n v="70.66"/>
    <n v="27.38"/>
    <n v="43.28"/>
    <n v="0.61251061420888764"/>
  </r>
  <r>
    <n v="3008"/>
    <x v="118"/>
    <n v="2026"/>
    <x v="1"/>
    <n v="4"/>
    <s v="Apr"/>
    <x v="2"/>
    <x v="2"/>
    <x v="1"/>
    <x v="2"/>
    <x v="2"/>
    <x v="9"/>
    <n v="4"/>
    <n v="46.43"/>
    <n v="185.72"/>
    <n v="0.1"/>
    <n v="18.571999999999999"/>
    <n v="18.04"/>
    <n v="167.148"/>
    <n v="72.16"/>
    <n v="94.988"/>
    <n v="0.56828678775695796"/>
  </r>
  <r>
    <n v="4140"/>
    <x v="118"/>
    <n v="2026"/>
    <x v="1"/>
    <n v="4"/>
    <s v="Apr"/>
    <x v="3"/>
    <x v="7"/>
    <x v="3"/>
    <x v="1"/>
    <x v="4"/>
    <x v="12"/>
    <n v="1"/>
    <n v="125.25"/>
    <n v="125.25"/>
    <n v="0"/>
    <n v="0"/>
    <n v="70.88"/>
    <n v="125.25"/>
    <n v="70.88"/>
    <n v="54.370000000000005"/>
    <n v="0.43409181636726552"/>
  </r>
  <r>
    <n v="4151"/>
    <x v="118"/>
    <n v="2026"/>
    <x v="1"/>
    <n v="4"/>
    <s v="Apr"/>
    <x v="1"/>
    <x v="14"/>
    <x v="0"/>
    <x v="0"/>
    <x v="3"/>
    <x v="5"/>
    <n v="1"/>
    <n v="341.98"/>
    <n v="341.98"/>
    <n v="0"/>
    <n v="0"/>
    <n v="192.43"/>
    <n v="341.98"/>
    <n v="192.43"/>
    <n v="149.55000000000001"/>
    <n v="0.43730627522077314"/>
  </r>
  <r>
    <n v="4650"/>
    <x v="118"/>
    <n v="2026"/>
    <x v="1"/>
    <n v="4"/>
    <s v="Apr"/>
    <x v="1"/>
    <x v="6"/>
    <x v="3"/>
    <x v="2"/>
    <x v="4"/>
    <x v="10"/>
    <n v="1"/>
    <n v="40.04"/>
    <n v="40.04"/>
    <n v="0"/>
    <n v="0"/>
    <n v="14.72"/>
    <n v="40.04"/>
    <n v="14.72"/>
    <n v="25.32"/>
    <n v="0.63236763236763238"/>
  </r>
  <r>
    <n v="4897"/>
    <x v="118"/>
    <n v="2026"/>
    <x v="1"/>
    <n v="4"/>
    <s v="Apr"/>
    <x v="3"/>
    <x v="13"/>
    <x v="0"/>
    <x v="0"/>
    <x v="0"/>
    <x v="6"/>
    <n v="3"/>
    <n v="40.47"/>
    <n v="121.41"/>
    <n v="0.05"/>
    <n v="6.0705"/>
    <n v="17.14"/>
    <n v="115.33949999999999"/>
    <n v="51.42"/>
    <n v="63.919499999999985"/>
    <n v="0.5541856866034619"/>
  </r>
  <r>
    <n v="792"/>
    <x v="119"/>
    <n v="2026"/>
    <x v="1"/>
    <n v="4"/>
    <s v="Apr"/>
    <x v="3"/>
    <x v="8"/>
    <x v="1"/>
    <x v="0"/>
    <x v="3"/>
    <x v="13"/>
    <n v="6"/>
    <n v="83.7"/>
    <n v="502.20000000000005"/>
    <n v="0.2"/>
    <n v="100.44000000000001"/>
    <n v="38.58"/>
    <n v="401.76000000000005"/>
    <n v="231.48"/>
    <n v="170.28000000000006"/>
    <n v="0.42383512544802876"/>
  </r>
  <r>
    <n v="1796"/>
    <x v="119"/>
    <n v="2026"/>
    <x v="1"/>
    <n v="4"/>
    <s v="Apr"/>
    <x v="0"/>
    <x v="15"/>
    <x v="0"/>
    <x v="0"/>
    <x v="3"/>
    <x v="13"/>
    <n v="4"/>
    <n v="83.27"/>
    <n v="333.08"/>
    <n v="0"/>
    <n v="0"/>
    <n v="39.979999999999997"/>
    <n v="333.08"/>
    <n v="159.91999999999999"/>
    <n v="173.16"/>
    <n v="0.51987510507986068"/>
  </r>
  <r>
    <n v="3222"/>
    <x v="119"/>
    <n v="2026"/>
    <x v="1"/>
    <n v="4"/>
    <s v="Apr"/>
    <x v="2"/>
    <x v="16"/>
    <x v="1"/>
    <x v="2"/>
    <x v="3"/>
    <x v="19"/>
    <n v="3"/>
    <n v="126.03"/>
    <n v="378.09000000000003"/>
    <n v="0.1"/>
    <n v="37.809000000000005"/>
    <n v="61.75"/>
    <n v="340.28100000000006"/>
    <n v="185.25"/>
    <n v="155.03100000000006"/>
    <n v="0.45559699189787273"/>
  </r>
  <r>
    <n v="3237"/>
    <x v="119"/>
    <n v="2026"/>
    <x v="1"/>
    <n v="4"/>
    <s v="Apr"/>
    <x v="1"/>
    <x v="14"/>
    <x v="0"/>
    <x v="1"/>
    <x v="3"/>
    <x v="19"/>
    <n v="1"/>
    <n v="122.86"/>
    <n v="122.86"/>
    <n v="0.05"/>
    <n v="6.1430000000000007"/>
    <n v="59.22"/>
    <n v="116.717"/>
    <n v="59.22"/>
    <n v="57.497"/>
    <n v="0.49261889870370212"/>
  </r>
  <r>
    <n v="3695"/>
    <x v="119"/>
    <n v="2026"/>
    <x v="1"/>
    <n v="4"/>
    <s v="Apr"/>
    <x v="2"/>
    <x v="2"/>
    <x v="0"/>
    <x v="1"/>
    <x v="0"/>
    <x v="6"/>
    <n v="1"/>
    <n v="39.44"/>
    <n v="39.44"/>
    <n v="0.1"/>
    <n v="3.944"/>
    <n v="16.63"/>
    <n v="35.496000000000002"/>
    <n v="16.63"/>
    <n v="18.866000000000003"/>
    <n v="0.53149650664863657"/>
  </r>
  <r>
    <n v="5148"/>
    <x v="119"/>
    <n v="2026"/>
    <x v="1"/>
    <n v="4"/>
    <s v="Apr"/>
    <x v="2"/>
    <x v="10"/>
    <x v="0"/>
    <x v="0"/>
    <x v="2"/>
    <x v="15"/>
    <n v="1"/>
    <n v="130.34"/>
    <n v="130.34"/>
    <n v="0.1"/>
    <n v="13.034000000000001"/>
    <n v="66.680000000000007"/>
    <n v="117.30600000000001"/>
    <n v="66.680000000000007"/>
    <n v="50.626000000000005"/>
    <n v="0.43157212759790631"/>
  </r>
  <r>
    <n v="534"/>
    <x v="120"/>
    <n v="2026"/>
    <x v="1"/>
    <n v="5"/>
    <s v="May"/>
    <x v="1"/>
    <x v="12"/>
    <x v="0"/>
    <x v="2"/>
    <x v="1"/>
    <x v="11"/>
    <n v="1"/>
    <n v="154.86000000000001"/>
    <n v="154.86000000000001"/>
    <n v="0"/>
    <n v="0"/>
    <n v="78.37"/>
    <n v="154.86000000000001"/>
    <n v="78.37"/>
    <n v="76.490000000000009"/>
    <n v="0.49393000129148912"/>
  </r>
  <r>
    <n v="551"/>
    <x v="120"/>
    <n v="2026"/>
    <x v="1"/>
    <n v="5"/>
    <s v="May"/>
    <x v="3"/>
    <x v="8"/>
    <x v="2"/>
    <x v="0"/>
    <x v="0"/>
    <x v="8"/>
    <n v="4"/>
    <n v="103.64"/>
    <n v="414.56"/>
    <n v="0"/>
    <n v="0"/>
    <n v="50.59"/>
    <n v="414.56"/>
    <n v="202.36"/>
    <n v="212.2"/>
    <n v="0.51186800463141646"/>
  </r>
  <r>
    <n v="2110"/>
    <x v="120"/>
    <n v="2026"/>
    <x v="1"/>
    <n v="5"/>
    <s v="May"/>
    <x v="0"/>
    <x v="15"/>
    <x v="0"/>
    <x v="0"/>
    <x v="2"/>
    <x v="18"/>
    <n v="1"/>
    <n v="164.49"/>
    <n v="164.49"/>
    <n v="0.05"/>
    <n v="8.2245000000000008"/>
    <n v="87.81"/>
    <n v="156.2655"/>
    <n v="87.81"/>
    <n v="68.455500000000001"/>
    <n v="0.43807174328306631"/>
  </r>
  <r>
    <n v="2217"/>
    <x v="120"/>
    <n v="2026"/>
    <x v="1"/>
    <n v="5"/>
    <s v="May"/>
    <x v="3"/>
    <x v="8"/>
    <x v="1"/>
    <x v="0"/>
    <x v="2"/>
    <x v="18"/>
    <n v="3"/>
    <n v="163.44999999999999"/>
    <n v="490.34999999999997"/>
    <n v="0.05"/>
    <n v="24.517499999999998"/>
    <n v="87.54"/>
    <n v="465.83249999999992"/>
    <n v="262.62"/>
    <n v="203.21249999999992"/>
    <n v="0.4362351274331438"/>
  </r>
  <r>
    <n v="2544"/>
    <x v="120"/>
    <n v="2026"/>
    <x v="1"/>
    <n v="5"/>
    <s v="May"/>
    <x v="3"/>
    <x v="4"/>
    <x v="0"/>
    <x v="0"/>
    <x v="1"/>
    <x v="17"/>
    <n v="1"/>
    <n v="71.87"/>
    <n v="71.87"/>
    <n v="0.05"/>
    <n v="3.5935000000000006"/>
    <n v="31.97"/>
    <n v="68.276499999999999"/>
    <n v="31.97"/>
    <n v="36.3065"/>
    <n v="0.53175690025118449"/>
  </r>
  <r>
    <n v="3678"/>
    <x v="120"/>
    <n v="2026"/>
    <x v="1"/>
    <n v="5"/>
    <s v="May"/>
    <x v="1"/>
    <x v="14"/>
    <x v="3"/>
    <x v="0"/>
    <x v="3"/>
    <x v="7"/>
    <n v="2"/>
    <n v="194.97"/>
    <n v="389.94"/>
    <n v="0"/>
    <n v="0"/>
    <n v="101.14"/>
    <n v="389.94"/>
    <n v="202.28"/>
    <n v="187.66"/>
    <n v="0.48125352618351541"/>
  </r>
  <r>
    <n v="3726"/>
    <x v="120"/>
    <n v="2026"/>
    <x v="1"/>
    <n v="5"/>
    <s v="May"/>
    <x v="3"/>
    <x v="8"/>
    <x v="3"/>
    <x v="0"/>
    <x v="0"/>
    <x v="4"/>
    <n v="2"/>
    <n v="49.53"/>
    <n v="99.06"/>
    <n v="0"/>
    <n v="0"/>
    <n v="22.91"/>
    <n v="99.06"/>
    <n v="45.82"/>
    <n v="53.24"/>
    <n v="0.53745204926307288"/>
  </r>
  <r>
    <n v="3897"/>
    <x v="120"/>
    <n v="2026"/>
    <x v="1"/>
    <n v="5"/>
    <s v="May"/>
    <x v="3"/>
    <x v="8"/>
    <x v="1"/>
    <x v="2"/>
    <x v="4"/>
    <x v="14"/>
    <n v="4"/>
    <n v="35.619999999999997"/>
    <n v="142.47999999999999"/>
    <n v="0.15"/>
    <n v="21.371999999999996"/>
    <n v="13.76"/>
    <n v="121.10799999999999"/>
    <n v="55.04"/>
    <n v="66.067999999999984"/>
    <n v="0.54552960993493405"/>
  </r>
  <r>
    <n v="1262"/>
    <x v="121"/>
    <n v="2026"/>
    <x v="1"/>
    <n v="5"/>
    <s v="May"/>
    <x v="3"/>
    <x v="7"/>
    <x v="2"/>
    <x v="0"/>
    <x v="2"/>
    <x v="9"/>
    <n v="2"/>
    <n v="45.47"/>
    <n v="90.94"/>
    <n v="0"/>
    <n v="0"/>
    <n v="18.37"/>
    <n v="90.94"/>
    <n v="36.74"/>
    <n v="54.199999999999996"/>
    <n v="0.59599736089729494"/>
  </r>
  <r>
    <n v="2657"/>
    <x v="121"/>
    <n v="2026"/>
    <x v="1"/>
    <n v="5"/>
    <s v="May"/>
    <x v="0"/>
    <x v="0"/>
    <x v="2"/>
    <x v="1"/>
    <x v="1"/>
    <x v="3"/>
    <n v="1"/>
    <n v="145.68"/>
    <n v="145.68"/>
    <n v="0"/>
    <n v="0"/>
    <n v="77.8"/>
    <n v="145.68"/>
    <n v="77.8"/>
    <n v="67.88000000000001"/>
    <n v="0.46595277320153766"/>
  </r>
  <r>
    <n v="3238"/>
    <x v="121"/>
    <n v="2026"/>
    <x v="1"/>
    <n v="5"/>
    <s v="May"/>
    <x v="3"/>
    <x v="8"/>
    <x v="3"/>
    <x v="0"/>
    <x v="3"/>
    <x v="13"/>
    <n v="2"/>
    <n v="82.65"/>
    <n v="165.3"/>
    <n v="0.05"/>
    <n v="8.2650000000000006"/>
    <n v="40.46"/>
    <n v="157.035"/>
    <n v="80.92"/>
    <n v="76.114999999999995"/>
    <n v="0.48470086286496639"/>
  </r>
  <r>
    <n v="3607"/>
    <x v="121"/>
    <n v="2026"/>
    <x v="1"/>
    <n v="5"/>
    <s v="May"/>
    <x v="1"/>
    <x v="6"/>
    <x v="0"/>
    <x v="2"/>
    <x v="2"/>
    <x v="2"/>
    <n v="1"/>
    <n v="36.270000000000003"/>
    <n v="36.270000000000003"/>
    <n v="0"/>
    <n v="0"/>
    <n v="13.8"/>
    <n v="36.270000000000003"/>
    <n v="13.8"/>
    <n v="22.470000000000002"/>
    <n v="0.61952026468155497"/>
  </r>
  <r>
    <n v="5070"/>
    <x v="121"/>
    <n v="2026"/>
    <x v="1"/>
    <n v="5"/>
    <s v="May"/>
    <x v="2"/>
    <x v="16"/>
    <x v="2"/>
    <x v="1"/>
    <x v="3"/>
    <x v="13"/>
    <n v="1"/>
    <n v="80.819999999999993"/>
    <n v="80.819999999999993"/>
    <n v="0"/>
    <n v="0"/>
    <n v="39.950000000000003"/>
    <n v="80.819999999999993"/>
    <n v="39.950000000000003"/>
    <n v="40.86999999999999"/>
    <n v="0.50569166048007907"/>
  </r>
  <r>
    <n v="5171"/>
    <x v="121"/>
    <n v="2026"/>
    <x v="1"/>
    <n v="5"/>
    <s v="May"/>
    <x v="1"/>
    <x v="1"/>
    <x v="2"/>
    <x v="1"/>
    <x v="1"/>
    <x v="11"/>
    <n v="2"/>
    <n v="157.84"/>
    <n v="315.68"/>
    <n v="0.1"/>
    <n v="31.568000000000001"/>
    <n v="79.28"/>
    <n v="284.11200000000002"/>
    <n v="158.56"/>
    <n v="125.55200000000002"/>
    <n v="0.44191023258433298"/>
  </r>
  <r>
    <n v="617"/>
    <x v="122"/>
    <n v="2026"/>
    <x v="1"/>
    <n v="5"/>
    <s v="May"/>
    <x v="1"/>
    <x v="14"/>
    <x v="3"/>
    <x v="0"/>
    <x v="4"/>
    <x v="14"/>
    <n v="4"/>
    <n v="36.909999999999997"/>
    <n v="147.63999999999999"/>
    <n v="0.1"/>
    <n v="14.763999999999999"/>
    <n v="13.85"/>
    <n v="132.876"/>
    <n v="55.4"/>
    <n v="77.475999999999999"/>
    <n v="0.58306992985941775"/>
  </r>
  <r>
    <n v="849"/>
    <x v="122"/>
    <n v="2026"/>
    <x v="1"/>
    <n v="5"/>
    <s v="May"/>
    <x v="1"/>
    <x v="14"/>
    <x v="1"/>
    <x v="2"/>
    <x v="3"/>
    <x v="7"/>
    <n v="3"/>
    <n v="193.18"/>
    <n v="579.54"/>
    <n v="0.1"/>
    <n v="57.954000000000001"/>
    <n v="102.31"/>
    <n v="521.58600000000001"/>
    <n v="306.93"/>
    <n v="214.65600000000001"/>
    <n v="0.41154478839539405"/>
  </r>
  <r>
    <n v="956"/>
    <x v="122"/>
    <n v="2026"/>
    <x v="1"/>
    <n v="5"/>
    <s v="May"/>
    <x v="0"/>
    <x v="15"/>
    <x v="0"/>
    <x v="2"/>
    <x v="1"/>
    <x v="11"/>
    <n v="1"/>
    <n v="157.59"/>
    <n v="157.59"/>
    <n v="0.05"/>
    <n v="7.8795000000000002"/>
    <n v="77.599999999999994"/>
    <n v="149.7105"/>
    <n v="77.599999999999994"/>
    <n v="72.110500000000002"/>
    <n v="0.48166628259206939"/>
  </r>
  <r>
    <n v="1896"/>
    <x v="122"/>
    <n v="2026"/>
    <x v="1"/>
    <n v="5"/>
    <s v="May"/>
    <x v="1"/>
    <x v="12"/>
    <x v="3"/>
    <x v="1"/>
    <x v="4"/>
    <x v="16"/>
    <n v="2"/>
    <n v="49.97"/>
    <n v="99.94"/>
    <n v="0"/>
    <n v="0"/>
    <n v="22.63"/>
    <n v="99.94"/>
    <n v="45.26"/>
    <n v="54.68"/>
    <n v="0.54712827696617972"/>
  </r>
  <r>
    <n v="2317"/>
    <x v="122"/>
    <n v="2026"/>
    <x v="1"/>
    <n v="5"/>
    <s v="May"/>
    <x v="0"/>
    <x v="15"/>
    <x v="1"/>
    <x v="2"/>
    <x v="1"/>
    <x v="11"/>
    <n v="5"/>
    <n v="155.54"/>
    <n v="777.69999999999993"/>
    <n v="0.1"/>
    <n v="77.77"/>
    <n v="78.02"/>
    <n v="699.93"/>
    <n v="390.09999999999997"/>
    <n v="309.83"/>
    <n v="0.44265855156944267"/>
  </r>
  <r>
    <n v="2542"/>
    <x v="122"/>
    <n v="2026"/>
    <x v="1"/>
    <n v="5"/>
    <s v="May"/>
    <x v="3"/>
    <x v="8"/>
    <x v="2"/>
    <x v="1"/>
    <x v="2"/>
    <x v="15"/>
    <n v="1"/>
    <n v="131.13"/>
    <n v="131.13"/>
    <n v="0.05"/>
    <n v="6.5564999999999998"/>
    <n v="67.010000000000005"/>
    <n v="124.5735"/>
    <n v="67.010000000000005"/>
    <n v="57.563499999999991"/>
    <n v="0.46208463276700096"/>
  </r>
  <r>
    <n v="4535"/>
    <x v="122"/>
    <n v="2026"/>
    <x v="1"/>
    <n v="5"/>
    <s v="May"/>
    <x v="2"/>
    <x v="5"/>
    <x v="0"/>
    <x v="1"/>
    <x v="2"/>
    <x v="2"/>
    <n v="1"/>
    <n v="36.82"/>
    <n v="36.82"/>
    <n v="0.1"/>
    <n v="3.6820000000000004"/>
    <n v="13.4"/>
    <n v="33.137999999999998"/>
    <n v="13.4"/>
    <n v="19.738"/>
    <n v="0.5956303941094816"/>
  </r>
  <r>
    <n v="4988"/>
    <x v="122"/>
    <n v="2026"/>
    <x v="1"/>
    <n v="5"/>
    <s v="May"/>
    <x v="2"/>
    <x v="10"/>
    <x v="2"/>
    <x v="1"/>
    <x v="4"/>
    <x v="12"/>
    <n v="1"/>
    <n v="122.28"/>
    <n v="122.28"/>
    <n v="0"/>
    <n v="0"/>
    <n v="67.28"/>
    <n v="122.28"/>
    <n v="67.28"/>
    <n v="55"/>
    <n v="0.44978737324174028"/>
  </r>
  <r>
    <n v="253"/>
    <x v="123"/>
    <n v="2026"/>
    <x v="1"/>
    <n v="5"/>
    <s v="May"/>
    <x v="2"/>
    <x v="10"/>
    <x v="2"/>
    <x v="2"/>
    <x v="1"/>
    <x v="1"/>
    <n v="1"/>
    <n v="90.92"/>
    <n v="90.92"/>
    <n v="0.15"/>
    <n v="13.638"/>
    <n v="44.93"/>
    <n v="77.281999999999996"/>
    <n v="44.93"/>
    <n v="32.351999999999997"/>
    <n v="0.41862270645169636"/>
  </r>
  <r>
    <n v="1743"/>
    <x v="123"/>
    <n v="2026"/>
    <x v="1"/>
    <n v="5"/>
    <s v="May"/>
    <x v="1"/>
    <x v="12"/>
    <x v="0"/>
    <x v="1"/>
    <x v="4"/>
    <x v="16"/>
    <n v="1"/>
    <n v="51.02"/>
    <n v="51.02"/>
    <n v="0"/>
    <n v="0"/>
    <n v="21.83"/>
    <n v="51.02"/>
    <n v="21.83"/>
    <n v="29.190000000000005"/>
    <n v="0.5721285770286163"/>
  </r>
  <r>
    <n v="1801"/>
    <x v="123"/>
    <n v="2026"/>
    <x v="1"/>
    <n v="5"/>
    <s v="May"/>
    <x v="2"/>
    <x v="2"/>
    <x v="0"/>
    <x v="2"/>
    <x v="2"/>
    <x v="2"/>
    <n v="2"/>
    <n v="36.299999999999997"/>
    <n v="72.599999999999994"/>
    <n v="0.05"/>
    <n v="3.63"/>
    <n v="13.9"/>
    <n v="68.969999999999985"/>
    <n v="27.8"/>
    <n v="41.169999999999987"/>
    <n v="0.59692619979701311"/>
  </r>
  <r>
    <n v="2511"/>
    <x v="123"/>
    <n v="2026"/>
    <x v="1"/>
    <n v="5"/>
    <s v="May"/>
    <x v="2"/>
    <x v="10"/>
    <x v="1"/>
    <x v="2"/>
    <x v="3"/>
    <x v="7"/>
    <n v="8"/>
    <n v="195.03"/>
    <n v="1560.24"/>
    <n v="0.15"/>
    <n v="234.036"/>
    <n v="101.13"/>
    <n v="1326.204"/>
    <n v="809.04"/>
    <n v="517.16399999999999"/>
    <n v="0.38995810599274322"/>
  </r>
  <r>
    <n v="3186"/>
    <x v="123"/>
    <n v="2026"/>
    <x v="1"/>
    <n v="5"/>
    <s v="May"/>
    <x v="1"/>
    <x v="6"/>
    <x v="0"/>
    <x v="1"/>
    <x v="1"/>
    <x v="3"/>
    <n v="1"/>
    <n v="143.66"/>
    <n v="143.66"/>
    <n v="0.1"/>
    <n v="14.366"/>
    <n v="79.25"/>
    <n v="129.29400000000001"/>
    <n v="79.25"/>
    <n v="50.044000000000011"/>
    <n v="0.38705585719368268"/>
  </r>
  <r>
    <n v="3378"/>
    <x v="123"/>
    <n v="2026"/>
    <x v="1"/>
    <n v="5"/>
    <s v="May"/>
    <x v="0"/>
    <x v="0"/>
    <x v="1"/>
    <x v="2"/>
    <x v="4"/>
    <x v="12"/>
    <n v="3"/>
    <n v="120.28"/>
    <n v="360.84000000000003"/>
    <n v="0.2"/>
    <n v="72.168000000000006"/>
    <n v="69.23"/>
    <n v="288.67200000000003"/>
    <n v="207.69"/>
    <n v="80.982000000000028"/>
    <n v="0.28053292317924849"/>
  </r>
  <r>
    <n v="4255"/>
    <x v="123"/>
    <n v="2026"/>
    <x v="1"/>
    <n v="5"/>
    <s v="May"/>
    <x v="3"/>
    <x v="7"/>
    <x v="3"/>
    <x v="0"/>
    <x v="2"/>
    <x v="2"/>
    <n v="6"/>
    <n v="36.04"/>
    <n v="216.24"/>
    <n v="0"/>
    <n v="0"/>
    <n v="13.38"/>
    <n v="216.24"/>
    <n v="80.28"/>
    <n v="135.96"/>
    <n v="0.62874583795782468"/>
  </r>
  <r>
    <n v="4587"/>
    <x v="123"/>
    <n v="2026"/>
    <x v="1"/>
    <n v="5"/>
    <s v="May"/>
    <x v="2"/>
    <x v="2"/>
    <x v="3"/>
    <x v="0"/>
    <x v="1"/>
    <x v="1"/>
    <n v="2"/>
    <n v="91.72"/>
    <n v="183.44"/>
    <n v="0"/>
    <n v="0"/>
    <n v="45.67"/>
    <n v="183.44"/>
    <n v="91.34"/>
    <n v="92.1"/>
    <n v="0.50207152202354988"/>
  </r>
  <r>
    <n v="830"/>
    <x v="124"/>
    <n v="2026"/>
    <x v="1"/>
    <n v="5"/>
    <s v="May"/>
    <x v="3"/>
    <x v="8"/>
    <x v="0"/>
    <x v="2"/>
    <x v="0"/>
    <x v="4"/>
    <n v="2"/>
    <n v="50.4"/>
    <n v="100.8"/>
    <n v="0"/>
    <n v="0"/>
    <n v="22.21"/>
    <n v="100.8"/>
    <n v="44.42"/>
    <n v="56.379999999999995"/>
    <n v="0.55932539682539684"/>
  </r>
  <r>
    <n v="4320"/>
    <x v="124"/>
    <n v="2026"/>
    <x v="1"/>
    <n v="5"/>
    <s v="May"/>
    <x v="1"/>
    <x v="6"/>
    <x v="0"/>
    <x v="0"/>
    <x v="2"/>
    <x v="18"/>
    <n v="2"/>
    <n v="165.17"/>
    <n v="330.34"/>
    <n v="0"/>
    <n v="0"/>
    <n v="87.78"/>
    <n v="330.34"/>
    <n v="175.56"/>
    <n v="154.77999999999997"/>
    <n v="0.46854755706242052"/>
  </r>
  <r>
    <n v="4386"/>
    <x v="124"/>
    <n v="2026"/>
    <x v="1"/>
    <n v="5"/>
    <s v="May"/>
    <x v="0"/>
    <x v="15"/>
    <x v="0"/>
    <x v="0"/>
    <x v="1"/>
    <x v="17"/>
    <n v="1"/>
    <n v="69.819999999999993"/>
    <n v="69.819999999999993"/>
    <n v="0.05"/>
    <n v="3.4909999999999997"/>
    <n v="33.29"/>
    <n v="66.328999999999994"/>
    <n v="33.29"/>
    <n v="33.038999999999994"/>
    <n v="0.49810791659756665"/>
  </r>
  <r>
    <n v="4602"/>
    <x v="124"/>
    <n v="2026"/>
    <x v="1"/>
    <n v="5"/>
    <s v="May"/>
    <x v="1"/>
    <x v="12"/>
    <x v="3"/>
    <x v="1"/>
    <x v="2"/>
    <x v="15"/>
    <n v="2"/>
    <n v="131.36000000000001"/>
    <n v="262.72000000000003"/>
    <n v="0.1"/>
    <n v="26.272000000000006"/>
    <n v="65.3"/>
    <n v="236.44800000000004"/>
    <n v="130.6"/>
    <n v="105.84800000000004"/>
    <n v="0.4476586818243336"/>
  </r>
  <r>
    <n v="5190"/>
    <x v="124"/>
    <n v="2026"/>
    <x v="1"/>
    <n v="5"/>
    <s v="May"/>
    <x v="3"/>
    <x v="8"/>
    <x v="1"/>
    <x v="0"/>
    <x v="1"/>
    <x v="1"/>
    <n v="15"/>
    <n v="93.65"/>
    <n v="1404.75"/>
    <n v="0.1"/>
    <n v="140.47499999999999"/>
    <n v="44.89"/>
    <n v="1264.2750000000001"/>
    <n v="673.35"/>
    <n v="590.92500000000007"/>
    <n v="0.46740226612089936"/>
  </r>
  <r>
    <n v="393"/>
    <x v="125"/>
    <n v="2026"/>
    <x v="1"/>
    <n v="5"/>
    <s v="May"/>
    <x v="1"/>
    <x v="12"/>
    <x v="3"/>
    <x v="1"/>
    <x v="3"/>
    <x v="7"/>
    <n v="3"/>
    <n v="199.93"/>
    <n v="599.79"/>
    <n v="0"/>
    <n v="0"/>
    <n v="104.86"/>
    <n v="599.79"/>
    <n v="314.58"/>
    <n v="285.20999999999998"/>
    <n v="0.47551643075076278"/>
  </r>
  <r>
    <n v="812"/>
    <x v="125"/>
    <n v="2026"/>
    <x v="1"/>
    <n v="5"/>
    <s v="May"/>
    <x v="0"/>
    <x v="0"/>
    <x v="0"/>
    <x v="1"/>
    <x v="1"/>
    <x v="17"/>
    <n v="5"/>
    <n v="70.150000000000006"/>
    <n v="350.75"/>
    <n v="0"/>
    <n v="0"/>
    <n v="32.700000000000003"/>
    <n v="350.75"/>
    <n v="163.5"/>
    <n v="187.25"/>
    <n v="0.53385602280826805"/>
  </r>
  <r>
    <n v="1297"/>
    <x v="125"/>
    <n v="2026"/>
    <x v="1"/>
    <n v="5"/>
    <s v="May"/>
    <x v="2"/>
    <x v="2"/>
    <x v="2"/>
    <x v="1"/>
    <x v="4"/>
    <x v="14"/>
    <n v="2"/>
    <n v="35.86"/>
    <n v="71.72"/>
    <n v="0"/>
    <n v="0"/>
    <n v="13.9"/>
    <n v="71.72"/>
    <n v="27.8"/>
    <n v="43.92"/>
    <n v="0.61238148354712774"/>
  </r>
  <r>
    <n v="1574"/>
    <x v="125"/>
    <n v="2026"/>
    <x v="1"/>
    <n v="5"/>
    <s v="May"/>
    <x v="1"/>
    <x v="6"/>
    <x v="0"/>
    <x v="0"/>
    <x v="1"/>
    <x v="1"/>
    <n v="1"/>
    <n v="92.27"/>
    <n v="92.27"/>
    <n v="0"/>
    <n v="0"/>
    <n v="46.5"/>
    <n v="92.27"/>
    <n v="46.5"/>
    <n v="45.769999999999996"/>
    <n v="0.49604421805570603"/>
  </r>
  <r>
    <n v="3060"/>
    <x v="125"/>
    <n v="2026"/>
    <x v="1"/>
    <n v="5"/>
    <s v="May"/>
    <x v="1"/>
    <x v="6"/>
    <x v="1"/>
    <x v="2"/>
    <x v="1"/>
    <x v="11"/>
    <n v="6"/>
    <n v="157.31"/>
    <n v="943.86"/>
    <n v="0.15"/>
    <n v="141.57900000000001"/>
    <n v="80.34"/>
    <n v="802.28099999999995"/>
    <n v="482.04"/>
    <n v="320.24099999999993"/>
    <n v="0.3991631361081715"/>
  </r>
  <r>
    <n v="3490"/>
    <x v="125"/>
    <n v="2026"/>
    <x v="1"/>
    <n v="5"/>
    <s v="May"/>
    <x v="1"/>
    <x v="11"/>
    <x v="0"/>
    <x v="1"/>
    <x v="2"/>
    <x v="9"/>
    <n v="2"/>
    <n v="46.18"/>
    <n v="92.36"/>
    <n v="0.05"/>
    <n v="4.6180000000000003"/>
    <n v="17.899999999999999"/>
    <n v="87.74199999999999"/>
    <n v="35.799999999999997"/>
    <n v="51.941999999999993"/>
    <n v="0.59198559412823959"/>
  </r>
  <r>
    <n v="3654"/>
    <x v="125"/>
    <n v="2026"/>
    <x v="1"/>
    <n v="5"/>
    <s v="May"/>
    <x v="2"/>
    <x v="10"/>
    <x v="0"/>
    <x v="2"/>
    <x v="0"/>
    <x v="4"/>
    <n v="1"/>
    <n v="51.44"/>
    <n v="51.44"/>
    <n v="0.1"/>
    <n v="5.1440000000000001"/>
    <n v="22.88"/>
    <n v="46.295999999999999"/>
    <n v="22.88"/>
    <n v="23.416"/>
    <n v="0.50578883704855715"/>
  </r>
  <r>
    <n v="4209"/>
    <x v="125"/>
    <n v="2026"/>
    <x v="1"/>
    <n v="5"/>
    <s v="May"/>
    <x v="1"/>
    <x v="1"/>
    <x v="0"/>
    <x v="1"/>
    <x v="4"/>
    <x v="16"/>
    <n v="2"/>
    <n v="50.97"/>
    <n v="101.94"/>
    <n v="0.05"/>
    <n v="5.0970000000000004"/>
    <n v="21.67"/>
    <n v="96.842999999999989"/>
    <n v="43.34"/>
    <n v="53.502999999999986"/>
    <n v="0.55247152607829153"/>
  </r>
  <r>
    <n v="4227"/>
    <x v="125"/>
    <n v="2026"/>
    <x v="1"/>
    <n v="5"/>
    <s v="May"/>
    <x v="1"/>
    <x v="1"/>
    <x v="0"/>
    <x v="1"/>
    <x v="0"/>
    <x v="6"/>
    <n v="2"/>
    <n v="40.549999999999997"/>
    <n v="81.099999999999994"/>
    <n v="0"/>
    <n v="0"/>
    <n v="16.52"/>
    <n v="81.099999999999994"/>
    <n v="33.04"/>
    <n v="48.059999999999995"/>
    <n v="0.59260172626387175"/>
  </r>
  <r>
    <n v="4247"/>
    <x v="125"/>
    <n v="2026"/>
    <x v="1"/>
    <n v="5"/>
    <s v="May"/>
    <x v="2"/>
    <x v="16"/>
    <x v="0"/>
    <x v="1"/>
    <x v="0"/>
    <x v="4"/>
    <n v="2"/>
    <n v="51.3"/>
    <n v="102.6"/>
    <n v="0"/>
    <n v="0"/>
    <n v="23.12"/>
    <n v="102.6"/>
    <n v="46.24"/>
    <n v="56.359999999999992"/>
    <n v="0.54931773879142298"/>
  </r>
  <r>
    <n v="5196"/>
    <x v="125"/>
    <n v="2026"/>
    <x v="1"/>
    <n v="5"/>
    <s v="May"/>
    <x v="3"/>
    <x v="8"/>
    <x v="0"/>
    <x v="1"/>
    <x v="3"/>
    <x v="13"/>
    <n v="3"/>
    <n v="82.56"/>
    <n v="247.68"/>
    <n v="0"/>
    <n v="0"/>
    <n v="39.99"/>
    <n v="247.68"/>
    <n v="119.97"/>
    <n v="127.71000000000001"/>
    <n v="0.515625"/>
  </r>
  <r>
    <n v="400"/>
    <x v="126"/>
    <n v="2026"/>
    <x v="1"/>
    <n v="5"/>
    <s v="May"/>
    <x v="1"/>
    <x v="12"/>
    <x v="1"/>
    <x v="2"/>
    <x v="1"/>
    <x v="1"/>
    <n v="6"/>
    <n v="92.66"/>
    <n v="555.96"/>
    <n v="0.15"/>
    <n v="83.394000000000005"/>
    <n v="44.71"/>
    <n v="472.56600000000003"/>
    <n v="268.26"/>
    <n v="204.30600000000004"/>
    <n v="0.43233326138571126"/>
  </r>
  <r>
    <n v="829"/>
    <x v="126"/>
    <n v="2026"/>
    <x v="1"/>
    <n v="5"/>
    <s v="May"/>
    <x v="2"/>
    <x v="16"/>
    <x v="3"/>
    <x v="1"/>
    <x v="4"/>
    <x v="10"/>
    <n v="1"/>
    <n v="39.42"/>
    <n v="39.42"/>
    <n v="0"/>
    <n v="0"/>
    <n v="14.86"/>
    <n v="39.42"/>
    <n v="14.86"/>
    <n v="24.560000000000002"/>
    <n v="0.62303399289700667"/>
  </r>
  <r>
    <n v="1236"/>
    <x v="126"/>
    <n v="2026"/>
    <x v="1"/>
    <n v="5"/>
    <s v="May"/>
    <x v="0"/>
    <x v="9"/>
    <x v="2"/>
    <x v="0"/>
    <x v="4"/>
    <x v="12"/>
    <n v="2"/>
    <n v="124.25"/>
    <n v="248.5"/>
    <n v="0"/>
    <n v="0"/>
    <n v="69.510000000000005"/>
    <n v="248.5"/>
    <n v="139.02000000000001"/>
    <n v="109.47999999999999"/>
    <n v="0.44056338028169012"/>
  </r>
  <r>
    <n v="1364"/>
    <x v="126"/>
    <n v="2026"/>
    <x v="1"/>
    <n v="5"/>
    <s v="May"/>
    <x v="1"/>
    <x v="14"/>
    <x v="0"/>
    <x v="1"/>
    <x v="1"/>
    <x v="11"/>
    <n v="2"/>
    <n v="156.43"/>
    <n v="312.86"/>
    <n v="0"/>
    <n v="0"/>
    <n v="78.569999999999993"/>
    <n v="312.86"/>
    <n v="157.13999999999999"/>
    <n v="155.72000000000003"/>
    <n v="0.49773061433228927"/>
  </r>
  <r>
    <n v="2105"/>
    <x v="126"/>
    <n v="2026"/>
    <x v="1"/>
    <n v="5"/>
    <s v="May"/>
    <x v="1"/>
    <x v="14"/>
    <x v="2"/>
    <x v="1"/>
    <x v="3"/>
    <x v="13"/>
    <n v="1"/>
    <n v="80.3"/>
    <n v="80.3"/>
    <n v="0"/>
    <n v="0"/>
    <n v="40.020000000000003"/>
    <n v="80.3"/>
    <n v="40.020000000000003"/>
    <n v="40.279999999999994"/>
    <n v="0.50161892901618921"/>
  </r>
  <r>
    <n v="4706"/>
    <x v="126"/>
    <n v="2026"/>
    <x v="1"/>
    <n v="5"/>
    <s v="May"/>
    <x v="3"/>
    <x v="13"/>
    <x v="2"/>
    <x v="1"/>
    <x v="3"/>
    <x v="13"/>
    <n v="1"/>
    <n v="79.89"/>
    <n v="79.89"/>
    <n v="0"/>
    <n v="0"/>
    <n v="39.549999999999997"/>
    <n v="79.89"/>
    <n v="39.549999999999997"/>
    <n v="40.340000000000003"/>
    <n v="0.50494429841031419"/>
  </r>
  <r>
    <n v="68"/>
    <x v="127"/>
    <n v="2026"/>
    <x v="1"/>
    <n v="5"/>
    <s v="May"/>
    <x v="3"/>
    <x v="7"/>
    <x v="2"/>
    <x v="1"/>
    <x v="4"/>
    <x v="10"/>
    <n v="1"/>
    <n v="39.5"/>
    <n v="39.5"/>
    <n v="0"/>
    <n v="0"/>
    <n v="14.68"/>
    <n v="39.5"/>
    <n v="14.68"/>
    <n v="24.82"/>
    <n v="0.62835443037974681"/>
  </r>
  <r>
    <n v="1352"/>
    <x v="127"/>
    <n v="2026"/>
    <x v="1"/>
    <n v="5"/>
    <s v="May"/>
    <x v="3"/>
    <x v="7"/>
    <x v="0"/>
    <x v="0"/>
    <x v="0"/>
    <x v="0"/>
    <n v="1"/>
    <n v="80.7"/>
    <n v="80.7"/>
    <n v="0"/>
    <n v="0"/>
    <n v="41.88"/>
    <n v="80.7"/>
    <n v="41.88"/>
    <n v="38.82"/>
    <n v="0.48104089219330853"/>
  </r>
  <r>
    <n v="2526"/>
    <x v="127"/>
    <n v="2026"/>
    <x v="1"/>
    <n v="5"/>
    <s v="May"/>
    <x v="1"/>
    <x v="14"/>
    <x v="0"/>
    <x v="1"/>
    <x v="3"/>
    <x v="13"/>
    <n v="1"/>
    <n v="80.86"/>
    <n v="80.86"/>
    <n v="0"/>
    <n v="0"/>
    <n v="38.44"/>
    <n v="80.86"/>
    <n v="38.44"/>
    <n v="42.42"/>
    <n v="0.52461043779371752"/>
  </r>
  <r>
    <n v="3298"/>
    <x v="127"/>
    <n v="2026"/>
    <x v="1"/>
    <n v="5"/>
    <s v="May"/>
    <x v="1"/>
    <x v="14"/>
    <x v="3"/>
    <x v="1"/>
    <x v="3"/>
    <x v="5"/>
    <n v="2"/>
    <n v="337.7"/>
    <n v="675.4"/>
    <n v="0.1"/>
    <n v="67.540000000000006"/>
    <n v="192.16"/>
    <n v="607.86"/>
    <n v="384.32"/>
    <n v="223.54000000000002"/>
    <n v="0.36774915276543946"/>
  </r>
  <r>
    <n v="3510"/>
    <x v="127"/>
    <n v="2026"/>
    <x v="1"/>
    <n v="5"/>
    <s v="May"/>
    <x v="2"/>
    <x v="2"/>
    <x v="0"/>
    <x v="0"/>
    <x v="3"/>
    <x v="19"/>
    <n v="4"/>
    <n v="121.81"/>
    <n v="487.24"/>
    <n v="0"/>
    <n v="0"/>
    <n v="58.95"/>
    <n v="487.24"/>
    <n v="235.8"/>
    <n v="251.44"/>
    <n v="0.5160495854199163"/>
  </r>
  <r>
    <n v="3638"/>
    <x v="127"/>
    <n v="2026"/>
    <x v="1"/>
    <n v="5"/>
    <s v="May"/>
    <x v="3"/>
    <x v="7"/>
    <x v="1"/>
    <x v="2"/>
    <x v="2"/>
    <x v="18"/>
    <n v="10"/>
    <n v="168.55"/>
    <n v="1685.5"/>
    <n v="0.1"/>
    <n v="168.55"/>
    <n v="88.85"/>
    <n v="1516.95"/>
    <n v="888.5"/>
    <n v="628.45000000000005"/>
    <n v="0.41428524341606515"/>
  </r>
  <r>
    <n v="3754"/>
    <x v="127"/>
    <n v="2026"/>
    <x v="1"/>
    <n v="5"/>
    <s v="May"/>
    <x v="1"/>
    <x v="12"/>
    <x v="0"/>
    <x v="0"/>
    <x v="0"/>
    <x v="6"/>
    <n v="1"/>
    <n v="39.42"/>
    <n v="39.42"/>
    <n v="0.05"/>
    <n v="1.9710000000000001"/>
    <n v="16.77"/>
    <n v="37.448999999999998"/>
    <n v="16.77"/>
    <n v="20.678999999999998"/>
    <n v="0.55219097973243614"/>
  </r>
  <r>
    <n v="4029"/>
    <x v="127"/>
    <n v="2026"/>
    <x v="1"/>
    <n v="5"/>
    <s v="May"/>
    <x v="3"/>
    <x v="13"/>
    <x v="2"/>
    <x v="1"/>
    <x v="2"/>
    <x v="18"/>
    <n v="1"/>
    <n v="161.36000000000001"/>
    <n v="161.36000000000001"/>
    <n v="0"/>
    <n v="0"/>
    <n v="87"/>
    <n v="161.36000000000001"/>
    <n v="87"/>
    <n v="74.360000000000014"/>
    <n v="0.46083292017848293"/>
  </r>
  <r>
    <n v="4651"/>
    <x v="127"/>
    <n v="2026"/>
    <x v="1"/>
    <n v="5"/>
    <s v="May"/>
    <x v="1"/>
    <x v="11"/>
    <x v="0"/>
    <x v="2"/>
    <x v="3"/>
    <x v="19"/>
    <n v="1"/>
    <n v="123.68"/>
    <n v="123.68"/>
    <n v="0"/>
    <n v="0"/>
    <n v="59.26"/>
    <n v="123.68"/>
    <n v="59.26"/>
    <n v="64.420000000000016"/>
    <n v="0.52086028460543343"/>
  </r>
  <r>
    <n v="4886"/>
    <x v="127"/>
    <n v="2026"/>
    <x v="1"/>
    <n v="5"/>
    <s v="May"/>
    <x v="3"/>
    <x v="8"/>
    <x v="3"/>
    <x v="0"/>
    <x v="1"/>
    <x v="3"/>
    <n v="1"/>
    <n v="146.29"/>
    <n v="146.29"/>
    <n v="0"/>
    <n v="0"/>
    <n v="81.16"/>
    <n v="146.29"/>
    <n v="81.16"/>
    <n v="65.13"/>
    <n v="0.44521156606740037"/>
  </r>
  <r>
    <n v="162"/>
    <x v="128"/>
    <n v="2026"/>
    <x v="1"/>
    <n v="5"/>
    <s v="May"/>
    <x v="0"/>
    <x v="0"/>
    <x v="0"/>
    <x v="1"/>
    <x v="2"/>
    <x v="18"/>
    <n v="2"/>
    <n v="164.95"/>
    <n v="329.9"/>
    <n v="0.1"/>
    <n v="32.99"/>
    <n v="86.27"/>
    <n v="296.90999999999997"/>
    <n v="172.54"/>
    <n v="124.36999999999998"/>
    <n v="0.41888114243373409"/>
  </r>
  <r>
    <n v="184"/>
    <x v="128"/>
    <n v="2026"/>
    <x v="1"/>
    <n v="5"/>
    <s v="May"/>
    <x v="0"/>
    <x v="15"/>
    <x v="2"/>
    <x v="2"/>
    <x v="1"/>
    <x v="1"/>
    <n v="2"/>
    <n v="91.59"/>
    <n v="183.18"/>
    <n v="0"/>
    <n v="0"/>
    <n v="44.97"/>
    <n v="183.18"/>
    <n v="89.94"/>
    <n v="93.240000000000009"/>
    <n v="0.50900753357353423"/>
  </r>
  <r>
    <n v="328"/>
    <x v="128"/>
    <n v="2026"/>
    <x v="1"/>
    <n v="5"/>
    <s v="May"/>
    <x v="3"/>
    <x v="13"/>
    <x v="0"/>
    <x v="0"/>
    <x v="4"/>
    <x v="16"/>
    <n v="1"/>
    <n v="51.78"/>
    <n v="51.78"/>
    <n v="0.1"/>
    <n v="5.1780000000000008"/>
    <n v="21.63"/>
    <n v="46.602000000000004"/>
    <n v="21.63"/>
    <n v="24.972000000000005"/>
    <n v="0.53585683017896235"/>
  </r>
  <r>
    <n v="908"/>
    <x v="128"/>
    <n v="2026"/>
    <x v="1"/>
    <n v="5"/>
    <s v="May"/>
    <x v="3"/>
    <x v="8"/>
    <x v="2"/>
    <x v="0"/>
    <x v="2"/>
    <x v="9"/>
    <n v="2"/>
    <n v="46.25"/>
    <n v="92.5"/>
    <n v="0"/>
    <n v="0"/>
    <n v="18.12"/>
    <n v="92.5"/>
    <n v="36.24"/>
    <n v="56.26"/>
    <n v="0.60821621621621624"/>
  </r>
  <r>
    <n v="3159"/>
    <x v="128"/>
    <n v="2026"/>
    <x v="1"/>
    <n v="5"/>
    <s v="May"/>
    <x v="0"/>
    <x v="0"/>
    <x v="0"/>
    <x v="0"/>
    <x v="3"/>
    <x v="7"/>
    <n v="3"/>
    <n v="198.5"/>
    <n v="595.5"/>
    <n v="0"/>
    <n v="0"/>
    <n v="102.23"/>
    <n v="595.5"/>
    <n v="306.69"/>
    <n v="288.81"/>
    <n v="0.48498740554156172"/>
  </r>
  <r>
    <n v="4509"/>
    <x v="128"/>
    <n v="2026"/>
    <x v="1"/>
    <n v="5"/>
    <s v="May"/>
    <x v="3"/>
    <x v="8"/>
    <x v="0"/>
    <x v="1"/>
    <x v="1"/>
    <x v="11"/>
    <n v="1"/>
    <n v="152.80000000000001"/>
    <n v="152.80000000000001"/>
    <n v="0.1"/>
    <n v="15.280000000000001"/>
    <n v="77.67"/>
    <n v="137.52000000000001"/>
    <n v="77.67"/>
    <n v="59.850000000000009"/>
    <n v="0.43520942408376967"/>
  </r>
  <r>
    <n v="4677"/>
    <x v="128"/>
    <n v="2026"/>
    <x v="1"/>
    <n v="5"/>
    <s v="May"/>
    <x v="1"/>
    <x v="14"/>
    <x v="0"/>
    <x v="2"/>
    <x v="2"/>
    <x v="18"/>
    <n v="2"/>
    <n v="161.47999999999999"/>
    <n v="322.95999999999998"/>
    <n v="0"/>
    <n v="0"/>
    <n v="85.03"/>
    <n v="322.95999999999998"/>
    <n v="170.06"/>
    <n v="152.89999999999998"/>
    <n v="0.47343324250681196"/>
  </r>
  <r>
    <n v="4867"/>
    <x v="128"/>
    <n v="2026"/>
    <x v="1"/>
    <n v="5"/>
    <s v="May"/>
    <x v="1"/>
    <x v="6"/>
    <x v="2"/>
    <x v="0"/>
    <x v="0"/>
    <x v="0"/>
    <n v="1"/>
    <n v="82.86"/>
    <n v="82.86"/>
    <n v="0"/>
    <n v="0"/>
    <n v="42.67"/>
    <n v="82.86"/>
    <n v="42.67"/>
    <n v="40.19"/>
    <n v="0.48503499879314504"/>
  </r>
  <r>
    <n v="1615"/>
    <x v="129"/>
    <n v="2026"/>
    <x v="1"/>
    <n v="5"/>
    <s v="May"/>
    <x v="3"/>
    <x v="4"/>
    <x v="0"/>
    <x v="1"/>
    <x v="4"/>
    <x v="16"/>
    <n v="1"/>
    <n v="51.15"/>
    <n v="51.15"/>
    <n v="0"/>
    <n v="0"/>
    <n v="21.39"/>
    <n v="51.15"/>
    <n v="21.39"/>
    <n v="29.759999999999998"/>
    <n v="0.58181818181818179"/>
  </r>
  <r>
    <n v="1812"/>
    <x v="129"/>
    <n v="2026"/>
    <x v="1"/>
    <n v="5"/>
    <s v="May"/>
    <x v="2"/>
    <x v="2"/>
    <x v="1"/>
    <x v="2"/>
    <x v="4"/>
    <x v="16"/>
    <n v="12"/>
    <n v="50.53"/>
    <n v="606.36"/>
    <n v="0.1"/>
    <n v="60.636000000000003"/>
    <n v="22.09"/>
    <n v="545.72400000000005"/>
    <n v="265.08"/>
    <n v="280.64400000000006"/>
    <n v="0.5142599555819426"/>
  </r>
  <r>
    <n v="3645"/>
    <x v="129"/>
    <n v="2026"/>
    <x v="1"/>
    <n v="5"/>
    <s v="May"/>
    <x v="1"/>
    <x v="1"/>
    <x v="3"/>
    <x v="0"/>
    <x v="0"/>
    <x v="4"/>
    <n v="2"/>
    <n v="50.93"/>
    <n v="101.86"/>
    <n v="0"/>
    <n v="0"/>
    <n v="22.91"/>
    <n v="101.86"/>
    <n v="45.82"/>
    <n v="56.04"/>
    <n v="0.55016689573924993"/>
  </r>
  <r>
    <n v="3804"/>
    <x v="129"/>
    <n v="2026"/>
    <x v="1"/>
    <n v="5"/>
    <s v="May"/>
    <x v="2"/>
    <x v="5"/>
    <x v="0"/>
    <x v="0"/>
    <x v="4"/>
    <x v="16"/>
    <n v="2"/>
    <n v="50.79"/>
    <n v="101.58"/>
    <n v="0.05"/>
    <n v="5.0790000000000006"/>
    <n v="21.83"/>
    <n v="96.500999999999991"/>
    <n v="43.66"/>
    <n v="52.840999999999994"/>
    <n v="0.54756945523880585"/>
  </r>
  <r>
    <n v="4367"/>
    <x v="129"/>
    <n v="2026"/>
    <x v="1"/>
    <n v="5"/>
    <s v="May"/>
    <x v="3"/>
    <x v="8"/>
    <x v="0"/>
    <x v="2"/>
    <x v="2"/>
    <x v="18"/>
    <n v="5"/>
    <n v="160.94"/>
    <n v="804.7"/>
    <n v="0.1"/>
    <n v="80.470000000000013"/>
    <n v="88.89"/>
    <n v="724.23"/>
    <n v="444.45"/>
    <n v="279.78000000000003"/>
    <n v="0.38631374011018604"/>
  </r>
  <r>
    <n v="4746"/>
    <x v="129"/>
    <n v="2026"/>
    <x v="1"/>
    <n v="5"/>
    <s v="May"/>
    <x v="1"/>
    <x v="1"/>
    <x v="0"/>
    <x v="0"/>
    <x v="4"/>
    <x v="14"/>
    <n v="2"/>
    <n v="36.409999999999997"/>
    <n v="72.819999999999993"/>
    <n v="0"/>
    <n v="0"/>
    <n v="13.92"/>
    <n v="72.819999999999993"/>
    <n v="27.84"/>
    <n v="44.97999999999999"/>
    <n v="0.61768744850315838"/>
  </r>
  <r>
    <n v="4795"/>
    <x v="129"/>
    <n v="2026"/>
    <x v="1"/>
    <n v="5"/>
    <s v="May"/>
    <x v="3"/>
    <x v="4"/>
    <x v="3"/>
    <x v="0"/>
    <x v="1"/>
    <x v="17"/>
    <n v="2"/>
    <n v="72.25"/>
    <n v="144.5"/>
    <n v="0"/>
    <n v="0"/>
    <n v="32.25"/>
    <n v="144.5"/>
    <n v="64.5"/>
    <n v="80"/>
    <n v="0.55363321799307963"/>
  </r>
  <r>
    <n v="4800"/>
    <x v="129"/>
    <n v="2026"/>
    <x v="1"/>
    <n v="5"/>
    <s v="May"/>
    <x v="3"/>
    <x v="8"/>
    <x v="2"/>
    <x v="1"/>
    <x v="0"/>
    <x v="8"/>
    <n v="4"/>
    <n v="103.36"/>
    <n v="413.44"/>
    <n v="0"/>
    <n v="0"/>
    <n v="51.59"/>
    <n v="413.44"/>
    <n v="206.36"/>
    <n v="207.07999999999998"/>
    <n v="0.50087074303405565"/>
  </r>
  <r>
    <n v="5018"/>
    <x v="129"/>
    <n v="2026"/>
    <x v="1"/>
    <n v="5"/>
    <s v="May"/>
    <x v="2"/>
    <x v="2"/>
    <x v="1"/>
    <x v="2"/>
    <x v="1"/>
    <x v="3"/>
    <n v="4"/>
    <n v="145.85"/>
    <n v="583.4"/>
    <n v="0.15"/>
    <n v="87.509999999999991"/>
    <n v="79.69"/>
    <n v="495.89"/>
    <n v="318.76"/>
    <n v="177.13"/>
    <n v="0.35719615237250196"/>
  </r>
  <r>
    <n v="474"/>
    <x v="130"/>
    <n v="2026"/>
    <x v="1"/>
    <n v="5"/>
    <s v="May"/>
    <x v="1"/>
    <x v="12"/>
    <x v="0"/>
    <x v="0"/>
    <x v="0"/>
    <x v="8"/>
    <n v="2"/>
    <n v="100.49"/>
    <n v="200.98"/>
    <n v="0.1"/>
    <n v="20.097999999999999"/>
    <n v="50.11"/>
    <n v="180.88200000000001"/>
    <n v="100.22"/>
    <n v="80.662000000000006"/>
    <n v="0.44593713028383147"/>
  </r>
  <r>
    <n v="1175"/>
    <x v="130"/>
    <n v="2026"/>
    <x v="1"/>
    <n v="5"/>
    <s v="May"/>
    <x v="2"/>
    <x v="16"/>
    <x v="1"/>
    <x v="0"/>
    <x v="3"/>
    <x v="5"/>
    <n v="4"/>
    <n v="332.89"/>
    <n v="1331.56"/>
    <n v="0.1"/>
    <n v="133.15600000000001"/>
    <n v="198.06"/>
    <n v="1198.404"/>
    <n v="792.24"/>
    <n v="406.16399999999999"/>
    <n v="0.33892076461694054"/>
  </r>
  <r>
    <n v="2015"/>
    <x v="130"/>
    <n v="2026"/>
    <x v="1"/>
    <n v="5"/>
    <s v="May"/>
    <x v="1"/>
    <x v="12"/>
    <x v="0"/>
    <x v="1"/>
    <x v="1"/>
    <x v="11"/>
    <n v="1"/>
    <n v="154.6"/>
    <n v="154.6"/>
    <n v="0"/>
    <n v="0"/>
    <n v="80.05"/>
    <n v="154.6"/>
    <n v="80.05"/>
    <n v="74.55"/>
    <n v="0.48221216041397152"/>
  </r>
  <r>
    <n v="2196"/>
    <x v="130"/>
    <n v="2026"/>
    <x v="1"/>
    <n v="5"/>
    <s v="May"/>
    <x v="3"/>
    <x v="4"/>
    <x v="3"/>
    <x v="0"/>
    <x v="0"/>
    <x v="0"/>
    <n v="1"/>
    <n v="83.23"/>
    <n v="83.23"/>
    <n v="0.05"/>
    <n v="4.1615000000000002"/>
    <n v="43.82"/>
    <n v="79.0685"/>
    <n v="43.82"/>
    <n v="35.2485"/>
    <n v="0.44579699880483376"/>
  </r>
  <r>
    <n v="3508"/>
    <x v="130"/>
    <n v="2026"/>
    <x v="1"/>
    <n v="5"/>
    <s v="May"/>
    <x v="1"/>
    <x v="12"/>
    <x v="3"/>
    <x v="0"/>
    <x v="2"/>
    <x v="9"/>
    <n v="3"/>
    <n v="46.23"/>
    <n v="138.69"/>
    <n v="0"/>
    <n v="0"/>
    <n v="18.47"/>
    <n v="138.69"/>
    <n v="55.41"/>
    <n v="83.28"/>
    <n v="0.60047588146225395"/>
  </r>
  <r>
    <n v="3516"/>
    <x v="130"/>
    <n v="2026"/>
    <x v="1"/>
    <n v="5"/>
    <s v="May"/>
    <x v="3"/>
    <x v="7"/>
    <x v="3"/>
    <x v="0"/>
    <x v="3"/>
    <x v="19"/>
    <n v="1"/>
    <n v="125.3"/>
    <n v="125.3"/>
    <n v="0.05"/>
    <n v="6.2650000000000006"/>
    <n v="59.62"/>
    <n v="119.035"/>
    <n v="59.62"/>
    <n v="59.414999999999999"/>
    <n v="0.49913890872432476"/>
  </r>
  <r>
    <n v="3570"/>
    <x v="130"/>
    <n v="2026"/>
    <x v="1"/>
    <n v="5"/>
    <s v="May"/>
    <x v="1"/>
    <x v="12"/>
    <x v="0"/>
    <x v="2"/>
    <x v="2"/>
    <x v="2"/>
    <n v="1"/>
    <n v="36.159999999999997"/>
    <n v="36.159999999999997"/>
    <n v="0.1"/>
    <n v="3.6159999999999997"/>
    <n v="13.38"/>
    <n v="32.543999999999997"/>
    <n v="13.38"/>
    <n v="19.163999999999994"/>
    <n v="0.58886430678466062"/>
  </r>
  <r>
    <n v="4799"/>
    <x v="130"/>
    <n v="2026"/>
    <x v="1"/>
    <n v="5"/>
    <s v="May"/>
    <x v="3"/>
    <x v="13"/>
    <x v="0"/>
    <x v="0"/>
    <x v="3"/>
    <x v="19"/>
    <n v="1"/>
    <n v="121.41"/>
    <n v="121.41"/>
    <n v="0.05"/>
    <n v="6.0705"/>
    <n v="60.75"/>
    <n v="115.33949999999999"/>
    <n v="60.75"/>
    <n v="54.589499999999987"/>
    <n v="0.47329405797666879"/>
  </r>
  <r>
    <n v="5156"/>
    <x v="130"/>
    <n v="2026"/>
    <x v="1"/>
    <n v="5"/>
    <s v="May"/>
    <x v="0"/>
    <x v="0"/>
    <x v="2"/>
    <x v="1"/>
    <x v="2"/>
    <x v="15"/>
    <n v="3"/>
    <n v="132.58000000000001"/>
    <n v="397.74"/>
    <n v="0.1"/>
    <n v="39.774000000000001"/>
    <n v="67.88"/>
    <n v="357.96600000000001"/>
    <n v="203.64"/>
    <n v="154.32600000000002"/>
    <n v="0.43111915656794225"/>
  </r>
  <r>
    <n v="526"/>
    <x v="131"/>
    <n v="2026"/>
    <x v="1"/>
    <n v="5"/>
    <s v="May"/>
    <x v="1"/>
    <x v="1"/>
    <x v="2"/>
    <x v="0"/>
    <x v="3"/>
    <x v="13"/>
    <n v="2"/>
    <n v="81.11"/>
    <n v="162.22"/>
    <n v="0.05"/>
    <n v="8.1110000000000007"/>
    <n v="40.049999999999997"/>
    <n v="154.10899999999998"/>
    <n v="80.099999999999994"/>
    <n v="74.008999999999986"/>
    <n v="0.48023801335418437"/>
  </r>
  <r>
    <n v="712"/>
    <x v="131"/>
    <n v="2026"/>
    <x v="1"/>
    <n v="5"/>
    <s v="May"/>
    <x v="1"/>
    <x v="14"/>
    <x v="3"/>
    <x v="2"/>
    <x v="0"/>
    <x v="8"/>
    <n v="3"/>
    <n v="104.54"/>
    <n v="313.62"/>
    <n v="0"/>
    <n v="0"/>
    <n v="51.45"/>
    <n v="313.62"/>
    <n v="154.35000000000002"/>
    <n v="159.26999999999998"/>
    <n v="0.50784388750717424"/>
  </r>
  <r>
    <n v="1533"/>
    <x v="131"/>
    <n v="2026"/>
    <x v="1"/>
    <n v="5"/>
    <s v="May"/>
    <x v="2"/>
    <x v="16"/>
    <x v="2"/>
    <x v="1"/>
    <x v="1"/>
    <x v="3"/>
    <n v="3"/>
    <n v="143.87"/>
    <n v="431.61"/>
    <n v="0"/>
    <n v="0"/>
    <n v="79.2"/>
    <n v="431.61"/>
    <n v="237.60000000000002"/>
    <n v="194.01"/>
    <n v="0.44950302356293875"/>
  </r>
  <r>
    <n v="1933"/>
    <x v="131"/>
    <n v="2026"/>
    <x v="1"/>
    <n v="5"/>
    <s v="May"/>
    <x v="3"/>
    <x v="13"/>
    <x v="0"/>
    <x v="0"/>
    <x v="2"/>
    <x v="2"/>
    <n v="1"/>
    <n v="36.950000000000003"/>
    <n v="36.950000000000003"/>
    <n v="0.1"/>
    <n v="3.6950000000000003"/>
    <n v="13.26"/>
    <n v="33.255000000000003"/>
    <n v="13.26"/>
    <n v="19.995000000000005"/>
    <n v="0.60126296797474077"/>
  </r>
  <r>
    <n v="3128"/>
    <x v="131"/>
    <n v="2026"/>
    <x v="1"/>
    <n v="5"/>
    <s v="May"/>
    <x v="2"/>
    <x v="5"/>
    <x v="0"/>
    <x v="1"/>
    <x v="3"/>
    <x v="19"/>
    <n v="1"/>
    <n v="121.38"/>
    <n v="121.38"/>
    <n v="0"/>
    <n v="0"/>
    <n v="59.68"/>
    <n v="121.38"/>
    <n v="59.68"/>
    <n v="61.699999999999996"/>
    <n v="0.50832097544900312"/>
  </r>
  <r>
    <n v="4922"/>
    <x v="131"/>
    <n v="2026"/>
    <x v="1"/>
    <n v="5"/>
    <s v="May"/>
    <x v="3"/>
    <x v="8"/>
    <x v="0"/>
    <x v="0"/>
    <x v="4"/>
    <x v="10"/>
    <n v="2"/>
    <n v="39.79"/>
    <n v="79.58"/>
    <n v="0.1"/>
    <n v="7.9580000000000002"/>
    <n v="14.33"/>
    <n v="71.622"/>
    <n v="28.66"/>
    <n v="42.962000000000003"/>
    <n v="0.59984362346764963"/>
  </r>
  <r>
    <n v="5051"/>
    <x v="131"/>
    <n v="2026"/>
    <x v="1"/>
    <n v="5"/>
    <s v="May"/>
    <x v="0"/>
    <x v="15"/>
    <x v="2"/>
    <x v="0"/>
    <x v="0"/>
    <x v="4"/>
    <n v="4"/>
    <n v="51.31"/>
    <n v="205.24"/>
    <n v="0"/>
    <n v="0"/>
    <n v="22.19"/>
    <n v="205.24"/>
    <n v="88.76"/>
    <n v="116.48"/>
    <n v="0.56753069577080495"/>
  </r>
  <r>
    <n v="5182"/>
    <x v="131"/>
    <n v="2026"/>
    <x v="1"/>
    <n v="5"/>
    <s v="May"/>
    <x v="3"/>
    <x v="7"/>
    <x v="0"/>
    <x v="0"/>
    <x v="4"/>
    <x v="16"/>
    <n v="2"/>
    <n v="51.15"/>
    <n v="102.3"/>
    <n v="0"/>
    <n v="0"/>
    <n v="22.53"/>
    <n v="102.3"/>
    <n v="45.06"/>
    <n v="57.239999999999995"/>
    <n v="0.55953079178885623"/>
  </r>
  <r>
    <n v="1071"/>
    <x v="132"/>
    <n v="2026"/>
    <x v="1"/>
    <n v="5"/>
    <s v="May"/>
    <x v="1"/>
    <x v="12"/>
    <x v="2"/>
    <x v="2"/>
    <x v="4"/>
    <x v="16"/>
    <n v="1"/>
    <n v="50.83"/>
    <n v="50.83"/>
    <n v="0.1"/>
    <n v="5.0830000000000002"/>
    <n v="21.82"/>
    <n v="45.747"/>
    <n v="21.82"/>
    <n v="23.927"/>
    <n v="0.52302883249174803"/>
  </r>
  <r>
    <n v="1210"/>
    <x v="132"/>
    <n v="2026"/>
    <x v="1"/>
    <n v="5"/>
    <s v="May"/>
    <x v="2"/>
    <x v="2"/>
    <x v="1"/>
    <x v="2"/>
    <x v="1"/>
    <x v="3"/>
    <n v="6"/>
    <n v="141.9"/>
    <n v="851.40000000000009"/>
    <n v="0.1"/>
    <n v="85.140000000000015"/>
    <n v="79.64"/>
    <n v="766.2600000000001"/>
    <n v="477.84000000000003"/>
    <n v="288.42000000000007"/>
    <n v="0.37639965546942294"/>
  </r>
  <r>
    <n v="1244"/>
    <x v="132"/>
    <n v="2026"/>
    <x v="1"/>
    <n v="5"/>
    <s v="May"/>
    <x v="3"/>
    <x v="8"/>
    <x v="0"/>
    <x v="0"/>
    <x v="3"/>
    <x v="19"/>
    <n v="1"/>
    <n v="122.11"/>
    <n v="122.11"/>
    <n v="0"/>
    <n v="0"/>
    <n v="59.86"/>
    <n v="122.11"/>
    <n v="59.86"/>
    <n v="62.25"/>
    <n v="0.50978625829170421"/>
  </r>
  <r>
    <n v="1403"/>
    <x v="132"/>
    <n v="2026"/>
    <x v="1"/>
    <n v="5"/>
    <s v="May"/>
    <x v="1"/>
    <x v="11"/>
    <x v="0"/>
    <x v="0"/>
    <x v="0"/>
    <x v="8"/>
    <n v="1"/>
    <n v="102.38"/>
    <n v="102.38"/>
    <n v="0"/>
    <n v="0"/>
    <n v="50.82"/>
    <n v="102.38"/>
    <n v="50.82"/>
    <n v="51.559999999999995"/>
    <n v="0.50361398710685679"/>
  </r>
  <r>
    <n v="1592"/>
    <x v="132"/>
    <n v="2026"/>
    <x v="1"/>
    <n v="5"/>
    <s v="May"/>
    <x v="2"/>
    <x v="16"/>
    <x v="2"/>
    <x v="0"/>
    <x v="4"/>
    <x v="14"/>
    <n v="5"/>
    <n v="37.119999999999997"/>
    <n v="185.6"/>
    <n v="0.1"/>
    <n v="18.559999999999999"/>
    <n v="13.96"/>
    <n v="167.04"/>
    <n v="69.800000000000011"/>
    <n v="97.239999999999981"/>
    <n v="0.58213601532567039"/>
  </r>
  <r>
    <n v="2581"/>
    <x v="132"/>
    <n v="2026"/>
    <x v="1"/>
    <n v="5"/>
    <s v="May"/>
    <x v="1"/>
    <x v="12"/>
    <x v="0"/>
    <x v="1"/>
    <x v="1"/>
    <x v="1"/>
    <n v="2"/>
    <n v="91.76"/>
    <n v="183.52"/>
    <n v="0.05"/>
    <n v="9.1760000000000002"/>
    <n v="46.31"/>
    <n v="174.34399999999999"/>
    <n v="92.62"/>
    <n v="81.72399999999999"/>
    <n v="0.46875143394668006"/>
  </r>
  <r>
    <n v="3428"/>
    <x v="132"/>
    <n v="2026"/>
    <x v="1"/>
    <n v="5"/>
    <s v="May"/>
    <x v="3"/>
    <x v="4"/>
    <x v="0"/>
    <x v="0"/>
    <x v="1"/>
    <x v="3"/>
    <n v="1"/>
    <n v="144.51"/>
    <n v="144.51"/>
    <n v="0"/>
    <n v="0"/>
    <n v="79.22"/>
    <n v="144.51"/>
    <n v="79.22"/>
    <n v="65.289999999999992"/>
    <n v="0.45180264341568055"/>
  </r>
  <r>
    <n v="765"/>
    <x v="133"/>
    <n v="2026"/>
    <x v="1"/>
    <n v="5"/>
    <s v="May"/>
    <x v="1"/>
    <x v="6"/>
    <x v="1"/>
    <x v="2"/>
    <x v="4"/>
    <x v="16"/>
    <n v="3"/>
    <n v="49.7"/>
    <n v="149.10000000000002"/>
    <n v="0.1"/>
    <n v="14.910000000000004"/>
    <n v="21.84"/>
    <n v="134.19000000000003"/>
    <n v="65.52"/>
    <n v="68.67000000000003"/>
    <n v="0.5117370892018781"/>
  </r>
  <r>
    <n v="854"/>
    <x v="133"/>
    <n v="2026"/>
    <x v="1"/>
    <n v="5"/>
    <s v="May"/>
    <x v="0"/>
    <x v="0"/>
    <x v="0"/>
    <x v="0"/>
    <x v="3"/>
    <x v="19"/>
    <n v="1"/>
    <n v="120.9"/>
    <n v="120.9"/>
    <n v="0"/>
    <n v="0"/>
    <n v="59.31"/>
    <n v="120.9"/>
    <n v="59.31"/>
    <n v="61.59"/>
    <n v="0.50942928039702229"/>
  </r>
  <r>
    <n v="1087"/>
    <x v="133"/>
    <n v="2026"/>
    <x v="1"/>
    <n v="5"/>
    <s v="May"/>
    <x v="2"/>
    <x v="10"/>
    <x v="0"/>
    <x v="0"/>
    <x v="3"/>
    <x v="7"/>
    <n v="1"/>
    <n v="195.72"/>
    <n v="195.72"/>
    <n v="0.05"/>
    <n v="9.7860000000000014"/>
    <n v="105.73"/>
    <n v="185.934"/>
    <n v="105.73"/>
    <n v="80.203999999999994"/>
    <n v="0.43135736336549524"/>
  </r>
  <r>
    <n v="1150"/>
    <x v="133"/>
    <n v="2026"/>
    <x v="1"/>
    <n v="5"/>
    <s v="May"/>
    <x v="0"/>
    <x v="0"/>
    <x v="1"/>
    <x v="0"/>
    <x v="0"/>
    <x v="6"/>
    <n v="8"/>
    <n v="40.15"/>
    <n v="321.2"/>
    <n v="0.15"/>
    <n v="48.18"/>
    <n v="16.91"/>
    <n v="273.02"/>
    <n v="135.28"/>
    <n v="137.73999999999998"/>
    <n v="0.50450516445681637"/>
  </r>
  <r>
    <n v="1902"/>
    <x v="133"/>
    <n v="2026"/>
    <x v="1"/>
    <n v="5"/>
    <s v="May"/>
    <x v="1"/>
    <x v="14"/>
    <x v="2"/>
    <x v="2"/>
    <x v="2"/>
    <x v="15"/>
    <n v="4"/>
    <n v="130.83000000000001"/>
    <n v="523.32000000000005"/>
    <n v="0"/>
    <n v="0"/>
    <n v="66.959999999999994"/>
    <n v="523.32000000000005"/>
    <n v="267.83999999999997"/>
    <n v="255.48000000000008"/>
    <n v="0.48819078193074994"/>
  </r>
  <r>
    <n v="3913"/>
    <x v="133"/>
    <n v="2026"/>
    <x v="1"/>
    <n v="5"/>
    <s v="May"/>
    <x v="1"/>
    <x v="12"/>
    <x v="0"/>
    <x v="1"/>
    <x v="0"/>
    <x v="4"/>
    <n v="1"/>
    <n v="50.34"/>
    <n v="50.34"/>
    <n v="0.05"/>
    <n v="2.5170000000000003"/>
    <n v="22.23"/>
    <n v="47.823"/>
    <n v="22.23"/>
    <n v="25.593"/>
    <n v="0.53516090584028608"/>
  </r>
  <r>
    <n v="4378"/>
    <x v="133"/>
    <n v="2026"/>
    <x v="1"/>
    <n v="5"/>
    <s v="May"/>
    <x v="2"/>
    <x v="10"/>
    <x v="0"/>
    <x v="0"/>
    <x v="0"/>
    <x v="8"/>
    <n v="2"/>
    <n v="103.37"/>
    <n v="206.74"/>
    <n v="0"/>
    <n v="0"/>
    <n v="50.49"/>
    <n v="206.74"/>
    <n v="100.98"/>
    <n v="105.76"/>
    <n v="0.51156041404662866"/>
  </r>
  <r>
    <n v="4551"/>
    <x v="133"/>
    <n v="2026"/>
    <x v="1"/>
    <n v="5"/>
    <s v="May"/>
    <x v="1"/>
    <x v="14"/>
    <x v="2"/>
    <x v="2"/>
    <x v="4"/>
    <x v="12"/>
    <n v="3"/>
    <n v="122.31"/>
    <n v="366.93"/>
    <n v="0.05"/>
    <n v="18.346500000000002"/>
    <n v="71.11"/>
    <n v="348.58350000000002"/>
    <n v="213.32999999999998"/>
    <n v="135.25350000000003"/>
    <n v="0.38800889887214979"/>
  </r>
  <r>
    <n v="787"/>
    <x v="134"/>
    <n v="2026"/>
    <x v="1"/>
    <n v="5"/>
    <s v="May"/>
    <x v="0"/>
    <x v="9"/>
    <x v="0"/>
    <x v="2"/>
    <x v="2"/>
    <x v="18"/>
    <n v="1"/>
    <n v="166.48"/>
    <n v="166.48"/>
    <n v="0"/>
    <n v="0"/>
    <n v="89.42"/>
    <n v="166.48"/>
    <n v="89.42"/>
    <n v="77.059999999999988"/>
    <n v="0.4628784238346948"/>
  </r>
  <r>
    <n v="1133"/>
    <x v="134"/>
    <n v="2026"/>
    <x v="1"/>
    <n v="5"/>
    <s v="May"/>
    <x v="0"/>
    <x v="15"/>
    <x v="2"/>
    <x v="1"/>
    <x v="3"/>
    <x v="7"/>
    <n v="3"/>
    <n v="192.21"/>
    <n v="576.63"/>
    <n v="0"/>
    <n v="0"/>
    <n v="103.51"/>
    <n v="576.63"/>
    <n v="310.53000000000003"/>
    <n v="266.09999999999997"/>
    <n v="0.46147442900993701"/>
  </r>
  <r>
    <n v="2075"/>
    <x v="134"/>
    <n v="2026"/>
    <x v="1"/>
    <n v="5"/>
    <s v="May"/>
    <x v="0"/>
    <x v="9"/>
    <x v="1"/>
    <x v="2"/>
    <x v="3"/>
    <x v="13"/>
    <n v="6"/>
    <n v="81.13"/>
    <n v="486.78"/>
    <n v="0.05"/>
    <n v="24.338999999999999"/>
    <n v="39.409999999999997"/>
    <n v="462.44099999999997"/>
    <n v="236.45999999999998"/>
    <n v="225.98099999999999"/>
    <n v="0.48866990599881932"/>
  </r>
  <r>
    <n v="2172"/>
    <x v="134"/>
    <n v="2026"/>
    <x v="1"/>
    <n v="5"/>
    <s v="May"/>
    <x v="2"/>
    <x v="10"/>
    <x v="1"/>
    <x v="2"/>
    <x v="2"/>
    <x v="2"/>
    <n v="6"/>
    <n v="37.1"/>
    <n v="222.60000000000002"/>
    <n v="0.1"/>
    <n v="22.260000000000005"/>
    <n v="13.63"/>
    <n v="200.34000000000003"/>
    <n v="81.78"/>
    <n v="118.56000000000003"/>
    <n v="0.59179395028451642"/>
  </r>
  <r>
    <n v="2977"/>
    <x v="134"/>
    <n v="2026"/>
    <x v="1"/>
    <n v="5"/>
    <s v="May"/>
    <x v="1"/>
    <x v="14"/>
    <x v="1"/>
    <x v="2"/>
    <x v="2"/>
    <x v="2"/>
    <n v="6"/>
    <n v="35.92"/>
    <n v="215.52"/>
    <n v="0.15"/>
    <n v="32.328000000000003"/>
    <n v="13.3"/>
    <n v="183.19200000000001"/>
    <n v="79.800000000000011"/>
    <n v="103.392"/>
    <n v="0.56439145814227687"/>
  </r>
  <r>
    <n v="3531"/>
    <x v="134"/>
    <n v="2026"/>
    <x v="1"/>
    <n v="5"/>
    <s v="May"/>
    <x v="3"/>
    <x v="13"/>
    <x v="2"/>
    <x v="2"/>
    <x v="4"/>
    <x v="14"/>
    <n v="4"/>
    <n v="36.21"/>
    <n v="144.84"/>
    <n v="0"/>
    <n v="0"/>
    <n v="14.3"/>
    <n v="144.84"/>
    <n v="57.2"/>
    <n v="87.64"/>
    <n v="0.60508146920740125"/>
  </r>
  <r>
    <n v="3881"/>
    <x v="134"/>
    <n v="2026"/>
    <x v="1"/>
    <n v="5"/>
    <s v="May"/>
    <x v="2"/>
    <x v="10"/>
    <x v="0"/>
    <x v="2"/>
    <x v="1"/>
    <x v="17"/>
    <n v="3"/>
    <n v="73.03"/>
    <n v="219.09"/>
    <n v="0.05"/>
    <n v="10.954500000000001"/>
    <n v="33.200000000000003"/>
    <n v="208.13550000000001"/>
    <n v="99.600000000000009"/>
    <n v="108.5355"/>
    <n v="0.52146558371829888"/>
  </r>
  <r>
    <n v="4469"/>
    <x v="134"/>
    <n v="2026"/>
    <x v="1"/>
    <n v="5"/>
    <s v="May"/>
    <x v="2"/>
    <x v="5"/>
    <x v="2"/>
    <x v="0"/>
    <x v="0"/>
    <x v="0"/>
    <n v="2"/>
    <n v="80.81"/>
    <n v="161.62"/>
    <n v="0"/>
    <n v="0"/>
    <n v="42.53"/>
    <n v="161.62"/>
    <n v="85.06"/>
    <n v="76.56"/>
    <n v="0.47370374953594852"/>
  </r>
  <r>
    <n v="5037"/>
    <x v="134"/>
    <n v="2026"/>
    <x v="1"/>
    <n v="5"/>
    <s v="May"/>
    <x v="1"/>
    <x v="11"/>
    <x v="0"/>
    <x v="1"/>
    <x v="0"/>
    <x v="4"/>
    <n v="1"/>
    <n v="51.53"/>
    <n v="51.53"/>
    <n v="0.1"/>
    <n v="5.1530000000000005"/>
    <n v="23.06"/>
    <n v="46.377000000000002"/>
    <n v="23.06"/>
    <n v="23.317000000000004"/>
    <n v="0.50277076999374692"/>
  </r>
  <r>
    <n v="35"/>
    <x v="135"/>
    <n v="2026"/>
    <x v="1"/>
    <n v="5"/>
    <s v="May"/>
    <x v="3"/>
    <x v="13"/>
    <x v="1"/>
    <x v="2"/>
    <x v="3"/>
    <x v="13"/>
    <n v="5"/>
    <n v="81.75"/>
    <n v="408.75"/>
    <n v="0.05"/>
    <n v="20.4375"/>
    <n v="39.159999999999997"/>
    <n v="388.3125"/>
    <n v="195.79999999999998"/>
    <n v="192.51250000000002"/>
    <n v="0.49576694028649609"/>
  </r>
  <r>
    <n v="226"/>
    <x v="135"/>
    <n v="2026"/>
    <x v="1"/>
    <n v="5"/>
    <s v="May"/>
    <x v="2"/>
    <x v="10"/>
    <x v="0"/>
    <x v="1"/>
    <x v="2"/>
    <x v="18"/>
    <n v="1"/>
    <n v="165.99"/>
    <n v="165.99"/>
    <n v="0.1"/>
    <n v="16.599"/>
    <n v="89.9"/>
    <n v="149.39100000000002"/>
    <n v="89.9"/>
    <n v="59.491000000000014"/>
    <n v="0.3982234538894579"/>
  </r>
  <r>
    <n v="1713"/>
    <x v="135"/>
    <n v="2026"/>
    <x v="1"/>
    <n v="5"/>
    <s v="May"/>
    <x v="0"/>
    <x v="15"/>
    <x v="2"/>
    <x v="1"/>
    <x v="3"/>
    <x v="19"/>
    <n v="2"/>
    <n v="121.22"/>
    <n v="242.44"/>
    <n v="0"/>
    <n v="0"/>
    <n v="60.38"/>
    <n v="242.44"/>
    <n v="120.76"/>
    <n v="121.67999999999999"/>
    <n v="0.50189737667051637"/>
  </r>
  <r>
    <n v="2320"/>
    <x v="135"/>
    <n v="2026"/>
    <x v="1"/>
    <n v="5"/>
    <s v="May"/>
    <x v="1"/>
    <x v="12"/>
    <x v="2"/>
    <x v="2"/>
    <x v="2"/>
    <x v="15"/>
    <n v="2"/>
    <n v="131.1"/>
    <n v="262.2"/>
    <n v="0"/>
    <n v="0"/>
    <n v="65.55"/>
    <n v="262.2"/>
    <n v="131.1"/>
    <n v="131.1"/>
    <n v="0.5"/>
  </r>
  <r>
    <n v="2496"/>
    <x v="135"/>
    <n v="2026"/>
    <x v="1"/>
    <n v="5"/>
    <s v="May"/>
    <x v="1"/>
    <x v="6"/>
    <x v="0"/>
    <x v="0"/>
    <x v="2"/>
    <x v="9"/>
    <n v="2"/>
    <n v="46.44"/>
    <n v="92.88"/>
    <n v="0"/>
    <n v="0"/>
    <n v="18.63"/>
    <n v="92.88"/>
    <n v="37.26"/>
    <n v="55.62"/>
    <n v="0.59883720930232553"/>
  </r>
  <r>
    <n v="2504"/>
    <x v="135"/>
    <n v="2026"/>
    <x v="1"/>
    <n v="5"/>
    <s v="May"/>
    <x v="3"/>
    <x v="7"/>
    <x v="0"/>
    <x v="1"/>
    <x v="2"/>
    <x v="2"/>
    <n v="1"/>
    <n v="36.659999999999997"/>
    <n v="36.659999999999997"/>
    <n v="0"/>
    <n v="0"/>
    <n v="13.61"/>
    <n v="36.659999999999997"/>
    <n v="13.61"/>
    <n v="23.049999999999997"/>
    <n v="0.62875068194217132"/>
  </r>
  <r>
    <n v="2598"/>
    <x v="135"/>
    <n v="2026"/>
    <x v="1"/>
    <n v="5"/>
    <s v="May"/>
    <x v="3"/>
    <x v="8"/>
    <x v="0"/>
    <x v="1"/>
    <x v="1"/>
    <x v="11"/>
    <n v="5"/>
    <n v="156.16999999999999"/>
    <n v="780.84999999999991"/>
    <n v="0.1"/>
    <n v="78.084999999999994"/>
    <n v="80.59"/>
    <n v="702.76499999999999"/>
    <n v="402.95000000000005"/>
    <n v="299.81499999999994"/>
    <n v="0.42662198601239382"/>
  </r>
  <r>
    <n v="2600"/>
    <x v="135"/>
    <n v="2026"/>
    <x v="1"/>
    <n v="5"/>
    <s v="May"/>
    <x v="1"/>
    <x v="12"/>
    <x v="2"/>
    <x v="1"/>
    <x v="2"/>
    <x v="2"/>
    <n v="1"/>
    <n v="35.97"/>
    <n v="35.97"/>
    <n v="0.1"/>
    <n v="3.597"/>
    <n v="13.54"/>
    <n v="32.372999999999998"/>
    <n v="13.54"/>
    <n v="18.832999999999998"/>
    <n v="0.58175022395205878"/>
  </r>
  <r>
    <n v="2856"/>
    <x v="135"/>
    <n v="2026"/>
    <x v="1"/>
    <n v="5"/>
    <s v="May"/>
    <x v="1"/>
    <x v="11"/>
    <x v="1"/>
    <x v="2"/>
    <x v="4"/>
    <x v="12"/>
    <n v="4"/>
    <n v="125.11"/>
    <n v="500.44"/>
    <n v="0.15"/>
    <n v="75.066000000000003"/>
    <n v="70.010000000000005"/>
    <n v="425.37399999999997"/>
    <n v="280.04000000000002"/>
    <n v="145.33399999999995"/>
    <n v="0.34166169065340135"/>
  </r>
  <r>
    <n v="3478"/>
    <x v="135"/>
    <n v="2026"/>
    <x v="1"/>
    <n v="5"/>
    <s v="May"/>
    <x v="3"/>
    <x v="8"/>
    <x v="0"/>
    <x v="1"/>
    <x v="4"/>
    <x v="14"/>
    <n v="4"/>
    <n v="36.29"/>
    <n v="145.16"/>
    <n v="0.1"/>
    <n v="14.516"/>
    <n v="13.77"/>
    <n v="130.64400000000001"/>
    <n v="55.08"/>
    <n v="75.564000000000007"/>
    <n v="0.57839625241113257"/>
  </r>
  <r>
    <n v="3599"/>
    <x v="135"/>
    <n v="2026"/>
    <x v="1"/>
    <n v="5"/>
    <s v="May"/>
    <x v="1"/>
    <x v="6"/>
    <x v="0"/>
    <x v="1"/>
    <x v="1"/>
    <x v="3"/>
    <n v="4"/>
    <n v="143.34"/>
    <n v="573.36"/>
    <n v="0"/>
    <n v="0"/>
    <n v="80.55"/>
    <n v="573.36"/>
    <n v="322.2"/>
    <n v="251.16000000000003"/>
    <n v="0.43804939305148599"/>
  </r>
  <r>
    <n v="282"/>
    <x v="136"/>
    <n v="2026"/>
    <x v="1"/>
    <n v="5"/>
    <s v="May"/>
    <x v="1"/>
    <x v="12"/>
    <x v="3"/>
    <x v="1"/>
    <x v="0"/>
    <x v="4"/>
    <n v="3"/>
    <n v="51.68"/>
    <n v="155.04"/>
    <n v="0"/>
    <n v="0"/>
    <n v="22.4"/>
    <n v="155.04"/>
    <n v="67.199999999999989"/>
    <n v="87.84"/>
    <n v="0.56656346749226016"/>
  </r>
  <r>
    <n v="980"/>
    <x v="136"/>
    <n v="2026"/>
    <x v="1"/>
    <n v="5"/>
    <s v="May"/>
    <x v="3"/>
    <x v="7"/>
    <x v="0"/>
    <x v="0"/>
    <x v="2"/>
    <x v="9"/>
    <n v="1"/>
    <n v="46.84"/>
    <n v="46.84"/>
    <n v="0"/>
    <n v="0"/>
    <n v="17.93"/>
    <n v="46.84"/>
    <n v="17.93"/>
    <n v="28.910000000000004"/>
    <n v="0.61720751494449189"/>
  </r>
  <r>
    <n v="1155"/>
    <x v="136"/>
    <n v="2026"/>
    <x v="1"/>
    <n v="5"/>
    <s v="May"/>
    <x v="2"/>
    <x v="2"/>
    <x v="3"/>
    <x v="1"/>
    <x v="1"/>
    <x v="17"/>
    <n v="5"/>
    <n v="72.900000000000006"/>
    <n v="364.5"/>
    <n v="0.05"/>
    <n v="18.225000000000001"/>
    <n v="31.57"/>
    <n v="346.27499999999998"/>
    <n v="157.85"/>
    <n v="188.42499999999998"/>
    <n v="0.54414843693596127"/>
  </r>
  <r>
    <n v="1816"/>
    <x v="136"/>
    <n v="2026"/>
    <x v="1"/>
    <n v="5"/>
    <s v="May"/>
    <x v="3"/>
    <x v="7"/>
    <x v="0"/>
    <x v="1"/>
    <x v="1"/>
    <x v="1"/>
    <n v="1"/>
    <n v="91.07"/>
    <n v="91.07"/>
    <n v="0"/>
    <n v="0"/>
    <n v="45.3"/>
    <n v="91.07"/>
    <n v="45.3"/>
    <n v="45.769999999999996"/>
    <n v="0.50258043263423735"/>
  </r>
  <r>
    <n v="2128"/>
    <x v="136"/>
    <n v="2026"/>
    <x v="1"/>
    <n v="5"/>
    <s v="May"/>
    <x v="2"/>
    <x v="10"/>
    <x v="2"/>
    <x v="1"/>
    <x v="0"/>
    <x v="0"/>
    <n v="1"/>
    <n v="81.86"/>
    <n v="81.86"/>
    <n v="0"/>
    <n v="0"/>
    <n v="43.14"/>
    <n v="81.86"/>
    <n v="43.14"/>
    <n v="38.72"/>
    <n v="0.47300268751526997"/>
  </r>
  <r>
    <n v="2296"/>
    <x v="136"/>
    <n v="2026"/>
    <x v="1"/>
    <n v="5"/>
    <s v="May"/>
    <x v="3"/>
    <x v="8"/>
    <x v="0"/>
    <x v="0"/>
    <x v="2"/>
    <x v="9"/>
    <n v="1"/>
    <n v="45.45"/>
    <n v="45.45"/>
    <n v="0"/>
    <n v="0"/>
    <n v="17.93"/>
    <n v="45.45"/>
    <n v="17.93"/>
    <n v="27.520000000000003"/>
    <n v="0.60550055005500558"/>
  </r>
  <r>
    <n v="2322"/>
    <x v="136"/>
    <n v="2026"/>
    <x v="1"/>
    <n v="5"/>
    <s v="May"/>
    <x v="2"/>
    <x v="10"/>
    <x v="2"/>
    <x v="2"/>
    <x v="1"/>
    <x v="17"/>
    <n v="1"/>
    <n v="70.62"/>
    <n v="70.62"/>
    <n v="0"/>
    <n v="0"/>
    <n v="32.53"/>
    <n v="70.62"/>
    <n v="32.53"/>
    <n v="38.090000000000003"/>
    <n v="0.53936561880487111"/>
  </r>
  <r>
    <n v="3480"/>
    <x v="136"/>
    <n v="2026"/>
    <x v="1"/>
    <n v="5"/>
    <s v="May"/>
    <x v="3"/>
    <x v="8"/>
    <x v="0"/>
    <x v="1"/>
    <x v="4"/>
    <x v="16"/>
    <n v="2"/>
    <n v="51.56"/>
    <n v="103.12"/>
    <n v="0"/>
    <n v="0"/>
    <n v="22.46"/>
    <n v="103.12"/>
    <n v="44.92"/>
    <n v="58.2"/>
    <n v="0.56439100077579518"/>
  </r>
  <r>
    <n v="4426"/>
    <x v="136"/>
    <n v="2026"/>
    <x v="1"/>
    <n v="5"/>
    <s v="May"/>
    <x v="3"/>
    <x v="8"/>
    <x v="0"/>
    <x v="1"/>
    <x v="1"/>
    <x v="3"/>
    <n v="2"/>
    <n v="146.22"/>
    <n v="292.44"/>
    <n v="0"/>
    <n v="0"/>
    <n v="81.069999999999993"/>
    <n v="292.44"/>
    <n v="162.13999999999999"/>
    <n v="130.30000000000001"/>
    <n v="0.4455614826973055"/>
  </r>
  <r>
    <n v="4938"/>
    <x v="136"/>
    <n v="2026"/>
    <x v="1"/>
    <n v="5"/>
    <s v="May"/>
    <x v="3"/>
    <x v="13"/>
    <x v="2"/>
    <x v="0"/>
    <x v="4"/>
    <x v="16"/>
    <n v="2"/>
    <n v="51.34"/>
    <n v="102.68"/>
    <n v="0"/>
    <n v="0"/>
    <n v="22.17"/>
    <n v="102.68"/>
    <n v="44.34"/>
    <n v="58.34"/>
    <n v="0.56817296455005839"/>
  </r>
  <r>
    <n v="915"/>
    <x v="137"/>
    <n v="2026"/>
    <x v="1"/>
    <n v="5"/>
    <s v="May"/>
    <x v="3"/>
    <x v="8"/>
    <x v="0"/>
    <x v="1"/>
    <x v="1"/>
    <x v="11"/>
    <n v="1"/>
    <n v="153.61000000000001"/>
    <n v="153.61000000000001"/>
    <n v="0.05"/>
    <n v="7.6805000000000012"/>
    <n v="79.94"/>
    <n v="145.92950000000002"/>
    <n v="79.94"/>
    <n v="65.989500000000021"/>
    <n v="0.45220123415758989"/>
  </r>
  <r>
    <n v="1188"/>
    <x v="137"/>
    <n v="2026"/>
    <x v="1"/>
    <n v="5"/>
    <s v="May"/>
    <x v="1"/>
    <x v="6"/>
    <x v="0"/>
    <x v="0"/>
    <x v="3"/>
    <x v="13"/>
    <n v="1"/>
    <n v="82.44"/>
    <n v="82.44"/>
    <n v="0.15"/>
    <n v="12.366"/>
    <n v="39.380000000000003"/>
    <n v="70.073999999999998"/>
    <n v="39.380000000000003"/>
    <n v="30.693999999999996"/>
    <n v="0.43802266175757054"/>
  </r>
  <r>
    <n v="1594"/>
    <x v="137"/>
    <n v="2026"/>
    <x v="1"/>
    <n v="5"/>
    <s v="May"/>
    <x v="0"/>
    <x v="0"/>
    <x v="1"/>
    <x v="2"/>
    <x v="1"/>
    <x v="1"/>
    <n v="10"/>
    <n v="92.09"/>
    <n v="920.90000000000009"/>
    <n v="0.15"/>
    <n v="138.13500000000002"/>
    <n v="45.13"/>
    <n v="782.7650000000001"/>
    <n v="451.3"/>
    <n v="331.46500000000009"/>
    <n v="0.42345403792964686"/>
  </r>
  <r>
    <n v="3022"/>
    <x v="137"/>
    <n v="2026"/>
    <x v="1"/>
    <n v="5"/>
    <s v="May"/>
    <x v="3"/>
    <x v="8"/>
    <x v="3"/>
    <x v="1"/>
    <x v="2"/>
    <x v="2"/>
    <n v="1"/>
    <n v="36.72"/>
    <n v="36.72"/>
    <n v="0"/>
    <n v="0"/>
    <n v="13.67"/>
    <n v="36.72"/>
    <n v="13.67"/>
    <n v="23.049999999999997"/>
    <n v="0.62772331154684091"/>
  </r>
  <r>
    <n v="588"/>
    <x v="138"/>
    <n v="2026"/>
    <x v="1"/>
    <n v="5"/>
    <s v="May"/>
    <x v="1"/>
    <x v="1"/>
    <x v="1"/>
    <x v="2"/>
    <x v="2"/>
    <x v="15"/>
    <n v="3"/>
    <n v="132.41999999999999"/>
    <n v="397.26"/>
    <n v="0.05"/>
    <n v="19.863"/>
    <n v="67.09"/>
    <n v="377.39699999999999"/>
    <n v="201.27"/>
    <n v="176.12699999999998"/>
    <n v="0.46668892439526544"/>
  </r>
  <r>
    <n v="1016"/>
    <x v="138"/>
    <n v="2026"/>
    <x v="1"/>
    <n v="5"/>
    <s v="May"/>
    <x v="3"/>
    <x v="13"/>
    <x v="2"/>
    <x v="0"/>
    <x v="3"/>
    <x v="7"/>
    <n v="2"/>
    <n v="192.1"/>
    <n v="384.2"/>
    <n v="0.05"/>
    <n v="19.21"/>
    <n v="106.07"/>
    <n v="364.98999999999995"/>
    <n v="212.14"/>
    <n v="152.84999999999997"/>
    <n v="0.41877859667388145"/>
  </r>
  <r>
    <n v="1930"/>
    <x v="138"/>
    <n v="2026"/>
    <x v="1"/>
    <n v="5"/>
    <s v="May"/>
    <x v="2"/>
    <x v="16"/>
    <x v="2"/>
    <x v="1"/>
    <x v="2"/>
    <x v="2"/>
    <n v="4"/>
    <n v="36.94"/>
    <n v="147.76"/>
    <n v="0"/>
    <n v="0"/>
    <n v="13.63"/>
    <n v="147.76"/>
    <n v="54.52"/>
    <n v="93.239999999999981"/>
    <n v="0.63102328099620997"/>
  </r>
  <r>
    <n v="2658"/>
    <x v="138"/>
    <n v="2026"/>
    <x v="1"/>
    <n v="5"/>
    <s v="May"/>
    <x v="0"/>
    <x v="15"/>
    <x v="0"/>
    <x v="2"/>
    <x v="1"/>
    <x v="11"/>
    <n v="1"/>
    <n v="153.16999999999999"/>
    <n v="153.16999999999999"/>
    <n v="0"/>
    <n v="0"/>
    <n v="78.489999999999995"/>
    <n v="153.16999999999999"/>
    <n v="78.489999999999995"/>
    <n v="74.679999999999993"/>
    <n v="0.48756283867598094"/>
  </r>
  <r>
    <n v="2951"/>
    <x v="138"/>
    <n v="2026"/>
    <x v="1"/>
    <n v="5"/>
    <s v="May"/>
    <x v="0"/>
    <x v="0"/>
    <x v="0"/>
    <x v="2"/>
    <x v="0"/>
    <x v="0"/>
    <n v="2"/>
    <n v="82.85"/>
    <n v="165.7"/>
    <n v="0"/>
    <n v="0"/>
    <n v="42.53"/>
    <n v="165.7"/>
    <n v="85.06"/>
    <n v="80.639999999999986"/>
    <n v="0.48666264333132164"/>
  </r>
  <r>
    <n v="4328"/>
    <x v="138"/>
    <n v="2026"/>
    <x v="1"/>
    <n v="5"/>
    <s v="May"/>
    <x v="2"/>
    <x v="5"/>
    <x v="3"/>
    <x v="1"/>
    <x v="1"/>
    <x v="3"/>
    <n v="1"/>
    <n v="143.52000000000001"/>
    <n v="143.52000000000001"/>
    <n v="0"/>
    <n v="0"/>
    <n v="81.040000000000006"/>
    <n v="143.52000000000001"/>
    <n v="81.040000000000006"/>
    <n v="62.480000000000004"/>
    <n v="0.435340022296544"/>
  </r>
  <r>
    <n v="4591"/>
    <x v="138"/>
    <n v="2026"/>
    <x v="1"/>
    <n v="5"/>
    <s v="May"/>
    <x v="2"/>
    <x v="16"/>
    <x v="2"/>
    <x v="1"/>
    <x v="3"/>
    <x v="7"/>
    <n v="1"/>
    <n v="192.94"/>
    <n v="192.94"/>
    <n v="0"/>
    <n v="0"/>
    <n v="105.15"/>
    <n v="192.94"/>
    <n v="105.15"/>
    <n v="87.789999999999992"/>
    <n v="0.45501192080439512"/>
  </r>
  <r>
    <n v="280"/>
    <x v="139"/>
    <n v="2026"/>
    <x v="1"/>
    <n v="5"/>
    <s v="May"/>
    <x v="3"/>
    <x v="8"/>
    <x v="2"/>
    <x v="2"/>
    <x v="2"/>
    <x v="18"/>
    <n v="1"/>
    <n v="168.56"/>
    <n v="168.56"/>
    <n v="0"/>
    <n v="0"/>
    <n v="85.46"/>
    <n v="168.56"/>
    <n v="85.46"/>
    <n v="83.100000000000009"/>
    <n v="0.49299952539155201"/>
  </r>
  <r>
    <n v="409"/>
    <x v="139"/>
    <n v="2026"/>
    <x v="1"/>
    <n v="5"/>
    <s v="May"/>
    <x v="0"/>
    <x v="0"/>
    <x v="0"/>
    <x v="1"/>
    <x v="3"/>
    <x v="19"/>
    <n v="2"/>
    <n v="123.9"/>
    <n v="247.8"/>
    <n v="0"/>
    <n v="0"/>
    <n v="58.95"/>
    <n v="247.8"/>
    <n v="117.9"/>
    <n v="129.9"/>
    <n v="0.52421307506053272"/>
  </r>
  <r>
    <n v="1372"/>
    <x v="139"/>
    <n v="2026"/>
    <x v="1"/>
    <n v="5"/>
    <s v="May"/>
    <x v="0"/>
    <x v="9"/>
    <x v="0"/>
    <x v="1"/>
    <x v="1"/>
    <x v="3"/>
    <n v="2"/>
    <n v="140.93"/>
    <n v="281.86"/>
    <n v="0"/>
    <n v="0"/>
    <n v="81.040000000000006"/>
    <n v="281.86"/>
    <n v="162.08000000000001"/>
    <n v="119.78"/>
    <n v="0.42496274746327961"/>
  </r>
  <r>
    <n v="2327"/>
    <x v="139"/>
    <n v="2026"/>
    <x v="1"/>
    <n v="5"/>
    <s v="May"/>
    <x v="2"/>
    <x v="5"/>
    <x v="2"/>
    <x v="0"/>
    <x v="1"/>
    <x v="17"/>
    <n v="1"/>
    <n v="73.150000000000006"/>
    <n v="73.150000000000006"/>
    <n v="0"/>
    <n v="0"/>
    <n v="32.950000000000003"/>
    <n v="73.150000000000006"/>
    <n v="32.950000000000003"/>
    <n v="40.200000000000003"/>
    <n v="0.54955570745044424"/>
  </r>
  <r>
    <n v="2703"/>
    <x v="139"/>
    <n v="2026"/>
    <x v="1"/>
    <n v="5"/>
    <s v="May"/>
    <x v="3"/>
    <x v="8"/>
    <x v="2"/>
    <x v="2"/>
    <x v="3"/>
    <x v="7"/>
    <n v="2"/>
    <n v="197.35"/>
    <n v="394.7"/>
    <n v="0.05"/>
    <n v="19.734999999999999"/>
    <n v="102.63"/>
    <n v="374.96499999999997"/>
    <n v="205.26"/>
    <n v="169.70499999999998"/>
    <n v="0.45258890829810783"/>
  </r>
  <r>
    <n v="2776"/>
    <x v="139"/>
    <n v="2026"/>
    <x v="1"/>
    <n v="5"/>
    <s v="May"/>
    <x v="3"/>
    <x v="4"/>
    <x v="0"/>
    <x v="2"/>
    <x v="2"/>
    <x v="2"/>
    <n v="3"/>
    <n v="36.74"/>
    <n v="110.22"/>
    <n v="0.05"/>
    <n v="5.5110000000000001"/>
    <n v="13.97"/>
    <n v="104.70899999999999"/>
    <n v="41.910000000000004"/>
    <n v="62.798999999999985"/>
    <n v="0.59974787267570118"/>
  </r>
  <r>
    <n v="3411"/>
    <x v="139"/>
    <n v="2026"/>
    <x v="1"/>
    <n v="5"/>
    <s v="May"/>
    <x v="1"/>
    <x v="11"/>
    <x v="0"/>
    <x v="0"/>
    <x v="1"/>
    <x v="11"/>
    <n v="2"/>
    <n v="151.35"/>
    <n v="302.7"/>
    <n v="0.05"/>
    <n v="15.135"/>
    <n v="77.150000000000006"/>
    <n v="287.565"/>
    <n v="154.30000000000001"/>
    <n v="133.26499999999999"/>
    <n v="0.46342566028550064"/>
  </r>
  <r>
    <n v="3841"/>
    <x v="139"/>
    <n v="2026"/>
    <x v="1"/>
    <n v="5"/>
    <s v="May"/>
    <x v="0"/>
    <x v="15"/>
    <x v="2"/>
    <x v="1"/>
    <x v="0"/>
    <x v="4"/>
    <n v="2"/>
    <n v="50.09"/>
    <n v="100.18"/>
    <n v="0.05"/>
    <n v="5.0090000000000003"/>
    <n v="23.16"/>
    <n v="95.171000000000006"/>
    <n v="46.32"/>
    <n v="48.851000000000006"/>
    <n v="0.51329711781950382"/>
  </r>
  <r>
    <n v="5121"/>
    <x v="139"/>
    <n v="2026"/>
    <x v="1"/>
    <n v="5"/>
    <s v="May"/>
    <x v="0"/>
    <x v="9"/>
    <x v="0"/>
    <x v="1"/>
    <x v="4"/>
    <x v="12"/>
    <n v="2"/>
    <n v="121.96"/>
    <n v="243.92"/>
    <n v="0.05"/>
    <n v="12.196"/>
    <n v="71.2"/>
    <n v="231.72399999999999"/>
    <n v="142.4"/>
    <n v="89.323999999999984"/>
    <n v="0.38547582468799085"/>
  </r>
  <r>
    <n v="53"/>
    <x v="140"/>
    <n v="2026"/>
    <x v="1"/>
    <n v="5"/>
    <s v="May"/>
    <x v="3"/>
    <x v="13"/>
    <x v="0"/>
    <x v="2"/>
    <x v="2"/>
    <x v="15"/>
    <n v="1"/>
    <n v="134.28"/>
    <n v="134.28"/>
    <n v="0.05"/>
    <n v="6.7140000000000004"/>
    <n v="65.44"/>
    <n v="127.56599999999999"/>
    <n v="65.44"/>
    <n v="62.125999999999991"/>
    <n v="0.487010645469796"/>
  </r>
  <r>
    <n v="127"/>
    <x v="140"/>
    <n v="2026"/>
    <x v="1"/>
    <n v="5"/>
    <s v="May"/>
    <x v="3"/>
    <x v="7"/>
    <x v="0"/>
    <x v="2"/>
    <x v="0"/>
    <x v="8"/>
    <n v="3"/>
    <n v="100.48"/>
    <n v="301.44"/>
    <n v="0.05"/>
    <n v="15.072000000000001"/>
    <n v="50.68"/>
    <n v="286.36799999999999"/>
    <n v="152.04"/>
    <n v="134.328"/>
    <n v="0.46907475695608447"/>
  </r>
  <r>
    <n v="1092"/>
    <x v="140"/>
    <n v="2026"/>
    <x v="1"/>
    <n v="5"/>
    <s v="May"/>
    <x v="3"/>
    <x v="8"/>
    <x v="0"/>
    <x v="1"/>
    <x v="4"/>
    <x v="14"/>
    <n v="3"/>
    <n v="36.229999999999997"/>
    <n v="108.69"/>
    <n v="0"/>
    <n v="0"/>
    <n v="13.55"/>
    <n v="108.69"/>
    <n v="40.650000000000006"/>
    <n v="68.039999999999992"/>
    <n v="0.62600055202870541"/>
  </r>
  <r>
    <n v="1213"/>
    <x v="140"/>
    <n v="2026"/>
    <x v="1"/>
    <n v="5"/>
    <s v="May"/>
    <x v="2"/>
    <x v="2"/>
    <x v="3"/>
    <x v="0"/>
    <x v="3"/>
    <x v="19"/>
    <n v="3"/>
    <n v="120.61"/>
    <n v="361.83"/>
    <n v="0"/>
    <n v="0"/>
    <n v="60.17"/>
    <n v="361.83"/>
    <n v="180.51"/>
    <n v="181.32"/>
    <n v="0.50111931017328581"/>
  </r>
  <r>
    <n v="1849"/>
    <x v="140"/>
    <n v="2026"/>
    <x v="1"/>
    <n v="5"/>
    <s v="May"/>
    <x v="2"/>
    <x v="5"/>
    <x v="3"/>
    <x v="0"/>
    <x v="2"/>
    <x v="9"/>
    <n v="3"/>
    <n v="46.46"/>
    <n v="139.38"/>
    <n v="0"/>
    <n v="0"/>
    <n v="18.71"/>
    <n v="139.38"/>
    <n v="56.13"/>
    <n v="83.25"/>
    <n v="0.59728798966853214"/>
  </r>
  <r>
    <n v="2395"/>
    <x v="140"/>
    <n v="2026"/>
    <x v="1"/>
    <n v="5"/>
    <s v="May"/>
    <x v="1"/>
    <x v="12"/>
    <x v="0"/>
    <x v="2"/>
    <x v="4"/>
    <x v="14"/>
    <n v="1"/>
    <n v="36.9"/>
    <n v="36.9"/>
    <n v="0.05"/>
    <n v="1.845"/>
    <n v="13.89"/>
    <n v="35.055"/>
    <n v="13.89"/>
    <n v="21.164999999999999"/>
    <n v="0.60376551133932388"/>
  </r>
  <r>
    <n v="4166"/>
    <x v="140"/>
    <n v="2026"/>
    <x v="1"/>
    <n v="5"/>
    <s v="May"/>
    <x v="2"/>
    <x v="3"/>
    <x v="0"/>
    <x v="1"/>
    <x v="4"/>
    <x v="10"/>
    <n v="6"/>
    <n v="40.61"/>
    <n v="243.66"/>
    <n v="0.05"/>
    <n v="12.183"/>
    <n v="15.14"/>
    <n v="231.47699999999998"/>
    <n v="90.84"/>
    <n v="140.63699999999997"/>
    <n v="0.607563602431343"/>
  </r>
  <r>
    <n v="1004"/>
    <x v="141"/>
    <n v="2026"/>
    <x v="1"/>
    <n v="5"/>
    <s v="May"/>
    <x v="3"/>
    <x v="13"/>
    <x v="0"/>
    <x v="2"/>
    <x v="2"/>
    <x v="2"/>
    <n v="2"/>
    <n v="36.86"/>
    <n v="73.72"/>
    <n v="0.05"/>
    <n v="3.6859999999999999"/>
    <n v="13.85"/>
    <n v="70.033999999999992"/>
    <n v="27.7"/>
    <n v="42.333999999999989"/>
    <n v="0.60447782505640113"/>
  </r>
  <r>
    <n v="1012"/>
    <x v="141"/>
    <n v="2026"/>
    <x v="1"/>
    <n v="5"/>
    <s v="May"/>
    <x v="1"/>
    <x v="6"/>
    <x v="0"/>
    <x v="1"/>
    <x v="1"/>
    <x v="11"/>
    <n v="3"/>
    <n v="156.74"/>
    <n v="470.22"/>
    <n v="0"/>
    <n v="0"/>
    <n v="79.819999999999993"/>
    <n v="470.22"/>
    <n v="239.45999999999998"/>
    <n v="230.76000000000005"/>
    <n v="0.49074901110118674"/>
  </r>
  <r>
    <n v="2180"/>
    <x v="141"/>
    <n v="2026"/>
    <x v="1"/>
    <n v="5"/>
    <s v="May"/>
    <x v="0"/>
    <x v="9"/>
    <x v="1"/>
    <x v="0"/>
    <x v="0"/>
    <x v="4"/>
    <n v="3"/>
    <n v="51.04"/>
    <n v="153.12"/>
    <n v="0.2"/>
    <n v="30.624000000000002"/>
    <n v="22.32"/>
    <n v="122.49600000000001"/>
    <n v="66.960000000000008"/>
    <n v="55.536000000000001"/>
    <n v="0.45336990595611282"/>
  </r>
  <r>
    <n v="3659"/>
    <x v="141"/>
    <n v="2026"/>
    <x v="1"/>
    <n v="5"/>
    <s v="May"/>
    <x v="3"/>
    <x v="13"/>
    <x v="2"/>
    <x v="1"/>
    <x v="1"/>
    <x v="1"/>
    <n v="2"/>
    <n v="93.55"/>
    <n v="187.1"/>
    <n v="0"/>
    <n v="0"/>
    <n v="44.31"/>
    <n v="187.1"/>
    <n v="88.62"/>
    <n v="98.47999999999999"/>
    <n v="0.52634954569748793"/>
  </r>
  <r>
    <n v="3775"/>
    <x v="141"/>
    <n v="2026"/>
    <x v="1"/>
    <n v="5"/>
    <s v="May"/>
    <x v="2"/>
    <x v="2"/>
    <x v="0"/>
    <x v="2"/>
    <x v="2"/>
    <x v="15"/>
    <n v="1"/>
    <n v="131.74"/>
    <n v="131.74"/>
    <n v="0"/>
    <n v="0"/>
    <n v="66.650000000000006"/>
    <n v="131.74"/>
    <n v="66.650000000000006"/>
    <n v="65.09"/>
    <n v="0.49407924700166994"/>
  </r>
  <r>
    <n v="4071"/>
    <x v="141"/>
    <n v="2026"/>
    <x v="1"/>
    <n v="5"/>
    <s v="May"/>
    <x v="3"/>
    <x v="8"/>
    <x v="0"/>
    <x v="1"/>
    <x v="1"/>
    <x v="1"/>
    <n v="5"/>
    <n v="91.79"/>
    <n v="458.95000000000005"/>
    <n v="0.05"/>
    <n v="22.947500000000005"/>
    <n v="44.48"/>
    <n v="436.0025"/>
    <n v="222.39999999999998"/>
    <n v="213.60250000000002"/>
    <n v="0.48991118170193981"/>
  </r>
  <r>
    <n v="5137"/>
    <x v="141"/>
    <n v="2026"/>
    <x v="1"/>
    <n v="5"/>
    <s v="May"/>
    <x v="3"/>
    <x v="13"/>
    <x v="0"/>
    <x v="2"/>
    <x v="1"/>
    <x v="11"/>
    <n v="4"/>
    <n v="155.4"/>
    <n v="621.6"/>
    <n v="0.05"/>
    <n v="31.080000000000002"/>
    <n v="77.31"/>
    <n v="590.52"/>
    <n v="309.24"/>
    <n v="281.27999999999997"/>
    <n v="0.47632595001016048"/>
  </r>
  <r>
    <n v="133"/>
    <x v="142"/>
    <n v="2026"/>
    <x v="1"/>
    <n v="5"/>
    <s v="May"/>
    <x v="1"/>
    <x v="1"/>
    <x v="0"/>
    <x v="1"/>
    <x v="2"/>
    <x v="2"/>
    <n v="1"/>
    <n v="36.57"/>
    <n v="36.57"/>
    <n v="0.05"/>
    <n v="1.8285"/>
    <n v="13.33"/>
    <n v="34.741500000000002"/>
    <n v="13.33"/>
    <n v="21.411500000000004"/>
    <n v="0.61630902522919284"/>
  </r>
  <r>
    <n v="1385"/>
    <x v="142"/>
    <n v="2026"/>
    <x v="1"/>
    <n v="5"/>
    <s v="May"/>
    <x v="2"/>
    <x v="16"/>
    <x v="0"/>
    <x v="1"/>
    <x v="0"/>
    <x v="6"/>
    <n v="2"/>
    <n v="41.19"/>
    <n v="82.38"/>
    <n v="0"/>
    <n v="0"/>
    <n v="17.190000000000001"/>
    <n v="82.38"/>
    <n v="34.380000000000003"/>
    <n v="47.999999999999993"/>
    <n v="0.58266569555717407"/>
  </r>
  <r>
    <n v="1597"/>
    <x v="142"/>
    <n v="2026"/>
    <x v="1"/>
    <n v="5"/>
    <s v="May"/>
    <x v="3"/>
    <x v="8"/>
    <x v="0"/>
    <x v="0"/>
    <x v="2"/>
    <x v="15"/>
    <n v="1"/>
    <n v="136.66999999999999"/>
    <n v="136.66999999999999"/>
    <n v="0.05"/>
    <n v="6.8334999999999999"/>
    <n v="67.099999999999994"/>
    <n v="129.83649999999997"/>
    <n v="67.099999999999994"/>
    <n v="62.736499999999978"/>
    <n v="0.48319617364916639"/>
  </r>
  <r>
    <n v="2273"/>
    <x v="142"/>
    <n v="2026"/>
    <x v="1"/>
    <n v="5"/>
    <s v="May"/>
    <x v="2"/>
    <x v="2"/>
    <x v="2"/>
    <x v="1"/>
    <x v="4"/>
    <x v="14"/>
    <n v="2"/>
    <n v="35.700000000000003"/>
    <n v="71.400000000000006"/>
    <n v="0"/>
    <n v="0"/>
    <n v="13.52"/>
    <n v="71.400000000000006"/>
    <n v="27.04"/>
    <n v="44.360000000000007"/>
    <n v="0.62128851540616248"/>
  </r>
  <r>
    <n v="2931"/>
    <x v="142"/>
    <n v="2026"/>
    <x v="1"/>
    <n v="5"/>
    <s v="May"/>
    <x v="0"/>
    <x v="0"/>
    <x v="0"/>
    <x v="0"/>
    <x v="0"/>
    <x v="8"/>
    <n v="1"/>
    <n v="100.87"/>
    <n v="100.87"/>
    <n v="0"/>
    <n v="0"/>
    <n v="50.4"/>
    <n v="100.87"/>
    <n v="50.4"/>
    <n v="50.470000000000006"/>
    <n v="0.5003469812630118"/>
  </r>
  <r>
    <n v="4143"/>
    <x v="142"/>
    <n v="2026"/>
    <x v="1"/>
    <n v="5"/>
    <s v="May"/>
    <x v="2"/>
    <x v="16"/>
    <x v="2"/>
    <x v="0"/>
    <x v="2"/>
    <x v="15"/>
    <n v="1"/>
    <n v="130.80000000000001"/>
    <n v="130.80000000000001"/>
    <n v="0"/>
    <n v="0"/>
    <n v="68.7"/>
    <n v="130.80000000000001"/>
    <n v="68.7"/>
    <n v="62.100000000000009"/>
    <n v="0.4747706422018349"/>
  </r>
  <r>
    <n v="4504"/>
    <x v="142"/>
    <n v="2026"/>
    <x v="1"/>
    <n v="5"/>
    <s v="May"/>
    <x v="0"/>
    <x v="9"/>
    <x v="3"/>
    <x v="0"/>
    <x v="1"/>
    <x v="11"/>
    <n v="1"/>
    <n v="153.88999999999999"/>
    <n v="153.88999999999999"/>
    <n v="0"/>
    <n v="0"/>
    <n v="79.64"/>
    <n v="153.88999999999999"/>
    <n v="79.64"/>
    <n v="74.249999999999986"/>
    <n v="0.4824874910650464"/>
  </r>
  <r>
    <n v="656"/>
    <x v="143"/>
    <n v="2026"/>
    <x v="1"/>
    <n v="5"/>
    <s v="May"/>
    <x v="3"/>
    <x v="7"/>
    <x v="0"/>
    <x v="1"/>
    <x v="3"/>
    <x v="19"/>
    <n v="1"/>
    <n v="122.51"/>
    <n v="122.51"/>
    <n v="0.15"/>
    <n v="18.3765"/>
    <n v="62.2"/>
    <n v="104.1335"/>
    <n v="62.2"/>
    <n v="41.933499999999995"/>
    <n v="0.40268981643755369"/>
  </r>
  <r>
    <n v="979"/>
    <x v="143"/>
    <n v="2026"/>
    <x v="1"/>
    <n v="5"/>
    <s v="May"/>
    <x v="3"/>
    <x v="4"/>
    <x v="1"/>
    <x v="0"/>
    <x v="0"/>
    <x v="0"/>
    <n v="8"/>
    <n v="79.94"/>
    <n v="639.52"/>
    <n v="0.15"/>
    <n v="95.927999999999997"/>
    <n v="41.65"/>
    <n v="543.59199999999998"/>
    <n v="333.2"/>
    <n v="210.392"/>
    <n v="0.38704028021015763"/>
  </r>
  <r>
    <n v="1510"/>
    <x v="143"/>
    <n v="2026"/>
    <x v="1"/>
    <n v="5"/>
    <s v="May"/>
    <x v="3"/>
    <x v="7"/>
    <x v="0"/>
    <x v="1"/>
    <x v="0"/>
    <x v="4"/>
    <n v="2"/>
    <n v="50.78"/>
    <n v="101.56"/>
    <n v="0.05"/>
    <n v="5.0780000000000003"/>
    <n v="23.03"/>
    <n v="96.481999999999999"/>
    <n v="46.06"/>
    <n v="50.421999999999997"/>
    <n v="0.52260525279326708"/>
  </r>
  <r>
    <n v="1959"/>
    <x v="143"/>
    <n v="2026"/>
    <x v="1"/>
    <n v="5"/>
    <s v="May"/>
    <x v="0"/>
    <x v="15"/>
    <x v="3"/>
    <x v="2"/>
    <x v="0"/>
    <x v="0"/>
    <n v="2"/>
    <n v="80.59"/>
    <n v="161.18"/>
    <n v="0.05"/>
    <n v="8.0590000000000011"/>
    <n v="41.44"/>
    <n v="153.12100000000001"/>
    <n v="82.88"/>
    <n v="70.241000000000014"/>
    <n v="0.45872871781140412"/>
  </r>
  <r>
    <n v="2089"/>
    <x v="143"/>
    <n v="2026"/>
    <x v="1"/>
    <n v="5"/>
    <s v="May"/>
    <x v="0"/>
    <x v="15"/>
    <x v="3"/>
    <x v="1"/>
    <x v="4"/>
    <x v="14"/>
    <n v="3"/>
    <n v="35.75"/>
    <n v="107.25"/>
    <n v="0.15"/>
    <n v="16.087499999999999"/>
    <n v="13.54"/>
    <n v="91.162499999999994"/>
    <n v="40.619999999999997"/>
    <n v="50.542499999999997"/>
    <n v="0.55442204853969557"/>
  </r>
  <r>
    <n v="2446"/>
    <x v="143"/>
    <n v="2026"/>
    <x v="1"/>
    <n v="5"/>
    <s v="May"/>
    <x v="1"/>
    <x v="12"/>
    <x v="0"/>
    <x v="1"/>
    <x v="3"/>
    <x v="7"/>
    <n v="5"/>
    <n v="195.78"/>
    <n v="978.9"/>
    <n v="0.1"/>
    <n v="97.89"/>
    <n v="101.98"/>
    <n v="881.01"/>
    <n v="509.90000000000003"/>
    <n v="371.10999999999996"/>
    <n v="0.4212324491208953"/>
  </r>
  <r>
    <n v="2847"/>
    <x v="143"/>
    <n v="2026"/>
    <x v="1"/>
    <n v="5"/>
    <s v="May"/>
    <x v="3"/>
    <x v="13"/>
    <x v="0"/>
    <x v="0"/>
    <x v="3"/>
    <x v="19"/>
    <n v="2"/>
    <n v="125.95"/>
    <n v="251.9"/>
    <n v="0.05"/>
    <n v="12.595000000000001"/>
    <n v="61.74"/>
    <n v="239.30500000000001"/>
    <n v="123.48"/>
    <n v="115.825"/>
    <n v="0.48400576669940032"/>
  </r>
  <r>
    <n v="3454"/>
    <x v="143"/>
    <n v="2026"/>
    <x v="1"/>
    <n v="5"/>
    <s v="May"/>
    <x v="3"/>
    <x v="7"/>
    <x v="0"/>
    <x v="1"/>
    <x v="4"/>
    <x v="10"/>
    <n v="2"/>
    <n v="41.32"/>
    <n v="82.64"/>
    <n v="0"/>
    <n v="0"/>
    <n v="14.91"/>
    <n v="82.64"/>
    <n v="29.82"/>
    <n v="52.82"/>
    <n v="0.63915779283639884"/>
  </r>
  <r>
    <n v="4472"/>
    <x v="143"/>
    <n v="2026"/>
    <x v="1"/>
    <n v="5"/>
    <s v="May"/>
    <x v="3"/>
    <x v="8"/>
    <x v="3"/>
    <x v="1"/>
    <x v="1"/>
    <x v="3"/>
    <n v="2"/>
    <n v="144.01"/>
    <n v="288.02"/>
    <n v="0"/>
    <n v="0"/>
    <n v="79.37"/>
    <n v="288.02"/>
    <n v="158.74"/>
    <n v="129.27999999999997"/>
    <n v="0.44885771821401282"/>
  </r>
  <r>
    <n v="4852"/>
    <x v="143"/>
    <n v="2026"/>
    <x v="1"/>
    <n v="5"/>
    <s v="May"/>
    <x v="0"/>
    <x v="15"/>
    <x v="0"/>
    <x v="2"/>
    <x v="0"/>
    <x v="4"/>
    <n v="2"/>
    <n v="51.17"/>
    <n v="102.34"/>
    <n v="0.05"/>
    <n v="5.1170000000000009"/>
    <n v="21.97"/>
    <n v="97.222999999999999"/>
    <n v="43.94"/>
    <n v="53.283000000000001"/>
    <n v="0.54804932989107513"/>
  </r>
  <r>
    <n v="4959"/>
    <x v="143"/>
    <n v="2026"/>
    <x v="1"/>
    <n v="5"/>
    <s v="May"/>
    <x v="0"/>
    <x v="0"/>
    <x v="1"/>
    <x v="2"/>
    <x v="3"/>
    <x v="13"/>
    <n v="6"/>
    <n v="83.58"/>
    <n v="501.48"/>
    <n v="0.2"/>
    <n v="100.29600000000001"/>
    <n v="40.5"/>
    <n v="401.18400000000003"/>
    <n v="243"/>
    <n v="158.18400000000003"/>
    <n v="0.39429289303661169"/>
  </r>
  <r>
    <n v="5056"/>
    <x v="143"/>
    <n v="2026"/>
    <x v="1"/>
    <n v="5"/>
    <s v="May"/>
    <x v="2"/>
    <x v="16"/>
    <x v="3"/>
    <x v="0"/>
    <x v="3"/>
    <x v="13"/>
    <n v="2"/>
    <n v="80.010000000000005"/>
    <n v="160.02000000000001"/>
    <n v="0"/>
    <n v="0"/>
    <n v="38.54"/>
    <n v="160.02000000000001"/>
    <n v="77.08"/>
    <n v="82.940000000000012"/>
    <n v="0.51831021122359711"/>
  </r>
  <r>
    <n v="1152"/>
    <x v="144"/>
    <n v="2026"/>
    <x v="1"/>
    <n v="5"/>
    <s v="May"/>
    <x v="3"/>
    <x v="7"/>
    <x v="0"/>
    <x v="1"/>
    <x v="1"/>
    <x v="1"/>
    <n v="2"/>
    <n v="94.4"/>
    <n v="188.8"/>
    <n v="0"/>
    <n v="0"/>
    <n v="46.39"/>
    <n v="188.8"/>
    <n v="92.78"/>
    <n v="96.02000000000001"/>
    <n v="0.50858050847457625"/>
  </r>
  <r>
    <n v="3919"/>
    <x v="144"/>
    <n v="2026"/>
    <x v="1"/>
    <n v="5"/>
    <s v="May"/>
    <x v="2"/>
    <x v="2"/>
    <x v="2"/>
    <x v="2"/>
    <x v="1"/>
    <x v="11"/>
    <n v="6"/>
    <n v="157.33000000000001"/>
    <n v="943.98"/>
    <n v="0"/>
    <n v="0"/>
    <n v="78.849999999999994"/>
    <n v="943.98"/>
    <n v="473.09999999999997"/>
    <n v="470.88000000000005"/>
    <n v="0.4988241276298227"/>
  </r>
  <r>
    <n v="4202"/>
    <x v="144"/>
    <n v="2026"/>
    <x v="1"/>
    <n v="5"/>
    <s v="May"/>
    <x v="2"/>
    <x v="3"/>
    <x v="0"/>
    <x v="1"/>
    <x v="3"/>
    <x v="19"/>
    <n v="1"/>
    <n v="125.44"/>
    <n v="125.44"/>
    <n v="0"/>
    <n v="0"/>
    <n v="59.92"/>
    <n v="125.44"/>
    <n v="59.92"/>
    <n v="65.52"/>
    <n v="0.5223214285714286"/>
  </r>
  <r>
    <n v="4274"/>
    <x v="144"/>
    <n v="2026"/>
    <x v="1"/>
    <n v="5"/>
    <s v="May"/>
    <x v="1"/>
    <x v="12"/>
    <x v="3"/>
    <x v="0"/>
    <x v="4"/>
    <x v="14"/>
    <n v="2"/>
    <n v="36.18"/>
    <n v="72.36"/>
    <n v="0"/>
    <n v="0"/>
    <n v="13.71"/>
    <n v="72.36"/>
    <n v="27.42"/>
    <n v="44.94"/>
    <n v="0.62106135986733002"/>
  </r>
  <r>
    <n v="4364"/>
    <x v="144"/>
    <n v="2026"/>
    <x v="1"/>
    <n v="5"/>
    <s v="May"/>
    <x v="0"/>
    <x v="15"/>
    <x v="2"/>
    <x v="0"/>
    <x v="4"/>
    <x v="10"/>
    <n v="1"/>
    <n v="41"/>
    <n v="41"/>
    <n v="0.05"/>
    <n v="2.0500000000000003"/>
    <n v="14.51"/>
    <n v="38.949999999999996"/>
    <n v="14.51"/>
    <n v="24.439999999999998"/>
    <n v="0.62747111681643131"/>
  </r>
  <r>
    <n v="4896"/>
    <x v="144"/>
    <n v="2026"/>
    <x v="1"/>
    <n v="5"/>
    <s v="May"/>
    <x v="2"/>
    <x v="5"/>
    <x v="0"/>
    <x v="0"/>
    <x v="1"/>
    <x v="17"/>
    <n v="1"/>
    <n v="72.33"/>
    <n v="72.33"/>
    <n v="0.1"/>
    <n v="7.2330000000000005"/>
    <n v="32.61"/>
    <n v="65.096999999999994"/>
    <n v="32.61"/>
    <n v="32.486999999999995"/>
    <n v="0.49905525600258072"/>
  </r>
  <r>
    <n v="5109"/>
    <x v="144"/>
    <n v="2026"/>
    <x v="1"/>
    <n v="5"/>
    <s v="May"/>
    <x v="3"/>
    <x v="4"/>
    <x v="0"/>
    <x v="2"/>
    <x v="3"/>
    <x v="19"/>
    <n v="2"/>
    <n v="125.42"/>
    <n v="250.84"/>
    <n v="0"/>
    <n v="0"/>
    <n v="62.28"/>
    <n v="250.84"/>
    <n v="124.56"/>
    <n v="126.28"/>
    <n v="0.50342848030617127"/>
  </r>
  <r>
    <n v="289"/>
    <x v="145"/>
    <n v="2026"/>
    <x v="1"/>
    <n v="5"/>
    <s v="May"/>
    <x v="0"/>
    <x v="15"/>
    <x v="0"/>
    <x v="2"/>
    <x v="0"/>
    <x v="6"/>
    <n v="2"/>
    <n v="41.29"/>
    <n v="82.58"/>
    <n v="0.15"/>
    <n v="12.386999999999999"/>
    <n v="16.43"/>
    <n v="70.192999999999998"/>
    <n v="32.86"/>
    <n v="37.332999999999998"/>
    <n v="0.531862151496588"/>
  </r>
  <r>
    <n v="4092"/>
    <x v="145"/>
    <n v="2026"/>
    <x v="1"/>
    <n v="5"/>
    <s v="May"/>
    <x v="3"/>
    <x v="8"/>
    <x v="1"/>
    <x v="2"/>
    <x v="2"/>
    <x v="15"/>
    <n v="8"/>
    <n v="131.4"/>
    <n v="1051.2"/>
    <n v="0.05"/>
    <n v="52.56"/>
    <n v="66.489999999999995"/>
    <n v="998.64"/>
    <n v="531.91999999999996"/>
    <n v="466.72"/>
    <n v="0.46735560362092449"/>
  </r>
  <r>
    <n v="4727"/>
    <x v="145"/>
    <n v="2026"/>
    <x v="1"/>
    <n v="5"/>
    <s v="May"/>
    <x v="2"/>
    <x v="16"/>
    <x v="0"/>
    <x v="1"/>
    <x v="1"/>
    <x v="3"/>
    <n v="4"/>
    <n v="140.66999999999999"/>
    <n v="562.67999999999995"/>
    <n v="0"/>
    <n v="0"/>
    <n v="80.72"/>
    <n v="562.67999999999995"/>
    <n v="322.88"/>
    <n v="239.79999999999995"/>
    <n v="0.42617473519584842"/>
  </r>
  <r>
    <n v="4753"/>
    <x v="145"/>
    <n v="2026"/>
    <x v="1"/>
    <n v="5"/>
    <s v="May"/>
    <x v="3"/>
    <x v="8"/>
    <x v="0"/>
    <x v="0"/>
    <x v="4"/>
    <x v="14"/>
    <n v="1"/>
    <n v="36.659999999999997"/>
    <n v="36.659999999999997"/>
    <n v="0.05"/>
    <n v="1.833"/>
    <n v="13.51"/>
    <n v="34.826999999999998"/>
    <n v="13.51"/>
    <n v="21.317"/>
    <n v="0.61208257960777557"/>
  </r>
  <r>
    <n v="942"/>
    <x v="146"/>
    <n v="2026"/>
    <x v="1"/>
    <n v="5"/>
    <s v="May"/>
    <x v="3"/>
    <x v="4"/>
    <x v="0"/>
    <x v="0"/>
    <x v="2"/>
    <x v="9"/>
    <n v="1"/>
    <n v="46.28"/>
    <n v="46.28"/>
    <n v="0.05"/>
    <n v="2.3140000000000001"/>
    <n v="17.95"/>
    <n v="43.966000000000001"/>
    <n v="17.95"/>
    <n v="26.016000000000002"/>
    <n v="0.591729973161079"/>
  </r>
  <r>
    <n v="1755"/>
    <x v="146"/>
    <n v="2026"/>
    <x v="1"/>
    <n v="5"/>
    <s v="May"/>
    <x v="3"/>
    <x v="13"/>
    <x v="3"/>
    <x v="0"/>
    <x v="1"/>
    <x v="1"/>
    <n v="2"/>
    <n v="92.12"/>
    <n v="184.24"/>
    <n v="0"/>
    <n v="0"/>
    <n v="46.64"/>
    <n v="184.24"/>
    <n v="93.28"/>
    <n v="90.960000000000008"/>
    <n v="0.49370386452453324"/>
  </r>
  <r>
    <n v="3073"/>
    <x v="146"/>
    <n v="2026"/>
    <x v="1"/>
    <n v="5"/>
    <s v="May"/>
    <x v="3"/>
    <x v="13"/>
    <x v="0"/>
    <x v="0"/>
    <x v="4"/>
    <x v="10"/>
    <n v="3"/>
    <n v="39.549999999999997"/>
    <n v="118.64999999999999"/>
    <n v="0"/>
    <n v="0"/>
    <n v="14.87"/>
    <n v="118.64999999999999"/>
    <n v="44.61"/>
    <n v="74.039999999999992"/>
    <n v="0.6240202275600506"/>
  </r>
  <r>
    <n v="4230"/>
    <x v="146"/>
    <n v="2026"/>
    <x v="1"/>
    <n v="5"/>
    <s v="May"/>
    <x v="0"/>
    <x v="0"/>
    <x v="2"/>
    <x v="1"/>
    <x v="0"/>
    <x v="0"/>
    <n v="1"/>
    <n v="83.3"/>
    <n v="83.3"/>
    <n v="0"/>
    <n v="0"/>
    <n v="41.93"/>
    <n v="83.3"/>
    <n v="41.93"/>
    <n v="41.37"/>
    <n v="0.49663865546218489"/>
  </r>
  <r>
    <n v="644"/>
    <x v="147"/>
    <n v="2026"/>
    <x v="1"/>
    <n v="5"/>
    <s v="May"/>
    <x v="3"/>
    <x v="13"/>
    <x v="2"/>
    <x v="1"/>
    <x v="1"/>
    <x v="1"/>
    <n v="2"/>
    <n v="93.84"/>
    <n v="187.68"/>
    <n v="0"/>
    <n v="0"/>
    <n v="44.72"/>
    <n v="187.68"/>
    <n v="89.44"/>
    <n v="98.240000000000009"/>
    <n v="0.52344416027280483"/>
  </r>
  <r>
    <n v="1122"/>
    <x v="147"/>
    <n v="2026"/>
    <x v="1"/>
    <n v="5"/>
    <s v="May"/>
    <x v="2"/>
    <x v="16"/>
    <x v="0"/>
    <x v="0"/>
    <x v="0"/>
    <x v="4"/>
    <n v="2"/>
    <n v="51.25"/>
    <n v="102.5"/>
    <n v="0"/>
    <n v="0"/>
    <n v="22.57"/>
    <n v="102.5"/>
    <n v="45.14"/>
    <n v="57.36"/>
    <n v="0.55960975609756092"/>
  </r>
  <r>
    <n v="2019"/>
    <x v="147"/>
    <n v="2026"/>
    <x v="1"/>
    <n v="5"/>
    <s v="May"/>
    <x v="3"/>
    <x v="13"/>
    <x v="1"/>
    <x v="2"/>
    <x v="0"/>
    <x v="0"/>
    <n v="8"/>
    <n v="80.13"/>
    <n v="641.04"/>
    <n v="0.1"/>
    <n v="64.103999999999999"/>
    <n v="43.8"/>
    <n v="576.93600000000004"/>
    <n v="350.4"/>
    <n v="226.53600000000006"/>
    <n v="0.39265360455925796"/>
  </r>
  <r>
    <n v="2432"/>
    <x v="147"/>
    <n v="2026"/>
    <x v="1"/>
    <n v="5"/>
    <s v="May"/>
    <x v="1"/>
    <x v="12"/>
    <x v="0"/>
    <x v="0"/>
    <x v="4"/>
    <x v="10"/>
    <n v="1"/>
    <n v="41.13"/>
    <n v="41.13"/>
    <n v="0"/>
    <n v="0"/>
    <n v="14.8"/>
    <n v="41.13"/>
    <n v="14.8"/>
    <n v="26.330000000000002"/>
    <n v="0.64016532944322879"/>
  </r>
  <r>
    <n v="2989"/>
    <x v="147"/>
    <n v="2026"/>
    <x v="1"/>
    <n v="5"/>
    <s v="May"/>
    <x v="3"/>
    <x v="13"/>
    <x v="0"/>
    <x v="0"/>
    <x v="3"/>
    <x v="13"/>
    <n v="1"/>
    <n v="81.28"/>
    <n v="81.28"/>
    <n v="0.15"/>
    <n v="12.192"/>
    <n v="39.020000000000003"/>
    <n v="69.087999999999994"/>
    <n v="39.020000000000003"/>
    <n v="30.067999999999991"/>
    <n v="0.43521306160259371"/>
  </r>
  <r>
    <n v="3019"/>
    <x v="147"/>
    <n v="2026"/>
    <x v="1"/>
    <n v="5"/>
    <s v="May"/>
    <x v="2"/>
    <x v="3"/>
    <x v="0"/>
    <x v="2"/>
    <x v="2"/>
    <x v="9"/>
    <n v="1"/>
    <n v="46.19"/>
    <n v="46.19"/>
    <n v="0"/>
    <n v="0"/>
    <n v="18.329999999999998"/>
    <n v="46.19"/>
    <n v="18.329999999999998"/>
    <n v="27.86"/>
    <n v="0.60316085732842606"/>
  </r>
  <r>
    <n v="3798"/>
    <x v="147"/>
    <n v="2026"/>
    <x v="1"/>
    <n v="5"/>
    <s v="May"/>
    <x v="3"/>
    <x v="8"/>
    <x v="0"/>
    <x v="0"/>
    <x v="1"/>
    <x v="11"/>
    <n v="3"/>
    <n v="156.58000000000001"/>
    <n v="469.74"/>
    <n v="0"/>
    <n v="0"/>
    <n v="79.099999999999994"/>
    <n v="469.74"/>
    <n v="237.29999999999998"/>
    <n v="232.44000000000003"/>
    <n v="0.49482692553327379"/>
  </r>
  <r>
    <n v="3862"/>
    <x v="147"/>
    <n v="2026"/>
    <x v="1"/>
    <n v="5"/>
    <s v="May"/>
    <x v="3"/>
    <x v="13"/>
    <x v="3"/>
    <x v="1"/>
    <x v="4"/>
    <x v="12"/>
    <n v="1"/>
    <n v="123.91"/>
    <n v="123.91"/>
    <n v="0"/>
    <n v="0"/>
    <n v="68.89"/>
    <n v="123.91"/>
    <n v="68.89"/>
    <n v="55.019999999999996"/>
    <n v="0.44403195867968687"/>
  </r>
  <r>
    <n v="4281"/>
    <x v="147"/>
    <n v="2026"/>
    <x v="1"/>
    <n v="5"/>
    <s v="May"/>
    <x v="2"/>
    <x v="2"/>
    <x v="3"/>
    <x v="1"/>
    <x v="0"/>
    <x v="4"/>
    <n v="1"/>
    <n v="50.64"/>
    <n v="50.64"/>
    <n v="0"/>
    <n v="0"/>
    <n v="22.97"/>
    <n v="50.64"/>
    <n v="22.97"/>
    <n v="27.67"/>
    <n v="0.54640600315955767"/>
  </r>
  <r>
    <n v="191"/>
    <x v="148"/>
    <n v="2026"/>
    <x v="1"/>
    <n v="5"/>
    <s v="May"/>
    <x v="2"/>
    <x v="5"/>
    <x v="0"/>
    <x v="0"/>
    <x v="1"/>
    <x v="17"/>
    <n v="2"/>
    <n v="70.48"/>
    <n v="140.96"/>
    <n v="0.1"/>
    <n v="14.096000000000002"/>
    <n v="33.229999999999997"/>
    <n v="126.864"/>
    <n v="66.459999999999994"/>
    <n v="60.404000000000011"/>
    <n v="0.47613192079707412"/>
  </r>
  <r>
    <n v="1039"/>
    <x v="148"/>
    <n v="2026"/>
    <x v="1"/>
    <n v="5"/>
    <s v="May"/>
    <x v="1"/>
    <x v="11"/>
    <x v="3"/>
    <x v="1"/>
    <x v="0"/>
    <x v="6"/>
    <n v="1"/>
    <n v="41.27"/>
    <n v="41.27"/>
    <n v="0.05"/>
    <n v="2.0635000000000003"/>
    <n v="17.149999999999999"/>
    <n v="39.206499999999998"/>
    <n v="17.149999999999999"/>
    <n v="22.0565"/>
    <n v="0.56257253261576523"/>
  </r>
  <r>
    <n v="2641"/>
    <x v="148"/>
    <n v="2026"/>
    <x v="1"/>
    <n v="5"/>
    <s v="May"/>
    <x v="0"/>
    <x v="15"/>
    <x v="3"/>
    <x v="0"/>
    <x v="4"/>
    <x v="14"/>
    <n v="2"/>
    <n v="36.9"/>
    <n v="73.8"/>
    <n v="0"/>
    <n v="0"/>
    <n v="14.07"/>
    <n v="73.8"/>
    <n v="28.14"/>
    <n v="45.66"/>
    <n v="0.61869918699186988"/>
  </r>
  <r>
    <n v="3058"/>
    <x v="148"/>
    <n v="2026"/>
    <x v="1"/>
    <n v="5"/>
    <s v="May"/>
    <x v="1"/>
    <x v="11"/>
    <x v="0"/>
    <x v="0"/>
    <x v="3"/>
    <x v="7"/>
    <n v="1"/>
    <n v="196.91"/>
    <n v="196.91"/>
    <n v="0"/>
    <n v="0"/>
    <n v="106.31"/>
    <n v="196.91"/>
    <n v="106.31"/>
    <n v="90.6"/>
    <n v="0.46010867909197095"/>
  </r>
  <r>
    <n v="3110"/>
    <x v="148"/>
    <n v="2026"/>
    <x v="1"/>
    <n v="5"/>
    <s v="May"/>
    <x v="1"/>
    <x v="6"/>
    <x v="2"/>
    <x v="2"/>
    <x v="4"/>
    <x v="14"/>
    <n v="3"/>
    <n v="35.79"/>
    <n v="107.37"/>
    <n v="0"/>
    <n v="0"/>
    <n v="13.67"/>
    <n v="107.37"/>
    <n v="41.01"/>
    <n v="66.360000000000014"/>
    <n v="0.61804973456272716"/>
  </r>
  <r>
    <n v="3981"/>
    <x v="148"/>
    <n v="2026"/>
    <x v="1"/>
    <n v="5"/>
    <s v="May"/>
    <x v="3"/>
    <x v="13"/>
    <x v="0"/>
    <x v="1"/>
    <x v="0"/>
    <x v="0"/>
    <n v="2"/>
    <n v="82.22"/>
    <n v="164.44"/>
    <n v="0.05"/>
    <n v="8.2219999999999995"/>
    <n v="42.35"/>
    <n v="156.21799999999999"/>
    <n v="84.7"/>
    <n v="71.517999999999986"/>
    <n v="0.45780895927485943"/>
  </r>
  <r>
    <n v="4663"/>
    <x v="148"/>
    <n v="2026"/>
    <x v="1"/>
    <n v="5"/>
    <s v="May"/>
    <x v="2"/>
    <x v="5"/>
    <x v="0"/>
    <x v="1"/>
    <x v="0"/>
    <x v="6"/>
    <n v="1"/>
    <n v="40.57"/>
    <n v="40.57"/>
    <n v="0"/>
    <n v="0"/>
    <n v="16.809999999999999"/>
    <n v="40.57"/>
    <n v="16.809999999999999"/>
    <n v="23.76"/>
    <n v="0.58565442445156524"/>
  </r>
  <r>
    <n v="5021"/>
    <x v="148"/>
    <n v="2026"/>
    <x v="1"/>
    <n v="5"/>
    <s v="May"/>
    <x v="2"/>
    <x v="10"/>
    <x v="2"/>
    <x v="0"/>
    <x v="3"/>
    <x v="7"/>
    <n v="1"/>
    <n v="191.62"/>
    <n v="191.62"/>
    <n v="0.05"/>
    <n v="9.5810000000000013"/>
    <n v="106.15"/>
    <n v="182.03899999999999"/>
    <n v="106.15"/>
    <n v="75.888999999999982"/>
    <n v="0.41688319535923613"/>
  </r>
  <r>
    <n v="5107"/>
    <x v="148"/>
    <n v="2026"/>
    <x v="1"/>
    <n v="5"/>
    <s v="May"/>
    <x v="1"/>
    <x v="6"/>
    <x v="3"/>
    <x v="0"/>
    <x v="1"/>
    <x v="11"/>
    <n v="1"/>
    <n v="154.07"/>
    <n v="154.07"/>
    <n v="0.05"/>
    <n v="7.7035"/>
    <n v="78.400000000000006"/>
    <n v="146.36649999999997"/>
    <n v="78.400000000000006"/>
    <n v="67.966499999999968"/>
    <n v="0.46435830603314271"/>
  </r>
  <r>
    <n v="454"/>
    <x v="149"/>
    <n v="2026"/>
    <x v="1"/>
    <n v="5"/>
    <s v="May"/>
    <x v="2"/>
    <x v="10"/>
    <x v="3"/>
    <x v="0"/>
    <x v="3"/>
    <x v="19"/>
    <n v="1"/>
    <n v="120.8"/>
    <n v="120.8"/>
    <n v="0"/>
    <n v="0"/>
    <n v="61.4"/>
    <n v="120.8"/>
    <n v="61.4"/>
    <n v="59.4"/>
    <n v="0.49172185430463577"/>
  </r>
  <r>
    <n v="873"/>
    <x v="149"/>
    <n v="2026"/>
    <x v="1"/>
    <n v="5"/>
    <s v="May"/>
    <x v="2"/>
    <x v="10"/>
    <x v="0"/>
    <x v="2"/>
    <x v="0"/>
    <x v="6"/>
    <n v="1"/>
    <n v="40.15"/>
    <n v="40.15"/>
    <n v="0"/>
    <n v="0"/>
    <n v="16.82"/>
    <n v="40.15"/>
    <n v="16.82"/>
    <n v="23.33"/>
    <n v="0.58107098381070976"/>
  </r>
  <r>
    <n v="1116"/>
    <x v="149"/>
    <n v="2026"/>
    <x v="1"/>
    <n v="5"/>
    <s v="May"/>
    <x v="1"/>
    <x v="12"/>
    <x v="1"/>
    <x v="2"/>
    <x v="2"/>
    <x v="15"/>
    <n v="5"/>
    <n v="134.4"/>
    <n v="672"/>
    <n v="0.15"/>
    <n v="100.8"/>
    <n v="67.709999999999994"/>
    <n v="571.19999999999993"/>
    <n v="338.54999999999995"/>
    <n v="232.64999999999998"/>
    <n v="0.40730042016806722"/>
  </r>
  <r>
    <n v="1206"/>
    <x v="149"/>
    <n v="2026"/>
    <x v="1"/>
    <n v="5"/>
    <s v="May"/>
    <x v="3"/>
    <x v="13"/>
    <x v="0"/>
    <x v="0"/>
    <x v="2"/>
    <x v="2"/>
    <n v="2"/>
    <n v="37.130000000000003"/>
    <n v="74.260000000000005"/>
    <n v="0.05"/>
    <n v="3.7130000000000005"/>
    <n v="13.44"/>
    <n v="70.546999999999997"/>
    <n v="26.88"/>
    <n v="43.667000000000002"/>
    <n v="0.6189774193091131"/>
  </r>
  <r>
    <n v="1576"/>
    <x v="149"/>
    <n v="2026"/>
    <x v="1"/>
    <n v="5"/>
    <s v="May"/>
    <x v="1"/>
    <x v="1"/>
    <x v="0"/>
    <x v="2"/>
    <x v="3"/>
    <x v="19"/>
    <n v="6"/>
    <n v="123.82"/>
    <n v="742.92"/>
    <n v="0"/>
    <n v="0"/>
    <n v="61.91"/>
    <n v="742.92"/>
    <n v="371.46"/>
    <n v="371.46"/>
    <n v="0.5"/>
  </r>
  <r>
    <n v="2634"/>
    <x v="149"/>
    <n v="2026"/>
    <x v="1"/>
    <n v="5"/>
    <s v="May"/>
    <x v="2"/>
    <x v="16"/>
    <x v="3"/>
    <x v="0"/>
    <x v="2"/>
    <x v="2"/>
    <n v="2"/>
    <n v="36.94"/>
    <n v="73.88"/>
    <n v="0.05"/>
    <n v="3.694"/>
    <n v="13.82"/>
    <n v="70.185999999999993"/>
    <n v="27.64"/>
    <n v="42.545999999999992"/>
    <n v="0.60618926851508848"/>
  </r>
  <r>
    <n v="2649"/>
    <x v="149"/>
    <n v="2026"/>
    <x v="1"/>
    <n v="5"/>
    <s v="May"/>
    <x v="0"/>
    <x v="0"/>
    <x v="0"/>
    <x v="1"/>
    <x v="3"/>
    <x v="7"/>
    <n v="3"/>
    <n v="199.17"/>
    <n v="597.51"/>
    <n v="0.05"/>
    <n v="29.875500000000002"/>
    <n v="105.24"/>
    <n v="567.6345"/>
    <n v="315.71999999999997"/>
    <n v="251.91450000000003"/>
    <n v="0.4437970207941907"/>
  </r>
  <r>
    <n v="2774"/>
    <x v="149"/>
    <n v="2026"/>
    <x v="1"/>
    <n v="5"/>
    <s v="May"/>
    <x v="0"/>
    <x v="9"/>
    <x v="0"/>
    <x v="0"/>
    <x v="3"/>
    <x v="13"/>
    <n v="3"/>
    <n v="83.17"/>
    <n v="249.51"/>
    <n v="0"/>
    <n v="0"/>
    <n v="40.520000000000003"/>
    <n v="249.51"/>
    <n v="121.56"/>
    <n v="127.94999999999999"/>
    <n v="0.51280509799206442"/>
  </r>
  <r>
    <n v="3037"/>
    <x v="149"/>
    <n v="2026"/>
    <x v="1"/>
    <n v="5"/>
    <s v="May"/>
    <x v="1"/>
    <x v="6"/>
    <x v="0"/>
    <x v="2"/>
    <x v="2"/>
    <x v="9"/>
    <n v="1"/>
    <n v="45.8"/>
    <n v="45.8"/>
    <n v="0.05"/>
    <n v="2.29"/>
    <n v="17.88"/>
    <n v="43.51"/>
    <n v="17.88"/>
    <n v="25.63"/>
    <n v="0.58905998621006661"/>
  </r>
  <r>
    <n v="3138"/>
    <x v="149"/>
    <n v="2026"/>
    <x v="1"/>
    <n v="5"/>
    <s v="May"/>
    <x v="2"/>
    <x v="2"/>
    <x v="3"/>
    <x v="0"/>
    <x v="1"/>
    <x v="11"/>
    <n v="1"/>
    <n v="154.85"/>
    <n v="154.85"/>
    <n v="0"/>
    <n v="0"/>
    <n v="80.17"/>
    <n v="154.85"/>
    <n v="80.17"/>
    <n v="74.679999999999993"/>
    <n v="0.48227316758153049"/>
  </r>
  <r>
    <n v="3228"/>
    <x v="149"/>
    <n v="2026"/>
    <x v="1"/>
    <n v="5"/>
    <s v="May"/>
    <x v="3"/>
    <x v="13"/>
    <x v="0"/>
    <x v="2"/>
    <x v="3"/>
    <x v="7"/>
    <n v="1"/>
    <n v="194.99"/>
    <n v="194.99"/>
    <n v="0"/>
    <n v="0"/>
    <n v="101.21"/>
    <n v="194.99"/>
    <n v="101.21"/>
    <n v="93.780000000000015"/>
    <n v="0.48094774090979031"/>
  </r>
  <r>
    <n v="3401"/>
    <x v="149"/>
    <n v="2026"/>
    <x v="1"/>
    <n v="5"/>
    <s v="May"/>
    <x v="2"/>
    <x v="10"/>
    <x v="0"/>
    <x v="0"/>
    <x v="4"/>
    <x v="14"/>
    <n v="1"/>
    <n v="36.31"/>
    <n v="36.31"/>
    <n v="0"/>
    <n v="0"/>
    <n v="13.93"/>
    <n v="36.31"/>
    <n v="13.93"/>
    <n v="22.380000000000003"/>
    <n v="0.61635912971633167"/>
  </r>
  <r>
    <n v="3511"/>
    <x v="149"/>
    <n v="2026"/>
    <x v="1"/>
    <n v="5"/>
    <s v="May"/>
    <x v="0"/>
    <x v="0"/>
    <x v="0"/>
    <x v="0"/>
    <x v="2"/>
    <x v="9"/>
    <n v="1"/>
    <n v="47.19"/>
    <n v="47.19"/>
    <n v="0"/>
    <n v="0"/>
    <n v="18.54"/>
    <n v="47.19"/>
    <n v="18.54"/>
    <n v="28.65"/>
    <n v="0.60712015257469798"/>
  </r>
  <r>
    <n v="4485"/>
    <x v="149"/>
    <n v="2026"/>
    <x v="1"/>
    <n v="5"/>
    <s v="May"/>
    <x v="3"/>
    <x v="8"/>
    <x v="0"/>
    <x v="1"/>
    <x v="4"/>
    <x v="12"/>
    <n v="1"/>
    <n v="124.14"/>
    <n v="124.14"/>
    <n v="0"/>
    <n v="0"/>
    <n v="70.900000000000006"/>
    <n v="124.14"/>
    <n v="70.900000000000006"/>
    <n v="53.239999999999995"/>
    <n v="0.42887062993394548"/>
  </r>
  <r>
    <n v="447"/>
    <x v="150"/>
    <n v="2026"/>
    <x v="1"/>
    <n v="5"/>
    <s v="May"/>
    <x v="3"/>
    <x v="8"/>
    <x v="0"/>
    <x v="0"/>
    <x v="2"/>
    <x v="15"/>
    <n v="1"/>
    <n v="131.94999999999999"/>
    <n v="131.94999999999999"/>
    <n v="0"/>
    <n v="0"/>
    <n v="65.17"/>
    <n v="131.94999999999999"/>
    <n v="65.17"/>
    <n v="66.779999999999987"/>
    <n v="0.50610079575596811"/>
  </r>
  <r>
    <n v="1208"/>
    <x v="150"/>
    <n v="2026"/>
    <x v="1"/>
    <n v="5"/>
    <s v="May"/>
    <x v="3"/>
    <x v="8"/>
    <x v="3"/>
    <x v="1"/>
    <x v="0"/>
    <x v="8"/>
    <n v="1"/>
    <n v="102.24"/>
    <n v="102.24"/>
    <n v="0"/>
    <n v="0"/>
    <n v="50.75"/>
    <n v="102.24"/>
    <n v="50.75"/>
    <n v="51.489999999999995"/>
    <n v="0.50361893583724571"/>
  </r>
  <r>
    <n v="1355"/>
    <x v="150"/>
    <n v="2026"/>
    <x v="1"/>
    <n v="5"/>
    <s v="May"/>
    <x v="3"/>
    <x v="13"/>
    <x v="3"/>
    <x v="1"/>
    <x v="1"/>
    <x v="11"/>
    <n v="2"/>
    <n v="152.07"/>
    <n v="304.14"/>
    <n v="0"/>
    <n v="0"/>
    <n v="76.849999999999994"/>
    <n v="304.14"/>
    <n v="153.69999999999999"/>
    <n v="150.44"/>
    <n v="0.49464062602748737"/>
  </r>
  <r>
    <n v="1474"/>
    <x v="150"/>
    <n v="2026"/>
    <x v="1"/>
    <n v="5"/>
    <s v="May"/>
    <x v="2"/>
    <x v="3"/>
    <x v="0"/>
    <x v="1"/>
    <x v="3"/>
    <x v="19"/>
    <n v="2"/>
    <n v="123.34"/>
    <n v="246.68"/>
    <n v="0.05"/>
    <n v="12.334000000000001"/>
    <n v="58.96"/>
    <n v="234.346"/>
    <n v="117.92"/>
    <n v="116.426"/>
    <n v="0.49681240558831813"/>
  </r>
  <r>
    <n v="1625"/>
    <x v="150"/>
    <n v="2026"/>
    <x v="1"/>
    <n v="5"/>
    <s v="May"/>
    <x v="2"/>
    <x v="2"/>
    <x v="2"/>
    <x v="0"/>
    <x v="1"/>
    <x v="11"/>
    <n v="1"/>
    <n v="155.81"/>
    <n v="155.81"/>
    <n v="0"/>
    <n v="0"/>
    <n v="80.31"/>
    <n v="155.81"/>
    <n v="80.31"/>
    <n v="75.5"/>
    <n v="0.48456453372697517"/>
  </r>
  <r>
    <n v="1877"/>
    <x v="150"/>
    <n v="2026"/>
    <x v="1"/>
    <n v="5"/>
    <s v="May"/>
    <x v="2"/>
    <x v="16"/>
    <x v="0"/>
    <x v="0"/>
    <x v="2"/>
    <x v="18"/>
    <n v="1"/>
    <n v="163.19"/>
    <n v="163.19"/>
    <n v="0.05"/>
    <n v="8.1594999999999995"/>
    <n v="87.95"/>
    <n v="155.03049999999999"/>
    <n v="87.95"/>
    <n v="67.080499999999986"/>
    <n v="0.4326922766810401"/>
  </r>
  <r>
    <n v="1978"/>
    <x v="150"/>
    <n v="2026"/>
    <x v="1"/>
    <n v="5"/>
    <s v="May"/>
    <x v="1"/>
    <x v="12"/>
    <x v="0"/>
    <x v="0"/>
    <x v="1"/>
    <x v="3"/>
    <n v="1"/>
    <n v="147.30000000000001"/>
    <n v="147.30000000000001"/>
    <n v="0.05"/>
    <n v="7.3650000000000011"/>
    <n v="81.510000000000005"/>
    <n v="139.935"/>
    <n v="81.510000000000005"/>
    <n v="58.424999999999997"/>
    <n v="0.41751527494908347"/>
  </r>
  <r>
    <n v="3616"/>
    <x v="150"/>
    <n v="2026"/>
    <x v="1"/>
    <n v="5"/>
    <s v="May"/>
    <x v="2"/>
    <x v="2"/>
    <x v="0"/>
    <x v="0"/>
    <x v="4"/>
    <x v="12"/>
    <n v="5"/>
    <n v="126.16"/>
    <n v="630.79999999999995"/>
    <n v="0"/>
    <n v="0"/>
    <n v="68.59"/>
    <n v="630.79999999999995"/>
    <n v="342.95000000000005"/>
    <n v="287.84999999999991"/>
    <n v="0.45632530120481918"/>
  </r>
  <r>
    <n v="3992"/>
    <x v="150"/>
    <n v="2026"/>
    <x v="1"/>
    <n v="5"/>
    <s v="May"/>
    <x v="3"/>
    <x v="8"/>
    <x v="0"/>
    <x v="1"/>
    <x v="2"/>
    <x v="18"/>
    <n v="2"/>
    <n v="163.57"/>
    <n v="327.14"/>
    <n v="0"/>
    <n v="0"/>
    <n v="85.72"/>
    <n v="327.14"/>
    <n v="171.44"/>
    <n v="155.69999999999999"/>
    <n v="0.47594302133643085"/>
  </r>
  <r>
    <n v="4091"/>
    <x v="150"/>
    <n v="2026"/>
    <x v="1"/>
    <n v="5"/>
    <s v="May"/>
    <x v="2"/>
    <x v="16"/>
    <x v="0"/>
    <x v="1"/>
    <x v="1"/>
    <x v="3"/>
    <n v="1"/>
    <n v="142.06"/>
    <n v="142.06"/>
    <n v="0"/>
    <n v="0"/>
    <n v="77.36"/>
    <n v="142.06"/>
    <n v="77.36"/>
    <n v="64.7"/>
    <n v="0.45544136280444886"/>
  </r>
  <r>
    <n v="4204"/>
    <x v="150"/>
    <n v="2026"/>
    <x v="1"/>
    <n v="5"/>
    <s v="May"/>
    <x v="1"/>
    <x v="11"/>
    <x v="0"/>
    <x v="1"/>
    <x v="0"/>
    <x v="0"/>
    <n v="1"/>
    <n v="81.37"/>
    <n v="81.37"/>
    <n v="0"/>
    <n v="0"/>
    <n v="42.01"/>
    <n v="81.37"/>
    <n v="42.01"/>
    <n v="39.360000000000007"/>
    <n v="0.48371635737986979"/>
  </r>
  <r>
    <n v="4234"/>
    <x v="150"/>
    <n v="2026"/>
    <x v="1"/>
    <n v="5"/>
    <s v="May"/>
    <x v="3"/>
    <x v="8"/>
    <x v="2"/>
    <x v="1"/>
    <x v="3"/>
    <x v="19"/>
    <n v="1"/>
    <n v="120.75"/>
    <n v="120.75"/>
    <n v="0"/>
    <n v="0"/>
    <n v="61.21"/>
    <n v="120.75"/>
    <n v="61.21"/>
    <n v="59.54"/>
    <n v="0.49308488612836437"/>
  </r>
  <r>
    <n v="4696"/>
    <x v="150"/>
    <n v="2026"/>
    <x v="1"/>
    <n v="5"/>
    <s v="May"/>
    <x v="1"/>
    <x v="14"/>
    <x v="0"/>
    <x v="1"/>
    <x v="0"/>
    <x v="0"/>
    <n v="4"/>
    <n v="81.790000000000006"/>
    <n v="327.16000000000003"/>
    <n v="0"/>
    <n v="0"/>
    <n v="42.96"/>
    <n v="327.16000000000003"/>
    <n v="171.84"/>
    <n v="155.32000000000002"/>
    <n v="0.47475241472062601"/>
  </r>
  <r>
    <n v="4755"/>
    <x v="150"/>
    <n v="2026"/>
    <x v="1"/>
    <n v="5"/>
    <s v="May"/>
    <x v="0"/>
    <x v="15"/>
    <x v="0"/>
    <x v="1"/>
    <x v="3"/>
    <x v="13"/>
    <n v="1"/>
    <n v="81.2"/>
    <n v="81.2"/>
    <n v="0.1"/>
    <n v="8.120000000000001"/>
    <n v="40.270000000000003"/>
    <n v="73.08"/>
    <n v="40.270000000000003"/>
    <n v="32.809999999999995"/>
    <n v="0.44896004378762994"/>
  </r>
  <r>
    <n v="5090"/>
    <x v="150"/>
    <n v="2026"/>
    <x v="1"/>
    <n v="5"/>
    <s v="May"/>
    <x v="1"/>
    <x v="1"/>
    <x v="3"/>
    <x v="1"/>
    <x v="2"/>
    <x v="9"/>
    <n v="2"/>
    <n v="46.52"/>
    <n v="93.04"/>
    <n v="0.05"/>
    <n v="4.6520000000000001"/>
    <n v="18.739999999999998"/>
    <n v="88.388000000000005"/>
    <n v="37.479999999999997"/>
    <n v="50.908000000000008"/>
    <n v="0.57596053762954258"/>
  </r>
  <r>
    <n v="27"/>
    <x v="151"/>
    <n v="2026"/>
    <x v="1"/>
    <n v="6"/>
    <s v="Jun"/>
    <x v="3"/>
    <x v="13"/>
    <x v="0"/>
    <x v="0"/>
    <x v="3"/>
    <x v="7"/>
    <n v="1"/>
    <n v="195.22"/>
    <n v="195.22"/>
    <n v="0"/>
    <n v="0"/>
    <n v="105.91"/>
    <n v="195.22"/>
    <n v="105.91"/>
    <n v="89.31"/>
    <n v="0.45748386435816002"/>
  </r>
  <r>
    <n v="463"/>
    <x v="151"/>
    <n v="2026"/>
    <x v="1"/>
    <n v="6"/>
    <s v="Jun"/>
    <x v="3"/>
    <x v="4"/>
    <x v="0"/>
    <x v="1"/>
    <x v="0"/>
    <x v="6"/>
    <n v="1"/>
    <n v="40.71"/>
    <n v="40.71"/>
    <n v="0.05"/>
    <n v="2.0355000000000003"/>
    <n v="16.559999999999999"/>
    <n v="38.674500000000002"/>
    <n v="16.559999999999999"/>
    <n v="22.114500000000003"/>
    <n v="0.57181088314005357"/>
  </r>
  <r>
    <n v="653"/>
    <x v="151"/>
    <n v="2026"/>
    <x v="1"/>
    <n v="6"/>
    <s v="Jun"/>
    <x v="1"/>
    <x v="11"/>
    <x v="0"/>
    <x v="0"/>
    <x v="4"/>
    <x v="10"/>
    <n v="1"/>
    <n v="41.26"/>
    <n v="41.26"/>
    <n v="0.05"/>
    <n v="2.0630000000000002"/>
    <n v="14.32"/>
    <n v="39.196999999999996"/>
    <n v="14.32"/>
    <n v="24.876999999999995"/>
    <n v="0.63466591831007468"/>
  </r>
  <r>
    <n v="1485"/>
    <x v="151"/>
    <n v="2026"/>
    <x v="1"/>
    <n v="6"/>
    <s v="Jun"/>
    <x v="1"/>
    <x v="11"/>
    <x v="2"/>
    <x v="1"/>
    <x v="4"/>
    <x v="10"/>
    <n v="2"/>
    <n v="40.840000000000003"/>
    <n v="81.680000000000007"/>
    <n v="0"/>
    <n v="0"/>
    <n v="14.48"/>
    <n v="81.680000000000007"/>
    <n v="28.96"/>
    <n v="52.720000000000006"/>
    <n v="0.64544564152791384"/>
  </r>
  <r>
    <n v="1925"/>
    <x v="151"/>
    <n v="2026"/>
    <x v="1"/>
    <n v="6"/>
    <s v="Jun"/>
    <x v="3"/>
    <x v="4"/>
    <x v="0"/>
    <x v="0"/>
    <x v="1"/>
    <x v="3"/>
    <n v="1"/>
    <n v="143.32"/>
    <n v="143.32"/>
    <n v="0"/>
    <n v="0"/>
    <n v="80.36"/>
    <n v="143.32"/>
    <n v="80.36"/>
    <n v="62.959999999999994"/>
    <n v="0.43929667876081496"/>
  </r>
  <r>
    <n v="1952"/>
    <x v="151"/>
    <n v="2026"/>
    <x v="1"/>
    <n v="6"/>
    <s v="Jun"/>
    <x v="0"/>
    <x v="15"/>
    <x v="0"/>
    <x v="1"/>
    <x v="1"/>
    <x v="11"/>
    <n v="2"/>
    <n v="156.31"/>
    <n v="312.62"/>
    <n v="0"/>
    <n v="0"/>
    <n v="79.87"/>
    <n v="312.62"/>
    <n v="159.74"/>
    <n v="152.88"/>
    <n v="0.4890282131661442"/>
  </r>
  <r>
    <n v="2010"/>
    <x v="151"/>
    <n v="2026"/>
    <x v="1"/>
    <n v="6"/>
    <s v="Jun"/>
    <x v="3"/>
    <x v="8"/>
    <x v="0"/>
    <x v="1"/>
    <x v="0"/>
    <x v="8"/>
    <n v="3"/>
    <n v="100.69"/>
    <n v="302.07"/>
    <n v="0.1"/>
    <n v="30.207000000000001"/>
    <n v="51.31"/>
    <n v="271.863"/>
    <n v="153.93"/>
    <n v="117.93299999999999"/>
    <n v="0.43379569856876438"/>
  </r>
  <r>
    <n v="2114"/>
    <x v="151"/>
    <n v="2026"/>
    <x v="1"/>
    <n v="6"/>
    <s v="Jun"/>
    <x v="3"/>
    <x v="13"/>
    <x v="2"/>
    <x v="2"/>
    <x v="2"/>
    <x v="9"/>
    <n v="2"/>
    <n v="45.54"/>
    <n v="91.08"/>
    <n v="0.1"/>
    <n v="9.1080000000000005"/>
    <n v="18.309999999999999"/>
    <n v="81.971999999999994"/>
    <n v="36.619999999999997"/>
    <n v="45.351999999999997"/>
    <n v="0.5532620894939736"/>
  </r>
  <r>
    <n v="3104"/>
    <x v="151"/>
    <n v="2026"/>
    <x v="1"/>
    <n v="6"/>
    <s v="Jun"/>
    <x v="2"/>
    <x v="3"/>
    <x v="1"/>
    <x v="2"/>
    <x v="1"/>
    <x v="11"/>
    <n v="5"/>
    <n v="153.97"/>
    <n v="769.85"/>
    <n v="0.15"/>
    <n v="115.47749999999999"/>
    <n v="79.81"/>
    <n v="654.37249999999995"/>
    <n v="399.05"/>
    <n v="255.32249999999993"/>
    <n v="0.39017914108554369"/>
  </r>
  <r>
    <n v="3230"/>
    <x v="151"/>
    <n v="2026"/>
    <x v="1"/>
    <n v="6"/>
    <s v="Jun"/>
    <x v="2"/>
    <x v="16"/>
    <x v="2"/>
    <x v="0"/>
    <x v="4"/>
    <x v="12"/>
    <n v="1"/>
    <n v="124.17"/>
    <n v="124.17"/>
    <n v="0"/>
    <n v="0"/>
    <n v="71.040000000000006"/>
    <n v="124.17"/>
    <n v="71.040000000000006"/>
    <n v="53.129999999999995"/>
    <n v="0.4278811307079004"/>
  </r>
  <r>
    <n v="3415"/>
    <x v="151"/>
    <n v="2026"/>
    <x v="1"/>
    <n v="6"/>
    <s v="Jun"/>
    <x v="2"/>
    <x v="5"/>
    <x v="2"/>
    <x v="0"/>
    <x v="1"/>
    <x v="11"/>
    <n v="1"/>
    <n v="152.94999999999999"/>
    <n v="152.94999999999999"/>
    <n v="0.05"/>
    <n v="7.6475"/>
    <n v="76.97"/>
    <n v="145.30249999999998"/>
    <n v="76.97"/>
    <n v="68.332499999999982"/>
    <n v="0.47027752447480248"/>
  </r>
  <r>
    <n v="4130"/>
    <x v="151"/>
    <n v="2026"/>
    <x v="1"/>
    <n v="6"/>
    <s v="Jun"/>
    <x v="3"/>
    <x v="13"/>
    <x v="0"/>
    <x v="1"/>
    <x v="0"/>
    <x v="0"/>
    <n v="3"/>
    <n v="80.099999999999994"/>
    <n v="240.29999999999998"/>
    <n v="0"/>
    <n v="0"/>
    <n v="43.51"/>
    <n v="240.29999999999998"/>
    <n v="130.53"/>
    <n v="109.76999999999998"/>
    <n v="0.45680399500624214"/>
  </r>
  <r>
    <n v="4314"/>
    <x v="151"/>
    <n v="2026"/>
    <x v="1"/>
    <n v="6"/>
    <s v="Jun"/>
    <x v="3"/>
    <x v="4"/>
    <x v="2"/>
    <x v="1"/>
    <x v="4"/>
    <x v="14"/>
    <n v="2"/>
    <n v="36.61"/>
    <n v="73.22"/>
    <n v="0"/>
    <n v="0"/>
    <n v="14.15"/>
    <n v="73.22"/>
    <n v="28.3"/>
    <n v="44.92"/>
    <n v="0.61349358098880091"/>
  </r>
  <r>
    <n v="998"/>
    <x v="152"/>
    <n v="2026"/>
    <x v="1"/>
    <n v="6"/>
    <s v="Jun"/>
    <x v="1"/>
    <x v="11"/>
    <x v="0"/>
    <x v="0"/>
    <x v="2"/>
    <x v="15"/>
    <n v="2"/>
    <n v="131.81"/>
    <n v="263.62"/>
    <n v="0.05"/>
    <n v="13.181000000000001"/>
    <n v="66.09"/>
    <n v="250.43899999999999"/>
    <n v="132.18"/>
    <n v="118.25899999999999"/>
    <n v="0.47220680485068217"/>
  </r>
  <r>
    <n v="1172"/>
    <x v="152"/>
    <n v="2026"/>
    <x v="1"/>
    <n v="6"/>
    <s v="Jun"/>
    <x v="0"/>
    <x v="15"/>
    <x v="0"/>
    <x v="0"/>
    <x v="1"/>
    <x v="11"/>
    <n v="1"/>
    <n v="153.43"/>
    <n v="153.43"/>
    <n v="0.05"/>
    <n v="7.6715000000000009"/>
    <n v="78.16"/>
    <n v="145.7585"/>
    <n v="78.16"/>
    <n v="67.598500000000001"/>
    <n v="0.46377055197467043"/>
  </r>
  <r>
    <n v="1261"/>
    <x v="152"/>
    <n v="2026"/>
    <x v="1"/>
    <n v="6"/>
    <s v="Jun"/>
    <x v="1"/>
    <x v="14"/>
    <x v="0"/>
    <x v="1"/>
    <x v="0"/>
    <x v="0"/>
    <n v="2"/>
    <n v="80.06"/>
    <n v="160.12"/>
    <n v="0"/>
    <n v="0"/>
    <n v="42.87"/>
    <n v="160.12"/>
    <n v="85.74"/>
    <n v="74.38000000000001"/>
    <n v="0.4645266050462154"/>
  </r>
  <r>
    <n v="1762"/>
    <x v="152"/>
    <n v="2026"/>
    <x v="1"/>
    <n v="6"/>
    <s v="Jun"/>
    <x v="3"/>
    <x v="13"/>
    <x v="2"/>
    <x v="2"/>
    <x v="4"/>
    <x v="10"/>
    <n v="1"/>
    <n v="40.549999999999997"/>
    <n v="40.549999999999997"/>
    <n v="0"/>
    <n v="0"/>
    <n v="15.16"/>
    <n v="40.549999999999997"/>
    <n v="15.16"/>
    <n v="25.389999999999997"/>
    <n v="0.62614056720098643"/>
  </r>
  <r>
    <n v="1851"/>
    <x v="152"/>
    <n v="2026"/>
    <x v="1"/>
    <n v="6"/>
    <s v="Jun"/>
    <x v="1"/>
    <x v="6"/>
    <x v="0"/>
    <x v="1"/>
    <x v="2"/>
    <x v="9"/>
    <n v="3"/>
    <n v="45.43"/>
    <n v="136.29"/>
    <n v="0.15"/>
    <n v="20.443499999999997"/>
    <n v="17.850000000000001"/>
    <n v="115.84649999999999"/>
    <n v="53.550000000000004"/>
    <n v="62.296499999999988"/>
    <n v="0.53775038520801222"/>
  </r>
  <r>
    <n v="3205"/>
    <x v="152"/>
    <n v="2026"/>
    <x v="1"/>
    <n v="6"/>
    <s v="Jun"/>
    <x v="3"/>
    <x v="4"/>
    <x v="1"/>
    <x v="2"/>
    <x v="1"/>
    <x v="3"/>
    <n v="6"/>
    <n v="146.85"/>
    <n v="881.09999999999991"/>
    <n v="0.15"/>
    <n v="132.16499999999999"/>
    <n v="80.45"/>
    <n v="748.93499999999995"/>
    <n v="482.70000000000005"/>
    <n v="266.2349999999999"/>
    <n v="0.35548478839952724"/>
  </r>
  <r>
    <n v="1396"/>
    <x v="153"/>
    <n v="2026"/>
    <x v="1"/>
    <n v="6"/>
    <s v="Jun"/>
    <x v="2"/>
    <x v="3"/>
    <x v="0"/>
    <x v="2"/>
    <x v="3"/>
    <x v="7"/>
    <n v="1"/>
    <n v="192.33"/>
    <n v="192.33"/>
    <n v="0.1"/>
    <n v="19.233000000000004"/>
    <n v="105.15"/>
    <n v="173.09700000000001"/>
    <n v="105.15"/>
    <n v="67.947000000000003"/>
    <n v="0.39253713235931298"/>
  </r>
  <r>
    <n v="1441"/>
    <x v="153"/>
    <n v="2026"/>
    <x v="1"/>
    <n v="6"/>
    <s v="Jun"/>
    <x v="2"/>
    <x v="10"/>
    <x v="3"/>
    <x v="1"/>
    <x v="2"/>
    <x v="15"/>
    <n v="3"/>
    <n v="135.4"/>
    <n v="406.20000000000005"/>
    <n v="0"/>
    <n v="0"/>
    <n v="65.16"/>
    <n v="406.20000000000005"/>
    <n v="195.48"/>
    <n v="210.72000000000006"/>
    <n v="0.51875923190546536"/>
  </r>
  <r>
    <n v="1511"/>
    <x v="153"/>
    <n v="2026"/>
    <x v="1"/>
    <n v="6"/>
    <s v="Jun"/>
    <x v="2"/>
    <x v="5"/>
    <x v="0"/>
    <x v="1"/>
    <x v="4"/>
    <x v="14"/>
    <n v="2"/>
    <n v="36.08"/>
    <n v="72.16"/>
    <n v="0.05"/>
    <n v="3.6080000000000001"/>
    <n v="13.73"/>
    <n v="68.551999999999992"/>
    <n v="27.46"/>
    <n v="41.091999999999992"/>
    <n v="0.59942817131520587"/>
  </r>
  <r>
    <n v="1701"/>
    <x v="153"/>
    <n v="2026"/>
    <x v="1"/>
    <n v="6"/>
    <s v="Jun"/>
    <x v="0"/>
    <x v="9"/>
    <x v="0"/>
    <x v="1"/>
    <x v="2"/>
    <x v="9"/>
    <n v="1"/>
    <n v="46.16"/>
    <n v="46.16"/>
    <n v="0"/>
    <n v="0"/>
    <n v="18.36"/>
    <n v="46.16"/>
    <n v="18.36"/>
    <n v="27.799999999999997"/>
    <n v="0.60225303292894283"/>
  </r>
  <r>
    <n v="1984"/>
    <x v="153"/>
    <n v="2026"/>
    <x v="1"/>
    <n v="6"/>
    <s v="Jun"/>
    <x v="1"/>
    <x v="1"/>
    <x v="0"/>
    <x v="0"/>
    <x v="0"/>
    <x v="4"/>
    <n v="2"/>
    <n v="50.77"/>
    <n v="101.54"/>
    <n v="0"/>
    <n v="0"/>
    <n v="22.93"/>
    <n v="101.54"/>
    <n v="45.86"/>
    <n v="55.680000000000007"/>
    <n v="0.54835532794957653"/>
  </r>
  <r>
    <n v="2572"/>
    <x v="153"/>
    <n v="2026"/>
    <x v="1"/>
    <n v="6"/>
    <s v="Jun"/>
    <x v="3"/>
    <x v="8"/>
    <x v="3"/>
    <x v="2"/>
    <x v="1"/>
    <x v="17"/>
    <n v="2"/>
    <n v="70.97"/>
    <n v="141.94"/>
    <n v="0.05"/>
    <n v="7.0970000000000004"/>
    <n v="32.54"/>
    <n v="134.84299999999999"/>
    <n v="65.08"/>
    <n v="69.762999999999991"/>
    <n v="0.51736463887632278"/>
  </r>
  <r>
    <n v="2833"/>
    <x v="153"/>
    <n v="2026"/>
    <x v="1"/>
    <n v="6"/>
    <s v="Jun"/>
    <x v="3"/>
    <x v="13"/>
    <x v="0"/>
    <x v="0"/>
    <x v="1"/>
    <x v="3"/>
    <n v="3"/>
    <n v="141.6"/>
    <n v="424.79999999999995"/>
    <n v="0"/>
    <n v="0"/>
    <n v="78.02"/>
    <n v="424.79999999999995"/>
    <n v="234.06"/>
    <n v="190.73999999999995"/>
    <n v="0.44901129943502821"/>
  </r>
  <r>
    <n v="3522"/>
    <x v="153"/>
    <n v="2026"/>
    <x v="1"/>
    <n v="6"/>
    <s v="Jun"/>
    <x v="3"/>
    <x v="13"/>
    <x v="0"/>
    <x v="1"/>
    <x v="0"/>
    <x v="6"/>
    <n v="1"/>
    <n v="40.57"/>
    <n v="40.57"/>
    <n v="0"/>
    <n v="0"/>
    <n v="16.329999999999998"/>
    <n v="40.57"/>
    <n v="16.329999999999998"/>
    <n v="24.240000000000002"/>
    <n v="0.59748582696573826"/>
  </r>
  <r>
    <n v="146"/>
    <x v="154"/>
    <n v="2026"/>
    <x v="1"/>
    <n v="6"/>
    <s v="Jun"/>
    <x v="1"/>
    <x v="14"/>
    <x v="3"/>
    <x v="0"/>
    <x v="0"/>
    <x v="0"/>
    <n v="2"/>
    <n v="81.81"/>
    <n v="163.62"/>
    <n v="0"/>
    <n v="0"/>
    <n v="42.54"/>
    <n v="163.62"/>
    <n v="85.08"/>
    <n v="78.540000000000006"/>
    <n v="0.48001466813348004"/>
  </r>
  <r>
    <n v="161"/>
    <x v="154"/>
    <n v="2026"/>
    <x v="1"/>
    <n v="6"/>
    <s v="Jun"/>
    <x v="0"/>
    <x v="0"/>
    <x v="3"/>
    <x v="0"/>
    <x v="0"/>
    <x v="4"/>
    <n v="2"/>
    <n v="50.09"/>
    <n v="100.18"/>
    <n v="0"/>
    <n v="0"/>
    <n v="22.91"/>
    <n v="100.18"/>
    <n v="45.82"/>
    <n v="54.360000000000007"/>
    <n v="0.54262327809942112"/>
  </r>
  <r>
    <n v="819"/>
    <x v="154"/>
    <n v="2026"/>
    <x v="1"/>
    <n v="6"/>
    <s v="Jun"/>
    <x v="3"/>
    <x v="8"/>
    <x v="0"/>
    <x v="0"/>
    <x v="1"/>
    <x v="17"/>
    <n v="1"/>
    <n v="72.38"/>
    <n v="72.38"/>
    <n v="0"/>
    <n v="0"/>
    <n v="32.68"/>
    <n v="72.38"/>
    <n v="32.68"/>
    <n v="39.699999999999996"/>
    <n v="0.54849405913235694"/>
  </r>
  <r>
    <n v="2104"/>
    <x v="154"/>
    <n v="2026"/>
    <x v="1"/>
    <n v="6"/>
    <s v="Jun"/>
    <x v="1"/>
    <x v="1"/>
    <x v="0"/>
    <x v="1"/>
    <x v="1"/>
    <x v="1"/>
    <n v="1"/>
    <n v="92.31"/>
    <n v="92.31"/>
    <n v="0"/>
    <n v="0"/>
    <n v="45.58"/>
    <n v="92.31"/>
    <n v="45.58"/>
    <n v="46.730000000000004"/>
    <n v="0.50622901094139316"/>
  </r>
  <r>
    <n v="2678"/>
    <x v="154"/>
    <n v="2026"/>
    <x v="1"/>
    <n v="6"/>
    <s v="Jun"/>
    <x v="3"/>
    <x v="8"/>
    <x v="1"/>
    <x v="0"/>
    <x v="2"/>
    <x v="9"/>
    <n v="12"/>
    <n v="47.6"/>
    <n v="571.20000000000005"/>
    <n v="0.15"/>
    <n v="85.68"/>
    <n v="18.670000000000002"/>
    <n v="485.52000000000004"/>
    <n v="224.04000000000002"/>
    <n v="261.48"/>
    <n v="0.53855659911023235"/>
  </r>
  <r>
    <n v="3015"/>
    <x v="154"/>
    <n v="2026"/>
    <x v="1"/>
    <n v="6"/>
    <s v="Jun"/>
    <x v="1"/>
    <x v="14"/>
    <x v="0"/>
    <x v="0"/>
    <x v="2"/>
    <x v="9"/>
    <n v="1"/>
    <n v="45.5"/>
    <n v="45.5"/>
    <n v="0.05"/>
    <n v="2.2749999999999999"/>
    <n v="18.89"/>
    <n v="43.225000000000001"/>
    <n v="18.89"/>
    <n v="24.335000000000001"/>
    <n v="0.56298438403701567"/>
  </r>
  <r>
    <n v="3243"/>
    <x v="154"/>
    <n v="2026"/>
    <x v="1"/>
    <n v="6"/>
    <s v="Jun"/>
    <x v="2"/>
    <x v="5"/>
    <x v="0"/>
    <x v="0"/>
    <x v="4"/>
    <x v="14"/>
    <n v="1"/>
    <n v="35.99"/>
    <n v="35.99"/>
    <n v="0"/>
    <n v="0"/>
    <n v="14.05"/>
    <n v="35.99"/>
    <n v="14.05"/>
    <n v="21.94"/>
    <n v="0.60961378160600166"/>
  </r>
  <r>
    <n v="3283"/>
    <x v="154"/>
    <n v="2026"/>
    <x v="1"/>
    <n v="6"/>
    <s v="Jun"/>
    <x v="1"/>
    <x v="12"/>
    <x v="3"/>
    <x v="0"/>
    <x v="4"/>
    <x v="12"/>
    <n v="1"/>
    <n v="122.55"/>
    <n v="122.55"/>
    <n v="0"/>
    <n v="0"/>
    <n v="68.97"/>
    <n v="122.55"/>
    <n v="68.97"/>
    <n v="53.58"/>
    <n v="0.43720930232558142"/>
  </r>
  <r>
    <n v="3966"/>
    <x v="154"/>
    <n v="2026"/>
    <x v="1"/>
    <n v="6"/>
    <s v="Jun"/>
    <x v="3"/>
    <x v="8"/>
    <x v="0"/>
    <x v="1"/>
    <x v="4"/>
    <x v="12"/>
    <n v="3"/>
    <n v="126.22"/>
    <n v="378.65999999999997"/>
    <n v="0"/>
    <n v="0"/>
    <n v="69.599999999999994"/>
    <n v="378.65999999999997"/>
    <n v="208.79999999999998"/>
    <n v="169.85999999999999"/>
    <n v="0.4485818412295991"/>
  </r>
  <r>
    <n v="1349"/>
    <x v="155"/>
    <n v="2026"/>
    <x v="1"/>
    <n v="6"/>
    <s v="Jun"/>
    <x v="0"/>
    <x v="15"/>
    <x v="2"/>
    <x v="0"/>
    <x v="1"/>
    <x v="1"/>
    <n v="6"/>
    <n v="91.98"/>
    <n v="551.88"/>
    <n v="0.05"/>
    <n v="27.594000000000001"/>
    <n v="46.46"/>
    <n v="524.28599999999994"/>
    <n v="278.76"/>
    <n v="245.52599999999995"/>
    <n v="0.46830546686350577"/>
  </r>
  <r>
    <n v="2333"/>
    <x v="155"/>
    <n v="2026"/>
    <x v="1"/>
    <n v="6"/>
    <s v="Jun"/>
    <x v="2"/>
    <x v="5"/>
    <x v="0"/>
    <x v="2"/>
    <x v="3"/>
    <x v="19"/>
    <n v="1"/>
    <n v="125.32"/>
    <n v="125.32"/>
    <n v="0"/>
    <n v="0"/>
    <n v="59.03"/>
    <n v="125.32"/>
    <n v="59.03"/>
    <n v="66.289999999999992"/>
    <n v="0.52896584743057773"/>
  </r>
  <r>
    <n v="2628"/>
    <x v="155"/>
    <n v="2026"/>
    <x v="1"/>
    <n v="6"/>
    <s v="Jun"/>
    <x v="3"/>
    <x v="8"/>
    <x v="3"/>
    <x v="0"/>
    <x v="2"/>
    <x v="18"/>
    <n v="2"/>
    <n v="167.26"/>
    <n v="334.52"/>
    <n v="0"/>
    <n v="0"/>
    <n v="89.65"/>
    <n v="334.52"/>
    <n v="179.3"/>
    <n v="155.21999999999997"/>
    <n v="0.46400813105344968"/>
  </r>
  <r>
    <n v="2718"/>
    <x v="155"/>
    <n v="2026"/>
    <x v="1"/>
    <n v="6"/>
    <s v="Jun"/>
    <x v="0"/>
    <x v="0"/>
    <x v="3"/>
    <x v="0"/>
    <x v="0"/>
    <x v="0"/>
    <n v="1"/>
    <n v="80.19"/>
    <n v="80.19"/>
    <n v="0"/>
    <n v="0"/>
    <n v="42.18"/>
    <n v="80.19"/>
    <n v="42.18"/>
    <n v="38.01"/>
    <n v="0.47399925177702956"/>
  </r>
  <r>
    <n v="3185"/>
    <x v="155"/>
    <n v="2026"/>
    <x v="1"/>
    <n v="6"/>
    <s v="Jun"/>
    <x v="0"/>
    <x v="15"/>
    <x v="0"/>
    <x v="1"/>
    <x v="0"/>
    <x v="4"/>
    <n v="1"/>
    <n v="49.86"/>
    <n v="49.86"/>
    <n v="0"/>
    <n v="0"/>
    <n v="22.72"/>
    <n v="49.86"/>
    <n v="22.72"/>
    <n v="27.14"/>
    <n v="0.5443241075010028"/>
  </r>
  <r>
    <n v="4495"/>
    <x v="155"/>
    <n v="2026"/>
    <x v="1"/>
    <n v="6"/>
    <s v="Jun"/>
    <x v="2"/>
    <x v="10"/>
    <x v="2"/>
    <x v="1"/>
    <x v="3"/>
    <x v="7"/>
    <n v="2"/>
    <n v="195.51"/>
    <n v="391.02"/>
    <n v="0"/>
    <n v="0"/>
    <n v="102.97"/>
    <n v="391.02"/>
    <n v="205.94"/>
    <n v="185.07999999999998"/>
    <n v="0.47332617257429288"/>
  </r>
  <r>
    <n v="815"/>
    <x v="156"/>
    <n v="2026"/>
    <x v="1"/>
    <n v="6"/>
    <s v="Jun"/>
    <x v="0"/>
    <x v="0"/>
    <x v="2"/>
    <x v="1"/>
    <x v="4"/>
    <x v="10"/>
    <n v="1"/>
    <n v="39.61"/>
    <n v="39.61"/>
    <n v="0"/>
    <n v="0"/>
    <n v="14.75"/>
    <n v="39.61"/>
    <n v="14.75"/>
    <n v="24.86"/>
    <n v="0.62761928805857103"/>
  </r>
  <r>
    <n v="1140"/>
    <x v="156"/>
    <n v="2026"/>
    <x v="1"/>
    <n v="6"/>
    <s v="Jun"/>
    <x v="1"/>
    <x v="1"/>
    <x v="2"/>
    <x v="0"/>
    <x v="1"/>
    <x v="17"/>
    <n v="1"/>
    <n v="70.86"/>
    <n v="70.86"/>
    <n v="0"/>
    <n v="0"/>
    <n v="31.47"/>
    <n v="70.86"/>
    <n v="31.47"/>
    <n v="39.39"/>
    <n v="0.55588484335309063"/>
  </r>
  <r>
    <n v="1544"/>
    <x v="156"/>
    <n v="2026"/>
    <x v="1"/>
    <n v="6"/>
    <s v="Jun"/>
    <x v="3"/>
    <x v="7"/>
    <x v="1"/>
    <x v="0"/>
    <x v="4"/>
    <x v="10"/>
    <n v="8"/>
    <n v="40.46"/>
    <n v="323.68"/>
    <n v="0.2"/>
    <n v="64.736000000000004"/>
    <n v="14.7"/>
    <n v="258.94400000000002"/>
    <n v="117.6"/>
    <n v="141.34400000000002"/>
    <n v="0.54584775086505199"/>
  </r>
  <r>
    <n v="2420"/>
    <x v="156"/>
    <n v="2026"/>
    <x v="1"/>
    <n v="6"/>
    <s v="Jun"/>
    <x v="2"/>
    <x v="5"/>
    <x v="0"/>
    <x v="1"/>
    <x v="2"/>
    <x v="15"/>
    <n v="1"/>
    <n v="131.79"/>
    <n v="131.79"/>
    <n v="0"/>
    <n v="0"/>
    <n v="68.22"/>
    <n v="131.79"/>
    <n v="68.22"/>
    <n v="63.569999999999993"/>
    <n v="0.48235829729114499"/>
  </r>
  <r>
    <n v="2805"/>
    <x v="156"/>
    <n v="2026"/>
    <x v="1"/>
    <n v="6"/>
    <s v="Jun"/>
    <x v="2"/>
    <x v="10"/>
    <x v="1"/>
    <x v="0"/>
    <x v="3"/>
    <x v="5"/>
    <n v="12"/>
    <n v="338.45"/>
    <n v="4061.3999999999996"/>
    <n v="0.1"/>
    <n v="406.14"/>
    <n v="196.78"/>
    <n v="3655.2599999999998"/>
    <n v="2361.36"/>
    <n v="1293.8999999999996"/>
    <n v="0.35398302719915947"/>
  </r>
  <r>
    <n v="3160"/>
    <x v="156"/>
    <n v="2026"/>
    <x v="1"/>
    <n v="6"/>
    <s v="Jun"/>
    <x v="2"/>
    <x v="3"/>
    <x v="2"/>
    <x v="0"/>
    <x v="4"/>
    <x v="10"/>
    <n v="2"/>
    <n v="40.99"/>
    <n v="81.98"/>
    <n v="0"/>
    <n v="0"/>
    <n v="14.53"/>
    <n v="81.98"/>
    <n v="29.06"/>
    <n v="52.92"/>
    <n v="0.64552329836545497"/>
  </r>
  <r>
    <n v="3278"/>
    <x v="156"/>
    <n v="2026"/>
    <x v="1"/>
    <n v="6"/>
    <s v="Jun"/>
    <x v="1"/>
    <x v="12"/>
    <x v="2"/>
    <x v="0"/>
    <x v="0"/>
    <x v="8"/>
    <n v="1"/>
    <n v="101.85"/>
    <n v="101.85"/>
    <n v="0"/>
    <n v="0"/>
    <n v="51.59"/>
    <n v="101.85"/>
    <n v="51.59"/>
    <n v="50.259999999999991"/>
    <n v="0.49347079037800679"/>
  </r>
  <r>
    <n v="3555"/>
    <x v="156"/>
    <n v="2026"/>
    <x v="1"/>
    <n v="6"/>
    <s v="Jun"/>
    <x v="2"/>
    <x v="2"/>
    <x v="1"/>
    <x v="2"/>
    <x v="3"/>
    <x v="5"/>
    <n v="4"/>
    <n v="346.14"/>
    <n v="1384.56"/>
    <n v="0.05"/>
    <n v="69.227999999999994"/>
    <n v="198.97"/>
    <n v="1315.3319999999999"/>
    <n v="795.88"/>
    <n v="519.45199999999988"/>
    <n v="0.39492082607280893"/>
  </r>
  <r>
    <n v="3702"/>
    <x v="156"/>
    <n v="2026"/>
    <x v="1"/>
    <n v="6"/>
    <s v="Jun"/>
    <x v="0"/>
    <x v="9"/>
    <x v="2"/>
    <x v="2"/>
    <x v="0"/>
    <x v="0"/>
    <n v="2"/>
    <n v="83.28"/>
    <n v="166.56"/>
    <n v="0"/>
    <n v="0"/>
    <n v="43.56"/>
    <n v="166.56"/>
    <n v="87.12"/>
    <n v="79.44"/>
    <n v="0.47694524495677232"/>
  </r>
  <r>
    <n v="4349"/>
    <x v="156"/>
    <n v="2026"/>
    <x v="1"/>
    <n v="6"/>
    <s v="Jun"/>
    <x v="3"/>
    <x v="7"/>
    <x v="2"/>
    <x v="2"/>
    <x v="0"/>
    <x v="0"/>
    <n v="1"/>
    <n v="80.349999999999994"/>
    <n v="80.349999999999994"/>
    <n v="0.15"/>
    <n v="12.052499999999998"/>
    <n v="43.51"/>
    <n v="68.297499999999999"/>
    <n v="43.51"/>
    <n v="24.787500000000001"/>
    <n v="0.3629342216040119"/>
  </r>
  <r>
    <n v="4989"/>
    <x v="156"/>
    <n v="2026"/>
    <x v="1"/>
    <n v="6"/>
    <s v="Jun"/>
    <x v="1"/>
    <x v="1"/>
    <x v="0"/>
    <x v="0"/>
    <x v="0"/>
    <x v="6"/>
    <n v="1"/>
    <n v="40.86"/>
    <n v="40.86"/>
    <n v="0.05"/>
    <n v="2.0430000000000001"/>
    <n v="16.899999999999999"/>
    <n v="38.817"/>
    <n v="16.899999999999999"/>
    <n v="21.917000000000002"/>
    <n v="0.564623747327202"/>
  </r>
  <r>
    <n v="713"/>
    <x v="157"/>
    <n v="2026"/>
    <x v="1"/>
    <n v="6"/>
    <s v="Jun"/>
    <x v="1"/>
    <x v="6"/>
    <x v="2"/>
    <x v="0"/>
    <x v="2"/>
    <x v="2"/>
    <n v="4"/>
    <n v="36.299999999999997"/>
    <n v="145.19999999999999"/>
    <n v="0.05"/>
    <n v="7.26"/>
    <n v="13.16"/>
    <n v="137.93999999999997"/>
    <n v="52.64"/>
    <n v="85.299999999999969"/>
    <n v="0.61838480498767567"/>
  </r>
  <r>
    <n v="3355"/>
    <x v="157"/>
    <n v="2026"/>
    <x v="1"/>
    <n v="6"/>
    <s v="Jun"/>
    <x v="0"/>
    <x v="15"/>
    <x v="1"/>
    <x v="1"/>
    <x v="3"/>
    <x v="5"/>
    <n v="10"/>
    <n v="338.26"/>
    <n v="3382.6"/>
    <n v="0.05"/>
    <n v="169.13"/>
    <n v="197.42"/>
    <n v="3213.47"/>
    <n v="1974.1999999999998"/>
    <n v="1239.27"/>
    <n v="0.38564853569505864"/>
  </r>
  <r>
    <n v="3879"/>
    <x v="157"/>
    <n v="2026"/>
    <x v="1"/>
    <n v="6"/>
    <s v="Jun"/>
    <x v="0"/>
    <x v="9"/>
    <x v="3"/>
    <x v="0"/>
    <x v="0"/>
    <x v="6"/>
    <n v="2"/>
    <n v="41.25"/>
    <n v="82.5"/>
    <n v="0"/>
    <n v="0"/>
    <n v="17.13"/>
    <n v="82.5"/>
    <n v="34.26"/>
    <n v="48.24"/>
    <n v="0.58472727272727276"/>
  </r>
  <r>
    <n v="3989"/>
    <x v="157"/>
    <n v="2026"/>
    <x v="1"/>
    <n v="6"/>
    <s v="Jun"/>
    <x v="1"/>
    <x v="12"/>
    <x v="0"/>
    <x v="0"/>
    <x v="1"/>
    <x v="1"/>
    <n v="2"/>
    <n v="92"/>
    <n v="184"/>
    <n v="0"/>
    <n v="0"/>
    <n v="44.27"/>
    <n v="184"/>
    <n v="88.54"/>
    <n v="95.46"/>
    <n v="0.51880434782608698"/>
  </r>
  <r>
    <n v="4193"/>
    <x v="157"/>
    <n v="2026"/>
    <x v="1"/>
    <n v="6"/>
    <s v="Jun"/>
    <x v="1"/>
    <x v="6"/>
    <x v="0"/>
    <x v="1"/>
    <x v="3"/>
    <x v="13"/>
    <n v="1"/>
    <n v="80.89"/>
    <n v="80.89"/>
    <n v="0.1"/>
    <n v="8.0890000000000004"/>
    <n v="40.32"/>
    <n v="72.801000000000002"/>
    <n v="40.32"/>
    <n v="32.481000000000002"/>
    <n v="0.44616145382618372"/>
  </r>
  <r>
    <n v="4413"/>
    <x v="157"/>
    <n v="2026"/>
    <x v="1"/>
    <n v="6"/>
    <s v="Jun"/>
    <x v="0"/>
    <x v="0"/>
    <x v="2"/>
    <x v="1"/>
    <x v="3"/>
    <x v="7"/>
    <n v="1"/>
    <n v="194.73"/>
    <n v="194.73"/>
    <n v="0"/>
    <n v="0"/>
    <n v="101.91"/>
    <n v="194.73"/>
    <n v="101.91"/>
    <n v="92.82"/>
    <n v="0.47665999075643195"/>
  </r>
  <r>
    <n v="4598"/>
    <x v="157"/>
    <n v="2026"/>
    <x v="1"/>
    <n v="6"/>
    <s v="Jun"/>
    <x v="3"/>
    <x v="4"/>
    <x v="1"/>
    <x v="2"/>
    <x v="1"/>
    <x v="1"/>
    <n v="5"/>
    <n v="93.82"/>
    <n v="469.09999999999997"/>
    <n v="0.15"/>
    <n v="70.364999999999995"/>
    <n v="46.06"/>
    <n v="398.73499999999996"/>
    <n v="230.3"/>
    <n v="168.43499999999995"/>
    <n v="0.4224234140469233"/>
  </r>
  <r>
    <n v="72"/>
    <x v="158"/>
    <n v="2026"/>
    <x v="1"/>
    <n v="6"/>
    <s v="Jun"/>
    <x v="2"/>
    <x v="10"/>
    <x v="2"/>
    <x v="1"/>
    <x v="1"/>
    <x v="3"/>
    <n v="3"/>
    <n v="142.53"/>
    <n v="427.59000000000003"/>
    <n v="0"/>
    <n v="0"/>
    <n v="80.67"/>
    <n v="427.59000000000003"/>
    <n v="242.01"/>
    <n v="185.58000000000004"/>
    <n v="0.43401389181225014"/>
  </r>
  <r>
    <n v="176"/>
    <x v="158"/>
    <n v="2026"/>
    <x v="1"/>
    <n v="6"/>
    <s v="Jun"/>
    <x v="1"/>
    <x v="14"/>
    <x v="0"/>
    <x v="0"/>
    <x v="3"/>
    <x v="7"/>
    <n v="1"/>
    <n v="196.33"/>
    <n v="196.33"/>
    <n v="0"/>
    <n v="0"/>
    <n v="103.27"/>
    <n v="196.33"/>
    <n v="103.27"/>
    <n v="93.060000000000016"/>
    <n v="0.47399786074466466"/>
  </r>
  <r>
    <n v="205"/>
    <x v="158"/>
    <n v="2026"/>
    <x v="1"/>
    <n v="6"/>
    <s v="Jun"/>
    <x v="3"/>
    <x v="7"/>
    <x v="0"/>
    <x v="1"/>
    <x v="0"/>
    <x v="6"/>
    <n v="2"/>
    <n v="41.05"/>
    <n v="82.1"/>
    <n v="0"/>
    <n v="0"/>
    <n v="16.690000000000001"/>
    <n v="82.1"/>
    <n v="33.380000000000003"/>
    <n v="48.719999999999992"/>
    <n v="0.59342265529841653"/>
  </r>
  <r>
    <n v="896"/>
    <x v="158"/>
    <n v="2026"/>
    <x v="1"/>
    <n v="6"/>
    <s v="Jun"/>
    <x v="3"/>
    <x v="8"/>
    <x v="0"/>
    <x v="1"/>
    <x v="4"/>
    <x v="12"/>
    <n v="1"/>
    <n v="123.09"/>
    <n v="123.09"/>
    <n v="0"/>
    <n v="0"/>
    <n v="68.03"/>
    <n v="123.09"/>
    <n v="68.03"/>
    <n v="55.06"/>
    <n v="0.44731497278414167"/>
  </r>
  <r>
    <n v="1697"/>
    <x v="158"/>
    <n v="2026"/>
    <x v="1"/>
    <n v="6"/>
    <s v="Jun"/>
    <x v="1"/>
    <x v="12"/>
    <x v="0"/>
    <x v="2"/>
    <x v="1"/>
    <x v="3"/>
    <n v="2"/>
    <n v="141.09"/>
    <n v="282.18"/>
    <n v="0"/>
    <n v="0"/>
    <n v="81.69"/>
    <n v="282.18"/>
    <n v="163.38"/>
    <n v="118.80000000000001"/>
    <n v="0.42100786731873274"/>
  </r>
  <r>
    <n v="2159"/>
    <x v="158"/>
    <n v="2026"/>
    <x v="1"/>
    <n v="6"/>
    <s v="Jun"/>
    <x v="2"/>
    <x v="10"/>
    <x v="2"/>
    <x v="1"/>
    <x v="1"/>
    <x v="11"/>
    <n v="1"/>
    <n v="157.04"/>
    <n v="157.04"/>
    <n v="0"/>
    <n v="0"/>
    <n v="77.540000000000006"/>
    <n v="157.04"/>
    <n v="77.540000000000006"/>
    <n v="79.499999999999986"/>
    <n v="0.5062404482934284"/>
  </r>
  <r>
    <n v="2772"/>
    <x v="158"/>
    <n v="2026"/>
    <x v="1"/>
    <n v="6"/>
    <s v="Jun"/>
    <x v="3"/>
    <x v="7"/>
    <x v="2"/>
    <x v="1"/>
    <x v="2"/>
    <x v="15"/>
    <n v="6"/>
    <n v="136.46"/>
    <n v="818.76"/>
    <n v="0"/>
    <n v="0"/>
    <n v="68.61"/>
    <n v="818.76"/>
    <n v="411.65999999999997"/>
    <n v="407.1"/>
    <n v="0.49721530118716112"/>
  </r>
  <r>
    <n v="3091"/>
    <x v="158"/>
    <n v="2026"/>
    <x v="1"/>
    <n v="6"/>
    <s v="Jun"/>
    <x v="0"/>
    <x v="0"/>
    <x v="0"/>
    <x v="1"/>
    <x v="4"/>
    <x v="14"/>
    <n v="1"/>
    <n v="36.1"/>
    <n v="36.1"/>
    <n v="0"/>
    <n v="0"/>
    <n v="13.65"/>
    <n v="36.1"/>
    <n v="13.65"/>
    <n v="22.450000000000003"/>
    <n v="0.62188365650969535"/>
  </r>
  <r>
    <n v="4241"/>
    <x v="158"/>
    <n v="2026"/>
    <x v="1"/>
    <n v="6"/>
    <s v="Jun"/>
    <x v="3"/>
    <x v="13"/>
    <x v="0"/>
    <x v="1"/>
    <x v="1"/>
    <x v="1"/>
    <n v="3"/>
    <n v="92.73"/>
    <n v="278.19"/>
    <n v="0"/>
    <n v="0"/>
    <n v="44.68"/>
    <n v="278.19"/>
    <n v="134.04"/>
    <n v="144.15"/>
    <n v="0.51817103418526911"/>
  </r>
  <r>
    <n v="5185"/>
    <x v="158"/>
    <n v="2026"/>
    <x v="1"/>
    <n v="6"/>
    <s v="Jun"/>
    <x v="1"/>
    <x v="12"/>
    <x v="0"/>
    <x v="1"/>
    <x v="2"/>
    <x v="18"/>
    <n v="3"/>
    <n v="164.31"/>
    <n v="492.93"/>
    <n v="0.05"/>
    <n v="24.646500000000003"/>
    <n v="86"/>
    <n v="468.2835"/>
    <n v="258"/>
    <n v="210.2835"/>
    <n v="0.44905169624810615"/>
  </r>
  <r>
    <n v="1437"/>
    <x v="159"/>
    <n v="2026"/>
    <x v="1"/>
    <n v="6"/>
    <s v="Jun"/>
    <x v="3"/>
    <x v="8"/>
    <x v="3"/>
    <x v="1"/>
    <x v="2"/>
    <x v="2"/>
    <n v="2"/>
    <n v="36.85"/>
    <n v="73.7"/>
    <n v="0.1"/>
    <n v="7.370000000000001"/>
    <n v="13.92"/>
    <n v="66.33"/>
    <n v="27.84"/>
    <n v="38.489999999999995"/>
    <n v="0.58028041610131154"/>
  </r>
  <r>
    <n v="2316"/>
    <x v="159"/>
    <n v="2026"/>
    <x v="1"/>
    <n v="6"/>
    <s v="Jun"/>
    <x v="1"/>
    <x v="11"/>
    <x v="3"/>
    <x v="1"/>
    <x v="4"/>
    <x v="14"/>
    <n v="1"/>
    <n v="35.619999999999997"/>
    <n v="35.619999999999997"/>
    <n v="0"/>
    <n v="0"/>
    <n v="14.05"/>
    <n v="35.619999999999997"/>
    <n v="14.05"/>
    <n v="21.569999999999997"/>
    <n v="0.60555867490174053"/>
  </r>
  <r>
    <n v="2329"/>
    <x v="159"/>
    <n v="2026"/>
    <x v="1"/>
    <n v="6"/>
    <s v="Jun"/>
    <x v="3"/>
    <x v="8"/>
    <x v="0"/>
    <x v="1"/>
    <x v="1"/>
    <x v="11"/>
    <n v="3"/>
    <n v="157.43"/>
    <n v="472.29"/>
    <n v="0.15"/>
    <n v="70.843500000000006"/>
    <n v="77.56"/>
    <n v="401.44650000000001"/>
    <n v="232.68"/>
    <n v="168.76650000000001"/>
    <n v="0.42039599299034863"/>
  </r>
  <r>
    <n v="3036"/>
    <x v="159"/>
    <n v="2026"/>
    <x v="1"/>
    <n v="6"/>
    <s v="Jun"/>
    <x v="1"/>
    <x v="12"/>
    <x v="2"/>
    <x v="1"/>
    <x v="0"/>
    <x v="0"/>
    <n v="1"/>
    <n v="81.2"/>
    <n v="81.2"/>
    <n v="0.1"/>
    <n v="8.120000000000001"/>
    <n v="41.64"/>
    <n v="73.08"/>
    <n v="41.64"/>
    <n v="31.439999999999998"/>
    <n v="0.43021346469622329"/>
  </r>
  <r>
    <n v="3429"/>
    <x v="159"/>
    <n v="2026"/>
    <x v="1"/>
    <n v="6"/>
    <s v="Jun"/>
    <x v="3"/>
    <x v="13"/>
    <x v="0"/>
    <x v="0"/>
    <x v="1"/>
    <x v="1"/>
    <n v="4"/>
    <n v="93.58"/>
    <n v="374.32"/>
    <n v="0.1"/>
    <n v="37.432000000000002"/>
    <n v="44.56"/>
    <n v="336.88799999999998"/>
    <n v="178.24"/>
    <n v="158.64799999999997"/>
    <n v="0.4709220868656645"/>
  </r>
  <r>
    <n v="3615"/>
    <x v="159"/>
    <n v="2026"/>
    <x v="1"/>
    <n v="6"/>
    <s v="Jun"/>
    <x v="1"/>
    <x v="14"/>
    <x v="0"/>
    <x v="1"/>
    <x v="1"/>
    <x v="11"/>
    <n v="4"/>
    <n v="155.22"/>
    <n v="620.88"/>
    <n v="0"/>
    <n v="0"/>
    <n v="77.209999999999994"/>
    <n v="620.88"/>
    <n v="308.83999999999997"/>
    <n v="312.04000000000002"/>
    <n v="0.50257698750161062"/>
  </r>
  <r>
    <n v="3661"/>
    <x v="159"/>
    <n v="2026"/>
    <x v="1"/>
    <n v="6"/>
    <s v="Jun"/>
    <x v="3"/>
    <x v="8"/>
    <x v="0"/>
    <x v="1"/>
    <x v="0"/>
    <x v="8"/>
    <n v="4"/>
    <n v="100.33"/>
    <n v="401.32"/>
    <n v="0"/>
    <n v="0"/>
    <n v="49.99"/>
    <n v="401.32"/>
    <n v="199.96"/>
    <n v="201.35999999999999"/>
    <n v="0.5017442439948171"/>
  </r>
  <r>
    <n v="3831"/>
    <x v="159"/>
    <n v="2026"/>
    <x v="1"/>
    <n v="6"/>
    <s v="Jun"/>
    <x v="2"/>
    <x v="3"/>
    <x v="0"/>
    <x v="2"/>
    <x v="2"/>
    <x v="15"/>
    <n v="2"/>
    <n v="134.28"/>
    <n v="268.56"/>
    <n v="0"/>
    <n v="0"/>
    <n v="69.12"/>
    <n v="268.56"/>
    <n v="138.24"/>
    <n v="130.32"/>
    <n v="0.48525469168900803"/>
  </r>
  <r>
    <n v="4394"/>
    <x v="159"/>
    <n v="2026"/>
    <x v="1"/>
    <n v="6"/>
    <s v="Jun"/>
    <x v="2"/>
    <x v="2"/>
    <x v="0"/>
    <x v="1"/>
    <x v="4"/>
    <x v="16"/>
    <n v="2"/>
    <n v="51.16"/>
    <n v="102.32"/>
    <n v="0"/>
    <n v="0"/>
    <n v="21.57"/>
    <n v="102.32"/>
    <n v="43.14"/>
    <n v="59.179999999999993"/>
    <n v="0.57838154808444098"/>
  </r>
  <r>
    <n v="372"/>
    <x v="160"/>
    <n v="2026"/>
    <x v="1"/>
    <n v="6"/>
    <s v="Jun"/>
    <x v="1"/>
    <x v="12"/>
    <x v="0"/>
    <x v="0"/>
    <x v="4"/>
    <x v="14"/>
    <n v="3"/>
    <n v="35.94"/>
    <n v="107.82"/>
    <n v="0.1"/>
    <n v="10.782"/>
    <n v="14.04"/>
    <n v="97.037999999999997"/>
    <n v="42.12"/>
    <n v="54.917999999999999"/>
    <n v="0.56594323873121866"/>
  </r>
  <r>
    <n v="532"/>
    <x v="160"/>
    <n v="2026"/>
    <x v="1"/>
    <n v="6"/>
    <s v="Jun"/>
    <x v="2"/>
    <x v="10"/>
    <x v="2"/>
    <x v="0"/>
    <x v="1"/>
    <x v="3"/>
    <n v="1"/>
    <n v="145.34"/>
    <n v="145.34"/>
    <n v="0.05"/>
    <n v="7.2670000000000003"/>
    <n v="77.89"/>
    <n v="138.07300000000001"/>
    <n v="77.89"/>
    <n v="60.183000000000007"/>
    <n v="0.43587812244247609"/>
  </r>
  <r>
    <n v="910"/>
    <x v="160"/>
    <n v="2026"/>
    <x v="1"/>
    <n v="6"/>
    <s v="Jun"/>
    <x v="2"/>
    <x v="16"/>
    <x v="0"/>
    <x v="2"/>
    <x v="2"/>
    <x v="2"/>
    <n v="1"/>
    <n v="35.950000000000003"/>
    <n v="35.950000000000003"/>
    <n v="0.1"/>
    <n v="3.5950000000000006"/>
    <n v="13.63"/>
    <n v="32.355000000000004"/>
    <n v="13.63"/>
    <n v="18.725000000000001"/>
    <n v="0.57873589862463293"/>
  </r>
  <r>
    <n v="938"/>
    <x v="160"/>
    <n v="2026"/>
    <x v="1"/>
    <n v="6"/>
    <s v="Jun"/>
    <x v="3"/>
    <x v="13"/>
    <x v="2"/>
    <x v="2"/>
    <x v="4"/>
    <x v="16"/>
    <n v="1"/>
    <n v="51.09"/>
    <n v="51.09"/>
    <n v="0"/>
    <n v="0"/>
    <n v="22.4"/>
    <n v="51.09"/>
    <n v="22.4"/>
    <n v="28.690000000000005"/>
    <n v="0.56155803484047762"/>
  </r>
  <r>
    <n v="1079"/>
    <x v="160"/>
    <n v="2026"/>
    <x v="1"/>
    <n v="6"/>
    <s v="Jun"/>
    <x v="1"/>
    <x v="14"/>
    <x v="2"/>
    <x v="0"/>
    <x v="3"/>
    <x v="7"/>
    <n v="2"/>
    <n v="198.69"/>
    <n v="397.38"/>
    <n v="0.15"/>
    <n v="59.606999999999999"/>
    <n v="104.25"/>
    <n v="337.77299999999997"/>
    <n v="208.5"/>
    <n v="129.27299999999997"/>
    <n v="0.38272153191640534"/>
  </r>
  <r>
    <n v="1662"/>
    <x v="160"/>
    <n v="2026"/>
    <x v="1"/>
    <n v="6"/>
    <s v="Jun"/>
    <x v="1"/>
    <x v="6"/>
    <x v="2"/>
    <x v="1"/>
    <x v="0"/>
    <x v="0"/>
    <n v="3"/>
    <n v="83.45"/>
    <n v="250.35000000000002"/>
    <n v="0"/>
    <n v="0"/>
    <n v="43.73"/>
    <n v="250.35000000000002"/>
    <n v="131.19"/>
    <n v="119.16000000000003"/>
    <n v="0.47597363690832839"/>
  </r>
  <r>
    <n v="2748"/>
    <x v="160"/>
    <n v="2026"/>
    <x v="1"/>
    <n v="6"/>
    <s v="Jun"/>
    <x v="2"/>
    <x v="2"/>
    <x v="0"/>
    <x v="1"/>
    <x v="4"/>
    <x v="10"/>
    <n v="2"/>
    <n v="40.86"/>
    <n v="81.72"/>
    <n v="0"/>
    <n v="0"/>
    <n v="14.59"/>
    <n v="81.72"/>
    <n v="29.18"/>
    <n v="52.54"/>
    <n v="0.64292706803720023"/>
  </r>
  <r>
    <n v="3354"/>
    <x v="160"/>
    <n v="2026"/>
    <x v="1"/>
    <n v="6"/>
    <s v="Jun"/>
    <x v="1"/>
    <x v="6"/>
    <x v="2"/>
    <x v="1"/>
    <x v="3"/>
    <x v="13"/>
    <n v="1"/>
    <n v="82.21"/>
    <n v="82.21"/>
    <n v="0.05"/>
    <n v="4.1105"/>
    <n v="39.04"/>
    <n v="78.099499999999992"/>
    <n v="39.04"/>
    <n v="39.059499999999993"/>
    <n v="0.50012484074802011"/>
  </r>
  <r>
    <n v="3532"/>
    <x v="160"/>
    <n v="2026"/>
    <x v="1"/>
    <n v="6"/>
    <s v="Jun"/>
    <x v="2"/>
    <x v="10"/>
    <x v="3"/>
    <x v="2"/>
    <x v="4"/>
    <x v="14"/>
    <n v="1"/>
    <n v="35.93"/>
    <n v="35.93"/>
    <n v="0.1"/>
    <n v="3.593"/>
    <n v="13.52"/>
    <n v="32.337000000000003"/>
    <n v="13.52"/>
    <n v="18.817000000000004"/>
    <n v="0.58190308315551853"/>
  </r>
  <r>
    <n v="3636"/>
    <x v="160"/>
    <n v="2026"/>
    <x v="1"/>
    <n v="6"/>
    <s v="Jun"/>
    <x v="0"/>
    <x v="0"/>
    <x v="3"/>
    <x v="1"/>
    <x v="2"/>
    <x v="18"/>
    <n v="2"/>
    <n v="164.77"/>
    <n v="329.54"/>
    <n v="0"/>
    <n v="0"/>
    <n v="89.07"/>
    <n v="329.54"/>
    <n v="178.14"/>
    <n v="151.40000000000003"/>
    <n v="0.45942829398555568"/>
  </r>
  <r>
    <n v="3810"/>
    <x v="160"/>
    <n v="2026"/>
    <x v="1"/>
    <n v="6"/>
    <s v="Jun"/>
    <x v="2"/>
    <x v="2"/>
    <x v="1"/>
    <x v="2"/>
    <x v="2"/>
    <x v="9"/>
    <n v="4"/>
    <n v="47.36"/>
    <n v="189.44"/>
    <n v="0.1"/>
    <n v="18.943999999999999"/>
    <n v="18.87"/>
    <n v="170.49600000000001"/>
    <n v="75.48"/>
    <n v="95.016000000000005"/>
    <n v="0.55729166666666663"/>
  </r>
  <r>
    <n v="4137"/>
    <x v="160"/>
    <n v="2026"/>
    <x v="1"/>
    <n v="6"/>
    <s v="Jun"/>
    <x v="3"/>
    <x v="8"/>
    <x v="0"/>
    <x v="0"/>
    <x v="1"/>
    <x v="1"/>
    <n v="1"/>
    <n v="90.7"/>
    <n v="90.7"/>
    <n v="0"/>
    <n v="0"/>
    <n v="44.18"/>
    <n v="90.7"/>
    <n v="44.18"/>
    <n v="46.52"/>
    <n v="0.51289966923925034"/>
  </r>
  <r>
    <n v="4303"/>
    <x v="160"/>
    <n v="2026"/>
    <x v="1"/>
    <n v="6"/>
    <s v="Jun"/>
    <x v="2"/>
    <x v="10"/>
    <x v="3"/>
    <x v="0"/>
    <x v="2"/>
    <x v="9"/>
    <n v="1"/>
    <n v="45.59"/>
    <n v="45.59"/>
    <n v="0"/>
    <n v="0"/>
    <n v="18.57"/>
    <n v="45.59"/>
    <n v="18.57"/>
    <n v="27.020000000000003"/>
    <n v="0.59267383198069756"/>
  </r>
  <r>
    <n v="4991"/>
    <x v="160"/>
    <n v="2026"/>
    <x v="1"/>
    <n v="6"/>
    <s v="Jun"/>
    <x v="3"/>
    <x v="4"/>
    <x v="0"/>
    <x v="1"/>
    <x v="1"/>
    <x v="3"/>
    <n v="3"/>
    <n v="146.55000000000001"/>
    <n v="439.65000000000003"/>
    <n v="0.1"/>
    <n v="43.965000000000003"/>
    <n v="79.59"/>
    <n v="395.68500000000006"/>
    <n v="238.77"/>
    <n v="156.91500000000005"/>
    <n v="0.39656544978960545"/>
  </r>
  <r>
    <n v="39"/>
    <x v="161"/>
    <n v="2026"/>
    <x v="1"/>
    <n v="6"/>
    <s v="Jun"/>
    <x v="3"/>
    <x v="8"/>
    <x v="3"/>
    <x v="2"/>
    <x v="0"/>
    <x v="6"/>
    <n v="4"/>
    <n v="40.33"/>
    <n v="161.32"/>
    <n v="0.1"/>
    <n v="16.132000000000001"/>
    <n v="17.170000000000002"/>
    <n v="145.18799999999999"/>
    <n v="68.680000000000007"/>
    <n v="76.507999999999981"/>
    <n v="0.52695815081136177"/>
  </r>
  <r>
    <n v="206"/>
    <x v="161"/>
    <n v="2026"/>
    <x v="1"/>
    <n v="6"/>
    <s v="Jun"/>
    <x v="0"/>
    <x v="0"/>
    <x v="2"/>
    <x v="1"/>
    <x v="0"/>
    <x v="4"/>
    <n v="2"/>
    <n v="51.83"/>
    <n v="103.66"/>
    <n v="0.1"/>
    <n v="10.366"/>
    <n v="23.1"/>
    <n v="93.293999999999997"/>
    <n v="46.2"/>
    <n v="47.093999999999994"/>
    <n v="0.50479130490706792"/>
  </r>
  <r>
    <n v="397"/>
    <x v="161"/>
    <n v="2026"/>
    <x v="1"/>
    <n v="6"/>
    <s v="Jun"/>
    <x v="3"/>
    <x v="8"/>
    <x v="0"/>
    <x v="2"/>
    <x v="3"/>
    <x v="19"/>
    <n v="2"/>
    <n v="121.19"/>
    <n v="242.38"/>
    <n v="0.05"/>
    <n v="12.119"/>
    <n v="58.91"/>
    <n v="230.261"/>
    <n v="117.82"/>
    <n v="112.441"/>
    <n v="0.48831977625390321"/>
  </r>
  <r>
    <n v="763"/>
    <x v="161"/>
    <n v="2026"/>
    <x v="1"/>
    <n v="6"/>
    <s v="Jun"/>
    <x v="3"/>
    <x v="13"/>
    <x v="2"/>
    <x v="1"/>
    <x v="1"/>
    <x v="11"/>
    <n v="1"/>
    <n v="154.09"/>
    <n v="154.09"/>
    <n v="0"/>
    <n v="0"/>
    <n v="77.37"/>
    <n v="154.09"/>
    <n v="77.37"/>
    <n v="76.72"/>
    <n v="0.49789084301382308"/>
  </r>
  <r>
    <n v="1059"/>
    <x v="161"/>
    <n v="2026"/>
    <x v="1"/>
    <n v="6"/>
    <s v="Jun"/>
    <x v="0"/>
    <x v="0"/>
    <x v="0"/>
    <x v="1"/>
    <x v="0"/>
    <x v="0"/>
    <n v="1"/>
    <n v="80.64"/>
    <n v="80.64"/>
    <n v="0.05"/>
    <n v="4.032"/>
    <n v="43.85"/>
    <n v="76.60799999999999"/>
    <n v="43.85"/>
    <n v="32.757999999999988"/>
    <n v="0.42760547201336668"/>
  </r>
  <r>
    <n v="1332"/>
    <x v="161"/>
    <n v="2026"/>
    <x v="1"/>
    <n v="6"/>
    <s v="Jun"/>
    <x v="1"/>
    <x v="12"/>
    <x v="3"/>
    <x v="0"/>
    <x v="1"/>
    <x v="1"/>
    <n v="1"/>
    <n v="94.01"/>
    <n v="94.01"/>
    <n v="0.15"/>
    <n v="14.1015"/>
    <n v="46.12"/>
    <n v="79.908500000000004"/>
    <n v="46.12"/>
    <n v="33.788500000000006"/>
    <n v="0.42283987310486376"/>
  </r>
  <r>
    <n v="1447"/>
    <x v="161"/>
    <n v="2026"/>
    <x v="1"/>
    <n v="6"/>
    <s v="Jun"/>
    <x v="1"/>
    <x v="6"/>
    <x v="0"/>
    <x v="0"/>
    <x v="0"/>
    <x v="4"/>
    <n v="1"/>
    <n v="51.09"/>
    <n v="51.09"/>
    <n v="0"/>
    <n v="0"/>
    <n v="22.78"/>
    <n v="51.09"/>
    <n v="22.78"/>
    <n v="28.310000000000002"/>
    <n v="0.55412018007437858"/>
  </r>
  <r>
    <n v="2990"/>
    <x v="161"/>
    <n v="2026"/>
    <x v="1"/>
    <n v="6"/>
    <s v="Jun"/>
    <x v="1"/>
    <x v="6"/>
    <x v="3"/>
    <x v="0"/>
    <x v="1"/>
    <x v="3"/>
    <n v="1"/>
    <n v="146.66"/>
    <n v="146.66"/>
    <n v="0"/>
    <n v="0"/>
    <n v="78.709999999999994"/>
    <n v="146.66"/>
    <n v="78.709999999999994"/>
    <n v="67.95"/>
    <n v="0.4633165143870176"/>
  </r>
  <r>
    <n v="3769"/>
    <x v="161"/>
    <n v="2026"/>
    <x v="1"/>
    <n v="6"/>
    <s v="Jun"/>
    <x v="1"/>
    <x v="12"/>
    <x v="2"/>
    <x v="1"/>
    <x v="3"/>
    <x v="7"/>
    <n v="2"/>
    <n v="199.03"/>
    <n v="398.06"/>
    <n v="0"/>
    <n v="0"/>
    <n v="104.7"/>
    <n v="398.06"/>
    <n v="209.4"/>
    <n v="188.66"/>
    <n v="0.47394865095714211"/>
  </r>
  <r>
    <n v="4152"/>
    <x v="161"/>
    <n v="2026"/>
    <x v="1"/>
    <n v="6"/>
    <s v="Jun"/>
    <x v="2"/>
    <x v="2"/>
    <x v="0"/>
    <x v="0"/>
    <x v="0"/>
    <x v="6"/>
    <n v="5"/>
    <n v="41.18"/>
    <n v="205.9"/>
    <n v="0.05"/>
    <n v="10.295000000000002"/>
    <n v="16.87"/>
    <n v="195.60499999999999"/>
    <n v="84.350000000000009"/>
    <n v="111.25499999999998"/>
    <n v="0.56877380435060443"/>
  </r>
  <r>
    <n v="4242"/>
    <x v="161"/>
    <n v="2026"/>
    <x v="1"/>
    <n v="6"/>
    <s v="Jun"/>
    <x v="1"/>
    <x v="12"/>
    <x v="2"/>
    <x v="2"/>
    <x v="1"/>
    <x v="3"/>
    <n v="2"/>
    <n v="141.18"/>
    <n v="282.36"/>
    <n v="0"/>
    <n v="0"/>
    <n v="78.66"/>
    <n v="282.36"/>
    <n v="157.32"/>
    <n v="125.04000000000002"/>
    <n v="0.44283892902677441"/>
  </r>
  <r>
    <n v="4780"/>
    <x v="161"/>
    <n v="2026"/>
    <x v="1"/>
    <n v="6"/>
    <s v="Jun"/>
    <x v="1"/>
    <x v="12"/>
    <x v="2"/>
    <x v="0"/>
    <x v="0"/>
    <x v="0"/>
    <n v="1"/>
    <n v="82.47"/>
    <n v="82.47"/>
    <n v="0.1"/>
    <n v="8.2469999999999999"/>
    <n v="42.73"/>
    <n v="74.222999999999999"/>
    <n v="42.73"/>
    <n v="31.493000000000002"/>
    <n v="0.42430243994449163"/>
  </r>
  <r>
    <n v="63"/>
    <x v="162"/>
    <n v="2026"/>
    <x v="1"/>
    <n v="6"/>
    <s v="Jun"/>
    <x v="1"/>
    <x v="1"/>
    <x v="3"/>
    <x v="0"/>
    <x v="2"/>
    <x v="18"/>
    <n v="1"/>
    <n v="166.91"/>
    <n v="166.91"/>
    <n v="0"/>
    <n v="0"/>
    <n v="85.58"/>
    <n v="166.91"/>
    <n v="85.58"/>
    <n v="81.33"/>
    <n v="0.48726858786172189"/>
  </r>
  <r>
    <n v="190"/>
    <x v="162"/>
    <n v="2026"/>
    <x v="1"/>
    <n v="6"/>
    <s v="Jun"/>
    <x v="0"/>
    <x v="0"/>
    <x v="2"/>
    <x v="2"/>
    <x v="2"/>
    <x v="9"/>
    <n v="1"/>
    <n v="45.99"/>
    <n v="45.99"/>
    <n v="0"/>
    <n v="0"/>
    <n v="18.579999999999998"/>
    <n v="45.99"/>
    <n v="18.579999999999998"/>
    <n v="27.410000000000004"/>
    <n v="0.59599913024570561"/>
  </r>
  <r>
    <n v="268"/>
    <x v="162"/>
    <n v="2026"/>
    <x v="1"/>
    <n v="6"/>
    <s v="Jun"/>
    <x v="3"/>
    <x v="13"/>
    <x v="2"/>
    <x v="2"/>
    <x v="4"/>
    <x v="14"/>
    <n v="1"/>
    <n v="37.01"/>
    <n v="37.01"/>
    <n v="0.05"/>
    <n v="1.8505"/>
    <n v="14.18"/>
    <n v="35.159499999999994"/>
    <n v="14.18"/>
    <n v="20.979499999999994"/>
    <n v="0.59669506107879799"/>
  </r>
  <r>
    <n v="691"/>
    <x v="162"/>
    <n v="2026"/>
    <x v="1"/>
    <n v="6"/>
    <s v="Jun"/>
    <x v="3"/>
    <x v="8"/>
    <x v="3"/>
    <x v="2"/>
    <x v="1"/>
    <x v="3"/>
    <n v="5"/>
    <n v="140.9"/>
    <n v="704.5"/>
    <n v="0"/>
    <n v="0"/>
    <n v="80.16"/>
    <n v="704.5"/>
    <n v="400.79999999999995"/>
    <n v="303.70000000000005"/>
    <n v="0.43108587650816188"/>
  </r>
  <r>
    <n v="810"/>
    <x v="162"/>
    <n v="2026"/>
    <x v="1"/>
    <n v="6"/>
    <s v="Jun"/>
    <x v="1"/>
    <x v="12"/>
    <x v="2"/>
    <x v="1"/>
    <x v="4"/>
    <x v="14"/>
    <n v="3"/>
    <n v="36.659999999999997"/>
    <n v="109.97999999999999"/>
    <n v="0"/>
    <n v="0"/>
    <n v="13.55"/>
    <n v="109.97999999999999"/>
    <n v="40.650000000000006"/>
    <n v="69.329999999999984"/>
    <n v="0.63038734315330047"/>
  </r>
  <r>
    <n v="855"/>
    <x v="162"/>
    <n v="2026"/>
    <x v="1"/>
    <n v="6"/>
    <s v="Jun"/>
    <x v="1"/>
    <x v="6"/>
    <x v="0"/>
    <x v="2"/>
    <x v="2"/>
    <x v="2"/>
    <n v="1"/>
    <n v="36.299999999999997"/>
    <n v="36.299999999999997"/>
    <n v="0.1"/>
    <n v="3.63"/>
    <n v="13.69"/>
    <n v="32.67"/>
    <n v="13.69"/>
    <n v="18.980000000000004"/>
    <n v="0.58096112641567199"/>
  </r>
  <r>
    <n v="1612"/>
    <x v="162"/>
    <n v="2026"/>
    <x v="1"/>
    <n v="6"/>
    <s v="Jun"/>
    <x v="2"/>
    <x v="16"/>
    <x v="0"/>
    <x v="1"/>
    <x v="3"/>
    <x v="19"/>
    <n v="2"/>
    <n v="120.64"/>
    <n v="241.28"/>
    <n v="0"/>
    <n v="0"/>
    <n v="61.66"/>
    <n v="241.28"/>
    <n v="123.32"/>
    <n v="117.96000000000001"/>
    <n v="0.48889257294429711"/>
  </r>
  <r>
    <n v="1704"/>
    <x v="162"/>
    <n v="2026"/>
    <x v="1"/>
    <n v="6"/>
    <s v="Jun"/>
    <x v="2"/>
    <x v="16"/>
    <x v="0"/>
    <x v="0"/>
    <x v="2"/>
    <x v="9"/>
    <n v="1"/>
    <n v="47.07"/>
    <n v="47.07"/>
    <n v="0"/>
    <n v="0"/>
    <n v="18.7"/>
    <n v="47.07"/>
    <n v="18.7"/>
    <n v="28.37"/>
    <n v="0.60271935415338862"/>
  </r>
  <r>
    <n v="1857"/>
    <x v="162"/>
    <n v="2026"/>
    <x v="1"/>
    <n v="6"/>
    <s v="Jun"/>
    <x v="2"/>
    <x v="3"/>
    <x v="3"/>
    <x v="2"/>
    <x v="1"/>
    <x v="11"/>
    <n v="2"/>
    <n v="154.94"/>
    <n v="309.88"/>
    <n v="0.05"/>
    <n v="15.494"/>
    <n v="77.260000000000005"/>
    <n v="294.38599999999997"/>
    <n v="154.52000000000001"/>
    <n v="139.86599999999996"/>
    <n v="0.47511090880680457"/>
  </r>
  <r>
    <n v="1888"/>
    <x v="162"/>
    <n v="2026"/>
    <x v="1"/>
    <n v="6"/>
    <s v="Jun"/>
    <x v="1"/>
    <x v="12"/>
    <x v="0"/>
    <x v="0"/>
    <x v="2"/>
    <x v="9"/>
    <n v="1"/>
    <n v="45.97"/>
    <n v="45.97"/>
    <n v="0.05"/>
    <n v="2.2985000000000002"/>
    <n v="18.41"/>
    <n v="43.671499999999995"/>
    <n v="18.41"/>
    <n v="25.261499999999995"/>
    <n v="0.57844360738696854"/>
  </r>
  <r>
    <n v="2683"/>
    <x v="162"/>
    <n v="2026"/>
    <x v="1"/>
    <n v="6"/>
    <s v="Jun"/>
    <x v="3"/>
    <x v="8"/>
    <x v="0"/>
    <x v="0"/>
    <x v="3"/>
    <x v="7"/>
    <n v="1"/>
    <n v="198.64"/>
    <n v="198.64"/>
    <n v="0.05"/>
    <n v="9.9320000000000004"/>
    <n v="101.89"/>
    <n v="188.70799999999997"/>
    <n v="101.89"/>
    <n v="86.817999999999969"/>
    <n v="0.46006528605040581"/>
  </r>
  <r>
    <n v="4211"/>
    <x v="162"/>
    <n v="2026"/>
    <x v="1"/>
    <n v="6"/>
    <s v="Jun"/>
    <x v="2"/>
    <x v="3"/>
    <x v="0"/>
    <x v="1"/>
    <x v="2"/>
    <x v="18"/>
    <n v="5"/>
    <n v="168.57"/>
    <n v="842.84999999999991"/>
    <n v="0"/>
    <n v="0"/>
    <n v="88.65"/>
    <n v="842.84999999999991"/>
    <n v="443.25"/>
    <n v="399.59999999999991"/>
    <n v="0.47410571276027758"/>
  </r>
  <r>
    <n v="4353"/>
    <x v="162"/>
    <n v="2026"/>
    <x v="1"/>
    <n v="6"/>
    <s v="Jun"/>
    <x v="1"/>
    <x v="6"/>
    <x v="2"/>
    <x v="1"/>
    <x v="2"/>
    <x v="2"/>
    <n v="1"/>
    <n v="36.65"/>
    <n v="36.65"/>
    <n v="0"/>
    <n v="0"/>
    <n v="13.97"/>
    <n v="36.65"/>
    <n v="13.97"/>
    <n v="22.68"/>
    <n v="0.61882673942701227"/>
  </r>
  <r>
    <n v="5020"/>
    <x v="162"/>
    <n v="2026"/>
    <x v="1"/>
    <n v="6"/>
    <s v="Jun"/>
    <x v="2"/>
    <x v="5"/>
    <x v="2"/>
    <x v="0"/>
    <x v="2"/>
    <x v="2"/>
    <n v="2"/>
    <n v="35.450000000000003"/>
    <n v="70.900000000000006"/>
    <n v="0.05"/>
    <n v="3.5450000000000004"/>
    <n v="13.39"/>
    <n v="67.355000000000004"/>
    <n v="26.78"/>
    <n v="40.575000000000003"/>
    <n v="0.60240516665429444"/>
  </r>
  <r>
    <n v="564"/>
    <x v="163"/>
    <n v="2026"/>
    <x v="1"/>
    <n v="6"/>
    <s v="Jun"/>
    <x v="2"/>
    <x v="5"/>
    <x v="2"/>
    <x v="1"/>
    <x v="2"/>
    <x v="9"/>
    <n v="3"/>
    <n v="45.82"/>
    <n v="137.46"/>
    <n v="0.1"/>
    <n v="13.746000000000002"/>
    <n v="18.61"/>
    <n v="123.71400000000001"/>
    <n v="55.83"/>
    <n v="67.884000000000015"/>
    <n v="0.54871720258014456"/>
  </r>
  <r>
    <n v="736"/>
    <x v="163"/>
    <n v="2026"/>
    <x v="1"/>
    <n v="6"/>
    <s v="Jun"/>
    <x v="3"/>
    <x v="13"/>
    <x v="2"/>
    <x v="2"/>
    <x v="1"/>
    <x v="11"/>
    <n v="1"/>
    <n v="152.78"/>
    <n v="152.78"/>
    <n v="0"/>
    <n v="0"/>
    <n v="78.540000000000006"/>
    <n v="152.78"/>
    <n v="78.540000000000006"/>
    <n v="74.239999999999995"/>
    <n v="0.48592747741851022"/>
  </r>
  <r>
    <n v="1300"/>
    <x v="163"/>
    <n v="2026"/>
    <x v="1"/>
    <n v="6"/>
    <s v="Jun"/>
    <x v="1"/>
    <x v="6"/>
    <x v="0"/>
    <x v="1"/>
    <x v="0"/>
    <x v="4"/>
    <n v="1"/>
    <n v="49.76"/>
    <n v="49.76"/>
    <n v="0.05"/>
    <n v="2.488"/>
    <n v="22.58"/>
    <n v="47.271999999999998"/>
    <n v="22.58"/>
    <n v="24.692"/>
    <n v="0.52233880521238796"/>
  </r>
  <r>
    <n v="1948"/>
    <x v="163"/>
    <n v="2026"/>
    <x v="1"/>
    <n v="6"/>
    <s v="Jun"/>
    <x v="3"/>
    <x v="8"/>
    <x v="2"/>
    <x v="1"/>
    <x v="1"/>
    <x v="11"/>
    <n v="1"/>
    <n v="157.6"/>
    <n v="157.6"/>
    <n v="0.05"/>
    <n v="7.88"/>
    <n v="79.34"/>
    <n v="149.72"/>
    <n v="79.34"/>
    <n v="70.38"/>
    <n v="0.47007747795885652"/>
  </r>
  <r>
    <n v="2272"/>
    <x v="163"/>
    <n v="2026"/>
    <x v="1"/>
    <n v="6"/>
    <s v="Jun"/>
    <x v="3"/>
    <x v="8"/>
    <x v="0"/>
    <x v="0"/>
    <x v="4"/>
    <x v="12"/>
    <n v="1"/>
    <n v="125.01"/>
    <n v="125.01"/>
    <n v="0.15"/>
    <n v="18.7515"/>
    <n v="70.39"/>
    <n v="106.2585"/>
    <n v="70.39"/>
    <n v="35.868499999999997"/>
    <n v="0.33755887764272974"/>
  </r>
  <r>
    <n v="2680"/>
    <x v="163"/>
    <n v="2026"/>
    <x v="1"/>
    <n v="6"/>
    <s v="Jun"/>
    <x v="1"/>
    <x v="14"/>
    <x v="0"/>
    <x v="0"/>
    <x v="1"/>
    <x v="1"/>
    <n v="1"/>
    <n v="93.59"/>
    <n v="93.59"/>
    <n v="0.15"/>
    <n v="14.038500000000001"/>
    <n v="46.48"/>
    <n v="79.551500000000004"/>
    <n v="46.48"/>
    <n v="33.071500000000007"/>
    <n v="0.41572440494522422"/>
  </r>
  <r>
    <n v="4178"/>
    <x v="163"/>
    <n v="2026"/>
    <x v="1"/>
    <n v="6"/>
    <s v="Jun"/>
    <x v="2"/>
    <x v="2"/>
    <x v="2"/>
    <x v="0"/>
    <x v="1"/>
    <x v="3"/>
    <n v="4"/>
    <n v="143.9"/>
    <n v="575.6"/>
    <n v="0.05"/>
    <n v="28.78"/>
    <n v="79.709999999999994"/>
    <n v="546.82000000000005"/>
    <n v="318.83999999999997"/>
    <n v="227.98000000000008"/>
    <n v="0.41691964448996022"/>
  </r>
  <r>
    <n v="4272"/>
    <x v="163"/>
    <n v="2026"/>
    <x v="1"/>
    <n v="6"/>
    <s v="Jun"/>
    <x v="3"/>
    <x v="7"/>
    <x v="3"/>
    <x v="0"/>
    <x v="3"/>
    <x v="7"/>
    <n v="4"/>
    <n v="190.97"/>
    <n v="763.88"/>
    <n v="0"/>
    <n v="0"/>
    <n v="103.36"/>
    <n v="763.88"/>
    <n v="413.44"/>
    <n v="350.44"/>
    <n v="0.45876315651673039"/>
  </r>
  <r>
    <n v="4713"/>
    <x v="163"/>
    <n v="2026"/>
    <x v="1"/>
    <n v="6"/>
    <s v="Jun"/>
    <x v="3"/>
    <x v="13"/>
    <x v="2"/>
    <x v="2"/>
    <x v="4"/>
    <x v="14"/>
    <n v="1"/>
    <n v="35.78"/>
    <n v="35.78"/>
    <n v="0"/>
    <n v="0"/>
    <n v="14"/>
    <n v="35.78"/>
    <n v="14"/>
    <n v="21.78"/>
    <n v="0.60871995528228062"/>
  </r>
  <r>
    <n v="5166"/>
    <x v="163"/>
    <n v="2026"/>
    <x v="1"/>
    <n v="6"/>
    <s v="Jun"/>
    <x v="3"/>
    <x v="7"/>
    <x v="3"/>
    <x v="1"/>
    <x v="3"/>
    <x v="19"/>
    <n v="3"/>
    <n v="125.25"/>
    <n v="375.75"/>
    <n v="0.05"/>
    <n v="18.787500000000001"/>
    <n v="58.95"/>
    <n v="356.96249999999998"/>
    <n v="176.85000000000002"/>
    <n v="180.11249999999995"/>
    <n v="0.50456980775291516"/>
  </r>
  <r>
    <n v="486"/>
    <x v="164"/>
    <n v="2026"/>
    <x v="1"/>
    <n v="6"/>
    <s v="Jun"/>
    <x v="0"/>
    <x v="9"/>
    <x v="1"/>
    <x v="2"/>
    <x v="1"/>
    <x v="17"/>
    <n v="8"/>
    <n v="72.36"/>
    <n v="578.88"/>
    <n v="0.1"/>
    <n v="57.888000000000005"/>
    <n v="32.229999999999997"/>
    <n v="520.99199999999996"/>
    <n v="257.83999999999997"/>
    <n v="263.15199999999999"/>
    <n v="0.5050979669553467"/>
  </r>
  <r>
    <n v="1507"/>
    <x v="164"/>
    <n v="2026"/>
    <x v="1"/>
    <n v="6"/>
    <s v="Jun"/>
    <x v="0"/>
    <x v="15"/>
    <x v="2"/>
    <x v="0"/>
    <x v="2"/>
    <x v="18"/>
    <n v="1"/>
    <n v="162.51"/>
    <n v="162.51"/>
    <n v="0"/>
    <n v="0"/>
    <n v="88.29"/>
    <n v="162.51"/>
    <n v="88.29"/>
    <n v="74.219999999999985"/>
    <n v="0.45671035628576695"/>
  </r>
  <r>
    <n v="1821"/>
    <x v="164"/>
    <n v="2026"/>
    <x v="1"/>
    <n v="6"/>
    <s v="Jun"/>
    <x v="0"/>
    <x v="15"/>
    <x v="2"/>
    <x v="2"/>
    <x v="1"/>
    <x v="17"/>
    <n v="3"/>
    <n v="70.52"/>
    <n v="211.56"/>
    <n v="0"/>
    <n v="0"/>
    <n v="33.119999999999997"/>
    <n v="211.56"/>
    <n v="99.359999999999985"/>
    <n v="112.20000000000002"/>
    <n v="0.53034600113442998"/>
  </r>
  <r>
    <n v="2588"/>
    <x v="164"/>
    <n v="2026"/>
    <x v="1"/>
    <n v="6"/>
    <s v="Jun"/>
    <x v="3"/>
    <x v="8"/>
    <x v="3"/>
    <x v="0"/>
    <x v="1"/>
    <x v="1"/>
    <n v="1"/>
    <n v="90.28"/>
    <n v="90.28"/>
    <n v="0"/>
    <n v="0"/>
    <n v="46.04"/>
    <n v="90.28"/>
    <n v="46.04"/>
    <n v="44.24"/>
    <n v="0.4900310146211786"/>
  </r>
  <r>
    <n v="2815"/>
    <x v="164"/>
    <n v="2026"/>
    <x v="1"/>
    <n v="6"/>
    <s v="Jun"/>
    <x v="3"/>
    <x v="13"/>
    <x v="3"/>
    <x v="1"/>
    <x v="3"/>
    <x v="5"/>
    <n v="2"/>
    <n v="342.25"/>
    <n v="684.5"/>
    <n v="0"/>
    <n v="0"/>
    <n v="196.86"/>
    <n v="684.5"/>
    <n v="393.72"/>
    <n v="290.77999999999997"/>
    <n v="0.42480642804967128"/>
  </r>
  <r>
    <n v="3258"/>
    <x v="164"/>
    <n v="2026"/>
    <x v="1"/>
    <n v="6"/>
    <s v="Jun"/>
    <x v="1"/>
    <x v="1"/>
    <x v="0"/>
    <x v="2"/>
    <x v="0"/>
    <x v="4"/>
    <n v="6"/>
    <n v="50.92"/>
    <n v="305.52"/>
    <n v="0.05"/>
    <n v="15.276"/>
    <n v="22.87"/>
    <n v="290.24399999999997"/>
    <n v="137.22"/>
    <n v="153.02399999999997"/>
    <n v="0.52722536899987593"/>
  </r>
  <r>
    <n v="3361"/>
    <x v="164"/>
    <n v="2026"/>
    <x v="1"/>
    <n v="6"/>
    <s v="Jun"/>
    <x v="0"/>
    <x v="0"/>
    <x v="2"/>
    <x v="0"/>
    <x v="2"/>
    <x v="2"/>
    <n v="5"/>
    <n v="36.72"/>
    <n v="183.6"/>
    <n v="0.15"/>
    <n v="27.54"/>
    <n v="13.2"/>
    <n v="156.06"/>
    <n v="66"/>
    <n v="90.06"/>
    <n v="0.57708573625528647"/>
  </r>
  <r>
    <n v="3629"/>
    <x v="164"/>
    <n v="2026"/>
    <x v="1"/>
    <n v="6"/>
    <s v="Jun"/>
    <x v="0"/>
    <x v="15"/>
    <x v="0"/>
    <x v="1"/>
    <x v="3"/>
    <x v="5"/>
    <n v="4"/>
    <n v="348.96"/>
    <n v="1395.84"/>
    <n v="0.15"/>
    <n v="209.37599999999998"/>
    <n v="197.02"/>
    <n v="1186.4639999999999"/>
    <n v="788.08"/>
    <n v="398.3839999999999"/>
    <n v="0.3357741996385899"/>
  </r>
  <r>
    <n v="3750"/>
    <x v="164"/>
    <n v="2026"/>
    <x v="1"/>
    <n v="6"/>
    <s v="Jun"/>
    <x v="0"/>
    <x v="0"/>
    <x v="0"/>
    <x v="0"/>
    <x v="1"/>
    <x v="17"/>
    <n v="1"/>
    <n v="71.28"/>
    <n v="71.28"/>
    <n v="0"/>
    <n v="0"/>
    <n v="31.92"/>
    <n v="71.28"/>
    <n v="31.92"/>
    <n v="39.36"/>
    <n v="0.55218855218855212"/>
  </r>
  <r>
    <n v="5088"/>
    <x v="164"/>
    <n v="2026"/>
    <x v="1"/>
    <n v="6"/>
    <s v="Jun"/>
    <x v="1"/>
    <x v="12"/>
    <x v="0"/>
    <x v="1"/>
    <x v="2"/>
    <x v="18"/>
    <n v="1"/>
    <n v="160.99"/>
    <n v="160.99"/>
    <n v="0.05"/>
    <n v="8.0495000000000001"/>
    <n v="89.15"/>
    <n v="152.94050000000001"/>
    <n v="89.15"/>
    <n v="63.790500000000009"/>
    <n v="0.41709357560619981"/>
  </r>
  <r>
    <n v="1450"/>
    <x v="165"/>
    <n v="2026"/>
    <x v="1"/>
    <n v="6"/>
    <s v="Jun"/>
    <x v="1"/>
    <x v="14"/>
    <x v="0"/>
    <x v="0"/>
    <x v="4"/>
    <x v="12"/>
    <n v="1"/>
    <n v="124.19"/>
    <n v="124.19"/>
    <n v="0.05"/>
    <n v="6.2095000000000002"/>
    <n v="67.209999999999994"/>
    <n v="117.98049999999999"/>
    <n v="67.209999999999994"/>
    <n v="50.770499999999998"/>
    <n v="0.43032958836417884"/>
  </r>
  <r>
    <n v="2330"/>
    <x v="165"/>
    <n v="2026"/>
    <x v="1"/>
    <n v="6"/>
    <s v="Jun"/>
    <x v="1"/>
    <x v="1"/>
    <x v="0"/>
    <x v="1"/>
    <x v="2"/>
    <x v="2"/>
    <n v="2"/>
    <n v="36.11"/>
    <n v="72.22"/>
    <n v="0.05"/>
    <n v="3.6110000000000002"/>
    <n v="13.29"/>
    <n v="68.608999999999995"/>
    <n v="26.58"/>
    <n v="42.028999999999996"/>
    <n v="0.6125872698917052"/>
  </r>
  <r>
    <n v="4655"/>
    <x v="165"/>
    <n v="2026"/>
    <x v="1"/>
    <n v="6"/>
    <s v="Jun"/>
    <x v="0"/>
    <x v="0"/>
    <x v="1"/>
    <x v="2"/>
    <x v="4"/>
    <x v="10"/>
    <n v="4"/>
    <n v="40.909999999999997"/>
    <n v="163.63999999999999"/>
    <n v="0.05"/>
    <n v="8.1820000000000004"/>
    <n v="14.42"/>
    <n v="155.45799999999997"/>
    <n v="57.68"/>
    <n v="97.777999999999963"/>
    <n v="0.62896730949838531"/>
  </r>
  <r>
    <n v="137"/>
    <x v="166"/>
    <n v="2026"/>
    <x v="1"/>
    <n v="6"/>
    <s v="Jun"/>
    <x v="1"/>
    <x v="6"/>
    <x v="0"/>
    <x v="0"/>
    <x v="1"/>
    <x v="3"/>
    <n v="5"/>
    <n v="141.66999999999999"/>
    <n v="708.34999999999991"/>
    <n v="0.1"/>
    <n v="70.834999999999994"/>
    <n v="80.59"/>
    <n v="637.51499999999999"/>
    <n v="402.95000000000005"/>
    <n v="234.56499999999994"/>
    <n v="0.36793644071119885"/>
  </r>
  <r>
    <n v="141"/>
    <x v="166"/>
    <n v="2026"/>
    <x v="1"/>
    <n v="6"/>
    <s v="Jun"/>
    <x v="3"/>
    <x v="7"/>
    <x v="0"/>
    <x v="0"/>
    <x v="2"/>
    <x v="9"/>
    <n v="1"/>
    <n v="47.53"/>
    <n v="47.53"/>
    <n v="0.05"/>
    <n v="2.3765000000000001"/>
    <n v="18.5"/>
    <n v="45.153500000000001"/>
    <n v="18.5"/>
    <n v="26.653500000000001"/>
    <n v="0.59028646727274736"/>
  </r>
  <r>
    <n v="335"/>
    <x v="166"/>
    <n v="2026"/>
    <x v="1"/>
    <n v="6"/>
    <s v="Jun"/>
    <x v="3"/>
    <x v="8"/>
    <x v="0"/>
    <x v="0"/>
    <x v="2"/>
    <x v="18"/>
    <n v="3"/>
    <n v="163.65"/>
    <n v="490.95000000000005"/>
    <n v="0.15"/>
    <n v="73.642499999999998"/>
    <n v="85.8"/>
    <n v="417.3075"/>
    <n v="257.39999999999998"/>
    <n v="159.90750000000003"/>
    <n v="0.38318865584730688"/>
  </r>
  <r>
    <n v="498"/>
    <x v="166"/>
    <n v="2026"/>
    <x v="1"/>
    <n v="6"/>
    <s v="Jun"/>
    <x v="0"/>
    <x v="15"/>
    <x v="1"/>
    <x v="2"/>
    <x v="2"/>
    <x v="15"/>
    <n v="5"/>
    <n v="130.94999999999999"/>
    <n v="654.75"/>
    <n v="0.15"/>
    <n v="98.212499999999991"/>
    <n v="68.47"/>
    <n v="556.53750000000002"/>
    <n v="342.35"/>
    <n v="214.1875"/>
    <n v="0.38485726478449339"/>
  </r>
  <r>
    <n v="2611"/>
    <x v="166"/>
    <n v="2026"/>
    <x v="1"/>
    <n v="6"/>
    <s v="Jun"/>
    <x v="3"/>
    <x v="13"/>
    <x v="0"/>
    <x v="0"/>
    <x v="2"/>
    <x v="18"/>
    <n v="5"/>
    <n v="160.82"/>
    <n v="804.09999999999991"/>
    <n v="0"/>
    <n v="0"/>
    <n v="90.14"/>
    <n v="804.09999999999991"/>
    <n v="450.7"/>
    <n v="353.39999999999992"/>
    <n v="0.43949757492849145"/>
  </r>
  <r>
    <n v="3197"/>
    <x v="166"/>
    <n v="2026"/>
    <x v="1"/>
    <n v="6"/>
    <s v="Jun"/>
    <x v="1"/>
    <x v="12"/>
    <x v="2"/>
    <x v="1"/>
    <x v="0"/>
    <x v="6"/>
    <n v="3"/>
    <n v="40.51"/>
    <n v="121.53"/>
    <n v="0"/>
    <n v="0"/>
    <n v="16.940000000000001"/>
    <n v="121.53"/>
    <n v="50.820000000000007"/>
    <n v="70.709999999999994"/>
    <n v="0.58183164650703523"/>
  </r>
  <r>
    <n v="4668"/>
    <x v="166"/>
    <n v="2026"/>
    <x v="1"/>
    <n v="6"/>
    <s v="Jun"/>
    <x v="1"/>
    <x v="11"/>
    <x v="0"/>
    <x v="2"/>
    <x v="0"/>
    <x v="0"/>
    <n v="1"/>
    <n v="81.08"/>
    <n v="81.08"/>
    <n v="0"/>
    <n v="0"/>
    <n v="41.52"/>
    <n v="81.08"/>
    <n v="41.52"/>
    <n v="39.559999999999995"/>
    <n v="0.48791317217562896"/>
  </r>
  <r>
    <n v="4994"/>
    <x v="166"/>
    <n v="2026"/>
    <x v="1"/>
    <n v="6"/>
    <s v="Jun"/>
    <x v="2"/>
    <x v="10"/>
    <x v="1"/>
    <x v="2"/>
    <x v="1"/>
    <x v="11"/>
    <n v="4"/>
    <n v="150.43"/>
    <n v="601.72"/>
    <n v="0.1"/>
    <n v="60.172000000000004"/>
    <n v="77.650000000000006"/>
    <n v="541.548"/>
    <n v="310.60000000000002"/>
    <n v="230.94799999999998"/>
    <n v="0.42645896577957998"/>
  </r>
  <r>
    <n v="512"/>
    <x v="167"/>
    <n v="2026"/>
    <x v="1"/>
    <n v="6"/>
    <s v="Jun"/>
    <x v="1"/>
    <x v="12"/>
    <x v="3"/>
    <x v="0"/>
    <x v="3"/>
    <x v="7"/>
    <n v="1"/>
    <n v="192.42"/>
    <n v="192.42"/>
    <n v="0"/>
    <n v="0"/>
    <n v="103.31"/>
    <n v="192.42"/>
    <n v="103.31"/>
    <n v="89.109999999999985"/>
    <n v="0.46310154869556175"/>
  </r>
  <r>
    <n v="717"/>
    <x v="167"/>
    <n v="2026"/>
    <x v="1"/>
    <n v="6"/>
    <s v="Jun"/>
    <x v="3"/>
    <x v="7"/>
    <x v="1"/>
    <x v="2"/>
    <x v="3"/>
    <x v="5"/>
    <n v="10"/>
    <n v="333.14"/>
    <n v="3331.3999999999996"/>
    <n v="0.15"/>
    <n v="499.70999999999992"/>
    <n v="194.52"/>
    <n v="2831.6899999999996"/>
    <n v="1945.2"/>
    <n v="886.48999999999955"/>
    <n v="0.31306039856057677"/>
  </r>
  <r>
    <n v="952"/>
    <x v="167"/>
    <n v="2026"/>
    <x v="1"/>
    <n v="6"/>
    <s v="Jun"/>
    <x v="0"/>
    <x v="0"/>
    <x v="0"/>
    <x v="2"/>
    <x v="3"/>
    <x v="13"/>
    <n v="1"/>
    <n v="79.900000000000006"/>
    <n v="79.900000000000006"/>
    <n v="0.05"/>
    <n v="3.9950000000000006"/>
    <n v="40.19"/>
    <n v="75.905000000000001"/>
    <n v="40.19"/>
    <n v="35.715000000000003"/>
    <n v="0.47052236348066667"/>
  </r>
  <r>
    <n v="1081"/>
    <x v="167"/>
    <n v="2026"/>
    <x v="1"/>
    <n v="6"/>
    <s v="Jun"/>
    <x v="3"/>
    <x v="13"/>
    <x v="0"/>
    <x v="0"/>
    <x v="0"/>
    <x v="4"/>
    <n v="1"/>
    <n v="51.12"/>
    <n v="51.12"/>
    <n v="0"/>
    <n v="0"/>
    <n v="22.43"/>
    <n v="51.12"/>
    <n v="22.43"/>
    <n v="28.689999999999998"/>
    <n v="0.56122848200312991"/>
  </r>
  <r>
    <n v="2043"/>
    <x v="167"/>
    <n v="2026"/>
    <x v="1"/>
    <n v="6"/>
    <s v="Jun"/>
    <x v="1"/>
    <x v="6"/>
    <x v="0"/>
    <x v="1"/>
    <x v="1"/>
    <x v="1"/>
    <n v="2"/>
    <n v="90.33"/>
    <n v="180.66"/>
    <n v="0"/>
    <n v="0"/>
    <n v="46.3"/>
    <n v="180.66"/>
    <n v="92.6"/>
    <n v="88.06"/>
    <n v="0.48743496069965686"/>
  </r>
  <r>
    <n v="4040"/>
    <x v="167"/>
    <n v="2026"/>
    <x v="1"/>
    <n v="6"/>
    <s v="Jun"/>
    <x v="3"/>
    <x v="7"/>
    <x v="0"/>
    <x v="2"/>
    <x v="2"/>
    <x v="2"/>
    <n v="2"/>
    <n v="36.799999999999997"/>
    <n v="73.599999999999994"/>
    <n v="0.05"/>
    <n v="3.6799999999999997"/>
    <n v="13.94"/>
    <n v="69.919999999999987"/>
    <n v="27.88"/>
    <n v="42.039999999999992"/>
    <n v="0.60125858123569798"/>
  </r>
  <r>
    <n v="2295"/>
    <x v="168"/>
    <n v="2026"/>
    <x v="1"/>
    <n v="6"/>
    <s v="Jun"/>
    <x v="1"/>
    <x v="11"/>
    <x v="3"/>
    <x v="1"/>
    <x v="2"/>
    <x v="9"/>
    <n v="1"/>
    <n v="45.7"/>
    <n v="45.7"/>
    <n v="0.1"/>
    <n v="4.57"/>
    <n v="18.600000000000001"/>
    <n v="41.13"/>
    <n v="18.600000000000001"/>
    <n v="22.53"/>
    <n v="0.5477753464624362"/>
  </r>
  <r>
    <n v="2670"/>
    <x v="168"/>
    <n v="2026"/>
    <x v="1"/>
    <n v="6"/>
    <s v="Jun"/>
    <x v="2"/>
    <x v="5"/>
    <x v="3"/>
    <x v="0"/>
    <x v="2"/>
    <x v="18"/>
    <n v="3"/>
    <n v="162.30000000000001"/>
    <n v="486.90000000000003"/>
    <n v="0.1"/>
    <n v="48.690000000000005"/>
    <n v="86.43"/>
    <n v="438.21000000000004"/>
    <n v="259.29000000000002"/>
    <n v="178.92000000000002"/>
    <n v="0.40829739166153217"/>
  </r>
  <r>
    <n v="2777"/>
    <x v="168"/>
    <n v="2026"/>
    <x v="1"/>
    <n v="6"/>
    <s v="Jun"/>
    <x v="1"/>
    <x v="14"/>
    <x v="1"/>
    <x v="2"/>
    <x v="1"/>
    <x v="17"/>
    <n v="5"/>
    <n v="72.37"/>
    <n v="361.85"/>
    <n v="0.2"/>
    <n v="72.37"/>
    <n v="32.840000000000003"/>
    <n v="289.48"/>
    <n v="164.20000000000002"/>
    <n v="125.28"/>
    <n v="0.43277601215973466"/>
  </r>
  <r>
    <n v="2780"/>
    <x v="168"/>
    <n v="2026"/>
    <x v="1"/>
    <n v="6"/>
    <s v="Jun"/>
    <x v="2"/>
    <x v="3"/>
    <x v="0"/>
    <x v="1"/>
    <x v="4"/>
    <x v="14"/>
    <n v="2"/>
    <n v="35.61"/>
    <n v="71.22"/>
    <n v="0.15"/>
    <n v="10.683"/>
    <n v="13.96"/>
    <n v="60.536999999999999"/>
    <n v="27.92"/>
    <n v="32.616999999999997"/>
    <n v="0.53879445628293432"/>
  </r>
  <r>
    <n v="3209"/>
    <x v="168"/>
    <n v="2026"/>
    <x v="1"/>
    <n v="6"/>
    <s v="Jun"/>
    <x v="3"/>
    <x v="13"/>
    <x v="0"/>
    <x v="0"/>
    <x v="2"/>
    <x v="15"/>
    <n v="2"/>
    <n v="133.12"/>
    <n v="266.24"/>
    <n v="0"/>
    <n v="0"/>
    <n v="67.02"/>
    <n v="266.24"/>
    <n v="134.04"/>
    <n v="132.20000000000002"/>
    <n v="0.4965444711538462"/>
  </r>
  <r>
    <n v="3414"/>
    <x v="168"/>
    <n v="2026"/>
    <x v="1"/>
    <n v="6"/>
    <s v="Jun"/>
    <x v="0"/>
    <x v="15"/>
    <x v="3"/>
    <x v="0"/>
    <x v="0"/>
    <x v="4"/>
    <n v="1"/>
    <n v="51.23"/>
    <n v="51.23"/>
    <n v="0.05"/>
    <n v="2.5615000000000001"/>
    <n v="23.12"/>
    <n v="48.668499999999995"/>
    <n v="23.12"/>
    <n v="25.548499999999994"/>
    <n v="0.5249494025909982"/>
  </r>
  <r>
    <n v="3846"/>
    <x v="168"/>
    <n v="2026"/>
    <x v="1"/>
    <n v="6"/>
    <s v="Jun"/>
    <x v="1"/>
    <x v="12"/>
    <x v="0"/>
    <x v="2"/>
    <x v="1"/>
    <x v="1"/>
    <n v="1"/>
    <n v="93.5"/>
    <n v="93.5"/>
    <n v="0"/>
    <n v="0"/>
    <n v="46.63"/>
    <n v="93.5"/>
    <n v="46.63"/>
    <n v="46.87"/>
    <n v="0.50128342245989299"/>
  </r>
  <r>
    <n v="4120"/>
    <x v="168"/>
    <n v="2026"/>
    <x v="1"/>
    <n v="6"/>
    <s v="Jun"/>
    <x v="3"/>
    <x v="4"/>
    <x v="2"/>
    <x v="0"/>
    <x v="4"/>
    <x v="10"/>
    <n v="3"/>
    <n v="41.16"/>
    <n v="123.47999999999999"/>
    <n v="0"/>
    <n v="0"/>
    <n v="14.79"/>
    <n v="123.47999999999999"/>
    <n v="44.37"/>
    <n v="79.109999999999985"/>
    <n v="0.64067055393586003"/>
  </r>
  <r>
    <n v="4217"/>
    <x v="168"/>
    <n v="2026"/>
    <x v="1"/>
    <n v="6"/>
    <s v="Jun"/>
    <x v="1"/>
    <x v="12"/>
    <x v="3"/>
    <x v="1"/>
    <x v="4"/>
    <x v="10"/>
    <n v="1"/>
    <n v="39.74"/>
    <n v="39.74"/>
    <n v="0.05"/>
    <n v="1.9870000000000001"/>
    <n v="14.39"/>
    <n v="37.753"/>
    <n v="14.39"/>
    <n v="23.363"/>
    <n v="0.6188382380208195"/>
  </r>
  <r>
    <n v="4786"/>
    <x v="168"/>
    <n v="2026"/>
    <x v="1"/>
    <n v="6"/>
    <s v="Jun"/>
    <x v="3"/>
    <x v="7"/>
    <x v="0"/>
    <x v="0"/>
    <x v="2"/>
    <x v="9"/>
    <n v="3"/>
    <n v="46.79"/>
    <n v="140.37"/>
    <n v="0.1"/>
    <n v="14.037000000000001"/>
    <n v="18.25"/>
    <n v="126.33300000000001"/>
    <n v="54.75"/>
    <n v="71.583000000000013"/>
    <n v="0.56662154781411034"/>
  </r>
  <r>
    <n v="23"/>
    <x v="169"/>
    <n v="2026"/>
    <x v="1"/>
    <n v="6"/>
    <s v="Jun"/>
    <x v="3"/>
    <x v="13"/>
    <x v="1"/>
    <x v="2"/>
    <x v="1"/>
    <x v="1"/>
    <n v="4"/>
    <n v="91.74"/>
    <n v="366.96"/>
    <n v="0.2"/>
    <n v="73.391999999999996"/>
    <n v="44.74"/>
    <n v="293.56799999999998"/>
    <n v="178.96"/>
    <n v="114.60799999999998"/>
    <n v="0.39039677349029861"/>
  </r>
  <r>
    <n v="99"/>
    <x v="169"/>
    <n v="2026"/>
    <x v="1"/>
    <n v="6"/>
    <s v="Jun"/>
    <x v="3"/>
    <x v="13"/>
    <x v="0"/>
    <x v="1"/>
    <x v="4"/>
    <x v="14"/>
    <n v="1"/>
    <n v="36.28"/>
    <n v="36.28"/>
    <n v="0.1"/>
    <n v="3.6280000000000001"/>
    <n v="13.8"/>
    <n v="32.652000000000001"/>
    <n v="13.8"/>
    <n v="18.852"/>
    <n v="0.5773612642410878"/>
  </r>
  <r>
    <n v="269"/>
    <x v="169"/>
    <n v="2026"/>
    <x v="1"/>
    <n v="6"/>
    <s v="Jun"/>
    <x v="3"/>
    <x v="13"/>
    <x v="1"/>
    <x v="0"/>
    <x v="1"/>
    <x v="17"/>
    <n v="3"/>
    <n v="73.02"/>
    <n v="219.06"/>
    <n v="0.1"/>
    <n v="21.906000000000002"/>
    <n v="32.69"/>
    <n v="197.154"/>
    <n v="98.07"/>
    <n v="99.084000000000003"/>
    <n v="0.50257159377948202"/>
  </r>
  <r>
    <n v="1772"/>
    <x v="169"/>
    <n v="2026"/>
    <x v="1"/>
    <n v="6"/>
    <s v="Jun"/>
    <x v="3"/>
    <x v="4"/>
    <x v="0"/>
    <x v="1"/>
    <x v="1"/>
    <x v="11"/>
    <n v="4"/>
    <n v="153.38"/>
    <n v="613.52"/>
    <n v="0"/>
    <n v="0"/>
    <n v="76.92"/>
    <n v="613.52"/>
    <n v="307.68"/>
    <n v="305.83999999999997"/>
    <n v="0.49850045638283996"/>
  </r>
  <r>
    <n v="1906"/>
    <x v="169"/>
    <n v="2026"/>
    <x v="1"/>
    <n v="6"/>
    <s v="Jun"/>
    <x v="3"/>
    <x v="8"/>
    <x v="3"/>
    <x v="0"/>
    <x v="3"/>
    <x v="19"/>
    <n v="2"/>
    <n v="125.5"/>
    <n v="251"/>
    <n v="0"/>
    <n v="0"/>
    <n v="61.67"/>
    <n v="251"/>
    <n v="123.34"/>
    <n v="127.66"/>
    <n v="0.50860557768924297"/>
  </r>
  <r>
    <n v="2473"/>
    <x v="169"/>
    <n v="2026"/>
    <x v="1"/>
    <n v="6"/>
    <s v="Jun"/>
    <x v="0"/>
    <x v="0"/>
    <x v="1"/>
    <x v="0"/>
    <x v="0"/>
    <x v="0"/>
    <n v="3"/>
    <n v="80.75"/>
    <n v="242.25"/>
    <n v="0.15"/>
    <n v="36.337499999999999"/>
    <n v="42.81"/>
    <n v="205.91249999999999"/>
    <n v="128.43"/>
    <n v="77.482499999999987"/>
    <n v="0.37628847204516475"/>
  </r>
  <r>
    <n v="2549"/>
    <x v="169"/>
    <n v="2026"/>
    <x v="1"/>
    <n v="6"/>
    <s v="Jun"/>
    <x v="3"/>
    <x v="13"/>
    <x v="1"/>
    <x v="0"/>
    <x v="4"/>
    <x v="14"/>
    <n v="8"/>
    <n v="36.15"/>
    <n v="289.2"/>
    <n v="0.05"/>
    <n v="14.46"/>
    <n v="13.55"/>
    <n v="274.73999999999995"/>
    <n v="108.4"/>
    <n v="166.33999999999995"/>
    <n v="0.60544514814005956"/>
  </r>
  <r>
    <n v="3341"/>
    <x v="169"/>
    <n v="2026"/>
    <x v="1"/>
    <n v="6"/>
    <s v="Jun"/>
    <x v="0"/>
    <x v="15"/>
    <x v="0"/>
    <x v="1"/>
    <x v="1"/>
    <x v="3"/>
    <n v="2"/>
    <n v="143.1"/>
    <n v="286.2"/>
    <n v="0"/>
    <n v="0"/>
    <n v="78.11"/>
    <n v="286.2"/>
    <n v="156.22"/>
    <n v="129.97999999999999"/>
    <n v="0.45415793151642209"/>
  </r>
  <r>
    <n v="3351"/>
    <x v="169"/>
    <n v="2026"/>
    <x v="1"/>
    <n v="6"/>
    <s v="Jun"/>
    <x v="1"/>
    <x v="1"/>
    <x v="3"/>
    <x v="1"/>
    <x v="3"/>
    <x v="19"/>
    <n v="4"/>
    <n v="123.89"/>
    <n v="495.56"/>
    <n v="0"/>
    <n v="0"/>
    <n v="59.42"/>
    <n v="495.56"/>
    <n v="237.68"/>
    <n v="257.88"/>
    <n v="0.5203809831301961"/>
  </r>
  <r>
    <n v="3366"/>
    <x v="169"/>
    <n v="2026"/>
    <x v="1"/>
    <n v="6"/>
    <s v="Jun"/>
    <x v="1"/>
    <x v="11"/>
    <x v="0"/>
    <x v="2"/>
    <x v="2"/>
    <x v="15"/>
    <n v="1"/>
    <n v="135.41999999999999"/>
    <n v="135.41999999999999"/>
    <n v="0.05"/>
    <n v="6.7709999999999999"/>
    <n v="68.180000000000007"/>
    <n v="128.64899999999997"/>
    <n v="68.180000000000007"/>
    <n v="60.468999999999966"/>
    <n v="0.47003085915941811"/>
  </r>
  <r>
    <n v="3691"/>
    <x v="169"/>
    <n v="2026"/>
    <x v="1"/>
    <n v="6"/>
    <s v="Jun"/>
    <x v="1"/>
    <x v="6"/>
    <x v="2"/>
    <x v="0"/>
    <x v="1"/>
    <x v="1"/>
    <n v="1"/>
    <n v="93.48"/>
    <n v="93.48"/>
    <n v="0.05"/>
    <n v="4.6740000000000004"/>
    <n v="44.31"/>
    <n v="88.805999999999997"/>
    <n v="44.31"/>
    <n v="44.495999999999995"/>
    <n v="0.50104722653874734"/>
  </r>
  <r>
    <n v="3909"/>
    <x v="169"/>
    <n v="2026"/>
    <x v="1"/>
    <n v="6"/>
    <s v="Jun"/>
    <x v="1"/>
    <x v="1"/>
    <x v="3"/>
    <x v="0"/>
    <x v="1"/>
    <x v="11"/>
    <n v="1"/>
    <n v="156.05000000000001"/>
    <n v="156.05000000000001"/>
    <n v="0.05"/>
    <n v="7.8025000000000011"/>
    <n v="81.28"/>
    <n v="148.2475"/>
    <n v="81.28"/>
    <n v="66.967500000000001"/>
    <n v="0.45172768512116562"/>
  </r>
  <r>
    <n v="4862"/>
    <x v="169"/>
    <n v="2026"/>
    <x v="1"/>
    <n v="6"/>
    <s v="Jun"/>
    <x v="1"/>
    <x v="6"/>
    <x v="0"/>
    <x v="0"/>
    <x v="4"/>
    <x v="14"/>
    <n v="1"/>
    <n v="36.74"/>
    <n v="36.74"/>
    <n v="0"/>
    <n v="0"/>
    <n v="14.15"/>
    <n v="36.74"/>
    <n v="14.15"/>
    <n v="22.590000000000003"/>
    <n v="0.61486118671747425"/>
  </r>
  <r>
    <n v="5096"/>
    <x v="169"/>
    <n v="2026"/>
    <x v="1"/>
    <n v="6"/>
    <s v="Jun"/>
    <x v="0"/>
    <x v="15"/>
    <x v="0"/>
    <x v="0"/>
    <x v="3"/>
    <x v="7"/>
    <n v="2"/>
    <n v="199.28"/>
    <n v="398.56"/>
    <n v="0"/>
    <n v="0"/>
    <n v="102.85"/>
    <n v="398.56"/>
    <n v="205.7"/>
    <n v="192.86"/>
    <n v="0.48389201124046571"/>
  </r>
  <r>
    <n v="5112"/>
    <x v="169"/>
    <n v="2026"/>
    <x v="1"/>
    <n v="6"/>
    <s v="Jun"/>
    <x v="0"/>
    <x v="0"/>
    <x v="3"/>
    <x v="0"/>
    <x v="4"/>
    <x v="14"/>
    <n v="2"/>
    <n v="37.04"/>
    <n v="74.08"/>
    <n v="0.05"/>
    <n v="3.7040000000000002"/>
    <n v="13.76"/>
    <n v="70.375999999999991"/>
    <n v="27.52"/>
    <n v="42.855999999999995"/>
    <n v="0.60895759918153913"/>
  </r>
  <r>
    <n v="501"/>
    <x v="170"/>
    <n v="2026"/>
    <x v="1"/>
    <n v="6"/>
    <s v="Jun"/>
    <x v="3"/>
    <x v="4"/>
    <x v="0"/>
    <x v="1"/>
    <x v="3"/>
    <x v="13"/>
    <n v="2"/>
    <n v="80.95"/>
    <n v="161.9"/>
    <n v="0.1"/>
    <n v="16.190000000000001"/>
    <n v="39.44"/>
    <n v="145.71"/>
    <n v="78.88"/>
    <n v="66.830000000000013"/>
    <n v="0.45865074462974409"/>
  </r>
  <r>
    <n v="540"/>
    <x v="170"/>
    <n v="2026"/>
    <x v="1"/>
    <n v="6"/>
    <s v="Jun"/>
    <x v="0"/>
    <x v="9"/>
    <x v="3"/>
    <x v="0"/>
    <x v="1"/>
    <x v="11"/>
    <n v="1"/>
    <n v="151.46"/>
    <n v="151.46"/>
    <n v="0.05"/>
    <n v="7.5730000000000004"/>
    <n v="77.98"/>
    <n v="143.887"/>
    <n v="77.98"/>
    <n v="65.906999999999996"/>
    <n v="0.45804693961233467"/>
  </r>
  <r>
    <n v="2255"/>
    <x v="170"/>
    <n v="2026"/>
    <x v="1"/>
    <n v="6"/>
    <s v="Jun"/>
    <x v="0"/>
    <x v="9"/>
    <x v="0"/>
    <x v="2"/>
    <x v="1"/>
    <x v="1"/>
    <n v="5"/>
    <n v="90.1"/>
    <n v="450.5"/>
    <n v="0"/>
    <n v="0"/>
    <n v="44.32"/>
    <n v="450.5"/>
    <n v="221.6"/>
    <n v="228.9"/>
    <n v="0.50810210876803552"/>
  </r>
  <r>
    <n v="3126"/>
    <x v="170"/>
    <n v="2026"/>
    <x v="1"/>
    <n v="6"/>
    <s v="Jun"/>
    <x v="0"/>
    <x v="0"/>
    <x v="3"/>
    <x v="2"/>
    <x v="1"/>
    <x v="11"/>
    <n v="1"/>
    <n v="155.69"/>
    <n v="155.69"/>
    <n v="0.1"/>
    <n v="15.569000000000001"/>
    <n v="79.42"/>
    <n v="140.12100000000001"/>
    <n v="79.42"/>
    <n v="60.701000000000008"/>
    <n v="0.43320415926235184"/>
  </r>
  <r>
    <n v="3223"/>
    <x v="170"/>
    <n v="2026"/>
    <x v="1"/>
    <n v="6"/>
    <s v="Jun"/>
    <x v="1"/>
    <x v="14"/>
    <x v="2"/>
    <x v="0"/>
    <x v="4"/>
    <x v="16"/>
    <n v="1"/>
    <n v="50.11"/>
    <n v="50.11"/>
    <n v="0.05"/>
    <n v="2.5055000000000001"/>
    <n v="21.38"/>
    <n v="47.604499999999994"/>
    <n v="21.38"/>
    <n v="26.224499999999995"/>
    <n v="0.55088279469377888"/>
  </r>
  <r>
    <n v="3260"/>
    <x v="170"/>
    <n v="2026"/>
    <x v="1"/>
    <n v="6"/>
    <s v="Jun"/>
    <x v="2"/>
    <x v="2"/>
    <x v="2"/>
    <x v="0"/>
    <x v="1"/>
    <x v="3"/>
    <n v="1"/>
    <n v="142.55000000000001"/>
    <n v="142.55000000000001"/>
    <n v="0.1"/>
    <n v="14.255000000000003"/>
    <n v="79.709999999999994"/>
    <n v="128.29500000000002"/>
    <n v="79.709999999999994"/>
    <n v="48.585000000000022"/>
    <n v="0.37869753302934656"/>
  </r>
  <r>
    <n v="3404"/>
    <x v="170"/>
    <n v="2026"/>
    <x v="1"/>
    <n v="6"/>
    <s v="Jun"/>
    <x v="3"/>
    <x v="8"/>
    <x v="0"/>
    <x v="1"/>
    <x v="3"/>
    <x v="7"/>
    <n v="3"/>
    <n v="191.11"/>
    <n v="573.33000000000004"/>
    <n v="0.05"/>
    <n v="28.666500000000003"/>
    <n v="102.82"/>
    <n v="544.6635"/>
    <n v="308.45999999999998"/>
    <n v="236.20350000000002"/>
    <n v="0.43366867800026992"/>
  </r>
  <r>
    <n v="4267"/>
    <x v="170"/>
    <n v="2026"/>
    <x v="1"/>
    <n v="6"/>
    <s v="Jun"/>
    <x v="3"/>
    <x v="13"/>
    <x v="1"/>
    <x v="2"/>
    <x v="0"/>
    <x v="6"/>
    <n v="6"/>
    <n v="40.229999999999997"/>
    <n v="241.38"/>
    <n v="0.15"/>
    <n v="36.207000000000001"/>
    <n v="17.079999999999998"/>
    <n v="205.173"/>
    <n v="102.47999999999999"/>
    <n v="102.69300000000001"/>
    <n v="0.50051907414718322"/>
  </r>
  <r>
    <n v="5082"/>
    <x v="170"/>
    <n v="2026"/>
    <x v="1"/>
    <n v="6"/>
    <s v="Jun"/>
    <x v="1"/>
    <x v="11"/>
    <x v="0"/>
    <x v="2"/>
    <x v="0"/>
    <x v="0"/>
    <n v="2"/>
    <n v="81.489999999999995"/>
    <n v="162.97999999999999"/>
    <n v="0"/>
    <n v="0"/>
    <n v="42.15"/>
    <n v="162.97999999999999"/>
    <n v="84.3"/>
    <n v="78.679999999999993"/>
    <n v="0.48275862068965514"/>
  </r>
  <r>
    <n v="5108"/>
    <x v="170"/>
    <n v="2026"/>
    <x v="1"/>
    <n v="6"/>
    <s v="Jun"/>
    <x v="1"/>
    <x v="6"/>
    <x v="1"/>
    <x v="2"/>
    <x v="2"/>
    <x v="18"/>
    <n v="8"/>
    <n v="162.71"/>
    <n v="1301.68"/>
    <n v="0.2"/>
    <n v="260.33600000000001"/>
    <n v="85.27"/>
    <n v="1041.3440000000001"/>
    <n v="682.16"/>
    <n v="359.18400000000008"/>
    <n v="0.34492348349824847"/>
  </r>
  <r>
    <n v="1105"/>
    <x v="171"/>
    <n v="2026"/>
    <x v="1"/>
    <n v="6"/>
    <s v="Jun"/>
    <x v="2"/>
    <x v="5"/>
    <x v="3"/>
    <x v="0"/>
    <x v="2"/>
    <x v="2"/>
    <n v="1"/>
    <n v="36.479999999999997"/>
    <n v="36.479999999999997"/>
    <n v="0.1"/>
    <n v="3.6479999999999997"/>
    <n v="13.9"/>
    <n v="32.832000000000001"/>
    <n v="13.9"/>
    <n v="18.932000000000002"/>
    <n v="0.57663255360623789"/>
  </r>
  <r>
    <n v="2757"/>
    <x v="171"/>
    <n v="2026"/>
    <x v="1"/>
    <n v="6"/>
    <s v="Jun"/>
    <x v="1"/>
    <x v="6"/>
    <x v="1"/>
    <x v="2"/>
    <x v="2"/>
    <x v="15"/>
    <n v="6"/>
    <n v="136.65"/>
    <n v="819.90000000000009"/>
    <n v="0.15"/>
    <n v="122.98500000000001"/>
    <n v="68.56"/>
    <n v="696.91500000000008"/>
    <n v="411.36"/>
    <n v="285.55500000000006"/>
    <n v="0.4097415036266977"/>
  </r>
  <r>
    <n v="3325"/>
    <x v="171"/>
    <n v="2026"/>
    <x v="1"/>
    <n v="6"/>
    <s v="Jun"/>
    <x v="2"/>
    <x v="2"/>
    <x v="0"/>
    <x v="1"/>
    <x v="0"/>
    <x v="4"/>
    <n v="4"/>
    <n v="50.57"/>
    <n v="202.28"/>
    <n v="0"/>
    <n v="0"/>
    <n v="21.85"/>
    <n v="202.28"/>
    <n v="87.4"/>
    <n v="114.88"/>
    <n v="0.56792564761716435"/>
  </r>
  <r>
    <n v="4070"/>
    <x v="171"/>
    <n v="2026"/>
    <x v="1"/>
    <n v="6"/>
    <s v="Jun"/>
    <x v="3"/>
    <x v="8"/>
    <x v="0"/>
    <x v="1"/>
    <x v="0"/>
    <x v="8"/>
    <n v="3"/>
    <n v="103.72"/>
    <n v="311.15999999999997"/>
    <n v="0"/>
    <n v="0"/>
    <n v="50.34"/>
    <n v="311.15999999999997"/>
    <n v="151.02000000000001"/>
    <n v="160.13999999999996"/>
    <n v="0.51465483995372152"/>
  </r>
  <r>
    <n v="4339"/>
    <x v="171"/>
    <n v="2026"/>
    <x v="1"/>
    <n v="6"/>
    <s v="Jun"/>
    <x v="2"/>
    <x v="16"/>
    <x v="3"/>
    <x v="0"/>
    <x v="2"/>
    <x v="15"/>
    <n v="1"/>
    <n v="132.49"/>
    <n v="132.49"/>
    <n v="0"/>
    <n v="0"/>
    <n v="67.09"/>
    <n v="132.49"/>
    <n v="67.09"/>
    <n v="65.400000000000006"/>
    <n v="0.49362216016303118"/>
  </r>
  <r>
    <n v="731"/>
    <x v="172"/>
    <n v="2026"/>
    <x v="1"/>
    <n v="6"/>
    <s v="Jun"/>
    <x v="2"/>
    <x v="3"/>
    <x v="0"/>
    <x v="1"/>
    <x v="3"/>
    <x v="13"/>
    <n v="2"/>
    <n v="80.650000000000006"/>
    <n v="161.30000000000001"/>
    <n v="0"/>
    <n v="0"/>
    <n v="39.18"/>
    <n v="161.30000000000001"/>
    <n v="78.36"/>
    <n v="82.940000000000012"/>
    <n v="0.51419714817110973"/>
  </r>
  <r>
    <n v="1362"/>
    <x v="172"/>
    <n v="2026"/>
    <x v="1"/>
    <n v="6"/>
    <s v="Jun"/>
    <x v="1"/>
    <x v="1"/>
    <x v="2"/>
    <x v="1"/>
    <x v="4"/>
    <x v="14"/>
    <n v="1"/>
    <n v="35.409999999999997"/>
    <n v="35.409999999999997"/>
    <n v="0.05"/>
    <n v="1.7705"/>
    <n v="13.9"/>
    <n v="33.639499999999998"/>
    <n v="13.9"/>
    <n v="19.7395"/>
    <n v="0.58679528530447833"/>
  </r>
  <r>
    <n v="1512"/>
    <x v="172"/>
    <n v="2026"/>
    <x v="1"/>
    <n v="6"/>
    <s v="Jun"/>
    <x v="0"/>
    <x v="0"/>
    <x v="3"/>
    <x v="0"/>
    <x v="4"/>
    <x v="10"/>
    <n v="3"/>
    <n v="41.01"/>
    <n v="123.03"/>
    <n v="0"/>
    <n v="0"/>
    <n v="14.33"/>
    <n v="123.03"/>
    <n v="42.99"/>
    <n v="80.039999999999992"/>
    <n v="0.65057303096805652"/>
  </r>
  <r>
    <n v="1647"/>
    <x v="172"/>
    <n v="2026"/>
    <x v="1"/>
    <n v="6"/>
    <s v="Jun"/>
    <x v="3"/>
    <x v="8"/>
    <x v="0"/>
    <x v="2"/>
    <x v="2"/>
    <x v="2"/>
    <n v="1"/>
    <n v="36.01"/>
    <n v="36.01"/>
    <n v="0"/>
    <n v="0"/>
    <n v="13.23"/>
    <n v="36.01"/>
    <n v="13.23"/>
    <n v="22.779999999999998"/>
    <n v="0.63260205498472644"/>
  </r>
  <r>
    <n v="2358"/>
    <x v="172"/>
    <n v="2026"/>
    <x v="1"/>
    <n v="6"/>
    <s v="Jun"/>
    <x v="0"/>
    <x v="0"/>
    <x v="3"/>
    <x v="0"/>
    <x v="4"/>
    <x v="16"/>
    <n v="2"/>
    <n v="50.21"/>
    <n v="100.42"/>
    <n v="0.05"/>
    <n v="5.0210000000000008"/>
    <n v="21.74"/>
    <n v="95.399000000000001"/>
    <n v="43.48"/>
    <n v="51.919000000000004"/>
    <n v="0.54423002337550708"/>
  </r>
  <r>
    <n v="2366"/>
    <x v="172"/>
    <n v="2026"/>
    <x v="1"/>
    <n v="6"/>
    <s v="Jun"/>
    <x v="2"/>
    <x v="10"/>
    <x v="3"/>
    <x v="0"/>
    <x v="0"/>
    <x v="8"/>
    <n v="3"/>
    <n v="100.3"/>
    <n v="300.89999999999998"/>
    <n v="0"/>
    <n v="0"/>
    <n v="49.26"/>
    <n v="300.89999999999998"/>
    <n v="147.78"/>
    <n v="153.11999999999998"/>
    <n v="0.5088733798604187"/>
  </r>
  <r>
    <n v="3481"/>
    <x v="172"/>
    <n v="2026"/>
    <x v="1"/>
    <n v="6"/>
    <s v="Jun"/>
    <x v="3"/>
    <x v="8"/>
    <x v="2"/>
    <x v="1"/>
    <x v="2"/>
    <x v="9"/>
    <n v="1"/>
    <n v="47.7"/>
    <n v="47.7"/>
    <n v="0.1"/>
    <n v="4.7700000000000005"/>
    <n v="18.760000000000002"/>
    <n v="42.930000000000007"/>
    <n v="18.760000000000002"/>
    <n v="24.170000000000005"/>
    <n v="0.56300955043093415"/>
  </r>
  <r>
    <n v="3595"/>
    <x v="172"/>
    <n v="2026"/>
    <x v="1"/>
    <n v="6"/>
    <s v="Jun"/>
    <x v="1"/>
    <x v="14"/>
    <x v="0"/>
    <x v="1"/>
    <x v="0"/>
    <x v="6"/>
    <n v="2"/>
    <n v="40.94"/>
    <n v="81.88"/>
    <n v="0.1"/>
    <n v="8.1880000000000006"/>
    <n v="16.88"/>
    <n v="73.691999999999993"/>
    <n v="33.76"/>
    <n v="39.931999999999995"/>
    <n v="0.54187700157411933"/>
  </r>
  <r>
    <n v="3766"/>
    <x v="172"/>
    <n v="2026"/>
    <x v="1"/>
    <n v="6"/>
    <s v="Jun"/>
    <x v="3"/>
    <x v="8"/>
    <x v="2"/>
    <x v="0"/>
    <x v="1"/>
    <x v="1"/>
    <n v="1"/>
    <n v="93.78"/>
    <n v="93.78"/>
    <n v="0"/>
    <n v="0"/>
    <n v="46.62"/>
    <n v="93.78"/>
    <n v="46.62"/>
    <n v="47.160000000000004"/>
    <n v="0.50287907869481774"/>
  </r>
  <r>
    <n v="3933"/>
    <x v="172"/>
    <n v="2026"/>
    <x v="1"/>
    <n v="6"/>
    <s v="Jun"/>
    <x v="3"/>
    <x v="4"/>
    <x v="2"/>
    <x v="1"/>
    <x v="4"/>
    <x v="16"/>
    <n v="2"/>
    <n v="51.42"/>
    <n v="102.84"/>
    <n v="0"/>
    <n v="0"/>
    <n v="22.19"/>
    <n v="102.84"/>
    <n v="44.38"/>
    <n v="58.46"/>
    <n v="0.56845585375340335"/>
  </r>
  <r>
    <n v="3951"/>
    <x v="172"/>
    <n v="2026"/>
    <x v="1"/>
    <n v="6"/>
    <s v="Jun"/>
    <x v="2"/>
    <x v="2"/>
    <x v="2"/>
    <x v="1"/>
    <x v="2"/>
    <x v="18"/>
    <n v="1"/>
    <n v="164.99"/>
    <n v="164.99"/>
    <n v="0.1"/>
    <n v="16.499000000000002"/>
    <n v="86.6"/>
    <n v="148.49100000000001"/>
    <n v="86.6"/>
    <n v="61.89100000000002"/>
    <n v="0.41679967136055396"/>
  </r>
  <r>
    <n v="4078"/>
    <x v="172"/>
    <n v="2026"/>
    <x v="1"/>
    <n v="6"/>
    <s v="Jun"/>
    <x v="2"/>
    <x v="5"/>
    <x v="3"/>
    <x v="0"/>
    <x v="1"/>
    <x v="3"/>
    <n v="1"/>
    <n v="145.65"/>
    <n v="145.65"/>
    <n v="0"/>
    <n v="0"/>
    <n v="79.87"/>
    <n v="145.65"/>
    <n v="79.87"/>
    <n v="65.78"/>
    <n v="0.45163062135255749"/>
  </r>
  <r>
    <n v="4182"/>
    <x v="172"/>
    <n v="2026"/>
    <x v="1"/>
    <n v="6"/>
    <s v="Jun"/>
    <x v="1"/>
    <x v="11"/>
    <x v="0"/>
    <x v="1"/>
    <x v="4"/>
    <x v="12"/>
    <n v="4"/>
    <n v="120.94"/>
    <n v="483.76"/>
    <n v="0.05"/>
    <n v="24.188000000000002"/>
    <n v="70.84"/>
    <n v="459.57199999999995"/>
    <n v="283.36"/>
    <n v="176.21199999999993"/>
    <n v="0.38342631840059871"/>
  </r>
  <r>
    <n v="323"/>
    <x v="173"/>
    <n v="2026"/>
    <x v="1"/>
    <n v="6"/>
    <s v="Jun"/>
    <x v="3"/>
    <x v="13"/>
    <x v="0"/>
    <x v="0"/>
    <x v="2"/>
    <x v="2"/>
    <n v="1"/>
    <n v="36.94"/>
    <n v="36.94"/>
    <n v="0"/>
    <n v="0"/>
    <n v="13.25"/>
    <n v="36.94"/>
    <n v="13.25"/>
    <n v="23.689999999999998"/>
    <n v="0.64131023280996213"/>
  </r>
  <r>
    <n v="544"/>
    <x v="173"/>
    <n v="2026"/>
    <x v="1"/>
    <n v="6"/>
    <s v="Jun"/>
    <x v="0"/>
    <x v="15"/>
    <x v="0"/>
    <x v="2"/>
    <x v="1"/>
    <x v="1"/>
    <n v="1"/>
    <n v="90.3"/>
    <n v="90.3"/>
    <n v="0.05"/>
    <n v="4.5149999999999997"/>
    <n v="45.07"/>
    <n v="85.784999999999997"/>
    <n v="45.07"/>
    <n v="40.714999999999996"/>
    <n v="0.47461677449437545"/>
  </r>
  <r>
    <n v="1570"/>
    <x v="173"/>
    <n v="2026"/>
    <x v="1"/>
    <n v="6"/>
    <s v="Jun"/>
    <x v="3"/>
    <x v="13"/>
    <x v="3"/>
    <x v="0"/>
    <x v="3"/>
    <x v="5"/>
    <n v="1"/>
    <n v="335.05"/>
    <n v="335.05"/>
    <n v="0"/>
    <n v="0"/>
    <n v="191.67"/>
    <n v="335.05"/>
    <n v="191.67"/>
    <n v="143.38000000000002"/>
    <n v="0.42793612893597976"/>
  </r>
  <r>
    <n v="1932"/>
    <x v="173"/>
    <n v="2026"/>
    <x v="1"/>
    <n v="6"/>
    <s v="Jun"/>
    <x v="3"/>
    <x v="8"/>
    <x v="0"/>
    <x v="1"/>
    <x v="2"/>
    <x v="2"/>
    <n v="1"/>
    <n v="35.9"/>
    <n v="35.9"/>
    <n v="0.05"/>
    <n v="1.7949999999999999"/>
    <n v="13.81"/>
    <n v="34.104999999999997"/>
    <n v="13.81"/>
    <n v="20.294999999999995"/>
    <n v="0.59507403606509301"/>
  </r>
  <r>
    <n v="4352"/>
    <x v="173"/>
    <n v="2026"/>
    <x v="1"/>
    <n v="6"/>
    <s v="Jun"/>
    <x v="3"/>
    <x v="13"/>
    <x v="0"/>
    <x v="0"/>
    <x v="0"/>
    <x v="4"/>
    <n v="6"/>
    <n v="51.34"/>
    <n v="308.04000000000002"/>
    <n v="0.1"/>
    <n v="30.804000000000002"/>
    <n v="22.47"/>
    <n v="277.23600000000005"/>
    <n v="134.82"/>
    <n v="142.41600000000005"/>
    <n v="0.51369951954291659"/>
  </r>
  <r>
    <n v="4561"/>
    <x v="173"/>
    <n v="2026"/>
    <x v="1"/>
    <n v="6"/>
    <s v="Jun"/>
    <x v="0"/>
    <x v="0"/>
    <x v="2"/>
    <x v="0"/>
    <x v="1"/>
    <x v="11"/>
    <n v="1"/>
    <n v="157.91"/>
    <n v="157.91"/>
    <n v="0"/>
    <n v="0"/>
    <n v="77.12"/>
    <n v="157.91"/>
    <n v="77.12"/>
    <n v="80.789999999999992"/>
    <n v="0.51162054334747642"/>
  </r>
  <r>
    <n v="4741"/>
    <x v="173"/>
    <n v="2026"/>
    <x v="1"/>
    <n v="6"/>
    <s v="Jun"/>
    <x v="3"/>
    <x v="13"/>
    <x v="0"/>
    <x v="1"/>
    <x v="0"/>
    <x v="6"/>
    <n v="3"/>
    <n v="41.09"/>
    <n v="123.27000000000001"/>
    <n v="0.05"/>
    <n v="6.1635000000000009"/>
    <n v="16.809999999999999"/>
    <n v="117.10650000000001"/>
    <n v="50.429999999999993"/>
    <n v="66.676500000000019"/>
    <n v="0.569366346018368"/>
  </r>
  <r>
    <n v="4882"/>
    <x v="173"/>
    <n v="2026"/>
    <x v="1"/>
    <n v="6"/>
    <s v="Jun"/>
    <x v="1"/>
    <x v="12"/>
    <x v="0"/>
    <x v="0"/>
    <x v="3"/>
    <x v="19"/>
    <n v="2"/>
    <n v="120.18"/>
    <n v="240.36"/>
    <n v="0.05"/>
    <n v="12.018000000000001"/>
    <n v="59.4"/>
    <n v="228.34200000000001"/>
    <n v="118.8"/>
    <n v="109.54200000000002"/>
    <n v="0.47972777675591882"/>
  </r>
  <r>
    <n v="4885"/>
    <x v="173"/>
    <n v="2026"/>
    <x v="1"/>
    <n v="6"/>
    <s v="Jun"/>
    <x v="3"/>
    <x v="13"/>
    <x v="3"/>
    <x v="1"/>
    <x v="3"/>
    <x v="7"/>
    <n v="1"/>
    <n v="198.1"/>
    <n v="198.1"/>
    <n v="0.1"/>
    <n v="19.810000000000002"/>
    <n v="103.46"/>
    <n v="178.29"/>
    <n v="103.46"/>
    <n v="74.83"/>
    <n v="0.41970946211228899"/>
  </r>
  <r>
    <n v="4982"/>
    <x v="173"/>
    <n v="2026"/>
    <x v="1"/>
    <n v="6"/>
    <s v="Jun"/>
    <x v="2"/>
    <x v="10"/>
    <x v="0"/>
    <x v="0"/>
    <x v="2"/>
    <x v="2"/>
    <n v="1"/>
    <n v="36.700000000000003"/>
    <n v="36.700000000000003"/>
    <n v="0.15"/>
    <n v="5.5049999999999999"/>
    <n v="13.59"/>
    <n v="31.195"/>
    <n v="13.59"/>
    <n v="17.605"/>
    <n v="0.56435326174066358"/>
  </r>
  <r>
    <n v="40"/>
    <x v="174"/>
    <n v="2026"/>
    <x v="1"/>
    <n v="6"/>
    <s v="Jun"/>
    <x v="3"/>
    <x v="7"/>
    <x v="2"/>
    <x v="1"/>
    <x v="2"/>
    <x v="18"/>
    <n v="1"/>
    <n v="167.23"/>
    <n v="167.23"/>
    <n v="0.05"/>
    <n v="8.3614999999999995"/>
    <n v="85.14"/>
    <n v="158.86849999999998"/>
    <n v="85.14"/>
    <n v="73.728499999999983"/>
    <n v="0.46408507665144438"/>
  </r>
  <r>
    <n v="110"/>
    <x v="174"/>
    <n v="2026"/>
    <x v="1"/>
    <n v="6"/>
    <s v="Jun"/>
    <x v="1"/>
    <x v="12"/>
    <x v="2"/>
    <x v="2"/>
    <x v="1"/>
    <x v="17"/>
    <n v="2"/>
    <n v="72.97"/>
    <n v="145.94"/>
    <n v="0"/>
    <n v="0"/>
    <n v="31.57"/>
    <n v="145.94"/>
    <n v="63.14"/>
    <n v="82.8"/>
    <n v="0.56735644785528294"/>
  </r>
  <r>
    <n v="1169"/>
    <x v="174"/>
    <n v="2026"/>
    <x v="1"/>
    <n v="6"/>
    <s v="Jun"/>
    <x v="1"/>
    <x v="11"/>
    <x v="2"/>
    <x v="1"/>
    <x v="0"/>
    <x v="0"/>
    <n v="3"/>
    <n v="82.91"/>
    <n v="248.73"/>
    <n v="0"/>
    <n v="0"/>
    <n v="42.29"/>
    <n v="248.73"/>
    <n v="126.87"/>
    <n v="121.85999999999999"/>
    <n v="0.4899288384995778"/>
  </r>
  <r>
    <n v="2211"/>
    <x v="174"/>
    <n v="2026"/>
    <x v="1"/>
    <n v="6"/>
    <s v="Jun"/>
    <x v="2"/>
    <x v="10"/>
    <x v="3"/>
    <x v="1"/>
    <x v="4"/>
    <x v="10"/>
    <n v="2"/>
    <n v="41.25"/>
    <n v="82.5"/>
    <n v="0"/>
    <n v="0"/>
    <n v="14.72"/>
    <n v="82.5"/>
    <n v="29.44"/>
    <n v="53.06"/>
    <n v="0.64315151515151514"/>
  </r>
  <r>
    <n v="3494"/>
    <x v="174"/>
    <n v="2026"/>
    <x v="1"/>
    <n v="6"/>
    <s v="Jun"/>
    <x v="3"/>
    <x v="8"/>
    <x v="1"/>
    <x v="2"/>
    <x v="3"/>
    <x v="7"/>
    <n v="6"/>
    <n v="194.79"/>
    <n v="1168.74"/>
    <n v="0.15"/>
    <n v="175.31100000000001"/>
    <n v="106.78"/>
    <n v="993.42899999999997"/>
    <n v="640.68000000000006"/>
    <n v="352.74899999999991"/>
    <n v="0.3550822454347517"/>
  </r>
  <r>
    <n v="3586"/>
    <x v="174"/>
    <n v="2026"/>
    <x v="1"/>
    <n v="6"/>
    <s v="Jun"/>
    <x v="0"/>
    <x v="15"/>
    <x v="1"/>
    <x v="2"/>
    <x v="3"/>
    <x v="7"/>
    <n v="6"/>
    <n v="193.13"/>
    <n v="1158.78"/>
    <n v="0.15"/>
    <n v="173.81699999999998"/>
    <n v="106.49"/>
    <n v="984.96299999999997"/>
    <n v="638.93999999999994"/>
    <n v="346.02300000000002"/>
    <n v="0.35130558203709178"/>
  </r>
  <r>
    <n v="3660"/>
    <x v="174"/>
    <n v="2026"/>
    <x v="1"/>
    <n v="6"/>
    <s v="Jun"/>
    <x v="2"/>
    <x v="3"/>
    <x v="0"/>
    <x v="1"/>
    <x v="0"/>
    <x v="0"/>
    <n v="1"/>
    <n v="82.7"/>
    <n v="82.7"/>
    <n v="0.05"/>
    <n v="4.1350000000000007"/>
    <n v="42.16"/>
    <n v="78.564999999999998"/>
    <n v="42.16"/>
    <n v="36.405000000000001"/>
    <n v="0.46337427607713361"/>
  </r>
  <r>
    <n v="4307"/>
    <x v="174"/>
    <n v="2026"/>
    <x v="1"/>
    <n v="6"/>
    <s v="Jun"/>
    <x v="3"/>
    <x v="8"/>
    <x v="0"/>
    <x v="2"/>
    <x v="0"/>
    <x v="6"/>
    <n v="1"/>
    <n v="40.33"/>
    <n v="40.33"/>
    <n v="0"/>
    <n v="0"/>
    <n v="16.48"/>
    <n v="40.33"/>
    <n v="16.48"/>
    <n v="23.849999999999998"/>
    <n v="0.59137118770146291"/>
  </r>
  <r>
    <n v="5133"/>
    <x v="174"/>
    <n v="2026"/>
    <x v="1"/>
    <n v="6"/>
    <s v="Jun"/>
    <x v="0"/>
    <x v="0"/>
    <x v="0"/>
    <x v="2"/>
    <x v="3"/>
    <x v="13"/>
    <n v="1"/>
    <n v="81.99"/>
    <n v="81.99"/>
    <n v="0.15"/>
    <n v="12.298499999999999"/>
    <n v="40.29"/>
    <n v="69.691499999999991"/>
    <n v="40.29"/>
    <n v="29.401499999999992"/>
    <n v="0.4218807171606293"/>
  </r>
  <r>
    <n v="472"/>
    <x v="175"/>
    <n v="2026"/>
    <x v="1"/>
    <n v="6"/>
    <s v="Jun"/>
    <x v="1"/>
    <x v="6"/>
    <x v="2"/>
    <x v="2"/>
    <x v="2"/>
    <x v="9"/>
    <n v="3"/>
    <n v="46.29"/>
    <n v="138.87"/>
    <n v="0"/>
    <n v="0"/>
    <n v="18.309999999999999"/>
    <n v="138.87"/>
    <n v="54.929999999999993"/>
    <n v="83.940000000000012"/>
    <n v="0.60445020522791104"/>
  </r>
  <r>
    <n v="689"/>
    <x v="175"/>
    <n v="2026"/>
    <x v="1"/>
    <n v="6"/>
    <s v="Jun"/>
    <x v="3"/>
    <x v="7"/>
    <x v="0"/>
    <x v="1"/>
    <x v="0"/>
    <x v="6"/>
    <n v="1"/>
    <n v="39.729999999999997"/>
    <n v="39.729999999999997"/>
    <n v="0"/>
    <n v="0"/>
    <n v="16.55"/>
    <n v="39.729999999999997"/>
    <n v="16.55"/>
    <n v="23.179999999999996"/>
    <n v="0.58343820790334755"/>
  </r>
  <r>
    <n v="864"/>
    <x v="175"/>
    <n v="2026"/>
    <x v="1"/>
    <n v="6"/>
    <s v="Jun"/>
    <x v="3"/>
    <x v="8"/>
    <x v="0"/>
    <x v="1"/>
    <x v="2"/>
    <x v="15"/>
    <n v="4"/>
    <n v="131.02000000000001"/>
    <n v="524.08000000000004"/>
    <n v="0.05"/>
    <n v="26.204000000000004"/>
    <n v="67.42"/>
    <n v="497.87600000000003"/>
    <n v="269.68"/>
    <n v="228.19600000000003"/>
    <n v="0.45833902417469413"/>
  </r>
  <r>
    <n v="1163"/>
    <x v="175"/>
    <n v="2026"/>
    <x v="1"/>
    <n v="6"/>
    <s v="Jun"/>
    <x v="1"/>
    <x v="12"/>
    <x v="0"/>
    <x v="1"/>
    <x v="2"/>
    <x v="9"/>
    <n v="2"/>
    <n v="46.69"/>
    <n v="93.38"/>
    <n v="0.05"/>
    <n v="4.6689999999999996"/>
    <n v="18.23"/>
    <n v="88.710999999999999"/>
    <n v="36.46"/>
    <n v="52.250999999999998"/>
    <n v="0.58900249123558523"/>
  </r>
  <r>
    <n v="1323"/>
    <x v="175"/>
    <n v="2026"/>
    <x v="1"/>
    <n v="6"/>
    <s v="Jun"/>
    <x v="1"/>
    <x v="12"/>
    <x v="0"/>
    <x v="0"/>
    <x v="4"/>
    <x v="10"/>
    <n v="2"/>
    <n v="39.57"/>
    <n v="79.14"/>
    <n v="0.1"/>
    <n v="7.9140000000000006"/>
    <n v="14.64"/>
    <n v="71.225999999999999"/>
    <n v="29.28"/>
    <n v="41.945999999999998"/>
    <n v="0.58891416055934631"/>
  </r>
  <r>
    <n v="2098"/>
    <x v="175"/>
    <n v="2026"/>
    <x v="1"/>
    <n v="6"/>
    <s v="Jun"/>
    <x v="2"/>
    <x v="2"/>
    <x v="0"/>
    <x v="0"/>
    <x v="1"/>
    <x v="3"/>
    <n v="1"/>
    <n v="146.46"/>
    <n v="146.46"/>
    <n v="0.15"/>
    <n v="21.969000000000001"/>
    <n v="80.760000000000005"/>
    <n v="124.491"/>
    <n v="80.760000000000005"/>
    <n v="43.730999999999995"/>
    <n v="0.35127840566787955"/>
  </r>
  <r>
    <n v="2190"/>
    <x v="175"/>
    <n v="2026"/>
    <x v="1"/>
    <n v="6"/>
    <s v="Jun"/>
    <x v="1"/>
    <x v="6"/>
    <x v="2"/>
    <x v="2"/>
    <x v="0"/>
    <x v="4"/>
    <n v="5"/>
    <n v="50.78"/>
    <n v="253.9"/>
    <n v="0"/>
    <n v="0"/>
    <n v="22.68"/>
    <n v="253.9"/>
    <n v="113.4"/>
    <n v="140.5"/>
    <n v="0.55336746750689247"/>
  </r>
  <r>
    <n v="2664"/>
    <x v="175"/>
    <n v="2026"/>
    <x v="1"/>
    <n v="6"/>
    <s v="Jun"/>
    <x v="2"/>
    <x v="10"/>
    <x v="3"/>
    <x v="0"/>
    <x v="2"/>
    <x v="9"/>
    <n v="3"/>
    <n v="47.61"/>
    <n v="142.82999999999998"/>
    <n v="0"/>
    <n v="0"/>
    <n v="18.21"/>
    <n v="142.82999999999998"/>
    <n v="54.63"/>
    <n v="88.199999999999989"/>
    <n v="0.61751732829237549"/>
  </r>
  <r>
    <n v="2992"/>
    <x v="175"/>
    <n v="2026"/>
    <x v="1"/>
    <n v="6"/>
    <s v="Jun"/>
    <x v="2"/>
    <x v="16"/>
    <x v="0"/>
    <x v="1"/>
    <x v="0"/>
    <x v="4"/>
    <n v="1"/>
    <n v="50.75"/>
    <n v="50.75"/>
    <n v="0.1"/>
    <n v="5.0750000000000002"/>
    <n v="22.94"/>
    <n v="45.675000000000004"/>
    <n v="22.94"/>
    <n v="22.735000000000003"/>
    <n v="0.49775588396278053"/>
  </r>
  <r>
    <n v="3120"/>
    <x v="175"/>
    <n v="2026"/>
    <x v="1"/>
    <n v="6"/>
    <s v="Jun"/>
    <x v="2"/>
    <x v="5"/>
    <x v="3"/>
    <x v="0"/>
    <x v="4"/>
    <x v="16"/>
    <n v="1"/>
    <n v="50.33"/>
    <n v="50.33"/>
    <n v="0"/>
    <n v="0"/>
    <n v="21.66"/>
    <n v="50.33"/>
    <n v="21.66"/>
    <n v="28.669999999999998"/>
    <n v="0.56964037353467112"/>
  </r>
  <r>
    <n v="189"/>
    <x v="176"/>
    <n v="2026"/>
    <x v="1"/>
    <n v="6"/>
    <s v="Jun"/>
    <x v="2"/>
    <x v="10"/>
    <x v="0"/>
    <x v="2"/>
    <x v="2"/>
    <x v="9"/>
    <n v="1"/>
    <n v="47.5"/>
    <n v="47.5"/>
    <n v="0.1"/>
    <n v="4.75"/>
    <n v="18.8"/>
    <n v="42.75"/>
    <n v="18.8"/>
    <n v="23.95"/>
    <n v="0.56023391812865497"/>
  </r>
  <r>
    <n v="927"/>
    <x v="176"/>
    <n v="2026"/>
    <x v="1"/>
    <n v="6"/>
    <s v="Jun"/>
    <x v="2"/>
    <x v="10"/>
    <x v="3"/>
    <x v="0"/>
    <x v="2"/>
    <x v="15"/>
    <n v="2"/>
    <n v="130.33000000000001"/>
    <n v="260.66000000000003"/>
    <n v="0.1"/>
    <n v="26.066000000000003"/>
    <n v="67.319999999999993"/>
    <n v="234.59400000000002"/>
    <n v="134.63999999999999"/>
    <n v="99.954000000000036"/>
    <n v="0.42607227806337772"/>
  </r>
  <r>
    <n v="1388"/>
    <x v="176"/>
    <n v="2026"/>
    <x v="1"/>
    <n v="6"/>
    <s v="Jun"/>
    <x v="1"/>
    <x v="14"/>
    <x v="0"/>
    <x v="0"/>
    <x v="1"/>
    <x v="11"/>
    <n v="3"/>
    <n v="156.76"/>
    <n v="470.28"/>
    <n v="0.05"/>
    <n v="23.513999999999999"/>
    <n v="78.63"/>
    <n v="446.76599999999996"/>
    <n v="235.89"/>
    <n v="210.87599999999998"/>
    <n v="0.47200547937846654"/>
  </r>
  <r>
    <n v="3932"/>
    <x v="176"/>
    <n v="2026"/>
    <x v="1"/>
    <n v="6"/>
    <s v="Jun"/>
    <x v="2"/>
    <x v="10"/>
    <x v="0"/>
    <x v="1"/>
    <x v="4"/>
    <x v="14"/>
    <n v="4"/>
    <n v="35.770000000000003"/>
    <n v="143.08000000000001"/>
    <n v="0"/>
    <n v="0"/>
    <n v="13.75"/>
    <n v="143.08000000000001"/>
    <n v="55"/>
    <n v="88.080000000000013"/>
    <n v="0.61559966452334358"/>
  </r>
  <r>
    <n v="4008"/>
    <x v="176"/>
    <n v="2026"/>
    <x v="1"/>
    <n v="6"/>
    <s v="Jun"/>
    <x v="1"/>
    <x v="14"/>
    <x v="0"/>
    <x v="0"/>
    <x v="0"/>
    <x v="8"/>
    <n v="2"/>
    <n v="102.49"/>
    <n v="204.98"/>
    <n v="0"/>
    <n v="0"/>
    <n v="50.07"/>
    <n v="204.98"/>
    <n v="100.14"/>
    <n v="104.83999999999999"/>
    <n v="0.51146453312518292"/>
  </r>
  <r>
    <n v="4701"/>
    <x v="176"/>
    <n v="2026"/>
    <x v="1"/>
    <n v="6"/>
    <s v="Jun"/>
    <x v="0"/>
    <x v="0"/>
    <x v="1"/>
    <x v="2"/>
    <x v="0"/>
    <x v="0"/>
    <n v="8"/>
    <n v="82.47"/>
    <n v="659.76"/>
    <n v="0.15"/>
    <n v="98.963999999999999"/>
    <n v="42.58"/>
    <n v="560.79599999999994"/>
    <n v="340.64"/>
    <n v="220.15599999999995"/>
    <n v="0.39257769313618496"/>
  </r>
  <r>
    <n v="4805"/>
    <x v="176"/>
    <n v="2026"/>
    <x v="1"/>
    <n v="6"/>
    <s v="Jun"/>
    <x v="2"/>
    <x v="10"/>
    <x v="0"/>
    <x v="0"/>
    <x v="3"/>
    <x v="19"/>
    <n v="1"/>
    <n v="121.44"/>
    <n v="121.44"/>
    <n v="0"/>
    <n v="0"/>
    <n v="62.34"/>
    <n v="121.44"/>
    <n v="62.34"/>
    <n v="59.099999999999994"/>
    <n v="0.48666007905138337"/>
  </r>
  <r>
    <n v="912"/>
    <x v="177"/>
    <n v="2026"/>
    <x v="1"/>
    <n v="6"/>
    <s v="Jun"/>
    <x v="0"/>
    <x v="0"/>
    <x v="3"/>
    <x v="1"/>
    <x v="2"/>
    <x v="9"/>
    <n v="4"/>
    <n v="46.44"/>
    <n v="185.76"/>
    <n v="0.05"/>
    <n v="9.2880000000000003"/>
    <n v="18.2"/>
    <n v="176.47199999999998"/>
    <n v="72.8"/>
    <n v="103.67199999999998"/>
    <n v="0.58746996690693143"/>
  </r>
  <r>
    <n v="1837"/>
    <x v="177"/>
    <n v="2026"/>
    <x v="1"/>
    <n v="6"/>
    <s v="Jun"/>
    <x v="0"/>
    <x v="0"/>
    <x v="3"/>
    <x v="2"/>
    <x v="3"/>
    <x v="7"/>
    <n v="2"/>
    <n v="194.13"/>
    <n v="388.26"/>
    <n v="0.1"/>
    <n v="38.826000000000001"/>
    <n v="106.51"/>
    <n v="349.43400000000003"/>
    <n v="213.02"/>
    <n v="136.41400000000002"/>
    <n v="0.39038559499075648"/>
  </r>
  <r>
    <n v="2216"/>
    <x v="177"/>
    <n v="2026"/>
    <x v="1"/>
    <n v="6"/>
    <s v="Jun"/>
    <x v="0"/>
    <x v="9"/>
    <x v="0"/>
    <x v="2"/>
    <x v="0"/>
    <x v="0"/>
    <n v="4"/>
    <n v="81.86"/>
    <n v="327.44"/>
    <n v="0.05"/>
    <n v="16.372"/>
    <n v="42.22"/>
    <n v="311.06799999999998"/>
    <n v="168.88"/>
    <n v="142.18799999999999"/>
    <n v="0.45709619761595532"/>
  </r>
  <r>
    <n v="2451"/>
    <x v="177"/>
    <n v="2026"/>
    <x v="1"/>
    <n v="6"/>
    <s v="Jun"/>
    <x v="0"/>
    <x v="9"/>
    <x v="1"/>
    <x v="2"/>
    <x v="2"/>
    <x v="18"/>
    <n v="4"/>
    <n v="162.61000000000001"/>
    <n v="650.44000000000005"/>
    <n v="0.05"/>
    <n v="32.522000000000006"/>
    <n v="88.64"/>
    <n v="617.91800000000001"/>
    <n v="354.56"/>
    <n v="263.358"/>
    <n v="0.4262021821665658"/>
  </r>
  <r>
    <n v="2874"/>
    <x v="177"/>
    <n v="2026"/>
    <x v="1"/>
    <n v="6"/>
    <s v="Jun"/>
    <x v="1"/>
    <x v="12"/>
    <x v="2"/>
    <x v="1"/>
    <x v="0"/>
    <x v="6"/>
    <n v="1"/>
    <n v="40.26"/>
    <n v="40.26"/>
    <n v="0"/>
    <n v="0"/>
    <n v="16.62"/>
    <n v="40.26"/>
    <n v="16.62"/>
    <n v="23.639999999999997"/>
    <n v="0.58718330849478384"/>
  </r>
  <r>
    <n v="2885"/>
    <x v="177"/>
    <n v="2026"/>
    <x v="1"/>
    <n v="6"/>
    <s v="Jun"/>
    <x v="0"/>
    <x v="0"/>
    <x v="0"/>
    <x v="2"/>
    <x v="2"/>
    <x v="9"/>
    <n v="1"/>
    <n v="47.23"/>
    <n v="47.23"/>
    <n v="0.1"/>
    <n v="4.7229999999999999"/>
    <n v="17.829999999999998"/>
    <n v="42.506999999999998"/>
    <n v="17.829999999999998"/>
    <n v="24.677"/>
    <n v="0.58053967581810062"/>
  </r>
  <r>
    <n v="3014"/>
    <x v="177"/>
    <n v="2026"/>
    <x v="1"/>
    <n v="6"/>
    <s v="Jun"/>
    <x v="2"/>
    <x v="10"/>
    <x v="0"/>
    <x v="1"/>
    <x v="4"/>
    <x v="16"/>
    <n v="1"/>
    <n v="50.13"/>
    <n v="50.13"/>
    <n v="0.15"/>
    <n v="7.5194999999999999"/>
    <n v="22.22"/>
    <n v="42.610500000000002"/>
    <n v="22.22"/>
    <n v="20.390500000000003"/>
    <n v="0.47853228664296366"/>
  </r>
  <r>
    <n v="3273"/>
    <x v="177"/>
    <n v="2026"/>
    <x v="1"/>
    <n v="6"/>
    <s v="Jun"/>
    <x v="2"/>
    <x v="3"/>
    <x v="0"/>
    <x v="2"/>
    <x v="3"/>
    <x v="5"/>
    <n v="2"/>
    <n v="345.82"/>
    <n v="691.64"/>
    <n v="0.05"/>
    <n v="34.582000000000001"/>
    <n v="196.24"/>
    <n v="657.05799999999999"/>
    <n v="392.48"/>
    <n v="264.57799999999997"/>
    <n v="0.40267069269379563"/>
  </r>
  <r>
    <n v="5041"/>
    <x v="177"/>
    <n v="2026"/>
    <x v="1"/>
    <n v="6"/>
    <s v="Jun"/>
    <x v="0"/>
    <x v="15"/>
    <x v="2"/>
    <x v="1"/>
    <x v="3"/>
    <x v="19"/>
    <n v="1"/>
    <n v="126.12"/>
    <n v="126.12"/>
    <n v="0"/>
    <n v="0"/>
    <n v="62.18"/>
    <n v="126.12"/>
    <n v="62.18"/>
    <n v="63.940000000000005"/>
    <n v="0.50697748176339996"/>
  </r>
  <r>
    <n v="312"/>
    <x v="178"/>
    <n v="2026"/>
    <x v="1"/>
    <n v="6"/>
    <s v="Jun"/>
    <x v="3"/>
    <x v="7"/>
    <x v="3"/>
    <x v="0"/>
    <x v="4"/>
    <x v="14"/>
    <n v="1"/>
    <n v="36"/>
    <n v="36"/>
    <n v="0"/>
    <n v="0"/>
    <n v="13.95"/>
    <n v="36"/>
    <n v="13.95"/>
    <n v="22.05"/>
    <n v="0.61250000000000004"/>
  </r>
  <r>
    <n v="647"/>
    <x v="178"/>
    <n v="2026"/>
    <x v="1"/>
    <n v="6"/>
    <s v="Jun"/>
    <x v="0"/>
    <x v="0"/>
    <x v="0"/>
    <x v="0"/>
    <x v="2"/>
    <x v="18"/>
    <n v="1"/>
    <n v="162.25"/>
    <n v="162.25"/>
    <n v="0.05"/>
    <n v="8.1125000000000007"/>
    <n v="89.28"/>
    <n v="154.13749999999999"/>
    <n v="89.28"/>
    <n v="64.857499999999987"/>
    <n v="0.42077690373854509"/>
  </r>
  <r>
    <n v="708"/>
    <x v="178"/>
    <n v="2026"/>
    <x v="1"/>
    <n v="6"/>
    <s v="Jun"/>
    <x v="1"/>
    <x v="11"/>
    <x v="0"/>
    <x v="0"/>
    <x v="1"/>
    <x v="11"/>
    <n v="1"/>
    <n v="150.44"/>
    <n v="150.44"/>
    <n v="0"/>
    <n v="0"/>
    <n v="80.5"/>
    <n v="150.44"/>
    <n v="80.5"/>
    <n v="69.94"/>
    <n v="0.46490295134272797"/>
  </r>
  <r>
    <n v="886"/>
    <x v="178"/>
    <n v="2026"/>
    <x v="1"/>
    <n v="6"/>
    <s v="Jun"/>
    <x v="0"/>
    <x v="0"/>
    <x v="2"/>
    <x v="2"/>
    <x v="3"/>
    <x v="19"/>
    <n v="2"/>
    <n v="126.17"/>
    <n v="252.34"/>
    <n v="0.05"/>
    <n v="12.617000000000001"/>
    <n v="61.13"/>
    <n v="239.72299999999998"/>
    <n v="122.26"/>
    <n v="117.46299999999998"/>
    <n v="0.48999470221881081"/>
  </r>
  <r>
    <n v="944"/>
    <x v="178"/>
    <n v="2026"/>
    <x v="1"/>
    <n v="6"/>
    <s v="Jun"/>
    <x v="3"/>
    <x v="7"/>
    <x v="3"/>
    <x v="0"/>
    <x v="3"/>
    <x v="13"/>
    <n v="2"/>
    <n v="83.72"/>
    <n v="167.44"/>
    <n v="0"/>
    <n v="0"/>
    <n v="38.96"/>
    <n v="167.44"/>
    <n v="77.92"/>
    <n v="89.52"/>
    <n v="0.53463927376970855"/>
  </r>
  <r>
    <n v="1050"/>
    <x v="178"/>
    <n v="2026"/>
    <x v="1"/>
    <n v="6"/>
    <s v="Jun"/>
    <x v="3"/>
    <x v="8"/>
    <x v="3"/>
    <x v="1"/>
    <x v="1"/>
    <x v="17"/>
    <n v="1"/>
    <n v="70.58"/>
    <n v="70.58"/>
    <n v="0"/>
    <n v="0"/>
    <n v="32.78"/>
    <n v="70.58"/>
    <n v="32.78"/>
    <n v="37.799999999999997"/>
    <n v="0.53556248228960046"/>
  </r>
  <r>
    <n v="1677"/>
    <x v="178"/>
    <n v="2026"/>
    <x v="1"/>
    <n v="6"/>
    <s v="Jun"/>
    <x v="3"/>
    <x v="13"/>
    <x v="1"/>
    <x v="2"/>
    <x v="3"/>
    <x v="13"/>
    <n v="5"/>
    <n v="81.96"/>
    <n v="409.79999999999995"/>
    <n v="0.05"/>
    <n v="20.49"/>
    <n v="39.130000000000003"/>
    <n v="389.30999999999995"/>
    <n v="195.65"/>
    <n v="193.65999999999994"/>
    <n v="0.497444196141892"/>
  </r>
  <r>
    <n v="2109"/>
    <x v="178"/>
    <n v="2026"/>
    <x v="1"/>
    <n v="6"/>
    <s v="Jun"/>
    <x v="1"/>
    <x v="14"/>
    <x v="0"/>
    <x v="1"/>
    <x v="0"/>
    <x v="6"/>
    <n v="1"/>
    <n v="40.67"/>
    <n v="40.67"/>
    <n v="0"/>
    <n v="0"/>
    <n v="16.5"/>
    <n v="40.67"/>
    <n v="16.5"/>
    <n v="24.17"/>
    <n v="0.59429554954511932"/>
  </r>
  <r>
    <n v="3688"/>
    <x v="178"/>
    <n v="2026"/>
    <x v="1"/>
    <n v="6"/>
    <s v="Jun"/>
    <x v="2"/>
    <x v="16"/>
    <x v="2"/>
    <x v="1"/>
    <x v="4"/>
    <x v="10"/>
    <n v="1"/>
    <n v="40.94"/>
    <n v="40.94"/>
    <n v="0"/>
    <n v="0"/>
    <n v="14.47"/>
    <n v="40.94"/>
    <n v="14.47"/>
    <n v="26.47"/>
    <n v="0.64655593551538837"/>
  </r>
  <r>
    <n v="521"/>
    <x v="179"/>
    <n v="2026"/>
    <x v="1"/>
    <n v="6"/>
    <s v="Jun"/>
    <x v="3"/>
    <x v="8"/>
    <x v="1"/>
    <x v="2"/>
    <x v="0"/>
    <x v="8"/>
    <n v="3"/>
    <n v="100.89"/>
    <n v="302.67"/>
    <n v="0.05"/>
    <n v="15.133500000000002"/>
    <n v="49.08"/>
    <n v="287.53649999999999"/>
    <n v="147.24"/>
    <n v="140.29649999999998"/>
    <n v="0.48792588071427451"/>
  </r>
  <r>
    <n v="557"/>
    <x v="179"/>
    <n v="2026"/>
    <x v="1"/>
    <n v="6"/>
    <s v="Jun"/>
    <x v="1"/>
    <x v="12"/>
    <x v="1"/>
    <x v="2"/>
    <x v="0"/>
    <x v="6"/>
    <n v="3"/>
    <n v="39.78"/>
    <n v="119.34"/>
    <n v="0.15"/>
    <n v="17.901"/>
    <n v="16.850000000000001"/>
    <n v="101.43900000000001"/>
    <n v="50.550000000000004"/>
    <n v="50.889000000000003"/>
    <n v="0.50167095495815217"/>
  </r>
  <r>
    <n v="929"/>
    <x v="179"/>
    <n v="2026"/>
    <x v="1"/>
    <n v="6"/>
    <s v="Jun"/>
    <x v="0"/>
    <x v="0"/>
    <x v="0"/>
    <x v="0"/>
    <x v="4"/>
    <x v="10"/>
    <n v="1"/>
    <n v="40.299999999999997"/>
    <n v="40.299999999999997"/>
    <n v="0.05"/>
    <n v="2.0150000000000001"/>
    <n v="14.79"/>
    <n v="38.284999999999997"/>
    <n v="14.79"/>
    <n v="23.494999999999997"/>
    <n v="0.61368682251534545"/>
  </r>
  <r>
    <n v="1089"/>
    <x v="179"/>
    <n v="2026"/>
    <x v="1"/>
    <n v="6"/>
    <s v="Jun"/>
    <x v="1"/>
    <x v="11"/>
    <x v="2"/>
    <x v="0"/>
    <x v="1"/>
    <x v="1"/>
    <n v="1"/>
    <n v="90.91"/>
    <n v="90.91"/>
    <n v="0.05"/>
    <n v="4.5454999999999997"/>
    <n v="45.9"/>
    <n v="86.364499999999992"/>
    <n v="45.9"/>
    <n v="40.464499999999994"/>
    <n v="0.46853163047316893"/>
  </r>
  <r>
    <n v="1655"/>
    <x v="179"/>
    <n v="2026"/>
    <x v="1"/>
    <n v="6"/>
    <s v="Jun"/>
    <x v="0"/>
    <x v="0"/>
    <x v="1"/>
    <x v="2"/>
    <x v="2"/>
    <x v="18"/>
    <n v="5"/>
    <n v="162.29"/>
    <n v="811.44999999999993"/>
    <n v="0.15"/>
    <n v="121.71749999999999"/>
    <n v="86.66"/>
    <n v="689.73249999999996"/>
    <n v="433.29999999999995"/>
    <n v="256.4325"/>
    <n v="0.37178543855770174"/>
  </r>
  <r>
    <n v="1897"/>
    <x v="179"/>
    <n v="2026"/>
    <x v="1"/>
    <n v="6"/>
    <s v="Jun"/>
    <x v="1"/>
    <x v="11"/>
    <x v="0"/>
    <x v="2"/>
    <x v="0"/>
    <x v="4"/>
    <n v="2"/>
    <n v="51.03"/>
    <n v="102.06"/>
    <n v="0"/>
    <n v="0"/>
    <n v="22.59"/>
    <n v="102.06"/>
    <n v="45.18"/>
    <n v="56.88"/>
    <n v="0.55731922398589062"/>
  </r>
  <r>
    <n v="2417"/>
    <x v="179"/>
    <n v="2026"/>
    <x v="1"/>
    <n v="6"/>
    <s v="Jun"/>
    <x v="1"/>
    <x v="12"/>
    <x v="0"/>
    <x v="2"/>
    <x v="4"/>
    <x v="16"/>
    <n v="1"/>
    <n v="50.67"/>
    <n v="50.67"/>
    <n v="0"/>
    <n v="0"/>
    <n v="22.18"/>
    <n v="50.67"/>
    <n v="22.18"/>
    <n v="28.490000000000002"/>
    <n v="0.56226564041839355"/>
  </r>
  <r>
    <n v="3474"/>
    <x v="179"/>
    <n v="2026"/>
    <x v="1"/>
    <n v="6"/>
    <s v="Jun"/>
    <x v="3"/>
    <x v="8"/>
    <x v="1"/>
    <x v="0"/>
    <x v="2"/>
    <x v="15"/>
    <n v="10"/>
    <n v="130.62"/>
    <n v="1306.2"/>
    <n v="0.05"/>
    <n v="65.31"/>
    <n v="67.05"/>
    <n v="1240.8899999999999"/>
    <n v="670.5"/>
    <n v="570.38999999999987"/>
    <n v="0.45966201677828006"/>
  </r>
  <r>
    <n v="4079"/>
    <x v="179"/>
    <n v="2026"/>
    <x v="1"/>
    <n v="6"/>
    <s v="Jun"/>
    <x v="2"/>
    <x v="5"/>
    <x v="0"/>
    <x v="1"/>
    <x v="3"/>
    <x v="7"/>
    <n v="4"/>
    <n v="194.6"/>
    <n v="778.4"/>
    <n v="0"/>
    <n v="0"/>
    <n v="104.64"/>
    <n v="778.4"/>
    <n v="418.56"/>
    <n v="359.84"/>
    <n v="0.46228160328879753"/>
  </r>
  <r>
    <n v="45"/>
    <x v="180"/>
    <n v="2026"/>
    <x v="1"/>
    <n v="6"/>
    <s v="Jun"/>
    <x v="2"/>
    <x v="2"/>
    <x v="2"/>
    <x v="1"/>
    <x v="1"/>
    <x v="1"/>
    <n v="1"/>
    <n v="94"/>
    <n v="94"/>
    <n v="0"/>
    <n v="0"/>
    <n v="45.62"/>
    <n v="94"/>
    <n v="45.62"/>
    <n v="48.38"/>
    <n v="0.51468085106382977"/>
  </r>
  <r>
    <n v="2895"/>
    <x v="180"/>
    <n v="2026"/>
    <x v="1"/>
    <n v="6"/>
    <s v="Jun"/>
    <x v="3"/>
    <x v="8"/>
    <x v="0"/>
    <x v="0"/>
    <x v="4"/>
    <x v="10"/>
    <n v="2"/>
    <n v="40.46"/>
    <n v="80.92"/>
    <n v="0"/>
    <n v="0"/>
    <n v="15.15"/>
    <n v="80.92"/>
    <n v="30.3"/>
    <n v="50.620000000000005"/>
    <n v="0.62555610479485912"/>
  </r>
  <r>
    <n v="5158"/>
    <x v="180"/>
    <n v="2026"/>
    <x v="1"/>
    <n v="6"/>
    <s v="Jun"/>
    <x v="1"/>
    <x v="6"/>
    <x v="2"/>
    <x v="1"/>
    <x v="1"/>
    <x v="11"/>
    <n v="1"/>
    <n v="156.11000000000001"/>
    <n v="156.11000000000001"/>
    <n v="0"/>
    <n v="0"/>
    <n v="79.52"/>
    <n v="156.11000000000001"/>
    <n v="79.52"/>
    <n v="76.590000000000018"/>
    <n v="0.49061559157004681"/>
  </r>
  <r>
    <n v="1217"/>
    <x v="181"/>
    <n v="2026"/>
    <x v="2"/>
    <n v="7"/>
    <s v="Jul"/>
    <x v="2"/>
    <x v="3"/>
    <x v="0"/>
    <x v="0"/>
    <x v="3"/>
    <x v="19"/>
    <n v="2"/>
    <n v="121.78"/>
    <n v="243.56"/>
    <n v="0.1"/>
    <n v="24.356000000000002"/>
    <n v="59.62"/>
    <n v="219.20400000000001"/>
    <n v="119.24"/>
    <n v="99.964000000000013"/>
    <n v="0.45603182423678407"/>
  </r>
  <r>
    <n v="2249"/>
    <x v="181"/>
    <n v="2026"/>
    <x v="2"/>
    <n v="7"/>
    <s v="Jul"/>
    <x v="0"/>
    <x v="15"/>
    <x v="3"/>
    <x v="1"/>
    <x v="4"/>
    <x v="14"/>
    <n v="3"/>
    <n v="36.22"/>
    <n v="108.66"/>
    <n v="0.1"/>
    <n v="10.866"/>
    <n v="13.83"/>
    <n v="97.793999999999997"/>
    <n v="41.49"/>
    <n v="56.303999999999995"/>
    <n v="0.57574084299650286"/>
  </r>
  <r>
    <n v="2650"/>
    <x v="181"/>
    <n v="2026"/>
    <x v="2"/>
    <n v="7"/>
    <s v="Jul"/>
    <x v="3"/>
    <x v="7"/>
    <x v="1"/>
    <x v="2"/>
    <x v="2"/>
    <x v="18"/>
    <n v="10"/>
    <n v="161.78"/>
    <n v="1617.8"/>
    <n v="0.1"/>
    <n v="161.78"/>
    <n v="85.11"/>
    <n v="1456.02"/>
    <n v="851.1"/>
    <n v="604.91999999999996"/>
    <n v="0.4154613260806857"/>
  </r>
  <r>
    <n v="3937"/>
    <x v="181"/>
    <n v="2026"/>
    <x v="2"/>
    <n v="7"/>
    <s v="Jul"/>
    <x v="3"/>
    <x v="7"/>
    <x v="0"/>
    <x v="2"/>
    <x v="3"/>
    <x v="19"/>
    <n v="3"/>
    <n v="126.23"/>
    <n v="378.69"/>
    <n v="0.05"/>
    <n v="18.9345"/>
    <n v="61.81"/>
    <n v="359.75549999999998"/>
    <n v="185.43"/>
    <n v="174.32549999999998"/>
    <n v="0.4845666014835075"/>
  </r>
  <r>
    <n v="4122"/>
    <x v="181"/>
    <n v="2026"/>
    <x v="2"/>
    <n v="7"/>
    <s v="Jul"/>
    <x v="3"/>
    <x v="8"/>
    <x v="0"/>
    <x v="0"/>
    <x v="0"/>
    <x v="0"/>
    <n v="4"/>
    <n v="79.97"/>
    <n v="319.88"/>
    <n v="0.1"/>
    <n v="31.988"/>
    <n v="43.36"/>
    <n v="287.892"/>
    <n v="173.44"/>
    <n v="114.452"/>
    <n v="0.39755185972517471"/>
  </r>
  <r>
    <n v="4589"/>
    <x v="181"/>
    <n v="2026"/>
    <x v="2"/>
    <n v="7"/>
    <s v="Jul"/>
    <x v="3"/>
    <x v="8"/>
    <x v="2"/>
    <x v="1"/>
    <x v="0"/>
    <x v="8"/>
    <n v="2"/>
    <n v="102.37"/>
    <n v="204.74"/>
    <n v="0"/>
    <n v="0"/>
    <n v="50.25"/>
    <n v="204.74"/>
    <n v="100.5"/>
    <n v="104.24000000000001"/>
    <n v="0.50913353521539517"/>
  </r>
  <r>
    <n v="4873"/>
    <x v="181"/>
    <n v="2026"/>
    <x v="2"/>
    <n v="7"/>
    <s v="Jul"/>
    <x v="3"/>
    <x v="13"/>
    <x v="0"/>
    <x v="1"/>
    <x v="0"/>
    <x v="8"/>
    <n v="1"/>
    <n v="102.13"/>
    <n v="102.13"/>
    <n v="0"/>
    <n v="0"/>
    <n v="49.17"/>
    <n v="102.13"/>
    <n v="49.17"/>
    <n v="52.959999999999994"/>
    <n v="0.5185547831195535"/>
  </r>
  <r>
    <n v="729"/>
    <x v="182"/>
    <n v="2026"/>
    <x v="2"/>
    <n v="7"/>
    <s v="Jul"/>
    <x v="2"/>
    <x v="2"/>
    <x v="0"/>
    <x v="0"/>
    <x v="2"/>
    <x v="18"/>
    <n v="1"/>
    <n v="161.82"/>
    <n v="161.82"/>
    <n v="0"/>
    <n v="0"/>
    <n v="87.15"/>
    <n v="161.82"/>
    <n v="87.15"/>
    <n v="74.669999999999987"/>
    <n v="0.46143863552094916"/>
  </r>
  <r>
    <n v="906"/>
    <x v="182"/>
    <n v="2026"/>
    <x v="2"/>
    <n v="7"/>
    <s v="Jul"/>
    <x v="3"/>
    <x v="8"/>
    <x v="0"/>
    <x v="1"/>
    <x v="0"/>
    <x v="0"/>
    <n v="2"/>
    <n v="83.29"/>
    <n v="166.58"/>
    <n v="0"/>
    <n v="0"/>
    <n v="42.45"/>
    <n v="166.58"/>
    <n v="84.9"/>
    <n v="81.680000000000007"/>
    <n v="0.49033497418657701"/>
  </r>
  <r>
    <n v="1531"/>
    <x v="182"/>
    <n v="2026"/>
    <x v="2"/>
    <n v="7"/>
    <s v="Jul"/>
    <x v="2"/>
    <x v="16"/>
    <x v="0"/>
    <x v="1"/>
    <x v="2"/>
    <x v="15"/>
    <n v="2"/>
    <n v="136.72999999999999"/>
    <n v="273.45999999999998"/>
    <n v="0"/>
    <n v="0"/>
    <n v="66.03"/>
    <n v="273.45999999999998"/>
    <n v="132.06"/>
    <n v="141.39999999999998"/>
    <n v="0.5170774519125283"/>
  </r>
  <r>
    <n v="1683"/>
    <x v="182"/>
    <n v="2026"/>
    <x v="2"/>
    <n v="7"/>
    <s v="Jul"/>
    <x v="2"/>
    <x v="2"/>
    <x v="3"/>
    <x v="0"/>
    <x v="1"/>
    <x v="11"/>
    <n v="2"/>
    <n v="152.44"/>
    <n v="304.88"/>
    <n v="0"/>
    <n v="0"/>
    <n v="81.23"/>
    <n v="304.88"/>
    <n v="162.46"/>
    <n v="142.41999999999999"/>
    <n v="0.46713461033849379"/>
  </r>
  <r>
    <n v="2363"/>
    <x v="182"/>
    <n v="2026"/>
    <x v="2"/>
    <n v="7"/>
    <s v="Jul"/>
    <x v="3"/>
    <x v="7"/>
    <x v="0"/>
    <x v="1"/>
    <x v="1"/>
    <x v="17"/>
    <n v="2"/>
    <n v="71.28"/>
    <n v="142.56"/>
    <n v="0.1"/>
    <n v="14.256"/>
    <n v="32.67"/>
    <n v="128.304"/>
    <n v="65.34"/>
    <n v="62.963999999999999"/>
    <n v="0.4907407407407407"/>
  </r>
  <r>
    <n v="3858"/>
    <x v="182"/>
    <n v="2026"/>
    <x v="2"/>
    <n v="7"/>
    <s v="Jul"/>
    <x v="2"/>
    <x v="3"/>
    <x v="3"/>
    <x v="0"/>
    <x v="0"/>
    <x v="0"/>
    <n v="1"/>
    <n v="80.290000000000006"/>
    <n v="80.290000000000006"/>
    <n v="0.1"/>
    <n v="8.0290000000000017"/>
    <n v="43.47"/>
    <n v="72.26100000000001"/>
    <n v="43.47"/>
    <n v="28.791000000000011"/>
    <n v="0.39843068875326948"/>
  </r>
  <r>
    <n v="4233"/>
    <x v="182"/>
    <n v="2026"/>
    <x v="2"/>
    <n v="7"/>
    <s v="Jul"/>
    <x v="1"/>
    <x v="6"/>
    <x v="3"/>
    <x v="1"/>
    <x v="1"/>
    <x v="3"/>
    <n v="1"/>
    <n v="142.38"/>
    <n v="142.38"/>
    <n v="0.05"/>
    <n v="7.1189999999999998"/>
    <n v="77.17"/>
    <n v="135.261"/>
    <n v="77.17"/>
    <n v="58.090999999999994"/>
    <n v="0.42947338848596417"/>
  </r>
  <r>
    <n v="5071"/>
    <x v="182"/>
    <n v="2026"/>
    <x v="2"/>
    <n v="7"/>
    <s v="Jul"/>
    <x v="3"/>
    <x v="7"/>
    <x v="0"/>
    <x v="1"/>
    <x v="1"/>
    <x v="1"/>
    <n v="3"/>
    <n v="91.47"/>
    <n v="274.40999999999997"/>
    <n v="0.05"/>
    <n v="13.720499999999999"/>
    <n v="45.6"/>
    <n v="260.68949999999995"/>
    <n v="136.80000000000001"/>
    <n v="123.88949999999994"/>
    <n v="0.47523778287963253"/>
  </r>
  <r>
    <n v="5174"/>
    <x v="182"/>
    <n v="2026"/>
    <x v="2"/>
    <n v="7"/>
    <s v="Jul"/>
    <x v="1"/>
    <x v="11"/>
    <x v="2"/>
    <x v="1"/>
    <x v="2"/>
    <x v="9"/>
    <n v="1"/>
    <n v="45.92"/>
    <n v="45.92"/>
    <n v="0.05"/>
    <n v="2.2960000000000003"/>
    <n v="17.91"/>
    <n v="43.624000000000002"/>
    <n v="17.91"/>
    <n v="25.714000000000002"/>
    <n v="0.58944617641665142"/>
  </r>
  <r>
    <n v="727"/>
    <x v="183"/>
    <n v="2026"/>
    <x v="2"/>
    <n v="7"/>
    <s v="Jul"/>
    <x v="3"/>
    <x v="4"/>
    <x v="2"/>
    <x v="1"/>
    <x v="4"/>
    <x v="14"/>
    <n v="1"/>
    <n v="36.01"/>
    <n v="36.01"/>
    <n v="0"/>
    <n v="0"/>
    <n v="14.11"/>
    <n v="36.01"/>
    <n v="14.11"/>
    <n v="21.9"/>
    <n v="0.60816439877811723"/>
  </r>
  <r>
    <n v="1546"/>
    <x v="183"/>
    <n v="2026"/>
    <x v="2"/>
    <n v="7"/>
    <s v="Jul"/>
    <x v="3"/>
    <x v="13"/>
    <x v="0"/>
    <x v="2"/>
    <x v="2"/>
    <x v="18"/>
    <n v="1"/>
    <n v="165.8"/>
    <n v="165.8"/>
    <n v="0.1"/>
    <n v="16.580000000000002"/>
    <n v="88.32"/>
    <n v="149.22000000000003"/>
    <n v="88.32"/>
    <n v="60.900000000000034"/>
    <n v="0.40812223562525146"/>
  </r>
  <r>
    <n v="3610"/>
    <x v="183"/>
    <n v="2026"/>
    <x v="2"/>
    <n v="7"/>
    <s v="Jul"/>
    <x v="2"/>
    <x v="2"/>
    <x v="1"/>
    <x v="2"/>
    <x v="4"/>
    <x v="10"/>
    <n v="5"/>
    <n v="40.36"/>
    <n v="201.8"/>
    <n v="0.15"/>
    <n v="30.27"/>
    <n v="14.57"/>
    <n v="171.53"/>
    <n v="72.849999999999994"/>
    <n v="98.68"/>
    <n v="0.57529295167026184"/>
  </r>
  <r>
    <n v="3931"/>
    <x v="183"/>
    <n v="2026"/>
    <x v="2"/>
    <n v="7"/>
    <s v="Jul"/>
    <x v="2"/>
    <x v="16"/>
    <x v="1"/>
    <x v="2"/>
    <x v="1"/>
    <x v="3"/>
    <n v="12"/>
    <n v="143.77000000000001"/>
    <n v="1725.2400000000002"/>
    <n v="0.1"/>
    <n v="172.52400000000003"/>
    <n v="81.680000000000007"/>
    <n v="1552.7160000000003"/>
    <n v="980.16000000000008"/>
    <n v="572.55600000000027"/>
    <n v="0.3687448316369511"/>
  </r>
  <r>
    <n v="3942"/>
    <x v="183"/>
    <n v="2026"/>
    <x v="2"/>
    <n v="7"/>
    <s v="Jul"/>
    <x v="1"/>
    <x v="12"/>
    <x v="0"/>
    <x v="1"/>
    <x v="1"/>
    <x v="17"/>
    <n v="2"/>
    <n v="70.5"/>
    <n v="141"/>
    <n v="0"/>
    <n v="0"/>
    <n v="32.51"/>
    <n v="141"/>
    <n v="65.02"/>
    <n v="75.98"/>
    <n v="0.53886524822695037"/>
  </r>
  <r>
    <n v="4165"/>
    <x v="183"/>
    <n v="2026"/>
    <x v="2"/>
    <n v="7"/>
    <s v="Jul"/>
    <x v="1"/>
    <x v="14"/>
    <x v="0"/>
    <x v="1"/>
    <x v="1"/>
    <x v="11"/>
    <n v="2"/>
    <n v="152.88999999999999"/>
    <n v="305.77999999999997"/>
    <n v="0"/>
    <n v="0"/>
    <n v="81.34"/>
    <n v="305.77999999999997"/>
    <n v="162.68"/>
    <n v="143.09999999999997"/>
    <n v="0.46798351756164558"/>
  </r>
  <r>
    <n v="1149"/>
    <x v="184"/>
    <n v="2026"/>
    <x v="2"/>
    <n v="7"/>
    <s v="Jul"/>
    <x v="0"/>
    <x v="15"/>
    <x v="0"/>
    <x v="1"/>
    <x v="0"/>
    <x v="0"/>
    <n v="2"/>
    <n v="81.900000000000006"/>
    <n v="163.80000000000001"/>
    <n v="0"/>
    <n v="0"/>
    <n v="42.61"/>
    <n v="163.80000000000001"/>
    <n v="85.22"/>
    <n v="78.580000000000013"/>
    <n v="0.47973137973137975"/>
  </r>
  <r>
    <n v="1310"/>
    <x v="184"/>
    <n v="2026"/>
    <x v="2"/>
    <n v="7"/>
    <s v="Jul"/>
    <x v="2"/>
    <x v="10"/>
    <x v="2"/>
    <x v="1"/>
    <x v="0"/>
    <x v="8"/>
    <n v="1"/>
    <n v="103.58"/>
    <n v="103.58"/>
    <n v="0"/>
    <n v="0"/>
    <n v="51.94"/>
    <n v="103.58"/>
    <n v="51.94"/>
    <n v="51.64"/>
    <n v="0.49855184398532537"/>
  </r>
  <r>
    <n v="2352"/>
    <x v="184"/>
    <n v="2026"/>
    <x v="2"/>
    <n v="7"/>
    <s v="Jul"/>
    <x v="2"/>
    <x v="3"/>
    <x v="1"/>
    <x v="0"/>
    <x v="1"/>
    <x v="17"/>
    <n v="4"/>
    <n v="69.7"/>
    <n v="278.8"/>
    <n v="0.1"/>
    <n v="27.880000000000003"/>
    <n v="32.799999999999997"/>
    <n v="250.92000000000002"/>
    <n v="131.19999999999999"/>
    <n v="119.72000000000003"/>
    <n v="0.47712418300653603"/>
  </r>
  <r>
    <n v="2547"/>
    <x v="184"/>
    <n v="2026"/>
    <x v="2"/>
    <n v="7"/>
    <s v="Jul"/>
    <x v="1"/>
    <x v="12"/>
    <x v="0"/>
    <x v="2"/>
    <x v="4"/>
    <x v="10"/>
    <n v="1"/>
    <n v="40.549999999999997"/>
    <n v="40.549999999999997"/>
    <n v="0.05"/>
    <n v="2.0274999999999999"/>
    <n v="14.44"/>
    <n v="38.522499999999994"/>
    <n v="14.44"/>
    <n v="24.082499999999996"/>
    <n v="0.62515413070283599"/>
  </r>
  <r>
    <n v="2720"/>
    <x v="184"/>
    <n v="2026"/>
    <x v="2"/>
    <n v="7"/>
    <s v="Jul"/>
    <x v="3"/>
    <x v="8"/>
    <x v="0"/>
    <x v="1"/>
    <x v="1"/>
    <x v="3"/>
    <n v="2"/>
    <n v="145.88999999999999"/>
    <n v="291.77999999999997"/>
    <n v="0"/>
    <n v="0"/>
    <n v="80.709999999999994"/>
    <n v="291.77999999999997"/>
    <n v="161.41999999999999"/>
    <n v="130.35999999999999"/>
    <n v="0.4467749674412228"/>
  </r>
  <r>
    <n v="3591"/>
    <x v="184"/>
    <n v="2026"/>
    <x v="2"/>
    <n v="7"/>
    <s v="Jul"/>
    <x v="3"/>
    <x v="13"/>
    <x v="0"/>
    <x v="0"/>
    <x v="2"/>
    <x v="18"/>
    <n v="1"/>
    <n v="163.25"/>
    <n v="163.25"/>
    <n v="0"/>
    <n v="0"/>
    <n v="89.71"/>
    <n v="163.25"/>
    <n v="89.71"/>
    <n v="73.540000000000006"/>
    <n v="0.45047473200612559"/>
  </r>
  <r>
    <n v="3819"/>
    <x v="184"/>
    <n v="2026"/>
    <x v="2"/>
    <n v="7"/>
    <s v="Jul"/>
    <x v="1"/>
    <x v="1"/>
    <x v="0"/>
    <x v="0"/>
    <x v="4"/>
    <x v="10"/>
    <n v="1"/>
    <n v="40.39"/>
    <n v="40.39"/>
    <n v="0.1"/>
    <n v="4.0390000000000006"/>
    <n v="14.38"/>
    <n v="36.350999999999999"/>
    <n v="14.38"/>
    <n v="21.970999999999997"/>
    <n v="0.60441253335534095"/>
  </r>
  <r>
    <n v="4869"/>
    <x v="184"/>
    <n v="2026"/>
    <x v="2"/>
    <n v="7"/>
    <s v="Jul"/>
    <x v="0"/>
    <x v="15"/>
    <x v="2"/>
    <x v="0"/>
    <x v="3"/>
    <x v="7"/>
    <n v="1"/>
    <n v="200.22"/>
    <n v="200.22"/>
    <n v="0"/>
    <n v="0"/>
    <n v="104.38"/>
    <n v="200.22"/>
    <n v="104.38"/>
    <n v="95.84"/>
    <n v="0.47867345919488563"/>
  </r>
  <r>
    <n v="4940"/>
    <x v="184"/>
    <n v="2026"/>
    <x v="2"/>
    <n v="7"/>
    <s v="Jul"/>
    <x v="1"/>
    <x v="6"/>
    <x v="0"/>
    <x v="0"/>
    <x v="2"/>
    <x v="18"/>
    <n v="1"/>
    <n v="164.78"/>
    <n v="164.78"/>
    <n v="0.1"/>
    <n v="16.478000000000002"/>
    <n v="88.72"/>
    <n v="148.30199999999999"/>
    <n v="88.72"/>
    <n v="59.581999999999994"/>
    <n v="0.4017612709201494"/>
  </r>
  <r>
    <n v="5164"/>
    <x v="184"/>
    <n v="2026"/>
    <x v="2"/>
    <n v="7"/>
    <s v="Jul"/>
    <x v="1"/>
    <x v="14"/>
    <x v="0"/>
    <x v="0"/>
    <x v="1"/>
    <x v="3"/>
    <n v="4"/>
    <n v="142.86000000000001"/>
    <n v="571.44000000000005"/>
    <n v="0"/>
    <n v="0"/>
    <n v="81.62"/>
    <n v="571.44000000000005"/>
    <n v="326.48"/>
    <n v="244.96000000000004"/>
    <n v="0.42867142657146862"/>
  </r>
  <r>
    <n v="659"/>
    <x v="185"/>
    <n v="2026"/>
    <x v="2"/>
    <n v="7"/>
    <s v="Jul"/>
    <x v="3"/>
    <x v="13"/>
    <x v="3"/>
    <x v="2"/>
    <x v="0"/>
    <x v="6"/>
    <n v="1"/>
    <n v="41.18"/>
    <n v="41.18"/>
    <n v="0"/>
    <n v="0"/>
    <n v="16.25"/>
    <n v="41.18"/>
    <n v="16.25"/>
    <n v="24.93"/>
    <n v="0.6053909664885867"/>
  </r>
  <r>
    <n v="969"/>
    <x v="185"/>
    <n v="2026"/>
    <x v="2"/>
    <n v="7"/>
    <s v="Jul"/>
    <x v="1"/>
    <x v="11"/>
    <x v="1"/>
    <x v="2"/>
    <x v="4"/>
    <x v="14"/>
    <n v="12"/>
    <n v="35.81"/>
    <n v="429.72"/>
    <n v="0.15"/>
    <n v="64.457999999999998"/>
    <n v="14.29"/>
    <n v="365.262"/>
    <n v="171.48"/>
    <n v="193.78200000000001"/>
    <n v="0.53052877112866936"/>
  </r>
  <r>
    <n v="1096"/>
    <x v="185"/>
    <n v="2026"/>
    <x v="2"/>
    <n v="7"/>
    <s v="Jul"/>
    <x v="1"/>
    <x v="14"/>
    <x v="2"/>
    <x v="1"/>
    <x v="3"/>
    <x v="5"/>
    <n v="3"/>
    <n v="345.42"/>
    <n v="1036.26"/>
    <n v="0"/>
    <n v="0"/>
    <n v="198.69"/>
    <n v="1036.26"/>
    <n v="596.06999999999994"/>
    <n v="440.19000000000005"/>
    <n v="0.42478721556366167"/>
  </r>
  <r>
    <n v="1440"/>
    <x v="185"/>
    <n v="2026"/>
    <x v="2"/>
    <n v="7"/>
    <s v="Jul"/>
    <x v="3"/>
    <x v="8"/>
    <x v="0"/>
    <x v="0"/>
    <x v="0"/>
    <x v="8"/>
    <n v="4"/>
    <n v="101.66"/>
    <n v="406.64"/>
    <n v="0.1"/>
    <n v="40.664000000000001"/>
    <n v="51.55"/>
    <n v="365.976"/>
    <n v="206.2"/>
    <n v="159.77600000000001"/>
    <n v="0.43657507596126527"/>
  </r>
  <r>
    <n v="2052"/>
    <x v="185"/>
    <n v="2026"/>
    <x v="2"/>
    <n v="7"/>
    <s v="Jul"/>
    <x v="3"/>
    <x v="13"/>
    <x v="0"/>
    <x v="2"/>
    <x v="1"/>
    <x v="3"/>
    <n v="3"/>
    <n v="146.88999999999999"/>
    <n v="440.66999999999996"/>
    <n v="0"/>
    <n v="0"/>
    <n v="77.650000000000006"/>
    <n v="440.66999999999996"/>
    <n v="232.95000000000002"/>
    <n v="207.71999999999994"/>
    <n v="0.47137313636054179"/>
  </r>
  <r>
    <n v="2096"/>
    <x v="185"/>
    <n v="2026"/>
    <x v="2"/>
    <n v="7"/>
    <s v="Jul"/>
    <x v="3"/>
    <x v="13"/>
    <x v="3"/>
    <x v="0"/>
    <x v="2"/>
    <x v="18"/>
    <n v="2"/>
    <n v="161.21"/>
    <n v="322.42"/>
    <n v="0"/>
    <n v="0"/>
    <n v="85.2"/>
    <n v="322.42"/>
    <n v="170.4"/>
    <n v="152.02000000000001"/>
    <n v="0.47149680540909372"/>
  </r>
  <r>
    <n v="2488"/>
    <x v="185"/>
    <n v="2026"/>
    <x v="2"/>
    <n v="7"/>
    <s v="Jul"/>
    <x v="3"/>
    <x v="8"/>
    <x v="2"/>
    <x v="1"/>
    <x v="1"/>
    <x v="17"/>
    <n v="2"/>
    <n v="71.27"/>
    <n v="142.54"/>
    <n v="0.05"/>
    <n v="7.1269999999999998"/>
    <n v="32.85"/>
    <n v="135.41299999999998"/>
    <n v="65.7"/>
    <n v="69.71299999999998"/>
    <n v="0.5148176319851121"/>
  </r>
  <r>
    <n v="3220"/>
    <x v="185"/>
    <n v="2026"/>
    <x v="2"/>
    <n v="7"/>
    <s v="Jul"/>
    <x v="0"/>
    <x v="9"/>
    <x v="2"/>
    <x v="0"/>
    <x v="4"/>
    <x v="16"/>
    <n v="3"/>
    <n v="50.16"/>
    <n v="150.47999999999999"/>
    <n v="0.05"/>
    <n v="7.524"/>
    <n v="22.24"/>
    <n v="142.95599999999999"/>
    <n v="66.72"/>
    <n v="76.23599999999999"/>
    <n v="0.53328296818601528"/>
  </r>
  <r>
    <n v="3711"/>
    <x v="185"/>
    <n v="2026"/>
    <x v="2"/>
    <n v="7"/>
    <s v="Jul"/>
    <x v="3"/>
    <x v="4"/>
    <x v="3"/>
    <x v="1"/>
    <x v="1"/>
    <x v="3"/>
    <n v="1"/>
    <n v="145.37"/>
    <n v="145.37"/>
    <n v="0.05"/>
    <n v="7.2685000000000004"/>
    <n v="81.02"/>
    <n v="138.10149999999999"/>
    <n v="81.02"/>
    <n v="57.081499999999991"/>
    <n v="0.41333005072356199"/>
  </r>
  <r>
    <n v="3823"/>
    <x v="185"/>
    <n v="2026"/>
    <x v="2"/>
    <n v="7"/>
    <s v="Jul"/>
    <x v="3"/>
    <x v="7"/>
    <x v="2"/>
    <x v="1"/>
    <x v="2"/>
    <x v="9"/>
    <n v="2"/>
    <n v="47.1"/>
    <n v="94.2"/>
    <n v="0"/>
    <n v="0"/>
    <n v="17.920000000000002"/>
    <n v="94.2"/>
    <n v="35.840000000000003"/>
    <n v="58.36"/>
    <n v="0.6195329087048832"/>
  </r>
  <r>
    <n v="4058"/>
    <x v="185"/>
    <n v="2026"/>
    <x v="2"/>
    <n v="7"/>
    <s v="Jul"/>
    <x v="3"/>
    <x v="13"/>
    <x v="1"/>
    <x v="2"/>
    <x v="1"/>
    <x v="11"/>
    <n v="5"/>
    <n v="155.09"/>
    <n v="775.45"/>
    <n v="0.1"/>
    <n v="77.545000000000016"/>
    <n v="78.52"/>
    <n v="697.90500000000009"/>
    <n v="392.59999999999997"/>
    <n v="305.30500000000012"/>
    <n v="0.43745925305020034"/>
  </r>
  <r>
    <n v="4126"/>
    <x v="185"/>
    <n v="2026"/>
    <x v="2"/>
    <n v="7"/>
    <s v="Jul"/>
    <x v="3"/>
    <x v="13"/>
    <x v="0"/>
    <x v="1"/>
    <x v="0"/>
    <x v="0"/>
    <n v="3"/>
    <n v="82.89"/>
    <n v="248.67000000000002"/>
    <n v="0"/>
    <n v="0"/>
    <n v="42.31"/>
    <n v="248.67000000000002"/>
    <n v="126.93"/>
    <n v="121.74000000000001"/>
    <n v="0.48956448304982508"/>
  </r>
  <r>
    <n v="5080"/>
    <x v="185"/>
    <n v="2026"/>
    <x v="2"/>
    <n v="7"/>
    <s v="Jul"/>
    <x v="2"/>
    <x v="3"/>
    <x v="2"/>
    <x v="1"/>
    <x v="0"/>
    <x v="0"/>
    <n v="2"/>
    <n v="80.8"/>
    <n v="161.6"/>
    <n v="0"/>
    <n v="0"/>
    <n v="42.21"/>
    <n v="161.6"/>
    <n v="84.42"/>
    <n v="77.179999999999993"/>
    <n v="0.47759900990099008"/>
  </r>
  <r>
    <n v="923"/>
    <x v="186"/>
    <n v="2026"/>
    <x v="2"/>
    <n v="7"/>
    <s v="Jul"/>
    <x v="2"/>
    <x v="5"/>
    <x v="0"/>
    <x v="1"/>
    <x v="4"/>
    <x v="10"/>
    <n v="2"/>
    <n v="39.54"/>
    <n v="79.08"/>
    <n v="0.05"/>
    <n v="3.9540000000000002"/>
    <n v="14.68"/>
    <n v="75.125999999999991"/>
    <n v="29.36"/>
    <n v="45.765999999999991"/>
    <n v="0.60918989431089099"/>
  </r>
  <r>
    <n v="1549"/>
    <x v="186"/>
    <n v="2026"/>
    <x v="2"/>
    <n v="7"/>
    <s v="Jul"/>
    <x v="2"/>
    <x v="2"/>
    <x v="0"/>
    <x v="1"/>
    <x v="4"/>
    <x v="12"/>
    <n v="2"/>
    <n v="121.35"/>
    <n v="242.7"/>
    <n v="0"/>
    <n v="0"/>
    <n v="71.06"/>
    <n v="242.7"/>
    <n v="142.12"/>
    <n v="100.57999999999998"/>
    <n v="0.41442109600329619"/>
  </r>
  <r>
    <n v="1839"/>
    <x v="186"/>
    <n v="2026"/>
    <x v="2"/>
    <n v="7"/>
    <s v="Jul"/>
    <x v="3"/>
    <x v="8"/>
    <x v="2"/>
    <x v="0"/>
    <x v="4"/>
    <x v="10"/>
    <n v="1"/>
    <n v="41.37"/>
    <n v="41.37"/>
    <n v="0"/>
    <n v="0"/>
    <n v="15.12"/>
    <n v="41.37"/>
    <n v="15.12"/>
    <n v="26.25"/>
    <n v="0.63451776649746194"/>
  </r>
  <r>
    <n v="2053"/>
    <x v="186"/>
    <n v="2026"/>
    <x v="2"/>
    <n v="7"/>
    <s v="Jul"/>
    <x v="1"/>
    <x v="12"/>
    <x v="0"/>
    <x v="1"/>
    <x v="0"/>
    <x v="0"/>
    <n v="5"/>
    <n v="81.63"/>
    <n v="408.15"/>
    <n v="0.05"/>
    <n v="20.407499999999999"/>
    <n v="42.36"/>
    <n v="387.74249999999995"/>
    <n v="211.8"/>
    <n v="175.94249999999994"/>
    <n v="0.45376119460724568"/>
  </r>
  <r>
    <n v="2342"/>
    <x v="186"/>
    <n v="2026"/>
    <x v="2"/>
    <n v="7"/>
    <s v="Jul"/>
    <x v="1"/>
    <x v="1"/>
    <x v="0"/>
    <x v="0"/>
    <x v="4"/>
    <x v="14"/>
    <n v="1"/>
    <n v="36.19"/>
    <n v="36.19"/>
    <n v="0"/>
    <n v="0"/>
    <n v="13.91"/>
    <n v="36.19"/>
    <n v="13.91"/>
    <n v="22.279999999999998"/>
    <n v="0.61563967946946663"/>
  </r>
  <r>
    <n v="2465"/>
    <x v="186"/>
    <n v="2026"/>
    <x v="2"/>
    <n v="7"/>
    <s v="Jul"/>
    <x v="1"/>
    <x v="1"/>
    <x v="3"/>
    <x v="1"/>
    <x v="1"/>
    <x v="3"/>
    <n v="1"/>
    <n v="142.04"/>
    <n v="142.04"/>
    <n v="0"/>
    <n v="0"/>
    <n v="81.67"/>
    <n v="142.04"/>
    <n v="81.67"/>
    <n v="60.36999999999999"/>
    <n v="0.4250211208110391"/>
  </r>
  <r>
    <n v="3990"/>
    <x v="186"/>
    <n v="2026"/>
    <x v="2"/>
    <n v="7"/>
    <s v="Jul"/>
    <x v="2"/>
    <x v="5"/>
    <x v="0"/>
    <x v="2"/>
    <x v="2"/>
    <x v="15"/>
    <n v="1"/>
    <n v="133.66999999999999"/>
    <n v="133.66999999999999"/>
    <n v="0"/>
    <n v="0"/>
    <n v="68.25"/>
    <n v="133.66999999999999"/>
    <n v="68.25"/>
    <n v="65.419999999999987"/>
    <n v="0.48941422907159415"/>
  </r>
  <r>
    <n v="4370"/>
    <x v="186"/>
    <n v="2026"/>
    <x v="2"/>
    <n v="7"/>
    <s v="Jul"/>
    <x v="2"/>
    <x v="10"/>
    <x v="0"/>
    <x v="1"/>
    <x v="2"/>
    <x v="18"/>
    <n v="6"/>
    <n v="166.6"/>
    <n v="999.59999999999991"/>
    <n v="0"/>
    <n v="0"/>
    <n v="88.14"/>
    <n v="999.59999999999991"/>
    <n v="528.84"/>
    <n v="470.75999999999988"/>
    <n v="0.47094837935174061"/>
  </r>
  <r>
    <n v="4856"/>
    <x v="186"/>
    <n v="2026"/>
    <x v="2"/>
    <n v="7"/>
    <s v="Jul"/>
    <x v="1"/>
    <x v="12"/>
    <x v="0"/>
    <x v="0"/>
    <x v="0"/>
    <x v="8"/>
    <n v="2"/>
    <n v="99.93"/>
    <n v="199.86"/>
    <n v="0.1"/>
    <n v="19.986000000000004"/>
    <n v="51.96"/>
    <n v="179.87400000000002"/>
    <n v="103.92"/>
    <n v="75.954000000000022"/>
    <n v="0.422262250241836"/>
  </r>
  <r>
    <n v="337"/>
    <x v="187"/>
    <n v="2026"/>
    <x v="2"/>
    <n v="7"/>
    <s v="Jul"/>
    <x v="0"/>
    <x v="15"/>
    <x v="2"/>
    <x v="0"/>
    <x v="0"/>
    <x v="8"/>
    <n v="6"/>
    <n v="100.56"/>
    <n v="603.36"/>
    <n v="0"/>
    <n v="0"/>
    <n v="49.47"/>
    <n v="603.36"/>
    <n v="296.82"/>
    <n v="306.54000000000002"/>
    <n v="0.508054892601432"/>
  </r>
  <r>
    <n v="1001"/>
    <x v="187"/>
    <n v="2026"/>
    <x v="2"/>
    <n v="7"/>
    <s v="Jul"/>
    <x v="0"/>
    <x v="9"/>
    <x v="0"/>
    <x v="0"/>
    <x v="3"/>
    <x v="7"/>
    <n v="1"/>
    <n v="200.48"/>
    <n v="200.48"/>
    <n v="0.05"/>
    <n v="10.024000000000001"/>
    <n v="104.11"/>
    <n v="190.45599999999999"/>
    <n v="104.11"/>
    <n v="86.345999999999989"/>
    <n v="0.45336455664300412"/>
  </r>
  <r>
    <n v="2424"/>
    <x v="187"/>
    <n v="2026"/>
    <x v="2"/>
    <n v="7"/>
    <s v="Jul"/>
    <x v="3"/>
    <x v="8"/>
    <x v="0"/>
    <x v="1"/>
    <x v="0"/>
    <x v="4"/>
    <n v="1"/>
    <n v="51.06"/>
    <n v="51.06"/>
    <n v="0.15"/>
    <n v="7.6589999999999998"/>
    <n v="22.56"/>
    <n v="43.401000000000003"/>
    <n v="22.56"/>
    <n v="20.841000000000005"/>
    <n v="0.48019630884081022"/>
  </r>
  <r>
    <n v="2751"/>
    <x v="187"/>
    <n v="2026"/>
    <x v="2"/>
    <n v="7"/>
    <s v="Jul"/>
    <x v="0"/>
    <x v="15"/>
    <x v="2"/>
    <x v="1"/>
    <x v="4"/>
    <x v="12"/>
    <n v="2"/>
    <n v="125.9"/>
    <n v="251.8"/>
    <n v="0.15"/>
    <n v="37.770000000000003"/>
    <n v="70.27"/>
    <n v="214.03"/>
    <n v="140.54"/>
    <n v="73.490000000000009"/>
    <n v="0.34336307994206422"/>
  </r>
  <r>
    <n v="375"/>
    <x v="188"/>
    <n v="2026"/>
    <x v="2"/>
    <n v="7"/>
    <s v="Jul"/>
    <x v="1"/>
    <x v="12"/>
    <x v="2"/>
    <x v="0"/>
    <x v="3"/>
    <x v="7"/>
    <n v="2"/>
    <n v="192.24"/>
    <n v="384.48"/>
    <n v="0.05"/>
    <n v="19.224000000000004"/>
    <n v="103.65"/>
    <n v="365.25599999999997"/>
    <n v="207.3"/>
    <n v="157.95599999999996"/>
    <n v="0.43245285498390162"/>
  </r>
  <r>
    <n v="650"/>
    <x v="188"/>
    <n v="2026"/>
    <x v="2"/>
    <n v="7"/>
    <s v="Jul"/>
    <x v="0"/>
    <x v="0"/>
    <x v="0"/>
    <x v="2"/>
    <x v="4"/>
    <x v="10"/>
    <n v="2"/>
    <n v="40.79"/>
    <n v="81.58"/>
    <n v="0"/>
    <n v="0"/>
    <n v="14.61"/>
    <n v="81.58"/>
    <n v="29.22"/>
    <n v="52.36"/>
    <n v="0.64182397646481981"/>
  </r>
  <r>
    <n v="941"/>
    <x v="188"/>
    <n v="2026"/>
    <x v="2"/>
    <n v="7"/>
    <s v="Jul"/>
    <x v="0"/>
    <x v="9"/>
    <x v="2"/>
    <x v="1"/>
    <x v="3"/>
    <x v="19"/>
    <n v="2"/>
    <n v="125.73"/>
    <n v="251.46"/>
    <n v="0.15"/>
    <n v="37.719000000000001"/>
    <n v="61.75"/>
    <n v="213.74100000000001"/>
    <n v="123.5"/>
    <n v="90.241000000000014"/>
    <n v="0.42219789371248384"/>
  </r>
  <r>
    <n v="2719"/>
    <x v="188"/>
    <n v="2026"/>
    <x v="2"/>
    <n v="7"/>
    <s v="Jul"/>
    <x v="0"/>
    <x v="15"/>
    <x v="0"/>
    <x v="2"/>
    <x v="2"/>
    <x v="18"/>
    <n v="1"/>
    <n v="164.92"/>
    <n v="164.92"/>
    <n v="0"/>
    <n v="0"/>
    <n v="89.47"/>
    <n v="164.92"/>
    <n v="89.47"/>
    <n v="75.449999999999989"/>
    <n v="0.45749454280863444"/>
  </r>
  <r>
    <n v="3833"/>
    <x v="188"/>
    <n v="2026"/>
    <x v="2"/>
    <n v="7"/>
    <s v="Jul"/>
    <x v="1"/>
    <x v="6"/>
    <x v="2"/>
    <x v="1"/>
    <x v="0"/>
    <x v="8"/>
    <n v="5"/>
    <n v="103.91"/>
    <n v="519.54999999999995"/>
    <n v="0"/>
    <n v="0"/>
    <n v="51.19"/>
    <n v="519.54999999999995"/>
    <n v="255.95"/>
    <n v="263.59999999999997"/>
    <n v="0.50736214031373306"/>
  </r>
  <r>
    <n v="211"/>
    <x v="189"/>
    <n v="2026"/>
    <x v="2"/>
    <n v="7"/>
    <s v="Jul"/>
    <x v="2"/>
    <x v="16"/>
    <x v="1"/>
    <x v="2"/>
    <x v="0"/>
    <x v="4"/>
    <n v="10"/>
    <n v="49.69"/>
    <n v="496.9"/>
    <n v="0.1"/>
    <n v="49.69"/>
    <n v="21.82"/>
    <n v="447.21"/>
    <n v="218.2"/>
    <n v="229.01"/>
    <n v="0.51208604458755391"/>
  </r>
  <r>
    <n v="392"/>
    <x v="189"/>
    <n v="2026"/>
    <x v="2"/>
    <n v="7"/>
    <s v="Jul"/>
    <x v="3"/>
    <x v="7"/>
    <x v="2"/>
    <x v="0"/>
    <x v="1"/>
    <x v="1"/>
    <n v="3"/>
    <n v="94.19"/>
    <n v="282.57"/>
    <n v="0"/>
    <n v="0"/>
    <n v="44.1"/>
    <n v="282.57"/>
    <n v="132.30000000000001"/>
    <n v="150.26999999999998"/>
    <n v="0.53179743072512997"/>
  </r>
  <r>
    <n v="1302"/>
    <x v="189"/>
    <n v="2026"/>
    <x v="2"/>
    <n v="7"/>
    <s v="Jul"/>
    <x v="1"/>
    <x v="14"/>
    <x v="2"/>
    <x v="0"/>
    <x v="2"/>
    <x v="9"/>
    <n v="1"/>
    <n v="46.87"/>
    <n v="46.87"/>
    <n v="0"/>
    <n v="0"/>
    <n v="18.649999999999999"/>
    <n v="46.87"/>
    <n v="18.649999999999999"/>
    <n v="28.22"/>
    <n v="0.60209088969490077"/>
  </r>
  <r>
    <n v="1366"/>
    <x v="189"/>
    <n v="2026"/>
    <x v="2"/>
    <n v="7"/>
    <s v="Jul"/>
    <x v="2"/>
    <x v="16"/>
    <x v="0"/>
    <x v="0"/>
    <x v="2"/>
    <x v="2"/>
    <n v="1"/>
    <n v="36.99"/>
    <n v="36.99"/>
    <n v="0.1"/>
    <n v="3.6990000000000003"/>
    <n v="13.2"/>
    <n v="33.291000000000004"/>
    <n v="13.2"/>
    <n v="20.091000000000005"/>
    <n v="0.60349644047940887"/>
  </r>
  <r>
    <n v="1974"/>
    <x v="189"/>
    <n v="2026"/>
    <x v="2"/>
    <n v="7"/>
    <s v="Jul"/>
    <x v="0"/>
    <x v="15"/>
    <x v="0"/>
    <x v="0"/>
    <x v="2"/>
    <x v="15"/>
    <n v="1"/>
    <n v="135.44"/>
    <n v="135.44"/>
    <n v="0"/>
    <n v="0"/>
    <n v="65.48"/>
    <n v="135.44"/>
    <n v="65.48"/>
    <n v="69.959999999999994"/>
    <n v="0.51653868871825159"/>
  </r>
  <r>
    <n v="2716"/>
    <x v="189"/>
    <n v="2026"/>
    <x v="2"/>
    <n v="7"/>
    <s v="Jul"/>
    <x v="1"/>
    <x v="1"/>
    <x v="0"/>
    <x v="1"/>
    <x v="1"/>
    <x v="1"/>
    <n v="3"/>
    <n v="92.25"/>
    <n v="276.75"/>
    <n v="0"/>
    <n v="0"/>
    <n v="46.27"/>
    <n v="276.75"/>
    <n v="138.81"/>
    <n v="137.94"/>
    <n v="0.49842818428184282"/>
  </r>
  <r>
    <n v="3161"/>
    <x v="189"/>
    <n v="2026"/>
    <x v="2"/>
    <n v="7"/>
    <s v="Jul"/>
    <x v="2"/>
    <x v="5"/>
    <x v="0"/>
    <x v="1"/>
    <x v="3"/>
    <x v="7"/>
    <n v="2"/>
    <n v="192.6"/>
    <n v="385.2"/>
    <n v="0"/>
    <n v="0"/>
    <n v="104.89"/>
    <n v="385.2"/>
    <n v="209.78"/>
    <n v="175.42"/>
    <n v="0.45539979231568017"/>
  </r>
  <r>
    <n v="3240"/>
    <x v="189"/>
    <n v="2026"/>
    <x v="2"/>
    <n v="7"/>
    <s v="Jul"/>
    <x v="3"/>
    <x v="8"/>
    <x v="0"/>
    <x v="0"/>
    <x v="0"/>
    <x v="6"/>
    <n v="1"/>
    <n v="39.94"/>
    <n v="39.94"/>
    <n v="0"/>
    <n v="0"/>
    <n v="16.89"/>
    <n v="39.94"/>
    <n v="16.89"/>
    <n v="23.049999999999997"/>
    <n v="0.57711567351026538"/>
  </r>
  <r>
    <n v="3682"/>
    <x v="189"/>
    <n v="2026"/>
    <x v="2"/>
    <n v="7"/>
    <s v="Jul"/>
    <x v="2"/>
    <x v="2"/>
    <x v="0"/>
    <x v="0"/>
    <x v="1"/>
    <x v="11"/>
    <n v="3"/>
    <n v="150.61000000000001"/>
    <n v="451.83000000000004"/>
    <n v="0"/>
    <n v="0"/>
    <n v="79.900000000000006"/>
    <n v="451.83000000000004"/>
    <n v="239.70000000000002"/>
    <n v="212.13000000000002"/>
    <n v="0.46949073766682159"/>
  </r>
  <r>
    <n v="4725"/>
    <x v="189"/>
    <n v="2026"/>
    <x v="2"/>
    <n v="7"/>
    <s v="Jul"/>
    <x v="3"/>
    <x v="13"/>
    <x v="0"/>
    <x v="0"/>
    <x v="1"/>
    <x v="17"/>
    <n v="2"/>
    <n v="71.069999999999993"/>
    <n v="142.13999999999999"/>
    <n v="0"/>
    <n v="0"/>
    <n v="31.57"/>
    <n v="142.13999999999999"/>
    <n v="63.14"/>
    <n v="78.999999999999986"/>
    <n v="0.55579006613198245"/>
  </r>
  <r>
    <n v="758"/>
    <x v="190"/>
    <n v="2026"/>
    <x v="2"/>
    <n v="7"/>
    <s v="Jul"/>
    <x v="0"/>
    <x v="0"/>
    <x v="2"/>
    <x v="1"/>
    <x v="0"/>
    <x v="4"/>
    <n v="1"/>
    <n v="50.78"/>
    <n v="50.78"/>
    <n v="0"/>
    <n v="0"/>
    <n v="22.29"/>
    <n v="50.78"/>
    <n v="22.29"/>
    <n v="28.490000000000002"/>
    <n v="0.56104765655769995"/>
  </r>
  <r>
    <n v="1910"/>
    <x v="190"/>
    <n v="2026"/>
    <x v="2"/>
    <n v="7"/>
    <s v="Jul"/>
    <x v="0"/>
    <x v="15"/>
    <x v="0"/>
    <x v="0"/>
    <x v="1"/>
    <x v="3"/>
    <n v="2"/>
    <n v="141.51"/>
    <n v="283.02"/>
    <n v="0.05"/>
    <n v="14.151"/>
    <n v="77.040000000000006"/>
    <n v="268.86899999999997"/>
    <n v="154.08000000000001"/>
    <n v="114.78899999999996"/>
    <n v="0.42693281858451504"/>
  </r>
  <r>
    <n v="1941"/>
    <x v="190"/>
    <n v="2026"/>
    <x v="2"/>
    <n v="7"/>
    <s v="Jul"/>
    <x v="1"/>
    <x v="12"/>
    <x v="3"/>
    <x v="0"/>
    <x v="1"/>
    <x v="11"/>
    <n v="1"/>
    <n v="156.44"/>
    <n v="156.44"/>
    <n v="0.1"/>
    <n v="15.644"/>
    <n v="80.72"/>
    <n v="140.79599999999999"/>
    <n v="80.72"/>
    <n v="60.075999999999993"/>
    <n v="0.42668825818915307"/>
  </r>
  <r>
    <n v="2324"/>
    <x v="190"/>
    <n v="2026"/>
    <x v="2"/>
    <n v="7"/>
    <s v="Jul"/>
    <x v="1"/>
    <x v="12"/>
    <x v="0"/>
    <x v="1"/>
    <x v="4"/>
    <x v="16"/>
    <n v="2"/>
    <n v="51.75"/>
    <n v="103.5"/>
    <n v="0"/>
    <n v="0"/>
    <n v="21.4"/>
    <n v="103.5"/>
    <n v="42.8"/>
    <n v="60.7"/>
    <n v="0.58647342995169083"/>
  </r>
  <r>
    <n v="2869"/>
    <x v="190"/>
    <n v="2026"/>
    <x v="2"/>
    <n v="7"/>
    <s v="Jul"/>
    <x v="2"/>
    <x v="5"/>
    <x v="3"/>
    <x v="1"/>
    <x v="3"/>
    <x v="13"/>
    <n v="1"/>
    <n v="82.23"/>
    <n v="82.23"/>
    <n v="0.1"/>
    <n v="8.2230000000000008"/>
    <n v="38.340000000000003"/>
    <n v="74.007000000000005"/>
    <n v="38.340000000000003"/>
    <n v="35.667000000000002"/>
    <n v="0.48194089748267055"/>
  </r>
  <r>
    <n v="3236"/>
    <x v="190"/>
    <n v="2026"/>
    <x v="2"/>
    <n v="7"/>
    <s v="Jul"/>
    <x v="1"/>
    <x v="6"/>
    <x v="0"/>
    <x v="1"/>
    <x v="1"/>
    <x v="3"/>
    <n v="1"/>
    <n v="144.16999999999999"/>
    <n v="144.16999999999999"/>
    <n v="0.1"/>
    <n v="14.417"/>
    <n v="78.13"/>
    <n v="129.75299999999999"/>
    <n v="78.13"/>
    <n v="51.62299999999999"/>
    <n v="0.39785592625989374"/>
  </r>
  <r>
    <n v="3582"/>
    <x v="190"/>
    <n v="2026"/>
    <x v="2"/>
    <n v="7"/>
    <s v="Jul"/>
    <x v="1"/>
    <x v="12"/>
    <x v="0"/>
    <x v="0"/>
    <x v="3"/>
    <x v="13"/>
    <n v="4"/>
    <n v="82.47"/>
    <n v="329.88"/>
    <n v="0"/>
    <n v="0"/>
    <n v="40.22"/>
    <n v="329.88"/>
    <n v="160.88"/>
    <n v="169"/>
    <n v="0.51230750575967021"/>
  </r>
  <r>
    <n v="3715"/>
    <x v="190"/>
    <n v="2026"/>
    <x v="2"/>
    <n v="7"/>
    <s v="Jul"/>
    <x v="3"/>
    <x v="8"/>
    <x v="0"/>
    <x v="1"/>
    <x v="3"/>
    <x v="19"/>
    <n v="1"/>
    <n v="122.14"/>
    <n v="122.14"/>
    <n v="0.15"/>
    <n v="18.320999999999998"/>
    <n v="59.87"/>
    <n v="103.819"/>
    <n v="59.87"/>
    <n v="43.949000000000005"/>
    <n v="0.42332328379198414"/>
  </r>
  <r>
    <n v="3940"/>
    <x v="190"/>
    <n v="2026"/>
    <x v="2"/>
    <n v="7"/>
    <s v="Jul"/>
    <x v="2"/>
    <x v="16"/>
    <x v="2"/>
    <x v="0"/>
    <x v="1"/>
    <x v="3"/>
    <n v="3"/>
    <n v="143.59"/>
    <n v="430.77"/>
    <n v="0"/>
    <n v="0"/>
    <n v="78.91"/>
    <n v="430.77"/>
    <n v="236.73"/>
    <n v="194.04"/>
    <n v="0.45044919562643637"/>
  </r>
  <r>
    <n v="4760"/>
    <x v="190"/>
    <n v="2026"/>
    <x v="2"/>
    <n v="7"/>
    <s v="Jul"/>
    <x v="3"/>
    <x v="13"/>
    <x v="0"/>
    <x v="2"/>
    <x v="1"/>
    <x v="11"/>
    <n v="2"/>
    <n v="157.66"/>
    <n v="315.32"/>
    <n v="0"/>
    <n v="0"/>
    <n v="78.760000000000005"/>
    <n v="315.32"/>
    <n v="157.52000000000001"/>
    <n v="157.79999999999998"/>
    <n v="0.50044399340352652"/>
  </r>
  <r>
    <n v="4768"/>
    <x v="190"/>
    <n v="2026"/>
    <x v="2"/>
    <n v="7"/>
    <s v="Jul"/>
    <x v="1"/>
    <x v="1"/>
    <x v="0"/>
    <x v="2"/>
    <x v="0"/>
    <x v="8"/>
    <n v="1"/>
    <n v="101.58"/>
    <n v="101.58"/>
    <n v="0"/>
    <n v="0"/>
    <n v="49.83"/>
    <n v="101.58"/>
    <n v="49.83"/>
    <n v="51.75"/>
    <n v="0.50945067926757237"/>
  </r>
  <r>
    <n v="5025"/>
    <x v="190"/>
    <n v="2026"/>
    <x v="2"/>
    <n v="7"/>
    <s v="Jul"/>
    <x v="2"/>
    <x v="3"/>
    <x v="0"/>
    <x v="0"/>
    <x v="2"/>
    <x v="18"/>
    <n v="4"/>
    <n v="166.71"/>
    <n v="666.84"/>
    <n v="0"/>
    <n v="0"/>
    <n v="86.55"/>
    <n v="666.84"/>
    <n v="346.2"/>
    <n v="320.64000000000004"/>
    <n v="0.48083498290444487"/>
  </r>
  <r>
    <n v="165"/>
    <x v="191"/>
    <n v="2026"/>
    <x v="2"/>
    <n v="7"/>
    <s v="Jul"/>
    <x v="1"/>
    <x v="12"/>
    <x v="2"/>
    <x v="1"/>
    <x v="0"/>
    <x v="0"/>
    <n v="2"/>
    <n v="83.33"/>
    <n v="166.66"/>
    <n v="0"/>
    <n v="0"/>
    <n v="42.11"/>
    <n v="166.66"/>
    <n v="84.22"/>
    <n v="82.44"/>
    <n v="0.49465978639145564"/>
  </r>
  <r>
    <n v="198"/>
    <x v="191"/>
    <n v="2026"/>
    <x v="2"/>
    <n v="7"/>
    <s v="Jul"/>
    <x v="0"/>
    <x v="15"/>
    <x v="0"/>
    <x v="1"/>
    <x v="1"/>
    <x v="17"/>
    <n v="2"/>
    <n v="71.77"/>
    <n v="143.54"/>
    <n v="0.05"/>
    <n v="7.1769999999999996"/>
    <n v="32.9"/>
    <n v="136.363"/>
    <n v="65.8"/>
    <n v="70.563000000000002"/>
    <n v="0.5174644148339359"/>
  </r>
  <r>
    <n v="1480"/>
    <x v="191"/>
    <n v="2026"/>
    <x v="2"/>
    <n v="7"/>
    <s v="Jul"/>
    <x v="0"/>
    <x v="15"/>
    <x v="0"/>
    <x v="1"/>
    <x v="2"/>
    <x v="18"/>
    <n v="3"/>
    <n v="164.5"/>
    <n v="493.5"/>
    <n v="0"/>
    <n v="0"/>
    <n v="87.06"/>
    <n v="493.5"/>
    <n v="261.18"/>
    <n v="232.32"/>
    <n v="0.47075987841945288"/>
  </r>
  <r>
    <n v="1990"/>
    <x v="191"/>
    <n v="2026"/>
    <x v="2"/>
    <n v="7"/>
    <s v="Jul"/>
    <x v="0"/>
    <x v="15"/>
    <x v="0"/>
    <x v="0"/>
    <x v="3"/>
    <x v="13"/>
    <n v="3"/>
    <n v="82.28"/>
    <n v="246.84"/>
    <n v="0.1"/>
    <n v="24.684000000000001"/>
    <n v="39.51"/>
    <n v="222.15600000000001"/>
    <n v="118.53"/>
    <n v="103.626"/>
    <n v="0.46645600388915898"/>
  </r>
  <r>
    <n v="2298"/>
    <x v="191"/>
    <n v="2026"/>
    <x v="2"/>
    <n v="7"/>
    <s v="Jul"/>
    <x v="2"/>
    <x v="2"/>
    <x v="2"/>
    <x v="1"/>
    <x v="0"/>
    <x v="8"/>
    <n v="2"/>
    <n v="103.17"/>
    <n v="206.34"/>
    <n v="0"/>
    <n v="0"/>
    <n v="50.49"/>
    <n v="206.34"/>
    <n v="100.98"/>
    <n v="105.36"/>
    <n v="0.51061355045071244"/>
  </r>
  <r>
    <n v="2886"/>
    <x v="191"/>
    <n v="2026"/>
    <x v="2"/>
    <n v="7"/>
    <s v="Jul"/>
    <x v="0"/>
    <x v="15"/>
    <x v="0"/>
    <x v="1"/>
    <x v="0"/>
    <x v="4"/>
    <n v="1"/>
    <n v="50.33"/>
    <n v="50.33"/>
    <n v="0.05"/>
    <n v="2.5165000000000002"/>
    <n v="22.06"/>
    <n v="47.813499999999998"/>
    <n v="22.06"/>
    <n v="25.753499999999999"/>
    <n v="0.53862402877848303"/>
  </r>
  <r>
    <n v="2893"/>
    <x v="191"/>
    <n v="2026"/>
    <x v="2"/>
    <n v="7"/>
    <s v="Jul"/>
    <x v="1"/>
    <x v="11"/>
    <x v="1"/>
    <x v="2"/>
    <x v="1"/>
    <x v="3"/>
    <n v="6"/>
    <n v="142.78"/>
    <n v="856.68000000000006"/>
    <n v="0.15"/>
    <n v="128.50200000000001"/>
    <n v="80.38"/>
    <n v="728.178"/>
    <n v="482.28"/>
    <n v="245.89800000000002"/>
    <n v="0.33768941110552642"/>
  </r>
  <r>
    <n v="2939"/>
    <x v="191"/>
    <n v="2026"/>
    <x v="2"/>
    <n v="7"/>
    <s v="Jul"/>
    <x v="1"/>
    <x v="6"/>
    <x v="0"/>
    <x v="1"/>
    <x v="3"/>
    <x v="7"/>
    <n v="1"/>
    <n v="195.38"/>
    <n v="195.38"/>
    <n v="0.05"/>
    <n v="9.7690000000000001"/>
    <n v="101.67"/>
    <n v="185.61099999999999"/>
    <n v="101.67"/>
    <n v="83.940999999999988"/>
    <n v="0.45224151585843508"/>
  </r>
  <r>
    <n v="3249"/>
    <x v="191"/>
    <n v="2026"/>
    <x v="2"/>
    <n v="7"/>
    <s v="Jul"/>
    <x v="3"/>
    <x v="4"/>
    <x v="2"/>
    <x v="0"/>
    <x v="0"/>
    <x v="8"/>
    <n v="5"/>
    <n v="104.8"/>
    <n v="524"/>
    <n v="0"/>
    <n v="0"/>
    <n v="50.94"/>
    <n v="524"/>
    <n v="254.7"/>
    <n v="269.3"/>
    <n v="0.51393129770992374"/>
  </r>
  <r>
    <n v="3832"/>
    <x v="191"/>
    <n v="2026"/>
    <x v="2"/>
    <n v="7"/>
    <s v="Jul"/>
    <x v="3"/>
    <x v="7"/>
    <x v="0"/>
    <x v="0"/>
    <x v="3"/>
    <x v="13"/>
    <n v="3"/>
    <n v="82.26"/>
    <n v="246.78000000000003"/>
    <n v="0"/>
    <n v="0"/>
    <n v="40.020000000000003"/>
    <n v="246.78000000000003"/>
    <n v="120.06"/>
    <n v="126.72000000000003"/>
    <n v="0.51349380014587898"/>
  </r>
  <r>
    <n v="3868"/>
    <x v="191"/>
    <n v="2026"/>
    <x v="2"/>
    <n v="7"/>
    <s v="Jul"/>
    <x v="2"/>
    <x v="10"/>
    <x v="0"/>
    <x v="2"/>
    <x v="1"/>
    <x v="1"/>
    <n v="1"/>
    <n v="90.79"/>
    <n v="90.79"/>
    <n v="0"/>
    <n v="0"/>
    <n v="46.39"/>
    <n v="90.79"/>
    <n v="46.39"/>
    <n v="44.400000000000006"/>
    <n v="0.4890406432426479"/>
  </r>
  <r>
    <n v="4365"/>
    <x v="191"/>
    <n v="2026"/>
    <x v="2"/>
    <n v="7"/>
    <s v="Jul"/>
    <x v="1"/>
    <x v="11"/>
    <x v="0"/>
    <x v="0"/>
    <x v="0"/>
    <x v="6"/>
    <n v="1"/>
    <n v="41.33"/>
    <n v="41.33"/>
    <n v="0"/>
    <n v="0"/>
    <n v="17.2"/>
    <n v="41.33"/>
    <n v="17.2"/>
    <n v="24.13"/>
    <n v="0.58383740624243896"/>
  </r>
  <r>
    <n v="314"/>
    <x v="192"/>
    <n v="2026"/>
    <x v="2"/>
    <n v="7"/>
    <s v="Jul"/>
    <x v="2"/>
    <x v="2"/>
    <x v="0"/>
    <x v="0"/>
    <x v="4"/>
    <x v="10"/>
    <n v="2"/>
    <n v="41.09"/>
    <n v="82.18"/>
    <n v="0.05"/>
    <n v="4.1090000000000009"/>
    <n v="14.54"/>
    <n v="78.070999999999998"/>
    <n v="29.08"/>
    <n v="48.991"/>
    <n v="0.62751854081541159"/>
  </r>
  <r>
    <n v="552"/>
    <x v="192"/>
    <n v="2026"/>
    <x v="2"/>
    <n v="7"/>
    <s v="Jul"/>
    <x v="1"/>
    <x v="12"/>
    <x v="1"/>
    <x v="2"/>
    <x v="3"/>
    <x v="13"/>
    <n v="5"/>
    <n v="82.39"/>
    <n v="411.95"/>
    <n v="0.05"/>
    <n v="20.5975"/>
    <n v="39.479999999999997"/>
    <n v="391.35249999999996"/>
    <n v="197.39999999999998"/>
    <n v="193.95249999999999"/>
    <n v="0.49559540312122702"/>
  </r>
  <r>
    <n v="1317"/>
    <x v="192"/>
    <n v="2026"/>
    <x v="2"/>
    <n v="7"/>
    <s v="Jul"/>
    <x v="1"/>
    <x v="14"/>
    <x v="0"/>
    <x v="2"/>
    <x v="4"/>
    <x v="14"/>
    <n v="3"/>
    <n v="37"/>
    <n v="111"/>
    <n v="0"/>
    <n v="0"/>
    <n v="13.69"/>
    <n v="111"/>
    <n v="41.07"/>
    <n v="69.930000000000007"/>
    <n v="0.63000000000000012"/>
  </r>
  <r>
    <n v="1515"/>
    <x v="192"/>
    <n v="2026"/>
    <x v="2"/>
    <n v="7"/>
    <s v="Jul"/>
    <x v="3"/>
    <x v="8"/>
    <x v="2"/>
    <x v="1"/>
    <x v="4"/>
    <x v="10"/>
    <n v="2"/>
    <n v="40.9"/>
    <n v="81.8"/>
    <n v="0"/>
    <n v="0"/>
    <n v="14.81"/>
    <n v="81.8"/>
    <n v="29.62"/>
    <n v="52.179999999999993"/>
    <n v="0.63789731051344734"/>
  </r>
  <r>
    <n v="1674"/>
    <x v="192"/>
    <n v="2026"/>
    <x v="2"/>
    <n v="7"/>
    <s v="Jul"/>
    <x v="0"/>
    <x v="0"/>
    <x v="0"/>
    <x v="1"/>
    <x v="4"/>
    <x v="12"/>
    <n v="1"/>
    <n v="123.33"/>
    <n v="123.33"/>
    <n v="0.1"/>
    <n v="12.333"/>
    <n v="70.900000000000006"/>
    <n v="110.997"/>
    <n v="70.900000000000006"/>
    <n v="40.096999999999994"/>
    <n v="0.36124399758552028"/>
  </r>
  <r>
    <n v="2407"/>
    <x v="192"/>
    <n v="2026"/>
    <x v="2"/>
    <n v="7"/>
    <s v="Jul"/>
    <x v="1"/>
    <x v="12"/>
    <x v="3"/>
    <x v="2"/>
    <x v="1"/>
    <x v="11"/>
    <n v="1"/>
    <n v="153.25"/>
    <n v="153.25"/>
    <n v="0.15"/>
    <n v="22.987500000000001"/>
    <n v="78.28"/>
    <n v="130.26249999999999"/>
    <n v="78.28"/>
    <n v="51.982499999999987"/>
    <n v="0.39905959121005657"/>
  </r>
  <r>
    <n v="2817"/>
    <x v="192"/>
    <n v="2026"/>
    <x v="2"/>
    <n v="7"/>
    <s v="Jul"/>
    <x v="3"/>
    <x v="7"/>
    <x v="3"/>
    <x v="1"/>
    <x v="2"/>
    <x v="15"/>
    <n v="3"/>
    <n v="134.43"/>
    <n v="403.29"/>
    <n v="0.1"/>
    <n v="40.329000000000008"/>
    <n v="65.78"/>
    <n v="362.96100000000001"/>
    <n v="197.34"/>
    <n v="165.62100000000001"/>
    <n v="0.45630522287518493"/>
  </r>
  <r>
    <n v="3059"/>
    <x v="192"/>
    <n v="2026"/>
    <x v="2"/>
    <n v="7"/>
    <s v="Jul"/>
    <x v="0"/>
    <x v="0"/>
    <x v="0"/>
    <x v="0"/>
    <x v="1"/>
    <x v="1"/>
    <n v="1"/>
    <n v="93.73"/>
    <n v="93.73"/>
    <n v="0.05"/>
    <n v="4.6865000000000006"/>
    <n v="44.51"/>
    <n v="89.043499999999995"/>
    <n v="44.51"/>
    <n v="44.533499999999997"/>
    <n v="0.50013195797559618"/>
  </r>
  <r>
    <n v="3210"/>
    <x v="192"/>
    <n v="2026"/>
    <x v="2"/>
    <n v="7"/>
    <s v="Jul"/>
    <x v="0"/>
    <x v="0"/>
    <x v="0"/>
    <x v="0"/>
    <x v="2"/>
    <x v="2"/>
    <n v="1"/>
    <n v="37.090000000000003"/>
    <n v="37.090000000000003"/>
    <n v="0"/>
    <n v="0"/>
    <n v="13.43"/>
    <n v="37.090000000000003"/>
    <n v="13.43"/>
    <n v="23.660000000000004"/>
    <n v="0.63790779185764357"/>
  </r>
  <r>
    <n v="3670"/>
    <x v="192"/>
    <n v="2026"/>
    <x v="2"/>
    <n v="7"/>
    <s v="Jul"/>
    <x v="0"/>
    <x v="0"/>
    <x v="2"/>
    <x v="1"/>
    <x v="2"/>
    <x v="9"/>
    <n v="1"/>
    <n v="45.43"/>
    <n v="45.43"/>
    <n v="0"/>
    <n v="0"/>
    <n v="18.66"/>
    <n v="45.43"/>
    <n v="18.66"/>
    <n v="26.77"/>
    <n v="0.58925819942769098"/>
  </r>
  <r>
    <n v="4017"/>
    <x v="192"/>
    <n v="2026"/>
    <x v="2"/>
    <n v="7"/>
    <s v="Jul"/>
    <x v="3"/>
    <x v="8"/>
    <x v="3"/>
    <x v="1"/>
    <x v="4"/>
    <x v="10"/>
    <n v="1"/>
    <n v="39.5"/>
    <n v="39.5"/>
    <n v="0.1"/>
    <n v="3.95"/>
    <n v="14.86"/>
    <n v="35.550000000000004"/>
    <n v="14.86"/>
    <n v="20.690000000000005"/>
    <n v="0.58199718706047832"/>
  </r>
  <r>
    <n v="5012"/>
    <x v="192"/>
    <n v="2026"/>
    <x v="2"/>
    <n v="7"/>
    <s v="Jul"/>
    <x v="2"/>
    <x v="16"/>
    <x v="2"/>
    <x v="0"/>
    <x v="4"/>
    <x v="12"/>
    <n v="2"/>
    <n v="123.58"/>
    <n v="247.16"/>
    <n v="0.1"/>
    <n v="24.716000000000001"/>
    <n v="68.739999999999995"/>
    <n v="222.44399999999999"/>
    <n v="137.47999999999999"/>
    <n v="84.963999999999999"/>
    <n v="0.3819568071065077"/>
  </r>
  <r>
    <n v="884"/>
    <x v="193"/>
    <n v="2026"/>
    <x v="2"/>
    <n v="7"/>
    <s v="Jul"/>
    <x v="3"/>
    <x v="13"/>
    <x v="2"/>
    <x v="0"/>
    <x v="0"/>
    <x v="8"/>
    <n v="1"/>
    <n v="103.61"/>
    <n v="103.61"/>
    <n v="0"/>
    <n v="0"/>
    <n v="51.84"/>
    <n v="103.61"/>
    <n v="51.84"/>
    <n v="51.769999999999996"/>
    <n v="0.49966219476884466"/>
  </r>
  <r>
    <n v="1025"/>
    <x v="193"/>
    <n v="2026"/>
    <x v="2"/>
    <n v="7"/>
    <s v="Jul"/>
    <x v="2"/>
    <x v="2"/>
    <x v="2"/>
    <x v="0"/>
    <x v="1"/>
    <x v="3"/>
    <n v="2"/>
    <n v="145.75"/>
    <n v="291.5"/>
    <n v="0.05"/>
    <n v="14.575000000000001"/>
    <n v="79.319999999999993"/>
    <n v="276.92500000000001"/>
    <n v="158.63999999999999"/>
    <n v="118.28500000000003"/>
    <n v="0.42713731154644768"/>
  </r>
  <r>
    <n v="1279"/>
    <x v="193"/>
    <n v="2026"/>
    <x v="2"/>
    <n v="7"/>
    <s v="Jul"/>
    <x v="3"/>
    <x v="8"/>
    <x v="3"/>
    <x v="1"/>
    <x v="3"/>
    <x v="7"/>
    <n v="2"/>
    <n v="193.76"/>
    <n v="387.52"/>
    <n v="0.1"/>
    <n v="38.752000000000002"/>
    <n v="104.66"/>
    <n v="348.76799999999997"/>
    <n v="209.32"/>
    <n v="139.44799999999998"/>
    <n v="0.39983025965684921"/>
  </r>
  <r>
    <n v="1534"/>
    <x v="193"/>
    <n v="2026"/>
    <x v="2"/>
    <n v="7"/>
    <s v="Jul"/>
    <x v="2"/>
    <x v="16"/>
    <x v="0"/>
    <x v="0"/>
    <x v="1"/>
    <x v="3"/>
    <n v="2"/>
    <n v="146.09"/>
    <n v="292.18"/>
    <n v="0.1"/>
    <n v="29.218000000000004"/>
    <n v="79.36"/>
    <n v="262.96199999999999"/>
    <n v="158.72"/>
    <n v="104.24199999999999"/>
    <n v="0.39641469109605187"/>
  </r>
  <r>
    <n v="2147"/>
    <x v="193"/>
    <n v="2026"/>
    <x v="2"/>
    <n v="7"/>
    <s v="Jul"/>
    <x v="1"/>
    <x v="14"/>
    <x v="2"/>
    <x v="1"/>
    <x v="2"/>
    <x v="15"/>
    <n v="1"/>
    <n v="131.91999999999999"/>
    <n v="131.91999999999999"/>
    <n v="0"/>
    <n v="0"/>
    <n v="66.19"/>
    <n v="131.91999999999999"/>
    <n v="66.19"/>
    <n v="65.72999999999999"/>
    <n v="0.49825651910248631"/>
  </r>
  <r>
    <n v="2385"/>
    <x v="193"/>
    <n v="2026"/>
    <x v="2"/>
    <n v="7"/>
    <s v="Jul"/>
    <x v="1"/>
    <x v="11"/>
    <x v="1"/>
    <x v="2"/>
    <x v="3"/>
    <x v="13"/>
    <n v="6"/>
    <n v="83.28"/>
    <n v="499.68"/>
    <n v="0.15"/>
    <n v="74.951999999999998"/>
    <n v="38.76"/>
    <n v="424.72800000000001"/>
    <n v="232.56"/>
    <n v="192.16800000000001"/>
    <n v="0.45244956772334294"/>
  </r>
  <r>
    <n v="2517"/>
    <x v="193"/>
    <n v="2026"/>
    <x v="2"/>
    <n v="7"/>
    <s v="Jul"/>
    <x v="1"/>
    <x v="6"/>
    <x v="0"/>
    <x v="1"/>
    <x v="2"/>
    <x v="2"/>
    <n v="1"/>
    <n v="36.479999999999997"/>
    <n v="36.479999999999997"/>
    <n v="0.05"/>
    <n v="1.8239999999999998"/>
    <n v="13.22"/>
    <n v="34.655999999999999"/>
    <n v="13.22"/>
    <n v="21.436"/>
    <n v="0.61853647276084955"/>
  </r>
  <r>
    <n v="2746"/>
    <x v="193"/>
    <n v="2026"/>
    <x v="2"/>
    <n v="7"/>
    <s v="Jul"/>
    <x v="0"/>
    <x v="0"/>
    <x v="2"/>
    <x v="1"/>
    <x v="1"/>
    <x v="11"/>
    <n v="3"/>
    <n v="155.44"/>
    <n v="466.32"/>
    <n v="0.05"/>
    <n v="23.316000000000003"/>
    <n v="79.95"/>
    <n v="443.00399999999996"/>
    <n v="239.85000000000002"/>
    <n v="203.15399999999994"/>
    <n v="0.45858276674702703"/>
  </r>
  <r>
    <n v="3297"/>
    <x v="193"/>
    <n v="2026"/>
    <x v="2"/>
    <n v="7"/>
    <s v="Jul"/>
    <x v="0"/>
    <x v="15"/>
    <x v="1"/>
    <x v="0"/>
    <x v="4"/>
    <x v="10"/>
    <n v="6"/>
    <n v="40.58"/>
    <n v="243.48"/>
    <n v="0.15"/>
    <n v="36.521999999999998"/>
    <n v="15.06"/>
    <n v="206.958"/>
    <n v="90.36"/>
    <n v="116.598"/>
    <n v="0.5633896732670397"/>
  </r>
  <r>
    <n v="772"/>
    <x v="194"/>
    <n v="2026"/>
    <x v="2"/>
    <n v="7"/>
    <s v="Jul"/>
    <x v="3"/>
    <x v="13"/>
    <x v="0"/>
    <x v="0"/>
    <x v="0"/>
    <x v="8"/>
    <n v="2"/>
    <n v="101.03"/>
    <n v="202.06"/>
    <n v="0.1"/>
    <n v="20.206000000000003"/>
    <n v="50.98"/>
    <n v="181.85400000000001"/>
    <n v="101.96"/>
    <n v="79.89400000000002"/>
    <n v="0.43933045190097558"/>
  </r>
  <r>
    <n v="838"/>
    <x v="194"/>
    <n v="2026"/>
    <x v="2"/>
    <n v="7"/>
    <s v="Jul"/>
    <x v="0"/>
    <x v="9"/>
    <x v="2"/>
    <x v="0"/>
    <x v="3"/>
    <x v="13"/>
    <n v="1"/>
    <n v="80.150000000000006"/>
    <n v="80.150000000000006"/>
    <n v="0.05"/>
    <n v="4.0075000000000003"/>
    <n v="38.89"/>
    <n v="76.142499999999998"/>
    <n v="38.89"/>
    <n v="37.252499999999998"/>
    <n v="0.48924713530551267"/>
  </r>
  <r>
    <n v="1144"/>
    <x v="194"/>
    <n v="2026"/>
    <x v="2"/>
    <n v="7"/>
    <s v="Jul"/>
    <x v="2"/>
    <x v="2"/>
    <x v="2"/>
    <x v="1"/>
    <x v="3"/>
    <x v="13"/>
    <n v="1"/>
    <n v="83.74"/>
    <n v="83.74"/>
    <n v="0"/>
    <n v="0"/>
    <n v="38.96"/>
    <n v="83.74"/>
    <n v="38.96"/>
    <n v="44.779999999999994"/>
    <n v="0.53475041796035339"/>
  </r>
  <r>
    <n v="1686"/>
    <x v="194"/>
    <n v="2026"/>
    <x v="2"/>
    <n v="7"/>
    <s v="Jul"/>
    <x v="2"/>
    <x v="5"/>
    <x v="1"/>
    <x v="0"/>
    <x v="2"/>
    <x v="2"/>
    <n v="8"/>
    <n v="35.75"/>
    <n v="286"/>
    <n v="0.15"/>
    <n v="42.9"/>
    <n v="13.56"/>
    <n v="243.1"/>
    <n v="108.48"/>
    <n v="134.62"/>
    <n v="0.55376388317564795"/>
  </r>
  <r>
    <n v="2823"/>
    <x v="194"/>
    <n v="2026"/>
    <x v="2"/>
    <n v="7"/>
    <s v="Jul"/>
    <x v="0"/>
    <x v="15"/>
    <x v="0"/>
    <x v="1"/>
    <x v="0"/>
    <x v="0"/>
    <n v="3"/>
    <n v="81.39"/>
    <n v="244.17000000000002"/>
    <n v="0"/>
    <n v="0"/>
    <n v="43.54"/>
    <n v="244.17000000000002"/>
    <n v="130.62"/>
    <n v="113.55000000000001"/>
    <n v="0.46504484580415284"/>
  </r>
  <r>
    <n v="2883"/>
    <x v="194"/>
    <n v="2026"/>
    <x v="2"/>
    <n v="7"/>
    <s v="Jul"/>
    <x v="2"/>
    <x v="10"/>
    <x v="3"/>
    <x v="1"/>
    <x v="2"/>
    <x v="2"/>
    <n v="1"/>
    <n v="36.799999999999997"/>
    <n v="36.799999999999997"/>
    <n v="0"/>
    <n v="0"/>
    <n v="13.91"/>
    <n v="36.799999999999997"/>
    <n v="13.91"/>
    <n v="22.889999999999997"/>
    <n v="0.62201086956521734"/>
  </r>
  <r>
    <n v="3259"/>
    <x v="194"/>
    <n v="2026"/>
    <x v="2"/>
    <n v="7"/>
    <s v="Jul"/>
    <x v="2"/>
    <x v="16"/>
    <x v="1"/>
    <x v="0"/>
    <x v="3"/>
    <x v="7"/>
    <n v="6"/>
    <n v="194.15"/>
    <n v="1164.9000000000001"/>
    <n v="0.1"/>
    <n v="116.49000000000001"/>
    <n v="105.12"/>
    <n v="1048.4100000000001"/>
    <n v="630.72"/>
    <n v="417.69000000000005"/>
    <n v="0.3984032964202936"/>
  </r>
  <r>
    <n v="3709"/>
    <x v="194"/>
    <n v="2026"/>
    <x v="2"/>
    <n v="7"/>
    <s v="Jul"/>
    <x v="0"/>
    <x v="9"/>
    <x v="0"/>
    <x v="1"/>
    <x v="4"/>
    <x v="16"/>
    <n v="1"/>
    <n v="50.94"/>
    <n v="50.94"/>
    <n v="0"/>
    <n v="0"/>
    <n v="22.28"/>
    <n v="50.94"/>
    <n v="22.28"/>
    <n v="28.659999999999997"/>
    <n v="0.5626226933647428"/>
  </r>
  <r>
    <n v="61"/>
    <x v="195"/>
    <n v="2026"/>
    <x v="2"/>
    <n v="7"/>
    <s v="Jul"/>
    <x v="3"/>
    <x v="8"/>
    <x v="0"/>
    <x v="0"/>
    <x v="4"/>
    <x v="12"/>
    <n v="2"/>
    <n v="125.89"/>
    <n v="251.78"/>
    <n v="0"/>
    <n v="0"/>
    <n v="70.8"/>
    <n v="251.78"/>
    <n v="141.6"/>
    <n v="110.18"/>
    <n v="0.43760425768528083"/>
  </r>
  <r>
    <n v="357"/>
    <x v="195"/>
    <n v="2026"/>
    <x v="2"/>
    <n v="7"/>
    <s v="Jul"/>
    <x v="0"/>
    <x v="9"/>
    <x v="0"/>
    <x v="1"/>
    <x v="4"/>
    <x v="16"/>
    <n v="2"/>
    <n v="51.9"/>
    <n v="103.8"/>
    <n v="0"/>
    <n v="0"/>
    <n v="21.82"/>
    <n v="103.8"/>
    <n v="43.64"/>
    <n v="60.16"/>
    <n v="0.57957610789980729"/>
  </r>
  <r>
    <n v="1607"/>
    <x v="195"/>
    <n v="2026"/>
    <x v="2"/>
    <n v="7"/>
    <s v="Jul"/>
    <x v="0"/>
    <x v="0"/>
    <x v="2"/>
    <x v="1"/>
    <x v="4"/>
    <x v="10"/>
    <n v="2"/>
    <n v="39.75"/>
    <n v="79.5"/>
    <n v="0"/>
    <n v="0"/>
    <n v="14.78"/>
    <n v="79.5"/>
    <n v="29.56"/>
    <n v="49.94"/>
    <n v="0.62817610062893081"/>
  </r>
  <r>
    <n v="3295"/>
    <x v="195"/>
    <n v="2026"/>
    <x v="2"/>
    <n v="7"/>
    <s v="Jul"/>
    <x v="1"/>
    <x v="12"/>
    <x v="3"/>
    <x v="0"/>
    <x v="1"/>
    <x v="1"/>
    <n v="1"/>
    <n v="93.46"/>
    <n v="93.46"/>
    <n v="0.15"/>
    <n v="14.018999999999998"/>
    <n v="46.65"/>
    <n v="79.440999999999988"/>
    <n v="46.65"/>
    <n v="32.79099999999999"/>
    <n v="0.41277174255107557"/>
  </r>
  <r>
    <n v="4048"/>
    <x v="195"/>
    <n v="2026"/>
    <x v="2"/>
    <n v="7"/>
    <s v="Jul"/>
    <x v="3"/>
    <x v="13"/>
    <x v="1"/>
    <x v="2"/>
    <x v="0"/>
    <x v="0"/>
    <n v="3"/>
    <n v="82.79"/>
    <n v="248.37"/>
    <n v="0.1"/>
    <n v="24.837000000000003"/>
    <n v="43.07"/>
    <n v="223.53300000000002"/>
    <n v="129.21"/>
    <n v="94.323000000000008"/>
    <n v="0.42196454214813922"/>
  </r>
  <r>
    <n v="4424"/>
    <x v="195"/>
    <n v="2026"/>
    <x v="2"/>
    <n v="7"/>
    <s v="Jul"/>
    <x v="2"/>
    <x v="2"/>
    <x v="2"/>
    <x v="2"/>
    <x v="1"/>
    <x v="1"/>
    <n v="1"/>
    <n v="92.54"/>
    <n v="92.54"/>
    <n v="0"/>
    <n v="0"/>
    <n v="44.48"/>
    <n v="92.54"/>
    <n v="44.48"/>
    <n v="48.060000000000009"/>
    <n v="0.51934298681651181"/>
  </r>
  <r>
    <n v="4732"/>
    <x v="195"/>
    <n v="2026"/>
    <x v="2"/>
    <n v="7"/>
    <s v="Jul"/>
    <x v="1"/>
    <x v="14"/>
    <x v="2"/>
    <x v="1"/>
    <x v="2"/>
    <x v="9"/>
    <n v="1"/>
    <n v="46.53"/>
    <n v="46.53"/>
    <n v="0"/>
    <n v="0"/>
    <n v="18.829999999999998"/>
    <n v="46.53"/>
    <n v="18.829999999999998"/>
    <n v="27.700000000000003"/>
    <n v="0.59531485063399958"/>
  </r>
  <r>
    <n v="194"/>
    <x v="196"/>
    <n v="2026"/>
    <x v="2"/>
    <n v="7"/>
    <s v="Jul"/>
    <x v="1"/>
    <x v="12"/>
    <x v="0"/>
    <x v="0"/>
    <x v="0"/>
    <x v="4"/>
    <n v="2"/>
    <n v="49.69"/>
    <n v="99.38"/>
    <n v="0"/>
    <n v="0"/>
    <n v="21.97"/>
    <n v="99.38"/>
    <n v="43.94"/>
    <n v="55.44"/>
    <n v="0.557858724089354"/>
  </r>
  <r>
    <n v="258"/>
    <x v="196"/>
    <n v="2026"/>
    <x v="2"/>
    <n v="7"/>
    <s v="Jul"/>
    <x v="3"/>
    <x v="8"/>
    <x v="3"/>
    <x v="1"/>
    <x v="1"/>
    <x v="17"/>
    <n v="3"/>
    <n v="71.34"/>
    <n v="214.02"/>
    <n v="0.1"/>
    <n v="21.402000000000001"/>
    <n v="31.71"/>
    <n v="192.61800000000002"/>
    <n v="95.13"/>
    <n v="97.488000000000028"/>
    <n v="0.50612092327819835"/>
  </r>
  <r>
    <n v="543"/>
    <x v="196"/>
    <n v="2026"/>
    <x v="2"/>
    <n v="7"/>
    <s v="Jul"/>
    <x v="1"/>
    <x v="14"/>
    <x v="3"/>
    <x v="0"/>
    <x v="0"/>
    <x v="0"/>
    <n v="1"/>
    <n v="83.03"/>
    <n v="83.03"/>
    <n v="0"/>
    <n v="0"/>
    <n v="42.41"/>
    <n v="83.03"/>
    <n v="42.41"/>
    <n v="40.620000000000005"/>
    <n v="0.48922076357942917"/>
  </r>
  <r>
    <n v="972"/>
    <x v="196"/>
    <n v="2026"/>
    <x v="2"/>
    <n v="7"/>
    <s v="Jul"/>
    <x v="3"/>
    <x v="4"/>
    <x v="0"/>
    <x v="0"/>
    <x v="4"/>
    <x v="10"/>
    <n v="1"/>
    <n v="40.799999999999997"/>
    <n v="40.799999999999997"/>
    <n v="0"/>
    <n v="0"/>
    <n v="14.42"/>
    <n v="40.799999999999997"/>
    <n v="14.42"/>
    <n v="26.379999999999995"/>
    <n v="0.64656862745098032"/>
  </r>
  <r>
    <n v="1146"/>
    <x v="196"/>
    <n v="2026"/>
    <x v="2"/>
    <n v="7"/>
    <s v="Jul"/>
    <x v="1"/>
    <x v="6"/>
    <x v="3"/>
    <x v="0"/>
    <x v="3"/>
    <x v="19"/>
    <n v="2"/>
    <n v="125.34"/>
    <n v="250.68"/>
    <n v="0.15"/>
    <n v="37.601999999999997"/>
    <n v="59.04"/>
    <n v="213.078"/>
    <n v="118.08"/>
    <n v="94.998000000000005"/>
    <n v="0.44583673584321237"/>
  </r>
  <r>
    <n v="1464"/>
    <x v="196"/>
    <n v="2026"/>
    <x v="2"/>
    <n v="7"/>
    <s v="Jul"/>
    <x v="0"/>
    <x v="9"/>
    <x v="0"/>
    <x v="0"/>
    <x v="4"/>
    <x v="12"/>
    <n v="1"/>
    <n v="122.73"/>
    <n v="122.73"/>
    <n v="0.1"/>
    <n v="12.273000000000001"/>
    <n v="70.540000000000006"/>
    <n v="110.45700000000001"/>
    <n v="70.540000000000006"/>
    <n v="39.917000000000002"/>
    <n v="0.36138044668966202"/>
  </r>
  <r>
    <n v="1581"/>
    <x v="196"/>
    <n v="2026"/>
    <x v="2"/>
    <n v="7"/>
    <s v="Jul"/>
    <x v="2"/>
    <x v="5"/>
    <x v="2"/>
    <x v="1"/>
    <x v="1"/>
    <x v="1"/>
    <n v="5"/>
    <n v="92.72"/>
    <n v="463.6"/>
    <n v="0.1"/>
    <n v="46.360000000000007"/>
    <n v="46.2"/>
    <n v="417.24"/>
    <n v="231"/>
    <n v="186.24"/>
    <n v="0.44636180615473109"/>
  </r>
  <r>
    <n v="1894"/>
    <x v="196"/>
    <n v="2026"/>
    <x v="2"/>
    <n v="7"/>
    <s v="Jul"/>
    <x v="3"/>
    <x v="7"/>
    <x v="1"/>
    <x v="2"/>
    <x v="4"/>
    <x v="14"/>
    <n v="5"/>
    <n v="36.29"/>
    <n v="181.45"/>
    <n v="0.05"/>
    <n v="9.0724999999999998"/>
    <n v="13.52"/>
    <n v="172.37749999999997"/>
    <n v="67.599999999999994"/>
    <n v="104.77749999999997"/>
    <n v="0.60783744978317933"/>
  </r>
  <r>
    <n v="2100"/>
    <x v="196"/>
    <n v="2026"/>
    <x v="2"/>
    <n v="7"/>
    <s v="Jul"/>
    <x v="2"/>
    <x v="2"/>
    <x v="0"/>
    <x v="2"/>
    <x v="0"/>
    <x v="4"/>
    <n v="2"/>
    <n v="49.84"/>
    <n v="99.68"/>
    <n v="0.1"/>
    <n v="9.9680000000000017"/>
    <n v="23.06"/>
    <n v="89.712000000000003"/>
    <n v="46.12"/>
    <n v="43.592000000000006"/>
    <n v="0.48591046905653651"/>
  </r>
  <r>
    <n v="2902"/>
    <x v="196"/>
    <n v="2026"/>
    <x v="2"/>
    <n v="7"/>
    <s v="Jul"/>
    <x v="1"/>
    <x v="12"/>
    <x v="3"/>
    <x v="2"/>
    <x v="4"/>
    <x v="14"/>
    <n v="1"/>
    <n v="35.799999999999997"/>
    <n v="35.799999999999997"/>
    <n v="0"/>
    <n v="0"/>
    <n v="14.05"/>
    <n v="35.799999999999997"/>
    <n v="14.05"/>
    <n v="21.749999999999996"/>
    <n v="0.60754189944134074"/>
  </r>
  <r>
    <n v="3115"/>
    <x v="196"/>
    <n v="2026"/>
    <x v="2"/>
    <n v="7"/>
    <s v="Jul"/>
    <x v="3"/>
    <x v="13"/>
    <x v="0"/>
    <x v="1"/>
    <x v="3"/>
    <x v="7"/>
    <n v="1"/>
    <n v="195.12"/>
    <n v="195.12"/>
    <n v="0"/>
    <n v="0"/>
    <n v="101.14"/>
    <n v="195.12"/>
    <n v="101.14"/>
    <n v="93.98"/>
    <n v="0.48165231652316526"/>
  </r>
  <r>
    <n v="3546"/>
    <x v="196"/>
    <n v="2026"/>
    <x v="2"/>
    <n v="7"/>
    <s v="Jul"/>
    <x v="0"/>
    <x v="15"/>
    <x v="0"/>
    <x v="1"/>
    <x v="0"/>
    <x v="6"/>
    <n v="2"/>
    <n v="39.69"/>
    <n v="79.38"/>
    <n v="0.05"/>
    <n v="3.9689999999999999"/>
    <n v="16.88"/>
    <n v="75.410999999999987"/>
    <n v="33.76"/>
    <n v="41.650999999999989"/>
    <n v="0.55231995332245953"/>
  </r>
  <r>
    <n v="4224"/>
    <x v="196"/>
    <n v="2026"/>
    <x v="2"/>
    <n v="7"/>
    <s v="Jul"/>
    <x v="2"/>
    <x v="3"/>
    <x v="2"/>
    <x v="0"/>
    <x v="3"/>
    <x v="5"/>
    <n v="1"/>
    <n v="348.73"/>
    <n v="348.73"/>
    <n v="0.15"/>
    <n v="52.3095"/>
    <n v="190.33"/>
    <n v="296.4205"/>
    <n v="190.33"/>
    <n v="106.09049999999999"/>
    <n v="0.35790540802677273"/>
  </r>
  <r>
    <n v="4858"/>
    <x v="196"/>
    <n v="2026"/>
    <x v="2"/>
    <n v="7"/>
    <s v="Jul"/>
    <x v="1"/>
    <x v="12"/>
    <x v="2"/>
    <x v="0"/>
    <x v="2"/>
    <x v="2"/>
    <n v="1"/>
    <n v="35.5"/>
    <n v="35.5"/>
    <n v="0"/>
    <n v="0"/>
    <n v="13.26"/>
    <n v="35.5"/>
    <n v="13.26"/>
    <n v="22.240000000000002"/>
    <n v="0.62647887323943663"/>
  </r>
  <r>
    <n v="768"/>
    <x v="197"/>
    <n v="2026"/>
    <x v="2"/>
    <n v="7"/>
    <s v="Jul"/>
    <x v="0"/>
    <x v="9"/>
    <x v="0"/>
    <x v="2"/>
    <x v="2"/>
    <x v="9"/>
    <n v="1"/>
    <n v="46.44"/>
    <n v="46.44"/>
    <n v="0"/>
    <n v="0"/>
    <n v="18.47"/>
    <n v="46.44"/>
    <n v="18.47"/>
    <n v="27.97"/>
    <n v="0.60228251507321273"/>
  </r>
  <r>
    <n v="1901"/>
    <x v="197"/>
    <n v="2026"/>
    <x v="2"/>
    <n v="7"/>
    <s v="Jul"/>
    <x v="1"/>
    <x v="14"/>
    <x v="0"/>
    <x v="1"/>
    <x v="1"/>
    <x v="17"/>
    <n v="1"/>
    <n v="70.44"/>
    <n v="70.44"/>
    <n v="0.05"/>
    <n v="3.5220000000000002"/>
    <n v="32.229999999999997"/>
    <n v="66.917999999999992"/>
    <n v="32.229999999999997"/>
    <n v="34.687999999999995"/>
    <n v="0.51836576108072563"/>
  </r>
  <r>
    <n v="2226"/>
    <x v="197"/>
    <n v="2026"/>
    <x v="2"/>
    <n v="7"/>
    <s v="Jul"/>
    <x v="0"/>
    <x v="15"/>
    <x v="2"/>
    <x v="1"/>
    <x v="1"/>
    <x v="17"/>
    <n v="1"/>
    <n v="69.78"/>
    <n v="69.78"/>
    <n v="0.05"/>
    <n v="3.4890000000000003"/>
    <n v="32.83"/>
    <n v="66.290999999999997"/>
    <n v="32.83"/>
    <n v="33.460999999999999"/>
    <n v="0.50475931876121949"/>
  </r>
  <r>
    <n v="2660"/>
    <x v="197"/>
    <n v="2026"/>
    <x v="2"/>
    <n v="7"/>
    <s v="Jul"/>
    <x v="2"/>
    <x v="5"/>
    <x v="2"/>
    <x v="1"/>
    <x v="2"/>
    <x v="2"/>
    <n v="4"/>
    <n v="35.450000000000003"/>
    <n v="141.80000000000001"/>
    <n v="0.1"/>
    <n v="14.180000000000001"/>
    <n v="13.83"/>
    <n v="127.62000000000002"/>
    <n v="55.32"/>
    <n v="72.300000000000011"/>
    <n v="0.56652562294311237"/>
  </r>
  <r>
    <n v="3004"/>
    <x v="197"/>
    <n v="2026"/>
    <x v="2"/>
    <n v="7"/>
    <s v="Jul"/>
    <x v="3"/>
    <x v="8"/>
    <x v="0"/>
    <x v="0"/>
    <x v="0"/>
    <x v="4"/>
    <n v="1"/>
    <n v="50.82"/>
    <n v="50.82"/>
    <n v="0.05"/>
    <n v="2.5410000000000004"/>
    <n v="22.36"/>
    <n v="48.278999999999996"/>
    <n v="22.36"/>
    <n v="25.918999999999997"/>
    <n v="0.5368586756146565"/>
  </r>
  <r>
    <n v="4020"/>
    <x v="197"/>
    <n v="2026"/>
    <x v="2"/>
    <n v="7"/>
    <s v="Jul"/>
    <x v="2"/>
    <x v="2"/>
    <x v="0"/>
    <x v="0"/>
    <x v="3"/>
    <x v="19"/>
    <n v="1"/>
    <n v="126.13"/>
    <n v="126.13"/>
    <n v="0.15"/>
    <n v="18.919499999999999"/>
    <n v="60.43"/>
    <n v="107.2105"/>
    <n v="60.43"/>
    <n v="46.780499999999996"/>
    <n v="0.43634252242084498"/>
  </r>
  <r>
    <n v="4154"/>
    <x v="197"/>
    <n v="2026"/>
    <x v="2"/>
    <n v="7"/>
    <s v="Jul"/>
    <x v="2"/>
    <x v="10"/>
    <x v="0"/>
    <x v="0"/>
    <x v="1"/>
    <x v="17"/>
    <n v="3"/>
    <n v="72.150000000000006"/>
    <n v="216.45000000000002"/>
    <n v="0"/>
    <n v="0"/>
    <n v="33.01"/>
    <n v="216.45000000000002"/>
    <n v="99.03"/>
    <n v="117.42000000000002"/>
    <n v="0.54248094248094247"/>
  </r>
  <r>
    <n v="4957"/>
    <x v="197"/>
    <n v="2026"/>
    <x v="2"/>
    <n v="7"/>
    <s v="Jul"/>
    <x v="1"/>
    <x v="1"/>
    <x v="0"/>
    <x v="0"/>
    <x v="4"/>
    <x v="14"/>
    <n v="1"/>
    <n v="35.58"/>
    <n v="35.58"/>
    <n v="0"/>
    <n v="0"/>
    <n v="13.68"/>
    <n v="35.58"/>
    <n v="13.68"/>
    <n v="21.9"/>
    <n v="0.61551433389544685"/>
  </r>
  <r>
    <n v="945"/>
    <x v="198"/>
    <n v="2026"/>
    <x v="2"/>
    <n v="7"/>
    <s v="Jul"/>
    <x v="2"/>
    <x v="3"/>
    <x v="0"/>
    <x v="1"/>
    <x v="1"/>
    <x v="11"/>
    <n v="1"/>
    <n v="154.9"/>
    <n v="154.9"/>
    <n v="0.05"/>
    <n v="7.745000000000001"/>
    <n v="77.819999999999993"/>
    <n v="147.155"/>
    <n v="77.819999999999993"/>
    <n v="69.335000000000008"/>
    <n v="0.47116985491488572"/>
  </r>
  <r>
    <n v="1726"/>
    <x v="198"/>
    <n v="2026"/>
    <x v="2"/>
    <n v="7"/>
    <s v="Jul"/>
    <x v="1"/>
    <x v="14"/>
    <x v="2"/>
    <x v="2"/>
    <x v="3"/>
    <x v="13"/>
    <n v="2"/>
    <n v="80.98"/>
    <n v="161.96"/>
    <n v="0.05"/>
    <n v="8.0980000000000008"/>
    <n v="39.85"/>
    <n v="153.86199999999999"/>
    <n v="79.7"/>
    <n v="74.161999999999992"/>
    <n v="0.48200335365457353"/>
  </r>
  <r>
    <n v="1790"/>
    <x v="198"/>
    <n v="2026"/>
    <x v="2"/>
    <n v="7"/>
    <s v="Jul"/>
    <x v="1"/>
    <x v="12"/>
    <x v="0"/>
    <x v="1"/>
    <x v="1"/>
    <x v="1"/>
    <n v="1"/>
    <n v="91.36"/>
    <n v="91.36"/>
    <n v="0"/>
    <n v="0"/>
    <n v="44.86"/>
    <n v="91.36"/>
    <n v="44.86"/>
    <n v="46.5"/>
    <n v="0.50897548161120842"/>
  </r>
  <r>
    <n v="2193"/>
    <x v="198"/>
    <n v="2026"/>
    <x v="2"/>
    <n v="7"/>
    <s v="Jul"/>
    <x v="2"/>
    <x v="2"/>
    <x v="0"/>
    <x v="0"/>
    <x v="0"/>
    <x v="6"/>
    <n v="2"/>
    <n v="39.409999999999997"/>
    <n v="78.819999999999993"/>
    <n v="0"/>
    <n v="0"/>
    <n v="16.8"/>
    <n v="78.819999999999993"/>
    <n v="33.6"/>
    <n v="45.219999999999992"/>
    <n v="0.57371225577264651"/>
  </r>
  <r>
    <n v="2781"/>
    <x v="198"/>
    <n v="2026"/>
    <x v="2"/>
    <n v="7"/>
    <s v="Jul"/>
    <x v="0"/>
    <x v="0"/>
    <x v="0"/>
    <x v="0"/>
    <x v="2"/>
    <x v="15"/>
    <n v="2"/>
    <n v="134.99"/>
    <n v="269.98"/>
    <n v="0"/>
    <n v="0"/>
    <n v="68.77"/>
    <n v="269.98"/>
    <n v="137.54"/>
    <n v="132.44000000000003"/>
    <n v="0.49055485591525305"/>
  </r>
  <r>
    <n v="3043"/>
    <x v="198"/>
    <n v="2026"/>
    <x v="2"/>
    <n v="7"/>
    <s v="Jul"/>
    <x v="1"/>
    <x v="12"/>
    <x v="3"/>
    <x v="1"/>
    <x v="0"/>
    <x v="6"/>
    <n v="2"/>
    <n v="40.93"/>
    <n v="81.86"/>
    <n v="0.05"/>
    <n v="4.093"/>
    <n v="16.89"/>
    <n v="77.766999999999996"/>
    <n v="33.78"/>
    <n v="43.986999999999995"/>
    <n v="0.56562552239381736"/>
  </r>
  <r>
    <n v="3102"/>
    <x v="198"/>
    <n v="2026"/>
    <x v="2"/>
    <n v="7"/>
    <s v="Jul"/>
    <x v="3"/>
    <x v="13"/>
    <x v="3"/>
    <x v="0"/>
    <x v="1"/>
    <x v="1"/>
    <n v="1"/>
    <n v="90.02"/>
    <n v="90.02"/>
    <n v="0.05"/>
    <n v="4.5010000000000003"/>
    <n v="45.83"/>
    <n v="85.518999999999991"/>
    <n v="45.83"/>
    <n v="39.688999999999993"/>
    <n v="0.46409569803201622"/>
  </r>
  <r>
    <n v="3156"/>
    <x v="198"/>
    <n v="2026"/>
    <x v="2"/>
    <n v="7"/>
    <s v="Jul"/>
    <x v="0"/>
    <x v="0"/>
    <x v="2"/>
    <x v="0"/>
    <x v="4"/>
    <x v="16"/>
    <n v="2"/>
    <n v="50.73"/>
    <n v="101.46"/>
    <n v="0"/>
    <n v="0"/>
    <n v="21.87"/>
    <n v="101.46"/>
    <n v="43.74"/>
    <n v="57.719999999999992"/>
    <n v="0.56889414547604966"/>
  </r>
  <r>
    <n v="3308"/>
    <x v="198"/>
    <n v="2026"/>
    <x v="2"/>
    <n v="7"/>
    <s v="Jul"/>
    <x v="3"/>
    <x v="13"/>
    <x v="2"/>
    <x v="1"/>
    <x v="4"/>
    <x v="12"/>
    <n v="3"/>
    <n v="121.05"/>
    <n v="363.15"/>
    <n v="0.05"/>
    <n v="18.157499999999999"/>
    <n v="68.56"/>
    <n v="344.99249999999995"/>
    <n v="205.68"/>
    <n v="139.31249999999994"/>
    <n v="0.40381312637231231"/>
  </r>
  <r>
    <n v="3329"/>
    <x v="198"/>
    <n v="2026"/>
    <x v="2"/>
    <n v="7"/>
    <s v="Jul"/>
    <x v="1"/>
    <x v="11"/>
    <x v="0"/>
    <x v="1"/>
    <x v="0"/>
    <x v="0"/>
    <n v="2"/>
    <n v="81.739999999999995"/>
    <n v="163.47999999999999"/>
    <n v="0"/>
    <n v="0"/>
    <n v="42.75"/>
    <n v="163.47999999999999"/>
    <n v="85.5"/>
    <n v="77.97999999999999"/>
    <n v="0.47700024467824809"/>
  </r>
  <r>
    <n v="4102"/>
    <x v="198"/>
    <n v="2026"/>
    <x v="2"/>
    <n v="7"/>
    <s v="Jul"/>
    <x v="1"/>
    <x v="12"/>
    <x v="0"/>
    <x v="0"/>
    <x v="1"/>
    <x v="11"/>
    <n v="3"/>
    <n v="154.01"/>
    <n v="462.03"/>
    <n v="0.1"/>
    <n v="46.203000000000003"/>
    <n v="78.78"/>
    <n v="415.827"/>
    <n v="236.34"/>
    <n v="179.48699999999999"/>
    <n v="0.43163863818366771"/>
  </r>
  <r>
    <n v="4109"/>
    <x v="198"/>
    <n v="2026"/>
    <x v="2"/>
    <n v="7"/>
    <s v="Jul"/>
    <x v="1"/>
    <x v="12"/>
    <x v="3"/>
    <x v="1"/>
    <x v="0"/>
    <x v="8"/>
    <n v="4"/>
    <n v="101.61"/>
    <n v="406.44"/>
    <n v="0"/>
    <n v="0"/>
    <n v="51.68"/>
    <n v="406.44"/>
    <n v="206.72"/>
    <n v="199.72"/>
    <n v="0.49138864285011319"/>
  </r>
  <r>
    <n v="4813"/>
    <x v="198"/>
    <n v="2026"/>
    <x v="2"/>
    <n v="7"/>
    <s v="Jul"/>
    <x v="2"/>
    <x v="10"/>
    <x v="2"/>
    <x v="0"/>
    <x v="4"/>
    <x v="14"/>
    <n v="2"/>
    <n v="36.869999999999997"/>
    <n v="73.739999999999995"/>
    <n v="0.15"/>
    <n v="11.060999999999998"/>
    <n v="13.94"/>
    <n v="62.678999999999995"/>
    <n v="27.88"/>
    <n v="34.798999999999992"/>
    <n v="0.55519392459994565"/>
  </r>
  <r>
    <n v="5054"/>
    <x v="198"/>
    <n v="2026"/>
    <x v="2"/>
    <n v="7"/>
    <s v="Jul"/>
    <x v="3"/>
    <x v="8"/>
    <x v="0"/>
    <x v="1"/>
    <x v="3"/>
    <x v="19"/>
    <n v="2"/>
    <n v="121.06"/>
    <n v="242.12"/>
    <n v="0"/>
    <n v="0"/>
    <n v="59.62"/>
    <n v="242.12"/>
    <n v="119.24"/>
    <n v="122.88000000000001"/>
    <n v="0.50751693375185858"/>
  </r>
  <r>
    <n v="138"/>
    <x v="199"/>
    <n v="2026"/>
    <x v="2"/>
    <n v="7"/>
    <s v="Jul"/>
    <x v="1"/>
    <x v="12"/>
    <x v="0"/>
    <x v="1"/>
    <x v="1"/>
    <x v="17"/>
    <n v="2"/>
    <n v="71.81"/>
    <n v="143.62"/>
    <n v="0"/>
    <n v="0"/>
    <n v="32.35"/>
    <n v="143.62"/>
    <n v="64.7"/>
    <n v="78.92"/>
    <n v="0.54950563988302459"/>
  </r>
  <r>
    <n v="433"/>
    <x v="199"/>
    <n v="2026"/>
    <x v="2"/>
    <n v="7"/>
    <s v="Jul"/>
    <x v="1"/>
    <x v="12"/>
    <x v="0"/>
    <x v="1"/>
    <x v="1"/>
    <x v="3"/>
    <n v="4"/>
    <n v="145.18"/>
    <n v="580.72"/>
    <n v="0"/>
    <n v="0"/>
    <n v="79.540000000000006"/>
    <n v="580.72"/>
    <n v="318.16000000000003"/>
    <n v="262.56"/>
    <n v="0.45212839234054275"/>
  </r>
  <r>
    <n v="484"/>
    <x v="199"/>
    <n v="2026"/>
    <x v="2"/>
    <n v="7"/>
    <s v="Jul"/>
    <x v="1"/>
    <x v="12"/>
    <x v="0"/>
    <x v="1"/>
    <x v="4"/>
    <x v="14"/>
    <n v="2"/>
    <n v="36.07"/>
    <n v="72.14"/>
    <n v="0"/>
    <n v="0"/>
    <n v="13.6"/>
    <n v="72.14"/>
    <n v="27.2"/>
    <n v="44.94"/>
    <n v="0.62295536456889378"/>
  </r>
  <r>
    <n v="492"/>
    <x v="199"/>
    <n v="2026"/>
    <x v="2"/>
    <n v="7"/>
    <s v="Jul"/>
    <x v="1"/>
    <x v="14"/>
    <x v="2"/>
    <x v="1"/>
    <x v="1"/>
    <x v="17"/>
    <n v="3"/>
    <n v="72.23"/>
    <n v="216.69"/>
    <n v="0.1"/>
    <n v="21.669"/>
    <n v="31.67"/>
    <n v="195.02100000000002"/>
    <n v="95.01"/>
    <n v="100.01100000000001"/>
    <n v="0.5128216961250327"/>
  </r>
  <r>
    <n v="626"/>
    <x v="199"/>
    <n v="2026"/>
    <x v="2"/>
    <n v="7"/>
    <s v="Jul"/>
    <x v="1"/>
    <x v="14"/>
    <x v="2"/>
    <x v="0"/>
    <x v="2"/>
    <x v="2"/>
    <n v="1"/>
    <n v="36.549999999999997"/>
    <n v="36.549999999999997"/>
    <n v="0.1"/>
    <n v="3.6549999999999998"/>
    <n v="13.2"/>
    <n v="32.894999999999996"/>
    <n v="13.2"/>
    <n v="19.694999999999997"/>
    <n v="0.59872321021431829"/>
  </r>
  <r>
    <n v="1409"/>
    <x v="199"/>
    <n v="2026"/>
    <x v="2"/>
    <n v="7"/>
    <s v="Jul"/>
    <x v="1"/>
    <x v="14"/>
    <x v="0"/>
    <x v="1"/>
    <x v="3"/>
    <x v="19"/>
    <n v="5"/>
    <n v="124.68"/>
    <n v="623.40000000000009"/>
    <n v="0.05"/>
    <n v="31.170000000000005"/>
    <n v="60.61"/>
    <n v="592.23"/>
    <n v="303.05"/>
    <n v="289.18"/>
    <n v="0.48829002245749115"/>
  </r>
  <r>
    <n v="1486"/>
    <x v="199"/>
    <n v="2026"/>
    <x v="2"/>
    <n v="7"/>
    <s v="Jul"/>
    <x v="3"/>
    <x v="8"/>
    <x v="0"/>
    <x v="0"/>
    <x v="0"/>
    <x v="8"/>
    <n v="1"/>
    <n v="101.7"/>
    <n v="101.7"/>
    <n v="0.05"/>
    <n v="5.0850000000000009"/>
    <n v="49.92"/>
    <n v="96.614999999999995"/>
    <n v="49.92"/>
    <n v="46.694999999999993"/>
    <n v="0.48331004502406455"/>
  </r>
  <r>
    <n v="1940"/>
    <x v="199"/>
    <n v="2026"/>
    <x v="2"/>
    <n v="7"/>
    <s v="Jul"/>
    <x v="2"/>
    <x v="16"/>
    <x v="0"/>
    <x v="1"/>
    <x v="4"/>
    <x v="16"/>
    <n v="2"/>
    <n v="50.24"/>
    <n v="100.48"/>
    <n v="0.05"/>
    <n v="5.0240000000000009"/>
    <n v="21.88"/>
    <n v="95.456000000000003"/>
    <n v="43.76"/>
    <n v="51.696000000000005"/>
    <n v="0.54156889037881328"/>
  </r>
  <r>
    <n v="2215"/>
    <x v="199"/>
    <n v="2026"/>
    <x v="2"/>
    <n v="7"/>
    <s v="Jul"/>
    <x v="3"/>
    <x v="13"/>
    <x v="2"/>
    <x v="0"/>
    <x v="4"/>
    <x v="14"/>
    <n v="3"/>
    <n v="35.53"/>
    <n v="106.59"/>
    <n v="0"/>
    <n v="0"/>
    <n v="14"/>
    <n v="106.59"/>
    <n v="42"/>
    <n v="64.59"/>
    <n v="0.60596678862932729"/>
  </r>
  <r>
    <n v="2555"/>
    <x v="199"/>
    <n v="2026"/>
    <x v="2"/>
    <n v="7"/>
    <s v="Jul"/>
    <x v="2"/>
    <x v="2"/>
    <x v="3"/>
    <x v="1"/>
    <x v="2"/>
    <x v="9"/>
    <n v="2"/>
    <n v="46.89"/>
    <n v="93.78"/>
    <n v="0.1"/>
    <n v="9.3780000000000001"/>
    <n v="18.53"/>
    <n v="84.402000000000001"/>
    <n v="37.06"/>
    <n v="47.341999999999999"/>
    <n v="0.56091087888912583"/>
  </r>
  <r>
    <n v="4710"/>
    <x v="199"/>
    <n v="2026"/>
    <x v="2"/>
    <n v="7"/>
    <s v="Jul"/>
    <x v="0"/>
    <x v="0"/>
    <x v="2"/>
    <x v="0"/>
    <x v="3"/>
    <x v="7"/>
    <n v="1"/>
    <n v="197.29"/>
    <n v="197.29"/>
    <n v="0.1"/>
    <n v="19.728999999999999"/>
    <n v="104.7"/>
    <n v="177.56100000000001"/>
    <n v="104.7"/>
    <n v="72.861000000000004"/>
    <n v="0.4103434875901803"/>
  </r>
  <r>
    <n v="4974"/>
    <x v="199"/>
    <n v="2026"/>
    <x v="2"/>
    <n v="7"/>
    <s v="Jul"/>
    <x v="0"/>
    <x v="9"/>
    <x v="2"/>
    <x v="2"/>
    <x v="1"/>
    <x v="17"/>
    <n v="1"/>
    <n v="70.52"/>
    <n v="70.52"/>
    <n v="0.1"/>
    <n v="7.0519999999999996"/>
    <n v="33.28"/>
    <n v="63.467999999999996"/>
    <n v="33.28"/>
    <n v="30.187999999999995"/>
    <n v="0.47564126804058732"/>
  </r>
  <r>
    <n v="5048"/>
    <x v="199"/>
    <n v="2026"/>
    <x v="2"/>
    <n v="7"/>
    <s v="Jul"/>
    <x v="1"/>
    <x v="12"/>
    <x v="3"/>
    <x v="1"/>
    <x v="4"/>
    <x v="16"/>
    <n v="3"/>
    <n v="49.9"/>
    <n v="149.69999999999999"/>
    <n v="0.05"/>
    <n v="7.4849999999999994"/>
    <n v="22.27"/>
    <n v="142.21499999999997"/>
    <n v="66.81"/>
    <n v="75.404999999999973"/>
    <n v="0.53021833139964125"/>
  </r>
  <r>
    <n v="1"/>
    <x v="200"/>
    <n v="2026"/>
    <x v="2"/>
    <n v="7"/>
    <s v="Jul"/>
    <x v="3"/>
    <x v="7"/>
    <x v="2"/>
    <x v="1"/>
    <x v="1"/>
    <x v="11"/>
    <n v="3"/>
    <n v="156.25"/>
    <n v="468.75"/>
    <n v="0"/>
    <n v="0"/>
    <n v="79.900000000000006"/>
    <n v="468.75"/>
    <n v="239.70000000000002"/>
    <n v="229.04999999999998"/>
    <n v="0.48863999999999996"/>
  </r>
  <r>
    <n v="270"/>
    <x v="200"/>
    <n v="2026"/>
    <x v="2"/>
    <n v="7"/>
    <s v="Jul"/>
    <x v="2"/>
    <x v="2"/>
    <x v="3"/>
    <x v="0"/>
    <x v="3"/>
    <x v="19"/>
    <n v="3"/>
    <n v="120.14"/>
    <n v="360.42"/>
    <n v="0"/>
    <n v="0"/>
    <n v="58.9"/>
    <n v="360.42"/>
    <n v="176.7"/>
    <n v="183.72000000000003"/>
    <n v="0.5097386382553688"/>
  </r>
  <r>
    <n v="2130"/>
    <x v="200"/>
    <n v="2026"/>
    <x v="2"/>
    <n v="7"/>
    <s v="Jul"/>
    <x v="1"/>
    <x v="14"/>
    <x v="2"/>
    <x v="0"/>
    <x v="1"/>
    <x v="3"/>
    <n v="1"/>
    <n v="145.21"/>
    <n v="145.21"/>
    <n v="0"/>
    <n v="0"/>
    <n v="80.52"/>
    <n v="145.21"/>
    <n v="80.52"/>
    <n v="64.690000000000012"/>
    <n v="0.44549273466014744"/>
  </r>
  <r>
    <n v="2474"/>
    <x v="200"/>
    <n v="2026"/>
    <x v="2"/>
    <n v="7"/>
    <s v="Jul"/>
    <x v="2"/>
    <x v="2"/>
    <x v="2"/>
    <x v="0"/>
    <x v="0"/>
    <x v="6"/>
    <n v="2"/>
    <n v="39.78"/>
    <n v="79.56"/>
    <n v="0.1"/>
    <n v="7.9560000000000004"/>
    <n v="16.260000000000002"/>
    <n v="71.603999999999999"/>
    <n v="32.520000000000003"/>
    <n v="39.083999999999996"/>
    <n v="0.54583542818836928"/>
  </r>
  <r>
    <n v="2514"/>
    <x v="200"/>
    <n v="2026"/>
    <x v="2"/>
    <n v="7"/>
    <s v="Jul"/>
    <x v="1"/>
    <x v="6"/>
    <x v="0"/>
    <x v="1"/>
    <x v="2"/>
    <x v="18"/>
    <n v="2"/>
    <n v="161.97"/>
    <n v="323.94"/>
    <n v="0.1"/>
    <n v="32.393999999999998"/>
    <n v="88.57"/>
    <n v="291.54599999999999"/>
    <n v="177.14"/>
    <n v="114.40600000000001"/>
    <n v="0.39241148909606033"/>
  </r>
  <r>
    <n v="2616"/>
    <x v="200"/>
    <n v="2026"/>
    <x v="2"/>
    <n v="7"/>
    <s v="Jul"/>
    <x v="2"/>
    <x v="3"/>
    <x v="2"/>
    <x v="1"/>
    <x v="4"/>
    <x v="12"/>
    <n v="2"/>
    <n v="125.37"/>
    <n v="250.74"/>
    <n v="0"/>
    <n v="0"/>
    <n v="68.040000000000006"/>
    <n v="250.74"/>
    <n v="136.08000000000001"/>
    <n v="114.66"/>
    <n v="0.457286432160804"/>
  </r>
  <r>
    <n v="2632"/>
    <x v="200"/>
    <n v="2026"/>
    <x v="2"/>
    <n v="7"/>
    <s v="Jul"/>
    <x v="0"/>
    <x v="15"/>
    <x v="0"/>
    <x v="1"/>
    <x v="3"/>
    <x v="7"/>
    <n v="1"/>
    <n v="196.57"/>
    <n v="196.57"/>
    <n v="0"/>
    <n v="0"/>
    <n v="104.78"/>
    <n v="196.57"/>
    <n v="104.78"/>
    <n v="91.789999999999992"/>
    <n v="0.46695833545301924"/>
  </r>
  <r>
    <n v="3725"/>
    <x v="200"/>
    <n v="2026"/>
    <x v="2"/>
    <n v="7"/>
    <s v="Jul"/>
    <x v="2"/>
    <x v="16"/>
    <x v="0"/>
    <x v="0"/>
    <x v="3"/>
    <x v="7"/>
    <n v="2"/>
    <n v="195.74"/>
    <n v="391.48"/>
    <n v="0.05"/>
    <n v="19.574000000000002"/>
    <n v="107.17"/>
    <n v="371.90600000000001"/>
    <n v="214.34"/>
    <n v="157.566"/>
    <n v="0.4236715729243411"/>
  </r>
  <r>
    <n v="3834"/>
    <x v="200"/>
    <n v="2026"/>
    <x v="2"/>
    <n v="7"/>
    <s v="Jul"/>
    <x v="1"/>
    <x v="14"/>
    <x v="2"/>
    <x v="1"/>
    <x v="3"/>
    <x v="7"/>
    <n v="3"/>
    <n v="192.28"/>
    <n v="576.84"/>
    <n v="0"/>
    <n v="0"/>
    <n v="104.3"/>
    <n v="576.84"/>
    <n v="312.89999999999998"/>
    <n v="263.94000000000005"/>
    <n v="0.45756188891200339"/>
  </r>
  <r>
    <n v="159"/>
    <x v="201"/>
    <n v="2026"/>
    <x v="2"/>
    <n v="7"/>
    <s v="Jul"/>
    <x v="1"/>
    <x v="1"/>
    <x v="0"/>
    <x v="0"/>
    <x v="1"/>
    <x v="17"/>
    <n v="2"/>
    <n v="70.150000000000006"/>
    <n v="140.30000000000001"/>
    <n v="0.05"/>
    <n v="7.0150000000000006"/>
    <n v="32.950000000000003"/>
    <n v="133.285"/>
    <n v="65.900000000000006"/>
    <n v="67.384999999999991"/>
    <n v="0.50557076940390888"/>
  </r>
  <r>
    <n v="435"/>
    <x v="201"/>
    <n v="2026"/>
    <x v="2"/>
    <n v="7"/>
    <s v="Jul"/>
    <x v="2"/>
    <x v="2"/>
    <x v="0"/>
    <x v="0"/>
    <x v="3"/>
    <x v="5"/>
    <n v="2"/>
    <n v="342.38"/>
    <n v="684.76"/>
    <n v="0.05"/>
    <n v="34.238"/>
    <n v="192.01"/>
    <n v="650.52199999999993"/>
    <n v="384.02"/>
    <n v="266.50199999999995"/>
    <n v="0.40967407712575438"/>
  </r>
  <r>
    <n v="1467"/>
    <x v="201"/>
    <n v="2026"/>
    <x v="2"/>
    <n v="7"/>
    <s v="Jul"/>
    <x v="1"/>
    <x v="14"/>
    <x v="3"/>
    <x v="1"/>
    <x v="4"/>
    <x v="16"/>
    <n v="1"/>
    <n v="50.59"/>
    <n v="50.59"/>
    <n v="0.05"/>
    <n v="2.5295000000000005"/>
    <n v="22.04"/>
    <n v="48.060499999999998"/>
    <n v="22.04"/>
    <n v="26.020499999999998"/>
    <n v="0.54141134611583319"/>
  </r>
  <r>
    <n v="1552"/>
    <x v="201"/>
    <n v="2026"/>
    <x v="2"/>
    <n v="7"/>
    <s v="Jul"/>
    <x v="3"/>
    <x v="4"/>
    <x v="2"/>
    <x v="1"/>
    <x v="2"/>
    <x v="9"/>
    <n v="2"/>
    <n v="46.34"/>
    <n v="92.68"/>
    <n v="0.1"/>
    <n v="9.2680000000000007"/>
    <n v="18.41"/>
    <n v="83.412000000000006"/>
    <n v="36.82"/>
    <n v="46.592000000000006"/>
    <n v="0.55857670359180933"/>
  </r>
  <r>
    <n v="1745"/>
    <x v="201"/>
    <n v="2026"/>
    <x v="2"/>
    <n v="7"/>
    <s v="Jul"/>
    <x v="1"/>
    <x v="6"/>
    <x v="3"/>
    <x v="1"/>
    <x v="1"/>
    <x v="1"/>
    <n v="1"/>
    <n v="91.45"/>
    <n v="91.45"/>
    <n v="0"/>
    <n v="0"/>
    <n v="44.16"/>
    <n v="91.45"/>
    <n v="44.16"/>
    <n v="47.290000000000006"/>
    <n v="0.51711317659923461"/>
  </r>
  <r>
    <n v="2174"/>
    <x v="201"/>
    <n v="2026"/>
    <x v="2"/>
    <n v="7"/>
    <s v="Jul"/>
    <x v="3"/>
    <x v="8"/>
    <x v="3"/>
    <x v="0"/>
    <x v="0"/>
    <x v="6"/>
    <n v="3"/>
    <n v="40.28"/>
    <n v="120.84"/>
    <n v="0"/>
    <n v="0"/>
    <n v="17.12"/>
    <n v="120.84"/>
    <n v="51.36"/>
    <n v="69.48"/>
    <n v="0.57497517378351537"/>
  </r>
  <r>
    <n v="3444"/>
    <x v="201"/>
    <n v="2026"/>
    <x v="2"/>
    <n v="7"/>
    <s v="Jul"/>
    <x v="1"/>
    <x v="14"/>
    <x v="0"/>
    <x v="0"/>
    <x v="4"/>
    <x v="14"/>
    <n v="2"/>
    <n v="36.93"/>
    <n v="73.86"/>
    <n v="0"/>
    <n v="0"/>
    <n v="13.63"/>
    <n v="73.86"/>
    <n v="27.26"/>
    <n v="46.599999999999994"/>
    <n v="0.63092336853506625"/>
  </r>
  <r>
    <n v="3646"/>
    <x v="201"/>
    <n v="2026"/>
    <x v="2"/>
    <n v="7"/>
    <s v="Jul"/>
    <x v="2"/>
    <x v="2"/>
    <x v="3"/>
    <x v="0"/>
    <x v="1"/>
    <x v="3"/>
    <n v="1"/>
    <n v="143.69"/>
    <n v="143.69"/>
    <n v="0"/>
    <n v="0"/>
    <n v="80.87"/>
    <n v="143.69"/>
    <n v="80.87"/>
    <n v="62.819999999999993"/>
    <n v="0.43719117544714309"/>
  </r>
  <r>
    <n v="4558"/>
    <x v="201"/>
    <n v="2026"/>
    <x v="2"/>
    <n v="7"/>
    <s v="Jul"/>
    <x v="1"/>
    <x v="14"/>
    <x v="3"/>
    <x v="1"/>
    <x v="1"/>
    <x v="3"/>
    <n v="2"/>
    <n v="147.09"/>
    <n v="294.18"/>
    <n v="0"/>
    <n v="0"/>
    <n v="81.58"/>
    <n v="294.18"/>
    <n v="163.16"/>
    <n v="131.02000000000001"/>
    <n v="0.44537358080087025"/>
  </r>
  <r>
    <n v="4564"/>
    <x v="201"/>
    <n v="2026"/>
    <x v="2"/>
    <n v="7"/>
    <s v="Jul"/>
    <x v="2"/>
    <x v="5"/>
    <x v="0"/>
    <x v="1"/>
    <x v="1"/>
    <x v="11"/>
    <n v="1"/>
    <n v="153.88"/>
    <n v="153.88"/>
    <n v="0"/>
    <n v="0"/>
    <n v="80.98"/>
    <n v="153.88"/>
    <n v="80.98"/>
    <n v="72.899999999999991"/>
    <n v="0.47374577592929551"/>
  </r>
  <r>
    <n v="4616"/>
    <x v="201"/>
    <n v="2026"/>
    <x v="2"/>
    <n v="7"/>
    <s v="Jul"/>
    <x v="3"/>
    <x v="13"/>
    <x v="3"/>
    <x v="1"/>
    <x v="1"/>
    <x v="17"/>
    <n v="3"/>
    <n v="72.2"/>
    <n v="216.60000000000002"/>
    <n v="0"/>
    <n v="0"/>
    <n v="31.45"/>
    <n v="216.60000000000002"/>
    <n v="94.35"/>
    <n v="122.25000000000003"/>
    <n v="0.5644044321329641"/>
  </r>
  <r>
    <n v="536"/>
    <x v="202"/>
    <n v="2026"/>
    <x v="2"/>
    <n v="7"/>
    <s v="Jul"/>
    <x v="3"/>
    <x v="13"/>
    <x v="2"/>
    <x v="2"/>
    <x v="4"/>
    <x v="10"/>
    <n v="1"/>
    <n v="40.67"/>
    <n v="40.67"/>
    <n v="0"/>
    <n v="0"/>
    <n v="14.28"/>
    <n v="40.67"/>
    <n v="14.28"/>
    <n v="26.39"/>
    <n v="0.64888123924268504"/>
  </r>
  <r>
    <n v="571"/>
    <x v="202"/>
    <n v="2026"/>
    <x v="2"/>
    <n v="7"/>
    <s v="Jul"/>
    <x v="0"/>
    <x v="0"/>
    <x v="0"/>
    <x v="1"/>
    <x v="1"/>
    <x v="11"/>
    <n v="3"/>
    <n v="152.53"/>
    <n v="457.59000000000003"/>
    <n v="0"/>
    <n v="0"/>
    <n v="80.88"/>
    <n v="457.59000000000003"/>
    <n v="242.64"/>
    <n v="214.95000000000005"/>
    <n v="0.46974365698551113"/>
  </r>
  <r>
    <n v="965"/>
    <x v="202"/>
    <n v="2026"/>
    <x v="2"/>
    <n v="7"/>
    <s v="Jul"/>
    <x v="1"/>
    <x v="11"/>
    <x v="2"/>
    <x v="0"/>
    <x v="2"/>
    <x v="2"/>
    <n v="2"/>
    <n v="35.39"/>
    <n v="70.78"/>
    <n v="0.05"/>
    <n v="3.5390000000000001"/>
    <n v="13.39"/>
    <n v="67.241"/>
    <n v="26.78"/>
    <n v="40.460999999999999"/>
    <n v="0.60173108668818132"/>
  </r>
  <r>
    <n v="1504"/>
    <x v="202"/>
    <n v="2026"/>
    <x v="2"/>
    <n v="7"/>
    <s v="Jul"/>
    <x v="3"/>
    <x v="4"/>
    <x v="0"/>
    <x v="0"/>
    <x v="1"/>
    <x v="1"/>
    <n v="5"/>
    <n v="93.35"/>
    <n v="466.75"/>
    <n v="0"/>
    <n v="0"/>
    <n v="46.31"/>
    <n v="466.75"/>
    <n v="231.55"/>
    <n v="235.2"/>
    <n v="0.50391001606855912"/>
  </r>
  <r>
    <n v="2560"/>
    <x v="202"/>
    <n v="2026"/>
    <x v="2"/>
    <n v="7"/>
    <s v="Jul"/>
    <x v="1"/>
    <x v="12"/>
    <x v="0"/>
    <x v="0"/>
    <x v="0"/>
    <x v="4"/>
    <n v="2"/>
    <n v="51.71"/>
    <n v="103.42"/>
    <n v="0"/>
    <n v="0"/>
    <n v="22.75"/>
    <n v="103.42"/>
    <n v="45.5"/>
    <n v="57.92"/>
    <n v="0.5600464126861342"/>
  </r>
  <r>
    <n v="2758"/>
    <x v="202"/>
    <n v="2026"/>
    <x v="2"/>
    <n v="7"/>
    <s v="Jul"/>
    <x v="0"/>
    <x v="0"/>
    <x v="0"/>
    <x v="1"/>
    <x v="0"/>
    <x v="6"/>
    <n v="1"/>
    <n v="39.86"/>
    <n v="39.86"/>
    <n v="0"/>
    <n v="0"/>
    <n v="16.53"/>
    <n v="39.86"/>
    <n v="16.53"/>
    <n v="23.33"/>
    <n v="0.58529854490717503"/>
  </r>
  <r>
    <n v="4030"/>
    <x v="202"/>
    <n v="2026"/>
    <x v="2"/>
    <n v="7"/>
    <s v="Jul"/>
    <x v="3"/>
    <x v="8"/>
    <x v="0"/>
    <x v="1"/>
    <x v="3"/>
    <x v="13"/>
    <n v="2"/>
    <n v="83.71"/>
    <n v="167.42"/>
    <n v="0"/>
    <n v="0"/>
    <n v="39.29"/>
    <n v="167.42"/>
    <n v="78.58"/>
    <n v="88.839999999999989"/>
    <n v="0.53064150041811009"/>
  </r>
  <r>
    <n v="4337"/>
    <x v="202"/>
    <n v="2026"/>
    <x v="2"/>
    <n v="7"/>
    <s v="Jul"/>
    <x v="1"/>
    <x v="14"/>
    <x v="2"/>
    <x v="1"/>
    <x v="2"/>
    <x v="9"/>
    <n v="1"/>
    <n v="47.62"/>
    <n v="47.62"/>
    <n v="0"/>
    <n v="0"/>
    <n v="17.82"/>
    <n v="47.62"/>
    <n v="17.82"/>
    <n v="29.799999999999997"/>
    <n v="0.62578748425031494"/>
  </r>
  <r>
    <n v="5129"/>
    <x v="202"/>
    <n v="2026"/>
    <x v="2"/>
    <n v="7"/>
    <s v="Jul"/>
    <x v="1"/>
    <x v="12"/>
    <x v="0"/>
    <x v="0"/>
    <x v="0"/>
    <x v="0"/>
    <n v="1"/>
    <n v="80.05"/>
    <n v="80.05"/>
    <n v="0.05"/>
    <n v="4.0025000000000004"/>
    <n v="43.81"/>
    <n v="76.047499999999999"/>
    <n v="43.81"/>
    <n v="32.237499999999997"/>
    <n v="0.42391268615010352"/>
  </r>
  <r>
    <n v="81"/>
    <x v="203"/>
    <n v="2026"/>
    <x v="2"/>
    <n v="7"/>
    <s v="Jul"/>
    <x v="3"/>
    <x v="8"/>
    <x v="2"/>
    <x v="0"/>
    <x v="4"/>
    <x v="16"/>
    <n v="1"/>
    <n v="51.82"/>
    <n v="51.82"/>
    <n v="0"/>
    <n v="0"/>
    <n v="21.43"/>
    <n v="51.82"/>
    <n v="21.43"/>
    <n v="30.39"/>
    <n v="0.58645310690852959"/>
  </r>
  <r>
    <n v="493"/>
    <x v="203"/>
    <n v="2026"/>
    <x v="2"/>
    <n v="7"/>
    <s v="Jul"/>
    <x v="1"/>
    <x v="11"/>
    <x v="0"/>
    <x v="2"/>
    <x v="2"/>
    <x v="18"/>
    <n v="4"/>
    <n v="161.28"/>
    <n v="645.12"/>
    <n v="0.15"/>
    <n v="96.768000000000001"/>
    <n v="89.2"/>
    <n v="548.35199999999998"/>
    <n v="356.8"/>
    <n v="191.55199999999996"/>
    <n v="0.3493230625583566"/>
  </r>
  <r>
    <n v="613"/>
    <x v="203"/>
    <n v="2026"/>
    <x v="2"/>
    <n v="7"/>
    <s v="Jul"/>
    <x v="0"/>
    <x v="0"/>
    <x v="0"/>
    <x v="1"/>
    <x v="0"/>
    <x v="6"/>
    <n v="1"/>
    <n v="39.86"/>
    <n v="39.86"/>
    <n v="0.05"/>
    <n v="1.9930000000000001"/>
    <n v="16.989999999999998"/>
    <n v="37.866999999999997"/>
    <n v="16.989999999999998"/>
    <n v="20.876999999999999"/>
    <n v="0.55132437214461139"/>
  </r>
  <r>
    <n v="958"/>
    <x v="203"/>
    <n v="2026"/>
    <x v="2"/>
    <n v="7"/>
    <s v="Jul"/>
    <x v="3"/>
    <x v="8"/>
    <x v="3"/>
    <x v="1"/>
    <x v="0"/>
    <x v="8"/>
    <n v="6"/>
    <n v="102.96"/>
    <n v="617.76"/>
    <n v="0.05"/>
    <n v="30.888000000000002"/>
    <n v="51.74"/>
    <n v="586.87199999999996"/>
    <n v="310.44"/>
    <n v="276.43199999999996"/>
    <n v="0.47102604997341835"/>
  </r>
  <r>
    <n v="1270"/>
    <x v="203"/>
    <n v="2026"/>
    <x v="2"/>
    <n v="7"/>
    <s v="Jul"/>
    <x v="1"/>
    <x v="12"/>
    <x v="3"/>
    <x v="0"/>
    <x v="1"/>
    <x v="1"/>
    <n v="1"/>
    <n v="94.04"/>
    <n v="94.04"/>
    <n v="0"/>
    <n v="0"/>
    <n v="44.88"/>
    <n v="94.04"/>
    <n v="44.88"/>
    <n v="49.160000000000004"/>
    <n v="0.52275627392598889"/>
  </r>
  <r>
    <n v="1513"/>
    <x v="203"/>
    <n v="2026"/>
    <x v="2"/>
    <n v="7"/>
    <s v="Jul"/>
    <x v="3"/>
    <x v="8"/>
    <x v="0"/>
    <x v="1"/>
    <x v="1"/>
    <x v="17"/>
    <n v="2"/>
    <n v="70.790000000000006"/>
    <n v="141.58000000000001"/>
    <n v="0"/>
    <n v="0"/>
    <n v="32.44"/>
    <n v="141.58000000000001"/>
    <n v="64.88"/>
    <n v="76.700000000000017"/>
    <n v="0.541743184065546"/>
  </r>
  <r>
    <n v="2009"/>
    <x v="203"/>
    <n v="2026"/>
    <x v="2"/>
    <n v="7"/>
    <s v="Jul"/>
    <x v="2"/>
    <x v="10"/>
    <x v="0"/>
    <x v="1"/>
    <x v="2"/>
    <x v="9"/>
    <n v="2"/>
    <n v="46.41"/>
    <n v="92.82"/>
    <n v="0"/>
    <n v="0"/>
    <n v="18.600000000000001"/>
    <n v="92.82"/>
    <n v="37.200000000000003"/>
    <n v="55.61999999999999"/>
    <n v="0.59922430510665803"/>
  </r>
  <r>
    <n v="2838"/>
    <x v="203"/>
    <n v="2026"/>
    <x v="2"/>
    <n v="7"/>
    <s v="Jul"/>
    <x v="3"/>
    <x v="13"/>
    <x v="3"/>
    <x v="1"/>
    <x v="1"/>
    <x v="17"/>
    <n v="1"/>
    <n v="69.75"/>
    <n v="69.75"/>
    <n v="0"/>
    <n v="0"/>
    <n v="33.299999999999997"/>
    <n v="69.75"/>
    <n v="33.299999999999997"/>
    <n v="36.450000000000003"/>
    <n v="0.52258064516129032"/>
  </r>
  <r>
    <n v="3730"/>
    <x v="203"/>
    <n v="2026"/>
    <x v="2"/>
    <n v="7"/>
    <s v="Jul"/>
    <x v="0"/>
    <x v="15"/>
    <x v="2"/>
    <x v="2"/>
    <x v="0"/>
    <x v="6"/>
    <n v="3"/>
    <n v="40.81"/>
    <n v="122.43"/>
    <n v="0"/>
    <n v="0"/>
    <n v="16.86"/>
    <n v="122.43"/>
    <n v="50.58"/>
    <n v="71.850000000000009"/>
    <n v="0.58686596422445481"/>
  </r>
  <r>
    <n v="4287"/>
    <x v="203"/>
    <n v="2026"/>
    <x v="2"/>
    <n v="7"/>
    <s v="Jul"/>
    <x v="3"/>
    <x v="8"/>
    <x v="3"/>
    <x v="0"/>
    <x v="1"/>
    <x v="11"/>
    <n v="5"/>
    <n v="156.69"/>
    <n v="783.45"/>
    <n v="0"/>
    <n v="0"/>
    <n v="80.489999999999995"/>
    <n v="783.45"/>
    <n v="402.45"/>
    <n v="381.00000000000006"/>
    <n v="0.48631054949262881"/>
  </r>
  <r>
    <n v="4297"/>
    <x v="203"/>
    <n v="2026"/>
    <x v="2"/>
    <n v="7"/>
    <s v="Jul"/>
    <x v="1"/>
    <x v="6"/>
    <x v="3"/>
    <x v="0"/>
    <x v="2"/>
    <x v="18"/>
    <n v="1"/>
    <n v="168.59"/>
    <n v="168.59"/>
    <n v="0.1"/>
    <n v="16.859000000000002"/>
    <n v="88.8"/>
    <n v="151.73099999999999"/>
    <n v="88.8"/>
    <n v="62.930999999999997"/>
    <n v="0.41475374181940405"/>
  </r>
  <r>
    <n v="5118"/>
    <x v="203"/>
    <n v="2026"/>
    <x v="2"/>
    <n v="7"/>
    <s v="Jul"/>
    <x v="1"/>
    <x v="12"/>
    <x v="0"/>
    <x v="2"/>
    <x v="2"/>
    <x v="2"/>
    <n v="5"/>
    <n v="36.880000000000003"/>
    <n v="184.4"/>
    <n v="0.1"/>
    <n v="18.440000000000001"/>
    <n v="13.76"/>
    <n v="165.96"/>
    <n v="68.8"/>
    <n v="97.160000000000011"/>
    <n v="0.58544227524704751"/>
  </r>
  <r>
    <n v="363"/>
    <x v="204"/>
    <n v="2026"/>
    <x v="2"/>
    <n v="7"/>
    <s v="Jul"/>
    <x v="0"/>
    <x v="0"/>
    <x v="1"/>
    <x v="2"/>
    <x v="2"/>
    <x v="15"/>
    <n v="8"/>
    <n v="136.13"/>
    <n v="1089.04"/>
    <n v="0.1"/>
    <n v="108.904"/>
    <n v="66.55"/>
    <n v="980.13599999999997"/>
    <n v="532.4"/>
    <n v="447.73599999999999"/>
    <n v="0.45681007533648393"/>
  </r>
  <r>
    <n v="4243"/>
    <x v="204"/>
    <n v="2026"/>
    <x v="2"/>
    <n v="7"/>
    <s v="Jul"/>
    <x v="1"/>
    <x v="14"/>
    <x v="3"/>
    <x v="0"/>
    <x v="0"/>
    <x v="6"/>
    <n v="2"/>
    <n v="40.479999999999997"/>
    <n v="80.959999999999994"/>
    <n v="0.05"/>
    <n v="4.048"/>
    <n v="16.93"/>
    <n v="76.911999999999992"/>
    <n v="33.86"/>
    <n v="43.051999999999992"/>
    <n v="0.5597566049511129"/>
  </r>
  <r>
    <n v="4348"/>
    <x v="204"/>
    <n v="2026"/>
    <x v="2"/>
    <n v="7"/>
    <s v="Jul"/>
    <x v="0"/>
    <x v="0"/>
    <x v="0"/>
    <x v="1"/>
    <x v="0"/>
    <x v="4"/>
    <n v="4"/>
    <n v="50.09"/>
    <n v="200.36"/>
    <n v="0"/>
    <n v="0"/>
    <n v="22.11"/>
    <n v="200.36"/>
    <n v="88.44"/>
    <n v="111.92000000000002"/>
    <n v="0.55859452984627678"/>
  </r>
  <r>
    <n v="4405"/>
    <x v="204"/>
    <n v="2026"/>
    <x v="2"/>
    <n v="7"/>
    <s v="Jul"/>
    <x v="3"/>
    <x v="8"/>
    <x v="0"/>
    <x v="0"/>
    <x v="1"/>
    <x v="11"/>
    <n v="1"/>
    <n v="156.54"/>
    <n v="156.54"/>
    <n v="0.1"/>
    <n v="15.654"/>
    <n v="77.38"/>
    <n v="140.886"/>
    <n v="77.38"/>
    <n v="63.506"/>
    <n v="0.4507616086765186"/>
  </r>
  <r>
    <n v="4857"/>
    <x v="204"/>
    <n v="2026"/>
    <x v="2"/>
    <n v="7"/>
    <s v="Jul"/>
    <x v="1"/>
    <x v="6"/>
    <x v="2"/>
    <x v="0"/>
    <x v="1"/>
    <x v="11"/>
    <n v="1"/>
    <n v="152.1"/>
    <n v="152.1"/>
    <n v="0.1"/>
    <n v="15.21"/>
    <n v="80.459999999999994"/>
    <n v="136.88999999999999"/>
    <n v="80.459999999999994"/>
    <n v="56.429999999999993"/>
    <n v="0.41222879684418146"/>
  </r>
  <r>
    <n v="87"/>
    <x v="205"/>
    <n v="2026"/>
    <x v="2"/>
    <n v="7"/>
    <s v="Jul"/>
    <x v="1"/>
    <x v="11"/>
    <x v="0"/>
    <x v="0"/>
    <x v="1"/>
    <x v="11"/>
    <n v="1"/>
    <n v="155.35"/>
    <n v="155.35"/>
    <n v="0"/>
    <n v="0"/>
    <n v="80.47"/>
    <n v="155.35"/>
    <n v="80.47"/>
    <n v="74.88"/>
    <n v="0.48200836820083681"/>
  </r>
  <r>
    <n v="315"/>
    <x v="205"/>
    <n v="2026"/>
    <x v="2"/>
    <n v="7"/>
    <s v="Jul"/>
    <x v="2"/>
    <x v="3"/>
    <x v="3"/>
    <x v="1"/>
    <x v="0"/>
    <x v="0"/>
    <n v="1"/>
    <n v="81.13"/>
    <n v="81.13"/>
    <n v="0.05"/>
    <n v="4.0564999999999998"/>
    <n v="42.41"/>
    <n v="77.073499999999996"/>
    <n v="42.41"/>
    <n v="34.663499999999999"/>
    <n v="0.44974602165465433"/>
  </r>
  <r>
    <n v="970"/>
    <x v="205"/>
    <n v="2026"/>
    <x v="2"/>
    <n v="7"/>
    <s v="Jul"/>
    <x v="1"/>
    <x v="11"/>
    <x v="0"/>
    <x v="1"/>
    <x v="1"/>
    <x v="3"/>
    <n v="1"/>
    <n v="145.87"/>
    <n v="145.87"/>
    <n v="0"/>
    <n v="0"/>
    <n v="81.430000000000007"/>
    <n v="145.87"/>
    <n v="81.430000000000007"/>
    <n v="64.44"/>
    <n v="0.44176321382052508"/>
  </r>
  <r>
    <n v="1891"/>
    <x v="205"/>
    <n v="2026"/>
    <x v="2"/>
    <n v="7"/>
    <s v="Jul"/>
    <x v="1"/>
    <x v="12"/>
    <x v="0"/>
    <x v="1"/>
    <x v="1"/>
    <x v="11"/>
    <n v="6"/>
    <n v="151.88999999999999"/>
    <n v="911.33999999999992"/>
    <n v="0.15"/>
    <n v="136.70099999999999"/>
    <n v="76.83"/>
    <n v="774.6389999999999"/>
    <n v="460.98"/>
    <n v="313.65899999999988"/>
    <n v="0.40490989996630677"/>
  </r>
  <r>
    <n v="2148"/>
    <x v="205"/>
    <n v="2026"/>
    <x v="2"/>
    <n v="7"/>
    <s v="Jul"/>
    <x v="2"/>
    <x v="10"/>
    <x v="0"/>
    <x v="1"/>
    <x v="4"/>
    <x v="10"/>
    <n v="2"/>
    <n v="41.14"/>
    <n v="82.28"/>
    <n v="0.1"/>
    <n v="8.2279999999999998"/>
    <n v="14.84"/>
    <n v="74.052000000000007"/>
    <n v="29.68"/>
    <n v="44.372000000000007"/>
    <n v="0.59920056176740677"/>
  </r>
  <r>
    <n v="2467"/>
    <x v="205"/>
    <n v="2026"/>
    <x v="2"/>
    <n v="7"/>
    <s v="Jul"/>
    <x v="3"/>
    <x v="4"/>
    <x v="2"/>
    <x v="0"/>
    <x v="0"/>
    <x v="4"/>
    <n v="1"/>
    <n v="49.5"/>
    <n v="49.5"/>
    <n v="0"/>
    <n v="0"/>
    <n v="21.83"/>
    <n v="49.5"/>
    <n v="21.83"/>
    <n v="27.67"/>
    <n v="0.55898989898989904"/>
  </r>
  <r>
    <n v="3710"/>
    <x v="205"/>
    <n v="2026"/>
    <x v="2"/>
    <n v="7"/>
    <s v="Jul"/>
    <x v="3"/>
    <x v="7"/>
    <x v="0"/>
    <x v="1"/>
    <x v="2"/>
    <x v="9"/>
    <n v="2"/>
    <n v="46.48"/>
    <n v="92.96"/>
    <n v="0.05"/>
    <n v="4.6479999999999997"/>
    <n v="18.760000000000002"/>
    <n v="88.311999999999983"/>
    <n v="37.520000000000003"/>
    <n v="50.79199999999998"/>
    <n v="0.57514267596702584"/>
  </r>
  <r>
    <n v="3714"/>
    <x v="205"/>
    <n v="2026"/>
    <x v="2"/>
    <n v="7"/>
    <s v="Jul"/>
    <x v="2"/>
    <x v="2"/>
    <x v="3"/>
    <x v="0"/>
    <x v="2"/>
    <x v="2"/>
    <n v="1"/>
    <n v="36.909999999999997"/>
    <n v="36.909999999999997"/>
    <n v="0"/>
    <n v="0"/>
    <n v="13.56"/>
    <n v="36.909999999999997"/>
    <n v="13.56"/>
    <n v="23.349999999999994"/>
    <n v="0.63261988620969922"/>
  </r>
  <r>
    <n v="3893"/>
    <x v="205"/>
    <n v="2026"/>
    <x v="2"/>
    <n v="7"/>
    <s v="Jul"/>
    <x v="0"/>
    <x v="0"/>
    <x v="0"/>
    <x v="0"/>
    <x v="2"/>
    <x v="2"/>
    <n v="1"/>
    <n v="35.6"/>
    <n v="35.6"/>
    <n v="0"/>
    <n v="0"/>
    <n v="13.91"/>
    <n v="35.6"/>
    <n v="13.91"/>
    <n v="21.69"/>
    <n v="0.60926966292134832"/>
  </r>
  <r>
    <n v="4136"/>
    <x v="205"/>
    <n v="2026"/>
    <x v="2"/>
    <n v="7"/>
    <s v="Jul"/>
    <x v="1"/>
    <x v="11"/>
    <x v="2"/>
    <x v="1"/>
    <x v="0"/>
    <x v="0"/>
    <n v="2"/>
    <n v="80.25"/>
    <n v="160.5"/>
    <n v="0.05"/>
    <n v="8.0250000000000004"/>
    <n v="42.39"/>
    <n v="152.47499999999999"/>
    <n v="84.78"/>
    <n v="67.694999999999993"/>
    <n v="0.44397442203639936"/>
  </r>
  <r>
    <n v="4212"/>
    <x v="205"/>
    <n v="2026"/>
    <x v="2"/>
    <n v="7"/>
    <s v="Jul"/>
    <x v="0"/>
    <x v="0"/>
    <x v="3"/>
    <x v="0"/>
    <x v="2"/>
    <x v="9"/>
    <n v="2"/>
    <n v="47.52"/>
    <n v="95.04"/>
    <n v="0.1"/>
    <n v="9.5040000000000013"/>
    <n v="17.86"/>
    <n v="85.536000000000001"/>
    <n v="35.72"/>
    <n v="49.816000000000003"/>
    <n v="0.58239805462027683"/>
  </r>
  <r>
    <n v="4332"/>
    <x v="205"/>
    <n v="2026"/>
    <x v="2"/>
    <n v="7"/>
    <s v="Jul"/>
    <x v="3"/>
    <x v="13"/>
    <x v="0"/>
    <x v="1"/>
    <x v="2"/>
    <x v="18"/>
    <n v="2"/>
    <n v="164.58"/>
    <n v="329.16"/>
    <n v="0.1"/>
    <n v="32.916000000000004"/>
    <n v="86.55"/>
    <n v="296.24400000000003"/>
    <n v="173.1"/>
    <n v="123.14400000000003"/>
    <n v="0.41568436829100341"/>
  </r>
  <r>
    <n v="702"/>
    <x v="206"/>
    <n v="2026"/>
    <x v="2"/>
    <n v="7"/>
    <s v="Jul"/>
    <x v="0"/>
    <x v="9"/>
    <x v="0"/>
    <x v="1"/>
    <x v="0"/>
    <x v="6"/>
    <n v="1"/>
    <n v="39.99"/>
    <n v="39.99"/>
    <n v="0.05"/>
    <n v="1.9995000000000003"/>
    <n v="16.739999999999998"/>
    <n v="37.990499999999997"/>
    <n v="16.739999999999998"/>
    <n v="21.250499999999999"/>
    <n v="0.55936352509179932"/>
  </r>
  <r>
    <n v="1223"/>
    <x v="206"/>
    <n v="2026"/>
    <x v="2"/>
    <n v="7"/>
    <s v="Jul"/>
    <x v="1"/>
    <x v="12"/>
    <x v="2"/>
    <x v="1"/>
    <x v="1"/>
    <x v="3"/>
    <n v="1"/>
    <n v="140.44"/>
    <n v="140.44"/>
    <n v="0"/>
    <n v="0"/>
    <n v="77.08"/>
    <n v="140.44"/>
    <n v="77.08"/>
    <n v="63.36"/>
    <n v="0.45115351751637711"/>
  </r>
  <r>
    <n v="1370"/>
    <x v="206"/>
    <n v="2026"/>
    <x v="2"/>
    <n v="7"/>
    <s v="Jul"/>
    <x v="2"/>
    <x v="10"/>
    <x v="3"/>
    <x v="1"/>
    <x v="4"/>
    <x v="12"/>
    <n v="2"/>
    <n v="123.73"/>
    <n v="247.46"/>
    <n v="0.05"/>
    <n v="12.373000000000001"/>
    <n v="68.22"/>
    <n v="235.08699999999999"/>
    <n v="136.44"/>
    <n v="98.646999999999991"/>
    <n v="0.41961911973014243"/>
  </r>
  <r>
    <n v="3476"/>
    <x v="206"/>
    <n v="2026"/>
    <x v="2"/>
    <n v="7"/>
    <s v="Jul"/>
    <x v="3"/>
    <x v="13"/>
    <x v="1"/>
    <x v="1"/>
    <x v="2"/>
    <x v="15"/>
    <n v="3"/>
    <n v="132.68"/>
    <n v="398.04"/>
    <n v="0.15"/>
    <n v="59.706000000000003"/>
    <n v="67.38"/>
    <n v="338.334"/>
    <n v="202.14"/>
    <n v="136.19400000000002"/>
    <n v="0.40254304917625783"/>
  </r>
  <r>
    <n v="4066"/>
    <x v="206"/>
    <n v="2026"/>
    <x v="2"/>
    <n v="7"/>
    <s v="Jul"/>
    <x v="3"/>
    <x v="7"/>
    <x v="2"/>
    <x v="1"/>
    <x v="4"/>
    <x v="14"/>
    <n v="1"/>
    <n v="35.479999999999997"/>
    <n v="35.479999999999997"/>
    <n v="0.05"/>
    <n v="1.774"/>
    <n v="14.15"/>
    <n v="33.705999999999996"/>
    <n v="14.15"/>
    <n v="19.555999999999997"/>
    <n v="0.58019343737020113"/>
  </r>
  <r>
    <n v="4153"/>
    <x v="206"/>
    <n v="2026"/>
    <x v="2"/>
    <n v="7"/>
    <s v="Jul"/>
    <x v="3"/>
    <x v="7"/>
    <x v="0"/>
    <x v="2"/>
    <x v="2"/>
    <x v="15"/>
    <n v="3"/>
    <n v="134.63"/>
    <n v="403.89"/>
    <n v="0"/>
    <n v="0"/>
    <n v="67.2"/>
    <n v="403.89"/>
    <n v="201.60000000000002"/>
    <n v="202.28999999999996"/>
    <n v="0.50085419297333422"/>
  </r>
  <r>
    <n v="379"/>
    <x v="207"/>
    <n v="2026"/>
    <x v="2"/>
    <n v="7"/>
    <s v="Jul"/>
    <x v="0"/>
    <x v="9"/>
    <x v="3"/>
    <x v="1"/>
    <x v="1"/>
    <x v="17"/>
    <n v="3"/>
    <n v="72.03"/>
    <n v="216.09"/>
    <n v="0"/>
    <n v="0"/>
    <n v="32.46"/>
    <n v="216.09"/>
    <n v="97.38"/>
    <n v="118.71000000000001"/>
    <n v="0.54935443565181175"/>
  </r>
  <r>
    <n v="820"/>
    <x v="207"/>
    <n v="2026"/>
    <x v="2"/>
    <n v="7"/>
    <s v="Jul"/>
    <x v="3"/>
    <x v="7"/>
    <x v="3"/>
    <x v="0"/>
    <x v="4"/>
    <x v="10"/>
    <n v="1"/>
    <n v="40.24"/>
    <n v="40.24"/>
    <n v="0"/>
    <n v="0"/>
    <n v="15.05"/>
    <n v="40.24"/>
    <n v="15.05"/>
    <n v="25.19"/>
    <n v="0.62599403578528823"/>
  </r>
  <r>
    <n v="2003"/>
    <x v="207"/>
    <n v="2026"/>
    <x v="2"/>
    <n v="7"/>
    <s v="Jul"/>
    <x v="2"/>
    <x v="5"/>
    <x v="2"/>
    <x v="0"/>
    <x v="2"/>
    <x v="2"/>
    <n v="1"/>
    <n v="36.14"/>
    <n v="36.14"/>
    <n v="0"/>
    <n v="0"/>
    <n v="13.52"/>
    <n v="36.14"/>
    <n v="13.52"/>
    <n v="22.62"/>
    <n v="0.62589928057553956"/>
  </r>
  <r>
    <n v="2682"/>
    <x v="207"/>
    <n v="2026"/>
    <x v="2"/>
    <n v="7"/>
    <s v="Jul"/>
    <x v="1"/>
    <x v="11"/>
    <x v="0"/>
    <x v="1"/>
    <x v="4"/>
    <x v="10"/>
    <n v="2"/>
    <n v="40.22"/>
    <n v="80.44"/>
    <n v="0.05"/>
    <n v="4.0220000000000002"/>
    <n v="14.72"/>
    <n v="76.417999999999992"/>
    <n v="29.44"/>
    <n v="46.977999999999994"/>
    <n v="0.61475045146431473"/>
  </r>
  <r>
    <n v="3860"/>
    <x v="207"/>
    <n v="2026"/>
    <x v="2"/>
    <n v="7"/>
    <s v="Jul"/>
    <x v="3"/>
    <x v="7"/>
    <x v="0"/>
    <x v="0"/>
    <x v="4"/>
    <x v="14"/>
    <n v="3"/>
    <n v="37.130000000000003"/>
    <n v="111.39000000000001"/>
    <n v="0.05"/>
    <n v="5.5695000000000014"/>
    <n v="14.29"/>
    <n v="105.82050000000001"/>
    <n v="42.87"/>
    <n v="62.950500000000012"/>
    <n v="0.59488000907196625"/>
  </r>
  <r>
    <n v="4063"/>
    <x v="207"/>
    <n v="2026"/>
    <x v="2"/>
    <n v="7"/>
    <s v="Jul"/>
    <x v="0"/>
    <x v="9"/>
    <x v="0"/>
    <x v="1"/>
    <x v="3"/>
    <x v="19"/>
    <n v="4"/>
    <n v="125.07"/>
    <n v="500.28"/>
    <n v="0.05"/>
    <n v="25.013999999999999"/>
    <n v="60"/>
    <n v="475.26599999999996"/>
    <n v="240"/>
    <n v="235.26599999999996"/>
    <n v="0.4950196311118405"/>
  </r>
  <r>
    <n v="4474"/>
    <x v="207"/>
    <n v="2026"/>
    <x v="2"/>
    <n v="7"/>
    <s v="Jul"/>
    <x v="3"/>
    <x v="13"/>
    <x v="1"/>
    <x v="0"/>
    <x v="4"/>
    <x v="12"/>
    <n v="5"/>
    <n v="122.14"/>
    <n v="610.70000000000005"/>
    <n v="0.05"/>
    <n v="30.535000000000004"/>
    <n v="70.64"/>
    <n v="580.16499999999996"/>
    <n v="353.2"/>
    <n v="226.96499999999997"/>
    <n v="0.39120767367903958"/>
  </r>
  <r>
    <n v="21"/>
    <x v="208"/>
    <n v="2026"/>
    <x v="2"/>
    <n v="7"/>
    <s v="Jul"/>
    <x v="1"/>
    <x v="11"/>
    <x v="0"/>
    <x v="2"/>
    <x v="3"/>
    <x v="19"/>
    <n v="1"/>
    <n v="120.09"/>
    <n v="120.09"/>
    <n v="0"/>
    <n v="0"/>
    <n v="62.18"/>
    <n v="120.09"/>
    <n v="62.18"/>
    <n v="57.910000000000004"/>
    <n v="0.48222166708302111"/>
  </r>
  <r>
    <n v="368"/>
    <x v="208"/>
    <n v="2026"/>
    <x v="2"/>
    <n v="7"/>
    <s v="Jul"/>
    <x v="3"/>
    <x v="4"/>
    <x v="3"/>
    <x v="0"/>
    <x v="0"/>
    <x v="8"/>
    <n v="6"/>
    <n v="102.75"/>
    <n v="616.5"/>
    <n v="0"/>
    <n v="0"/>
    <n v="51.55"/>
    <n v="616.5"/>
    <n v="309.29999999999995"/>
    <n v="307.20000000000005"/>
    <n v="0.49829683698296845"/>
  </r>
  <r>
    <n v="457"/>
    <x v="208"/>
    <n v="2026"/>
    <x v="2"/>
    <n v="7"/>
    <s v="Jul"/>
    <x v="2"/>
    <x v="2"/>
    <x v="0"/>
    <x v="0"/>
    <x v="3"/>
    <x v="7"/>
    <n v="4"/>
    <n v="191.15"/>
    <n v="764.6"/>
    <n v="0"/>
    <n v="0"/>
    <n v="105.01"/>
    <n v="764.6"/>
    <n v="420.04"/>
    <n v="344.56"/>
    <n v="0.45064085796494896"/>
  </r>
  <r>
    <n v="1516"/>
    <x v="208"/>
    <n v="2026"/>
    <x v="2"/>
    <n v="7"/>
    <s v="Jul"/>
    <x v="0"/>
    <x v="9"/>
    <x v="0"/>
    <x v="2"/>
    <x v="4"/>
    <x v="10"/>
    <n v="2"/>
    <n v="40.15"/>
    <n v="80.3"/>
    <n v="0.1"/>
    <n v="8.0299999999999994"/>
    <n v="14.86"/>
    <n v="72.27"/>
    <n v="29.72"/>
    <n v="42.55"/>
    <n v="0.58876435588764353"/>
  </r>
  <r>
    <n v="2266"/>
    <x v="208"/>
    <n v="2026"/>
    <x v="2"/>
    <n v="7"/>
    <s v="Jul"/>
    <x v="1"/>
    <x v="11"/>
    <x v="3"/>
    <x v="2"/>
    <x v="3"/>
    <x v="13"/>
    <n v="1"/>
    <n v="83.05"/>
    <n v="83.05"/>
    <n v="0"/>
    <n v="0"/>
    <n v="38.86"/>
    <n v="83.05"/>
    <n v="38.86"/>
    <n v="44.19"/>
    <n v="0.53208910295003009"/>
  </r>
  <r>
    <n v="2802"/>
    <x v="208"/>
    <n v="2026"/>
    <x v="2"/>
    <n v="7"/>
    <s v="Jul"/>
    <x v="0"/>
    <x v="9"/>
    <x v="0"/>
    <x v="0"/>
    <x v="1"/>
    <x v="3"/>
    <n v="2"/>
    <n v="146.22999999999999"/>
    <n v="292.45999999999998"/>
    <n v="0"/>
    <n v="0"/>
    <n v="79.040000000000006"/>
    <n v="292.45999999999998"/>
    <n v="158.08000000000001"/>
    <n v="134.37999999999997"/>
    <n v="0.45948163851466861"/>
  </r>
  <r>
    <n v="3604"/>
    <x v="208"/>
    <n v="2026"/>
    <x v="2"/>
    <n v="7"/>
    <s v="Jul"/>
    <x v="1"/>
    <x v="14"/>
    <x v="0"/>
    <x v="0"/>
    <x v="1"/>
    <x v="3"/>
    <n v="2"/>
    <n v="144.09"/>
    <n v="288.18"/>
    <n v="0"/>
    <n v="0"/>
    <n v="77.67"/>
    <n v="288.18"/>
    <n v="155.34"/>
    <n v="132.84"/>
    <n v="0.46096189881324173"/>
  </r>
  <r>
    <n v="3644"/>
    <x v="208"/>
    <n v="2026"/>
    <x v="2"/>
    <n v="7"/>
    <s v="Jul"/>
    <x v="2"/>
    <x v="10"/>
    <x v="2"/>
    <x v="2"/>
    <x v="1"/>
    <x v="1"/>
    <n v="3"/>
    <n v="93.01"/>
    <n v="279.03000000000003"/>
    <n v="0.15"/>
    <n v="41.854500000000002"/>
    <n v="46.68"/>
    <n v="237.17550000000003"/>
    <n v="140.04"/>
    <n v="97.135500000000036"/>
    <n v="0.4095511551572571"/>
  </r>
  <r>
    <n v="4271"/>
    <x v="208"/>
    <n v="2026"/>
    <x v="2"/>
    <n v="7"/>
    <s v="Jul"/>
    <x v="0"/>
    <x v="0"/>
    <x v="2"/>
    <x v="1"/>
    <x v="3"/>
    <x v="19"/>
    <n v="1"/>
    <n v="121.61"/>
    <n v="121.61"/>
    <n v="0.1"/>
    <n v="12.161000000000001"/>
    <n v="60.58"/>
    <n v="109.449"/>
    <n v="60.58"/>
    <n v="48.869"/>
    <n v="0.4465001964385239"/>
  </r>
  <r>
    <n v="272"/>
    <x v="209"/>
    <n v="2026"/>
    <x v="2"/>
    <n v="7"/>
    <s v="Jul"/>
    <x v="3"/>
    <x v="4"/>
    <x v="0"/>
    <x v="2"/>
    <x v="3"/>
    <x v="7"/>
    <n v="2"/>
    <n v="195.09"/>
    <n v="390.18"/>
    <n v="0"/>
    <n v="0"/>
    <n v="106.82"/>
    <n v="390.18"/>
    <n v="213.64"/>
    <n v="176.54000000000002"/>
    <n v="0.45245783997129535"/>
  </r>
  <r>
    <n v="1469"/>
    <x v="209"/>
    <n v="2026"/>
    <x v="2"/>
    <n v="7"/>
    <s v="Jul"/>
    <x v="2"/>
    <x v="10"/>
    <x v="2"/>
    <x v="0"/>
    <x v="2"/>
    <x v="18"/>
    <n v="3"/>
    <n v="167.52"/>
    <n v="502.56000000000006"/>
    <n v="0"/>
    <n v="0"/>
    <n v="87.26"/>
    <n v="502.56000000000006"/>
    <n v="261.78000000000003"/>
    <n v="240.78000000000003"/>
    <n v="0.4791069723018147"/>
  </r>
  <r>
    <n v="2253"/>
    <x v="209"/>
    <n v="2026"/>
    <x v="2"/>
    <n v="7"/>
    <s v="Jul"/>
    <x v="1"/>
    <x v="14"/>
    <x v="3"/>
    <x v="1"/>
    <x v="0"/>
    <x v="4"/>
    <n v="3"/>
    <n v="50.98"/>
    <n v="152.94"/>
    <n v="0"/>
    <n v="0"/>
    <n v="22.63"/>
    <n v="152.94"/>
    <n v="67.89"/>
    <n v="85.05"/>
    <n v="0.55610043154178113"/>
  </r>
  <r>
    <n v="2554"/>
    <x v="209"/>
    <n v="2026"/>
    <x v="2"/>
    <n v="7"/>
    <s v="Jul"/>
    <x v="1"/>
    <x v="11"/>
    <x v="3"/>
    <x v="1"/>
    <x v="4"/>
    <x v="16"/>
    <n v="2"/>
    <n v="49.98"/>
    <n v="99.96"/>
    <n v="0.1"/>
    <n v="9.9960000000000004"/>
    <n v="21.91"/>
    <n v="89.963999999999999"/>
    <n v="43.82"/>
    <n v="46.143999999999998"/>
    <n v="0.51291627762215997"/>
  </r>
  <r>
    <n v="2624"/>
    <x v="209"/>
    <n v="2026"/>
    <x v="2"/>
    <n v="7"/>
    <s v="Jul"/>
    <x v="3"/>
    <x v="4"/>
    <x v="1"/>
    <x v="2"/>
    <x v="2"/>
    <x v="2"/>
    <n v="4"/>
    <n v="36.44"/>
    <n v="145.76"/>
    <n v="0.15"/>
    <n v="21.863999999999997"/>
    <n v="13.32"/>
    <n v="123.89599999999999"/>
    <n v="53.28"/>
    <n v="70.615999999999985"/>
    <n v="0.5699619035319945"/>
  </r>
  <r>
    <n v="3338"/>
    <x v="209"/>
    <n v="2026"/>
    <x v="2"/>
    <n v="7"/>
    <s v="Jul"/>
    <x v="0"/>
    <x v="0"/>
    <x v="0"/>
    <x v="0"/>
    <x v="3"/>
    <x v="7"/>
    <n v="1"/>
    <n v="195.34"/>
    <n v="195.34"/>
    <n v="0.05"/>
    <n v="9.7670000000000012"/>
    <n v="106.6"/>
    <n v="185.57300000000001"/>
    <n v="106.6"/>
    <n v="78.973000000000013"/>
    <n v="0.42556298599472991"/>
  </r>
  <r>
    <n v="4575"/>
    <x v="209"/>
    <n v="2026"/>
    <x v="2"/>
    <n v="7"/>
    <s v="Jul"/>
    <x v="2"/>
    <x v="5"/>
    <x v="0"/>
    <x v="2"/>
    <x v="0"/>
    <x v="8"/>
    <n v="1"/>
    <n v="103.31"/>
    <n v="103.31"/>
    <n v="0"/>
    <n v="0"/>
    <n v="50.93"/>
    <n v="103.31"/>
    <n v="50.93"/>
    <n v="52.38"/>
    <n v="0.50701771367728199"/>
  </r>
  <r>
    <n v="4871"/>
    <x v="209"/>
    <n v="2026"/>
    <x v="2"/>
    <n v="7"/>
    <s v="Jul"/>
    <x v="0"/>
    <x v="0"/>
    <x v="0"/>
    <x v="1"/>
    <x v="3"/>
    <x v="19"/>
    <n v="3"/>
    <n v="123.31"/>
    <n v="369.93"/>
    <n v="0"/>
    <n v="0"/>
    <n v="59.16"/>
    <n v="369.93"/>
    <n v="177.48"/>
    <n v="192.45000000000002"/>
    <n v="0.52023355770010549"/>
  </r>
  <r>
    <n v="4931"/>
    <x v="209"/>
    <n v="2026"/>
    <x v="2"/>
    <n v="7"/>
    <s v="Jul"/>
    <x v="0"/>
    <x v="15"/>
    <x v="0"/>
    <x v="1"/>
    <x v="4"/>
    <x v="10"/>
    <n v="1"/>
    <n v="40.36"/>
    <n v="40.36"/>
    <n v="0.1"/>
    <n v="4.0360000000000005"/>
    <n v="14.82"/>
    <n v="36.323999999999998"/>
    <n v="14.82"/>
    <n v="21.503999999999998"/>
    <n v="0.59200528576148004"/>
  </r>
  <r>
    <n v="4962"/>
    <x v="209"/>
    <n v="2026"/>
    <x v="2"/>
    <n v="7"/>
    <s v="Jul"/>
    <x v="0"/>
    <x v="15"/>
    <x v="2"/>
    <x v="1"/>
    <x v="3"/>
    <x v="13"/>
    <n v="2"/>
    <n v="83.06"/>
    <n v="166.12"/>
    <n v="0"/>
    <n v="0"/>
    <n v="38.74"/>
    <n v="166.12"/>
    <n v="77.48"/>
    <n v="88.64"/>
    <n v="0.5335901757765471"/>
  </r>
  <r>
    <n v="5006"/>
    <x v="209"/>
    <n v="2026"/>
    <x v="2"/>
    <n v="7"/>
    <s v="Jul"/>
    <x v="2"/>
    <x v="3"/>
    <x v="0"/>
    <x v="0"/>
    <x v="1"/>
    <x v="11"/>
    <n v="2"/>
    <n v="151.72999999999999"/>
    <n v="303.45999999999998"/>
    <n v="0"/>
    <n v="0"/>
    <n v="81.209999999999994"/>
    <n v="303.45999999999998"/>
    <n v="162.41999999999999"/>
    <n v="141.04"/>
    <n v="0.46477295195412904"/>
  </r>
  <r>
    <n v="5033"/>
    <x v="209"/>
    <n v="2026"/>
    <x v="2"/>
    <n v="7"/>
    <s v="Jul"/>
    <x v="3"/>
    <x v="8"/>
    <x v="0"/>
    <x v="1"/>
    <x v="1"/>
    <x v="17"/>
    <n v="4"/>
    <n v="72.010000000000005"/>
    <n v="288.04000000000002"/>
    <n v="0.05"/>
    <n v="14.402000000000001"/>
    <n v="32.36"/>
    <n v="273.63800000000003"/>
    <n v="129.44"/>
    <n v="144.19800000000004"/>
    <n v="0.52696628392255473"/>
  </r>
  <r>
    <n v="5117"/>
    <x v="209"/>
    <n v="2026"/>
    <x v="2"/>
    <n v="7"/>
    <s v="Jul"/>
    <x v="1"/>
    <x v="11"/>
    <x v="0"/>
    <x v="2"/>
    <x v="1"/>
    <x v="11"/>
    <n v="1"/>
    <n v="154.87"/>
    <n v="154.87"/>
    <n v="0"/>
    <n v="0"/>
    <n v="80.459999999999994"/>
    <n v="154.87"/>
    <n v="80.459999999999994"/>
    <n v="74.410000000000011"/>
    <n v="0.48046748886162594"/>
  </r>
  <r>
    <n v="954"/>
    <x v="210"/>
    <n v="2026"/>
    <x v="2"/>
    <n v="7"/>
    <s v="Jul"/>
    <x v="1"/>
    <x v="1"/>
    <x v="0"/>
    <x v="1"/>
    <x v="2"/>
    <x v="15"/>
    <n v="3"/>
    <n v="134.61000000000001"/>
    <n v="403.83000000000004"/>
    <n v="0.1"/>
    <n v="40.38300000000001"/>
    <n v="65.77"/>
    <n v="363.44700000000006"/>
    <n v="197.31"/>
    <n v="166.13700000000006"/>
    <n v="0.45711479252820914"/>
  </r>
  <r>
    <n v="1644"/>
    <x v="210"/>
    <n v="2026"/>
    <x v="2"/>
    <n v="7"/>
    <s v="Jul"/>
    <x v="3"/>
    <x v="13"/>
    <x v="0"/>
    <x v="0"/>
    <x v="0"/>
    <x v="0"/>
    <n v="3"/>
    <n v="81.5"/>
    <n v="244.5"/>
    <n v="0.05"/>
    <n v="12.225000000000001"/>
    <n v="43.85"/>
    <n v="232.27499999999998"/>
    <n v="131.55000000000001"/>
    <n v="100.72499999999997"/>
    <n v="0.43364546335163051"/>
  </r>
  <r>
    <n v="2030"/>
    <x v="210"/>
    <n v="2026"/>
    <x v="2"/>
    <n v="7"/>
    <s v="Jul"/>
    <x v="0"/>
    <x v="0"/>
    <x v="3"/>
    <x v="2"/>
    <x v="2"/>
    <x v="15"/>
    <n v="2"/>
    <n v="135.63"/>
    <n v="271.26"/>
    <n v="0"/>
    <n v="0"/>
    <n v="66.63"/>
    <n v="271.26"/>
    <n v="133.26"/>
    <n v="138"/>
    <n v="0.50873700508737008"/>
  </r>
  <r>
    <n v="2595"/>
    <x v="210"/>
    <n v="2026"/>
    <x v="2"/>
    <n v="7"/>
    <s v="Jul"/>
    <x v="0"/>
    <x v="9"/>
    <x v="1"/>
    <x v="2"/>
    <x v="2"/>
    <x v="15"/>
    <n v="15"/>
    <n v="133.44999999999999"/>
    <n v="2001.7499999999998"/>
    <n v="0.2"/>
    <n v="400.34999999999997"/>
    <n v="65.819999999999993"/>
    <n v="1601.3999999999999"/>
    <n v="987.3"/>
    <n v="614.09999999999991"/>
    <n v="0.3834769576620457"/>
  </r>
  <r>
    <n v="2763"/>
    <x v="210"/>
    <n v="2026"/>
    <x v="2"/>
    <n v="7"/>
    <s v="Jul"/>
    <x v="0"/>
    <x v="15"/>
    <x v="0"/>
    <x v="2"/>
    <x v="3"/>
    <x v="19"/>
    <n v="1"/>
    <n v="120.94"/>
    <n v="120.94"/>
    <n v="0"/>
    <n v="0"/>
    <n v="62.24"/>
    <n v="120.94"/>
    <n v="62.24"/>
    <n v="58.699999999999996"/>
    <n v="0.48536464362493797"/>
  </r>
  <r>
    <n v="3537"/>
    <x v="210"/>
    <n v="2026"/>
    <x v="2"/>
    <n v="7"/>
    <s v="Jul"/>
    <x v="1"/>
    <x v="11"/>
    <x v="0"/>
    <x v="0"/>
    <x v="3"/>
    <x v="5"/>
    <n v="2"/>
    <n v="332.99"/>
    <n v="665.98"/>
    <n v="0.15"/>
    <n v="99.897000000000006"/>
    <n v="199.09"/>
    <n v="566.08299999999997"/>
    <n v="398.18"/>
    <n v="167.90299999999996"/>
    <n v="0.29660491482697759"/>
  </r>
  <r>
    <n v="3550"/>
    <x v="210"/>
    <n v="2026"/>
    <x v="2"/>
    <n v="7"/>
    <s v="Jul"/>
    <x v="0"/>
    <x v="15"/>
    <x v="0"/>
    <x v="0"/>
    <x v="3"/>
    <x v="19"/>
    <n v="3"/>
    <n v="120.88"/>
    <n v="362.64"/>
    <n v="0"/>
    <n v="0"/>
    <n v="60.97"/>
    <n v="362.64"/>
    <n v="182.91"/>
    <n v="179.73"/>
    <n v="0.49561548643282594"/>
  </r>
  <r>
    <n v="3875"/>
    <x v="210"/>
    <n v="2026"/>
    <x v="2"/>
    <n v="7"/>
    <s v="Jul"/>
    <x v="3"/>
    <x v="8"/>
    <x v="0"/>
    <x v="0"/>
    <x v="0"/>
    <x v="8"/>
    <n v="1"/>
    <n v="101.73"/>
    <n v="101.73"/>
    <n v="0.05"/>
    <n v="5.0865000000000009"/>
    <n v="51.63"/>
    <n v="96.643500000000003"/>
    <n v="51.63"/>
    <n v="45.013500000000001"/>
    <n v="0.46576852038678235"/>
  </r>
  <r>
    <n v="4467"/>
    <x v="210"/>
    <n v="2026"/>
    <x v="2"/>
    <n v="7"/>
    <s v="Jul"/>
    <x v="3"/>
    <x v="7"/>
    <x v="0"/>
    <x v="0"/>
    <x v="2"/>
    <x v="2"/>
    <n v="2"/>
    <n v="36.21"/>
    <n v="72.42"/>
    <n v="0"/>
    <n v="0"/>
    <n v="13.5"/>
    <n v="72.42"/>
    <n v="27"/>
    <n v="45.42"/>
    <n v="0.62717481358740679"/>
  </r>
  <r>
    <n v="739"/>
    <x v="211"/>
    <n v="2026"/>
    <x v="2"/>
    <n v="7"/>
    <s v="Jul"/>
    <x v="3"/>
    <x v="7"/>
    <x v="0"/>
    <x v="2"/>
    <x v="0"/>
    <x v="8"/>
    <n v="5"/>
    <n v="104.65"/>
    <n v="523.25"/>
    <n v="0"/>
    <n v="0"/>
    <n v="49.2"/>
    <n v="523.25"/>
    <n v="246"/>
    <n v="277.25"/>
    <n v="0.52986144290492121"/>
  </r>
  <r>
    <n v="2376"/>
    <x v="211"/>
    <n v="2026"/>
    <x v="2"/>
    <n v="7"/>
    <s v="Jul"/>
    <x v="2"/>
    <x v="5"/>
    <x v="1"/>
    <x v="0"/>
    <x v="3"/>
    <x v="7"/>
    <n v="5"/>
    <n v="198.35"/>
    <n v="991.75"/>
    <n v="0.05"/>
    <n v="49.587500000000006"/>
    <n v="104.96"/>
    <n v="942.16249999999991"/>
    <n v="524.79999999999995"/>
    <n v="417.36249999999995"/>
    <n v="0.44298356175288234"/>
  </r>
  <r>
    <n v="3109"/>
    <x v="211"/>
    <n v="2026"/>
    <x v="2"/>
    <n v="7"/>
    <s v="Jul"/>
    <x v="0"/>
    <x v="0"/>
    <x v="3"/>
    <x v="0"/>
    <x v="4"/>
    <x v="14"/>
    <n v="2"/>
    <n v="36.56"/>
    <n v="73.12"/>
    <n v="0.05"/>
    <n v="3.6560000000000006"/>
    <n v="13.76"/>
    <n v="69.463999999999999"/>
    <n v="27.52"/>
    <n v="41.944000000000003"/>
    <n v="0.60382356328457909"/>
  </r>
  <r>
    <n v="4362"/>
    <x v="211"/>
    <n v="2026"/>
    <x v="2"/>
    <n v="7"/>
    <s v="Jul"/>
    <x v="1"/>
    <x v="14"/>
    <x v="0"/>
    <x v="0"/>
    <x v="1"/>
    <x v="1"/>
    <n v="5"/>
    <n v="92.41"/>
    <n v="462.04999999999995"/>
    <n v="0"/>
    <n v="0"/>
    <n v="44.29"/>
    <n v="462.04999999999995"/>
    <n v="221.45"/>
    <n v="240.59999999999997"/>
    <n v="0.52072286549074775"/>
  </r>
  <r>
    <n v="777"/>
    <x v="212"/>
    <n v="2026"/>
    <x v="2"/>
    <n v="8"/>
    <s v="Aug"/>
    <x v="3"/>
    <x v="13"/>
    <x v="0"/>
    <x v="0"/>
    <x v="3"/>
    <x v="19"/>
    <n v="4"/>
    <n v="121.87"/>
    <n v="487.48"/>
    <n v="0"/>
    <n v="0"/>
    <n v="59.89"/>
    <n v="487.48"/>
    <n v="239.56"/>
    <n v="247.92000000000002"/>
    <n v="0.50857471075736438"/>
  </r>
  <r>
    <n v="831"/>
    <x v="212"/>
    <n v="2026"/>
    <x v="2"/>
    <n v="8"/>
    <s v="Aug"/>
    <x v="3"/>
    <x v="8"/>
    <x v="0"/>
    <x v="0"/>
    <x v="2"/>
    <x v="15"/>
    <n v="2"/>
    <n v="130.9"/>
    <n v="261.8"/>
    <n v="0.05"/>
    <n v="13.090000000000002"/>
    <n v="67.959999999999994"/>
    <n v="248.71"/>
    <n v="135.91999999999999"/>
    <n v="112.79000000000002"/>
    <n v="0.45350006031120588"/>
  </r>
  <r>
    <n v="2059"/>
    <x v="212"/>
    <n v="2026"/>
    <x v="2"/>
    <n v="8"/>
    <s v="Aug"/>
    <x v="2"/>
    <x v="2"/>
    <x v="2"/>
    <x v="1"/>
    <x v="0"/>
    <x v="4"/>
    <n v="1"/>
    <n v="50.98"/>
    <n v="50.98"/>
    <n v="0"/>
    <n v="0"/>
    <n v="22.92"/>
    <n v="50.98"/>
    <n v="22.92"/>
    <n v="28.059999999999995"/>
    <n v="0.55041192624558644"/>
  </r>
  <r>
    <n v="2519"/>
    <x v="212"/>
    <n v="2026"/>
    <x v="2"/>
    <n v="8"/>
    <s v="Aug"/>
    <x v="2"/>
    <x v="2"/>
    <x v="0"/>
    <x v="0"/>
    <x v="1"/>
    <x v="1"/>
    <n v="2"/>
    <n v="91.11"/>
    <n v="182.22"/>
    <n v="0"/>
    <n v="0"/>
    <n v="44.19"/>
    <n v="182.22"/>
    <n v="88.38"/>
    <n v="93.84"/>
    <n v="0.51498189002304906"/>
  </r>
  <r>
    <n v="2644"/>
    <x v="212"/>
    <n v="2026"/>
    <x v="2"/>
    <n v="8"/>
    <s v="Aug"/>
    <x v="0"/>
    <x v="0"/>
    <x v="3"/>
    <x v="0"/>
    <x v="2"/>
    <x v="2"/>
    <n v="3"/>
    <n v="35.619999999999997"/>
    <n v="106.85999999999999"/>
    <n v="0.05"/>
    <n v="5.343"/>
    <n v="13.47"/>
    <n v="101.51699999999998"/>
    <n v="40.410000000000004"/>
    <n v="61.106999999999978"/>
    <n v="0.60193859156594454"/>
  </r>
  <r>
    <n v="4141"/>
    <x v="212"/>
    <n v="2026"/>
    <x v="2"/>
    <n v="8"/>
    <s v="Aug"/>
    <x v="3"/>
    <x v="13"/>
    <x v="0"/>
    <x v="1"/>
    <x v="1"/>
    <x v="1"/>
    <n v="1"/>
    <n v="91.95"/>
    <n v="91.95"/>
    <n v="0.05"/>
    <n v="4.5975000000000001"/>
    <n v="46.47"/>
    <n v="87.352499999999992"/>
    <n v="46.47"/>
    <n v="40.882499999999993"/>
    <n v="0.46801751523997592"/>
  </r>
  <r>
    <n v="4804"/>
    <x v="212"/>
    <n v="2026"/>
    <x v="2"/>
    <n v="8"/>
    <s v="Aug"/>
    <x v="0"/>
    <x v="9"/>
    <x v="0"/>
    <x v="0"/>
    <x v="4"/>
    <x v="16"/>
    <n v="1"/>
    <n v="49.46"/>
    <n v="49.46"/>
    <n v="0"/>
    <n v="0"/>
    <n v="21.47"/>
    <n v="49.46"/>
    <n v="21.47"/>
    <n v="27.990000000000002"/>
    <n v="0.5659118479579458"/>
  </r>
  <r>
    <n v="5161"/>
    <x v="212"/>
    <n v="2026"/>
    <x v="2"/>
    <n v="8"/>
    <s v="Aug"/>
    <x v="0"/>
    <x v="15"/>
    <x v="0"/>
    <x v="1"/>
    <x v="0"/>
    <x v="6"/>
    <n v="1"/>
    <n v="41.25"/>
    <n v="41.25"/>
    <n v="0.05"/>
    <n v="2.0625"/>
    <n v="16.98"/>
    <n v="39.1875"/>
    <n v="16.98"/>
    <n v="22.2075"/>
    <n v="0.56669856459330148"/>
  </r>
  <r>
    <n v="590"/>
    <x v="213"/>
    <n v="2026"/>
    <x v="2"/>
    <n v="8"/>
    <s v="Aug"/>
    <x v="2"/>
    <x v="5"/>
    <x v="0"/>
    <x v="0"/>
    <x v="2"/>
    <x v="15"/>
    <n v="4"/>
    <n v="133.65"/>
    <n v="534.6"/>
    <n v="0"/>
    <n v="0"/>
    <n v="66"/>
    <n v="534.6"/>
    <n v="264"/>
    <n v="270.60000000000002"/>
    <n v="0.50617283950617287"/>
  </r>
  <r>
    <n v="1599"/>
    <x v="213"/>
    <n v="2026"/>
    <x v="2"/>
    <n v="8"/>
    <s v="Aug"/>
    <x v="3"/>
    <x v="4"/>
    <x v="0"/>
    <x v="0"/>
    <x v="3"/>
    <x v="7"/>
    <n v="2"/>
    <n v="200.45"/>
    <n v="400.9"/>
    <n v="0.05"/>
    <n v="20.045000000000002"/>
    <n v="105.42"/>
    <n v="380.85499999999996"/>
    <n v="210.84"/>
    <n v="170.01499999999996"/>
    <n v="0.44640348689133652"/>
  </r>
  <r>
    <n v="1665"/>
    <x v="213"/>
    <n v="2026"/>
    <x v="2"/>
    <n v="8"/>
    <s v="Aug"/>
    <x v="0"/>
    <x v="0"/>
    <x v="3"/>
    <x v="0"/>
    <x v="0"/>
    <x v="4"/>
    <n v="2"/>
    <n v="51.87"/>
    <n v="103.74"/>
    <n v="0.05"/>
    <n v="5.1870000000000003"/>
    <n v="21.98"/>
    <n v="98.552999999999997"/>
    <n v="43.96"/>
    <n v="54.592999999999996"/>
    <n v="0.55394559272675614"/>
  </r>
  <r>
    <n v="2409"/>
    <x v="213"/>
    <n v="2026"/>
    <x v="2"/>
    <n v="8"/>
    <s v="Aug"/>
    <x v="3"/>
    <x v="13"/>
    <x v="0"/>
    <x v="0"/>
    <x v="3"/>
    <x v="13"/>
    <n v="1"/>
    <n v="83.6"/>
    <n v="83.6"/>
    <n v="0.05"/>
    <n v="4.18"/>
    <n v="38.51"/>
    <n v="79.419999999999987"/>
    <n v="38.51"/>
    <n v="40.909999999999989"/>
    <n v="0.51510954419541677"/>
  </r>
  <r>
    <n v="2936"/>
    <x v="213"/>
    <n v="2026"/>
    <x v="2"/>
    <n v="8"/>
    <s v="Aug"/>
    <x v="2"/>
    <x v="16"/>
    <x v="0"/>
    <x v="1"/>
    <x v="2"/>
    <x v="2"/>
    <n v="1"/>
    <n v="35.74"/>
    <n v="35.74"/>
    <n v="0"/>
    <n v="0"/>
    <n v="13.49"/>
    <n v="35.74"/>
    <n v="13.49"/>
    <n v="22.25"/>
    <n v="0.62255176273083379"/>
  </r>
  <r>
    <n v="3397"/>
    <x v="213"/>
    <n v="2026"/>
    <x v="2"/>
    <n v="8"/>
    <s v="Aug"/>
    <x v="3"/>
    <x v="4"/>
    <x v="0"/>
    <x v="0"/>
    <x v="0"/>
    <x v="0"/>
    <n v="1"/>
    <n v="79.849999999999994"/>
    <n v="79.849999999999994"/>
    <n v="0.1"/>
    <n v="7.9849999999999994"/>
    <n v="43.11"/>
    <n v="71.864999999999995"/>
    <n v="43.11"/>
    <n v="28.754999999999995"/>
    <n v="0.40012523481527862"/>
  </r>
  <r>
    <n v="4556"/>
    <x v="213"/>
    <n v="2026"/>
    <x v="2"/>
    <n v="8"/>
    <s v="Aug"/>
    <x v="0"/>
    <x v="15"/>
    <x v="0"/>
    <x v="0"/>
    <x v="2"/>
    <x v="9"/>
    <n v="2"/>
    <n v="46.44"/>
    <n v="92.88"/>
    <n v="0"/>
    <n v="0"/>
    <n v="18.489999999999998"/>
    <n v="92.88"/>
    <n v="36.979999999999997"/>
    <n v="55.9"/>
    <n v="0.60185185185185186"/>
  </r>
  <r>
    <n v="4614"/>
    <x v="213"/>
    <n v="2026"/>
    <x v="2"/>
    <n v="8"/>
    <s v="Aug"/>
    <x v="3"/>
    <x v="8"/>
    <x v="2"/>
    <x v="0"/>
    <x v="0"/>
    <x v="4"/>
    <n v="2"/>
    <n v="50.44"/>
    <n v="100.88"/>
    <n v="0"/>
    <n v="0"/>
    <n v="22.99"/>
    <n v="100.88"/>
    <n v="45.98"/>
    <n v="54.9"/>
    <n v="0.54421094369547984"/>
  </r>
  <r>
    <n v="4999"/>
    <x v="213"/>
    <n v="2026"/>
    <x v="2"/>
    <n v="8"/>
    <s v="Aug"/>
    <x v="3"/>
    <x v="8"/>
    <x v="0"/>
    <x v="0"/>
    <x v="0"/>
    <x v="0"/>
    <n v="2"/>
    <n v="81.38"/>
    <n v="162.76"/>
    <n v="0"/>
    <n v="0"/>
    <n v="42.19"/>
    <n v="162.76"/>
    <n v="84.38"/>
    <n v="78.38"/>
    <n v="0.4815679528139592"/>
  </r>
  <r>
    <n v="207"/>
    <x v="214"/>
    <n v="2026"/>
    <x v="2"/>
    <n v="8"/>
    <s v="Aug"/>
    <x v="2"/>
    <x v="16"/>
    <x v="0"/>
    <x v="0"/>
    <x v="4"/>
    <x v="10"/>
    <n v="1"/>
    <n v="41.3"/>
    <n v="41.3"/>
    <n v="0"/>
    <n v="0"/>
    <n v="14.52"/>
    <n v="41.3"/>
    <n v="14.52"/>
    <n v="26.779999999999998"/>
    <n v="0.64842615012106541"/>
  </r>
  <r>
    <n v="295"/>
    <x v="214"/>
    <n v="2026"/>
    <x v="2"/>
    <n v="8"/>
    <s v="Aug"/>
    <x v="3"/>
    <x v="8"/>
    <x v="3"/>
    <x v="0"/>
    <x v="2"/>
    <x v="2"/>
    <n v="2"/>
    <n v="36.15"/>
    <n v="72.3"/>
    <n v="0.1"/>
    <n v="7.23"/>
    <n v="13.19"/>
    <n v="65.069999999999993"/>
    <n v="26.38"/>
    <n v="38.69"/>
    <n v="0.59459044106347014"/>
  </r>
  <r>
    <n v="657"/>
    <x v="214"/>
    <n v="2026"/>
    <x v="2"/>
    <n v="8"/>
    <s v="Aug"/>
    <x v="1"/>
    <x v="12"/>
    <x v="0"/>
    <x v="0"/>
    <x v="2"/>
    <x v="15"/>
    <n v="3"/>
    <n v="132.59"/>
    <n v="397.77"/>
    <n v="0.1"/>
    <n v="39.777000000000001"/>
    <n v="66.040000000000006"/>
    <n v="357.99299999999999"/>
    <n v="198.12"/>
    <n v="159.87299999999999"/>
    <n v="0.44658135773604507"/>
  </r>
  <r>
    <n v="694"/>
    <x v="214"/>
    <n v="2026"/>
    <x v="2"/>
    <n v="8"/>
    <s v="Aug"/>
    <x v="2"/>
    <x v="3"/>
    <x v="0"/>
    <x v="1"/>
    <x v="1"/>
    <x v="3"/>
    <n v="3"/>
    <n v="144"/>
    <n v="432"/>
    <n v="0"/>
    <n v="0"/>
    <n v="78.89"/>
    <n v="432"/>
    <n v="236.67000000000002"/>
    <n v="195.32999999999998"/>
    <n v="0.45215277777777774"/>
  </r>
  <r>
    <n v="1187"/>
    <x v="214"/>
    <n v="2026"/>
    <x v="2"/>
    <n v="8"/>
    <s v="Aug"/>
    <x v="0"/>
    <x v="0"/>
    <x v="0"/>
    <x v="0"/>
    <x v="2"/>
    <x v="9"/>
    <n v="2"/>
    <n v="45.45"/>
    <n v="90.9"/>
    <n v="0.05"/>
    <n v="4.5450000000000008"/>
    <n v="18.829999999999998"/>
    <n v="86.355000000000004"/>
    <n v="37.659999999999997"/>
    <n v="48.695000000000007"/>
    <n v="0.56389323142840608"/>
  </r>
  <r>
    <n v="1915"/>
    <x v="214"/>
    <n v="2026"/>
    <x v="2"/>
    <n v="8"/>
    <s v="Aug"/>
    <x v="1"/>
    <x v="6"/>
    <x v="0"/>
    <x v="0"/>
    <x v="0"/>
    <x v="6"/>
    <n v="1"/>
    <n v="41.16"/>
    <n v="41.16"/>
    <n v="0.05"/>
    <n v="2.0579999999999998"/>
    <n v="16.66"/>
    <n v="39.101999999999997"/>
    <n v="16.66"/>
    <n v="22.441999999999997"/>
    <n v="0.57393483709273174"/>
  </r>
  <r>
    <n v="2156"/>
    <x v="214"/>
    <n v="2026"/>
    <x v="2"/>
    <n v="8"/>
    <s v="Aug"/>
    <x v="0"/>
    <x v="0"/>
    <x v="2"/>
    <x v="0"/>
    <x v="2"/>
    <x v="18"/>
    <n v="1"/>
    <n v="162.78"/>
    <n v="162.78"/>
    <n v="0"/>
    <n v="0"/>
    <n v="85.08"/>
    <n v="162.78"/>
    <n v="85.08"/>
    <n v="77.7"/>
    <n v="0.47733136748986366"/>
  </r>
  <r>
    <n v="2539"/>
    <x v="214"/>
    <n v="2026"/>
    <x v="2"/>
    <n v="8"/>
    <s v="Aug"/>
    <x v="2"/>
    <x v="16"/>
    <x v="2"/>
    <x v="1"/>
    <x v="0"/>
    <x v="0"/>
    <n v="1"/>
    <n v="80.040000000000006"/>
    <n v="80.040000000000006"/>
    <n v="0.1"/>
    <n v="8.0040000000000013"/>
    <n v="41.88"/>
    <n v="72.036000000000001"/>
    <n v="41.88"/>
    <n v="30.155999999999999"/>
    <n v="0.41862402132267196"/>
  </r>
  <r>
    <n v="3803"/>
    <x v="214"/>
    <n v="2026"/>
    <x v="2"/>
    <n v="8"/>
    <s v="Aug"/>
    <x v="2"/>
    <x v="5"/>
    <x v="0"/>
    <x v="1"/>
    <x v="1"/>
    <x v="1"/>
    <n v="1"/>
    <n v="90.21"/>
    <n v="90.21"/>
    <n v="0"/>
    <n v="0"/>
    <n v="46.31"/>
    <n v="90.21"/>
    <n v="46.31"/>
    <n v="43.899999999999991"/>
    <n v="0.48664227912648261"/>
  </r>
  <r>
    <n v="100"/>
    <x v="215"/>
    <n v="2026"/>
    <x v="2"/>
    <n v="8"/>
    <s v="Aug"/>
    <x v="0"/>
    <x v="9"/>
    <x v="2"/>
    <x v="2"/>
    <x v="2"/>
    <x v="15"/>
    <n v="1"/>
    <n v="133.6"/>
    <n v="133.6"/>
    <n v="0.1"/>
    <n v="13.36"/>
    <n v="67.3"/>
    <n v="120.24"/>
    <n v="67.3"/>
    <n v="52.94"/>
    <n v="0.44028609447771122"/>
  </r>
  <r>
    <n v="118"/>
    <x v="215"/>
    <n v="2026"/>
    <x v="2"/>
    <n v="8"/>
    <s v="Aug"/>
    <x v="3"/>
    <x v="4"/>
    <x v="0"/>
    <x v="0"/>
    <x v="2"/>
    <x v="9"/>
    <n v="1"/>
    <n v="47.53"/>
    <n v="47.53"/>
    <n v="0"/>
    <n v="0"/>
    <n v="18.04"/>
    <n v="47.53"/>
    <n v="18.04"/>
    <n v="29.490000000000002"/>
    <n v="0.62045024195245113"/>
  </r>
  <r>
    <n v="220"/>
    <x v="215"/>
    <n v="2026"/>
    <x v="2"/>
    <n v="8"/>
    <s v="Aug"/>
    <x v="0"/>
    <x v="15"/>
    <x v="0"/>
    <x v="0"/>
    <x v="2"/>
    <x v="9"/>
    <n v="2"/>
    <n v="46.71"/>
    <n v="93.42"/>
    <n v="0"/>
    <n v="0"/>
    <n v="18.41"/>
    <n v="93.42"/>
    <n v="36.82"/>
    <n v="56.6"/>
    <n v="0.60586598158852489"/>
  </r>
  <r>
    <n v="1145"/>
    <x v="215"/>
    <n v="2026"/>
    <x v="2"/>
    <n v="8"/>
    <s v="Aug"/>
    <x v="2"/>
    <x v="16"/>
    <x v="3"/>
    <x v="1"/>
    <x v="3"/>
    <x v="7"/>
    <n v="1"/>
    <n v="197.26"/>
    <n v="197.26"/>
    <n v="0"/>
    <n v="0"/>
    <n v="104.09"/>
    <n v="197.26"/>
    <n v="104.09"/>
    <n v="93.169999999999987"/>
    <n v="0.47232079488999285"/>
  </r>
  <r>
    <n v="1289"/>
    <x v="215"/>
    <n v="2026"/>
    <x v="2"/>
    <n v="8"/>
    <s v="Aug"/>
    <x v="2"/>
    <x v="16"/>
    <x v="3"/>
    <x v="1"/>
    <x v="1"/>
    <x v="17"/>
    <n v="1"/>
    <n v="70.56"/>
    <n v="70.56"/>
    <n v="0"/>
    <n v="0"/>
    <n v="32.11"/>
    <n v="70.56"/>
    <n v="32.11"/>
    <n v="38.450000000000003"/>
    <n v="0.54492630385487528"/>
  </r>
  <r>
    <n v="1411"/>
    <x v="215"/>
    <n v="2026"/>
    <x v="2"/>
    <n v="8"/>
    <s v="Aug"/>
    <x v="1"/>
    <x v="12"/>
    <x v="0"/>
    <x v="2"/>
    <x v="4"/>
    <x v="14"/>
    <n v="1"/>
    <n v="36.58"/>
    <n v="36.58"/>
    <n v="0"/>
    <n v="0"/>
    <n v="13.98"/>
    <n v="36.58"/>
    <n v="13.98"/>
    <n v="22.599999999999998"/>
    <n v="0.61782394751230174"/>
  </r>
  <r>
    <n v="1799"/>
    <x v="215"/>
    <n v="2026"/>
    <x v="2"/>
    <n v="8"/>
    <s v="Aug"/>
    <x v="3"/>
    <x v="13"/>
    <x v="1"/>
    <x v="2"/>
    <x v="0"/>
    <x v="0"/>
    <n v="4"/>
    <n v="82.98"/>
    <n v="331.92"/>
    <n v="0.05"/>
    <n v="16.596"/>
    <n v="43.79"/>
    <n v="315.32400000000001"/>
    <n v="175.16"/>
    <n v="140.16400000000002"/>
    <n v="0.44450787126891711"/>
  </r>
  <r>
    <n v="1871"/>
    <x v="215"/>
    <n v="2026"/>
    <x v="2"/>
    <n v="8"/>
    <s v="Aug"/>
    <x v="0"/>
    <x v="0"/>
    <x v="0"/>
    <x v="1"/>
    <x v="0"/>
    <x v="6"/>
    <n v="1"/>
    <n v="41.25"/>
    <n v="41.25"/>
    <n v="0"/>
    <n v="0"/>
    <n v="17.02"/>
    <n v="41.25"/>
    <n v="17.02"/>
    <n v="24.23"/>
    <n v="0.58739393939393936"/>
  </r>
  <r>
    <n v="4180"/>
    <x v="215"/>
    <n v="2026"/>
    <x v="2"/>
    <n v="8"/>
    <s v="Aug"/>
    <x v="2"/>
    <x v="3"/>
    <x v="0"/>
    <x v="0"/>
    <x v="0"/>
    <x v="8"/>
    <n v="1"/>
    <n v="101.37"/>
    <n v="101.37"/>
    <n v="0"/>
    <n v="0"/>
    <n v="51.56"/>
    <n v="101.37"/>
    <n v="51.56"/>
    <n v="49.81"/>
    <n v="0.49136825490776365"/>
  </r>
  <r>
    <n v="4338"/>
    <x v="215"/>
    <n v="2026"/>
    <x v="2"/>
    <n v="8"/>
    <s v="Aug"/>
    <x v="2"/>
    <x v="16"/>
    <x v="0"/>
    <x v="0"/>
    <x v="3"/>
    <x v="5"/>
    <n v="1"/>
    <n v="340.66"/>
    <n v="340.66"/>
    <n v="0.05"/>
    <n v="17.033000000000001"/>
    <n v="194.13"/>
    <n v="323.62700000000001"/>
    <n v="194.13"/>
    <n v="129.49700000000001"/>
    <n v="0.40014275693931595"/>
  </r>
  <r>
    <n v="4463"/>
    <x v="215"/>
    <n v="2026"/>
    <x v="2"/>
    <n v="8"/>
    <s v="Aug"/>
    <x v="2"/>
    <x v="2"/>
    <x v="3"/>
    <x v="2"/>
    <x v="0"/>
    <x v="4"/>
    <n v="1"/>
    <n v="50.43"/>
    <n v="50.43"/>
    <n v="0.15"/>
    <n v="7.5644999999999998"/>
    <n v="22.94"/>
    <n v="42.865499999999997"/>
    <n v="22.94"/>
    <n v="19.925499999999996"/>
    <n v="0.46483768998378644"/>
  </r>
  <r>
    <n v="382"/>
    <x v="216"/>
    <n v="2026"/>
    <x v="2"/>
    <n v="8"/>
    <s v="Aug"/>
    <x v="3"/>
    <x v="8"/>
    <x v="0"/>
    <x v="1"/>
    <x v="4"/>
    <x v="10"/>
    <n v="1"/>
    <n v="40.42"/>
    <n v="40.42"/>
    <n v="0.05"/>
    <n v="2.0210000000000004"/>
    <n v="14.33"/>
    <n v="38.399000000000001"/>
    <n v="14.33"/>
    <n v="24.069000000000003"/>
    <n v="0.62681319826037141"/>
  </r>
  <r>
    <n v="1011"/>
    <x v="216"/>
    <n v="2026"/>
    <x v="2"/>
    <n v="8"/>
    <s v="Aug"/>
    <x v="0"/>
    <x v="0"/>
    <x v="0"/>
    <x v="1"/>
    <x v="0"/>
    <x v="4"/>
    <n v="1"/>
    <n v="51.81"/>
    <n v="51.81"/>
    <n v="0.05"/>
    <n v="2.5905000000000005"/>
    <n v="22.28"/>
    <n v="49.219499999999996"/>
    <n v="22.28"/>
    <n v="26.939499999999995"/>
    <n v="0.54733388189640275"/>
  </r>
  <r>
    <n v="1148"/>
    <x v="216"/>
    <n v="2026"/>
    <x v="2"/>
    <n v="8"/>
    <s v="Aug"/>
    <x v="2"/>
    <x v="2"/>
    <x v="2"/>
    <x v="1"/>
    <x v="4"/>
    <x v="14"/>
    <n v="3"/>
    <n v="35.9"/>
    <n v="107.69999999999999"/>
    <n v="0"/>
    <n v="0"/>
    <n v="14.11"/>
    <n v="107.69999999999999"/>
    <n v="42.33"/>
    <n v="65.36999999999999"/>
    <n v="0.60696378830083564"/>
  </r>
  <r>
    <n v="1397"/>
    <x v="216"/>
    <n v="2026"/>
    <x v="2"/>
    <n v="8"/>
    <s v="Aug"/>
    <x v="1"/>
    <x v="14"/>
    <x v="2"/>
    <x v="2"/>
    <x v="1"/>
    <x v="1"/>
    <n v="2"/>
    <n v="90.27"/>
    <n v="180.54"/>
    <n v="0.05"/>
    <n v="9.0269999999999992"/>
    <n v="46.38"/>
    <n v="171.51299999999998"/>
    <n v="92.76"/>
    <n v="78.752999999999972"/>
    <n v="0.45916636056742044"/>
  </r>
  <r>
    <n v="2252"/>
    <x v="216"/>
    <n v="2026"/>
    <x v="2"/>
    <n v="8"/>
    <s v="Aug"/>
    <x v="1"/>
    <x v="11"/>
    <x v="0"/>
    <x v="1"/>
    <x v="0"/>
    <x v="4"/>
    <n v="1"/>
    <n v="49.68"/>
    <n v="49.68"/>
    <n v="0.05"/>
    <n v="2.484"/>
    <n v="22.02"/>
    <n v="47.195999999999998"/>
    <n v="22.02"/>
    <n v="25.175999999999998"/>
    <n v="0.53343503686753113"/>
  </r>
  <r>
    <n v="2415"/>
    <x v="216"/>
    <n v="2026"/>
    <x v="2"/>
    <n v="8"/>
    <s v="Aug"/>
    <x v="1"/>
    <x v="12"/>
    <x v="0"/>
    <x v="1"/>
    <x v="2"/>
    <x v="15"/>
    <n v="2"/>
    <n v="131.25"/>
    <n v="262.5"/>
    <n v="0.05"/>
    <n v="13.125"/>
    <n v="65.42"/>
    <n v="249.375"/>
    <n v="130.84"/>
    <n v="118.535"/>
    <n v="0.47532832080200499"/>
  </r>
  <r>
    <n v="2525"/>
    <x v="216"/>
    <n v="2026"/>
    <x v="2"/>
    <n v="8"/>
    <s v="Aug"/>
    <x v="3"/>
    <x v="4"/>
    <x v="2"/>
    <x v="1"/>
    <x v="4"/>
    <x v="14"/>
    <n v="2"/>
    <n v="36.78"/>
    <n v="73.56"/>
    <n v="0.05"/>
    <n v="3.6780000000000004"/>
    <n v="13.85"/>
    <n v="69.882000000000005"/>
    <n v="27.7"/>
    <n v="42.182000000000002"/>
    <n v="0.60361752668784519"/>
  </r>
  <r>
    <n v="2652"/>
    <x v="216"/>
    <n v="2026"/>
    <x v="2"/>
    <n v="8"/>
    <s v="Aug"/>
    <x v="2"/>
    <x v="2"/>
    <x v="2"/>
    <x v="0"/>
    <x v="0"/>
    <x v="0"/>
    <n v="1"/>
    <n v="80.790000000000006"/>
    <n v="80.790000000000006"/>
    <n v="0.1"/>
    <n v="8.0790000000000006"/>
    <n v="43.65"/>
    <n v="72.711000000000013"/>
    <n v="43.65"/>
    <n v="29.061000000000014"/>
    <n v="0.39967817799232591"/>
  </r>
  <r>
    <n v="4035"/>
    <x v="216"/>
    <n v="2026"/>
    <x v="2"/>
    <n v="8"/>
    <s v="Aug"/>
    <x v="0"/>
    <x v="9"/>
    <x v="0"/>
    <x v="0"/>
    <x v="0"/>
    <x v="6"/>
    <n v="2"/>
    <n v="40.53"/>
    <n v="81.06"/>
    <n v="0.05"/>
    <n v="4.0529999999999999"/>
    <n v="17.100000000000001"/>
    <n v="77.007000000000005"/>
    <n v="34.200000000000003"/>
    <n v="42.807000000000002"/>
    <n v="0.55588452997779425"/>
  </r>
  <r>
    <n v="4377"/>
    <x v="216"/>
    <n v="2026"/>
    <x v="2"/>
    <n v="8"/>
    <s v="Aug"/>
    <x v="2"/>
    <x v="2"/>
    <x v="3"/>
    <x v="1"/>
    <x v="0"/>
    <x v="0"/>
    <n v="2"/>
    <n v="81.66"/>
    <n v="163.32"/>
    <n v="0"/>
    <n v="0"/>
    <n v="42.11"/>
    <n v="163.32"/>
    <n v="84.22"/>
    <n v="79.099999999999994"/>
    <n v="0.48432525104090129"/>
  </r>
  <r>
    <n v="4734"/>
    <x v="216"/>
    <n v="2026"/>
    <x v="2"/>
    <n v="8"/>
    <s v="Aug"/>
    <x v="1"/>
    <x v="12"/>
    <x v="3"/>
    <x v="0"/>
    <x v="1"/>
    <x v="3"/>
    <n v="1"/>
    <n v="146.55000000000001"/>
    <n v="146.55000000000001"/>
    <n v="0"/>
    <n v="0"/>
    <n v="78.8"/>
    <n v="146.55000000000001"/>
    <n v="78.8"/>
    <n v="67.750000000000014"/>
    <n v="0.46229955646537024"/>
  </r>
  <r>
    <n v="4892"/>
    <x v="216"/>
    <n v="2026"/>
    <x v="2"/>
    <n v="8"/>
    <s v="Aug"/>
    <x v="1"/>
    <x v="1"/>
    <x v="2"/>
    <x v="0"/>
    <x v="2"/>
    <x v="18"/>
    <n v="2"/>
    <n v="161.75"/>
    <n v="323.5"/>
    <n v="0.1"/>
    <n v="32.35"/>
    <n v="85.85"/>
    <n v="291.15000000000003"/>
    <n v="171.7"/>
    <n v="119.45000000000005"/>
    <n v="0.41026962047054794"/>
  </r>
  <r>
    <n v="5059"/>
    <x v="216"/>
    <n v="2026"/>
    <x v="2"/>
    <n v="8"/>
    <s v="Aug"/>
    <x v="1"/>
    <x v="1"/>
    <x v="3"/>
    <x v="0"/>
    <x v="3"/>
    <x v="19"/>
    <n v="2"/>
    <n v="122.47"/>
    <n v="244.94"/>
    <n v="0"/>
    <n v="0"/>
    <n v="59.73"/>
    <n v="244.94"/>
    <n v="119.46"/>
    <n v="125.48"/>
    <n v="0.5122887237690863"/>
  </r>
  <r>
    <n v="835"/>
    <x v="217"/>
    <n v="2026"/>
    <x v="2"/>
    <n v="8"/>
    <s v="Aug"/>
    <x v="3"/>
    <x v="7"/>
    <x v="3"/>
    <x v="0"/>
    <x v="1"/>
    <x v="17"/>
    <n v="3"/>
    <n v="70.930000000000007"/>
    <n v="212.79000000000002"/>
    <n v="0"/>
    <n v="0"/>
    <n v="32.9"/>
    <n v="212.79000000000002"/>
    <n v="98.699999999999989"/>
    <n v="114.09000000000003"/>
    <n v="0.53616241364725792"/>
  </r>
  <r>
    <n v="1104"/>
    <x v="217"/>
    <n v="2026"/>
    <x v="2"/>
    <n v="8"/>
    <s v="Aug"/>
    <x v="0"/>
    <x v="15"/>
    <x v="0"/>
    <x v="0"/>
    <x v="3"/>
    <x v="7"/>
    <n v="1"/>
    <n v="191.44"/>
    <n v="191.44"/>
    <n v="0"/>
    <n v="0"/>
    <n v="102.13"/>
    <n v="191.44"/>
    <n v="102.13"/>
    <n v="89.31"/>
    <n v="0.46651692436272463"/>
  </r>
  <r>
    <n v="1976"/>
    <x v="217"/>
    <n v="2026"/>
    <x v="2"/>
    <n v="8"/>
    <s v="Aug"/>
    <x v="3"/>
    <x v="8"/>
    <x v="0"/>
    <x v="0"/>
    <x v="0"/>
    <x v="0"/>
    <n v="2"/>
    <n v="82.92"/>
    <n v="165.84"/>
    <n v="0"/>
    <n v="0"/>
    <n v="41.64"/>
    <n v="165.84"/>
    <n v="83.28"/>
    <n v="82.56"/>
    <n v="0.49782923299565845"/>
  </r>
  <r>
    <n v="2596"/>
    <x v="217"/>
    <n v="2026"/>
    <x v="2"/>
    <n v="8"/>
    <s v="Aug"/>
    <x v="2"/>
    <x v="3"/>
    <x v="2"/>
    <x v="0"/>
    <x v="3"/>
    <x v="13"/>
    <n v="1"/>
    <n v="82.82"/>
    <n v="82.82"/>
    <n v="0"/>
    <n v="0"/>
    <n v="38.83"/>
    <n v="82.82"/>
    <n v="38.83"/>
    <n v="43.989999999999995"/>
    <n v="0.53115189567737264"/>
  </r>
  <r>
    <n v="2693"/>
    <x v="217"/>
    <n v="2026"/>
    <x v="2"/>
    <n v="8"/>
    <s v="Aug"/>
    <x v="3"/>
    <x v="8"/>
    <x v="0"/>
    <x v="1"/>
    <x v="3"/>
    <x v="5"/>
    <n v="1"/>
    <n v="335.26"/>
    <n v="335.26"/>
    <n v="0.05"/>
    <n v="16.763000000000002"/>
    <n v="193.73"/>
    <n v="318.49699999999996"/>
    <n v="193.73"/>
    <n v="124.76699999999997"/>
    <n v="0.39173681384754011"/>
  </r>
  <r>
    <n v="3045"/>
    <x v="217"/>
    <n v="2026"/>
    <x v="2"/>
    <n v="8"/>
    <s v="Aug"/>
    <x v="2"/>
    <x v="16"/>
    <x v="3"/>
    <x v="2"/>
    <x v="2"/>
    <x v="9"/>
    <n v="1"/>
    <n v="47.19"/>
    <n v="47.19"/>
    <n v="0.05"/>
    <n v="2.3595000000000002"/>
    <n v="18.11"/>
    <n v="44.830499999999994"/>
    <n v="18.11"/>
    <n v="26.720499999999994"/>
    <n v="0.59603395010093574"/>
  </r>
  <r>
    <n v="3340"/>
    <x v="217"/>
    <n v="2026"/>
    <x v="2"/>
    <n v="8"/>
    <s v="Aug"/>
    <x v="2"/>
    <x v="16"/>
    <x v="3"/>
    <x v="0"/>
    <x v="1"/>
    <x v="1"/>
    <n v="3"/>
    <n v="91.57"/>
    <n v="274.70999999999998"/>
    <n v="0"/>
    <n v="0"/>
    <n v="44.52"/>
    <n v="274.70999999999998"/>
    <n v="133.56"/>
    <n v="141.14999999999998"/>
    <n v="0.51381456808998571"/>
  </r>
  <r>
    <n v="3553"/>
    <x v="217"/>
    <n v="2026"/>
    <x v="2"/>
    <n v="8"/>
    <s v="Aug"/>
    <x v="3"/>
    <x v="13"/>
    <x v="0"/>
    <x v="1"/>
    <x v="1"/>
    <x v="11"/>
    <n v="4"/>
    <n v="154.41999999999999"/>
    <n v="617.67999999999995"/>
    <n v="0"/>
    <n v="0"/>
    <n v="77.86"/>
    <n v="617.67999999999995"/>
    <n v="311.44"/>
    <n v="306.23999999999995"/>
    <n v="0.49579070068643954"/>
  </r>
  <r>
    <n v="3807"/>
    <x v="217"/>
    <n v="2026"/>
    <x v="2"/>
    <n v="8"/>
    <s v="Aug"/>
    <x v="0"/>
    <x v="0"/>
    <x v="3"/>
    <x v="0"/>
    <x v="0"/>
    <x v="4"/>
    <n v="2"/>
    <n v="49.91"/>
    <n v="99.82"/>
    <n v="0.05"/>
    <n v="4.9909999999999997"/>
    <n v="21.86"/>
    <n v="94.828999999999994"/>
    <n v="43.72"/>
    <n v="51.108999999999995"/>
    <n v="0.53895960096594919"/>
  </r>
  <r>
    <n v="4061"/>
    <x v="217"/>
    <n v="2026"/>
    <x v="2"/>
    <n v="8"/>
    <s v="Aug"/>
    <x v="3"/>
    <x v="8"/>
    <x v="3"/>
    <x v="0"/>
    <x v="1"/>
    <x v="1"/>
    <n v="1"/>
    <n v="91.58"/>
    <n v="91.58"/>
    <n v="0.1"/>
    <n v="9.1579999999999995"/>
    <n v="44.87"/>
    <n v="82.421999999999997"/>
    <n v="44.87"/>
    <n v="37.552"/>
    <n v="0.45560651282424597"/>
  </r>
  <r>
    <n v="4645"/>
    <x v="217"/>
    <n v="2026"/>
    <x v="2"/>
    <n v="8"/>
    <s v="Aug"/>
    <x v="2"/>
    <x v="10"/>
    <x v="0"/>
    <x v="1"/>
    <x v="4"/>
    <x v="10"/>
    <n v="3"/>
    <n v="41.11"/>
    <n v="123.33"/>
    <n v="0"/>
    <n v="0"/>
    <n v="14.49"/>
    <n v="123.33"/>
    <n v="43.47"/>
    <n v="79.86"/>
    <n v="0.64753101435173921"/>
  </r>
  <r>
    <n v="5104"/>
    <x v="217"/>
    <n v="2026"/>
    <x v="2"/>
    <n v="8"/>
    <s v="Aug"/>
    <x v="1"/>
    <x v="12"/>
    <x v="0"/>
    <x v="0"/>
    <x v="2"/>
    <x v="2"/>
    <n v="4"/>
    <n v="35.9"/>
    <n v="143.6"/>
    <n v="0"/>
    <n v="0"/>
    <n v="13.49"/>
    <n v="143.6"/>
    <n v="53.96"/>
    <n v="89.639999999999986"/>
    <n v="0.62423398328690805"/>
  </r>
  <r>
    <n v="813"/>
    <x v="218"/>
    <n v="2026"/>
    <x v="2"/>
    <n v="8"/>
    <s v="Aug"/>
    <x v="2"/>
    <x v="16"/>
    <x v="0"/>
    <x v="0"/>
    <x v="4"/>
    <x v="14"/>
    <n v="1"/>
    <n v="36.33"/>
    <n v="36.33"/>
    <n v="0.05"/>
    <n v="1.8165"/>
    <n v="13.78"/>
    <n v="34.513499999999993"/>
    <n v="13.78"/>
    <n v="20.733499999999992"/>
    <n v="0.60073594390600771"/>
  </r>
  <r>
    <n v="836"/>
    <x v="218"/>
    <n v="2026"/>
    <x v="2"/>
    <n v="8"/>
    <s v="Aug"/>
    <x v="1"/>
    <x v="14"/>
    <x v="3"/>
    <x v="1"/>
    <x v="2"/>
    <x v="9"/>
    <n v="5"/>
    <n v="45.94"/>
    <n v="229.7"/>
    <n v="0.05"/>
    <n v="11.484999999999999"/>
    <n v="18.059999999999999"/>
    <n v="218.21499999999997"/>
    <n v="90.3"/>
    <n v="127.91499999999998"/>
    <n v="0.5861879339183832"/>
  </r>
  <r>
    <n v="1266"/>
    <x v="218"/>
    <n v="2026"/>
    <x v="2"/>
    <n v="8"/>
    <s v="Aug"/>
    <x v="0"/>
    <x v="15"/>
    <x v="2"/>
    <x v="0"/>
    <x v="4"/>
    <x v="14"/>
    <n v="1"/>
    <n v="36.630000000000003"/>
    <n v="36.630000000000003"/>
    <n v="0"/>
    <n v="0"/>
    <n v="13.7"/>
    <n v="36.630000000000003"/>
    <n v="13.7"/>
    <n v="22.930000000000003"/>
    <n v="0.62598962598962604"/>
  </r>
  <r>
    <n v="2201"/>
    <x v="218"/>
    <n v="2026"/>
    <x v="2"/>
    <n v="8"/>
    <s v="Aug"/>
    <x v="1"/>
    <x v="1"/>
    <x v="0"/>
    <x v="0"/>
    <x v="1"/>
    <x v="3"/>
    <n v="1"/>
    <n v="141.38"/>
    <n v="141.38"/>
    <n v="0.05"/>
    <n v="7.069"/>
    <n v="77.14"/>
    <n v="134.31099999999998"/>
    <n v="77.14"/>
    <n v="57.170999999999978"/>
    <n v="0.42566133823737434"/>
  </r>
  <r>
    <n v="2382"/>
    <x v="218"/>
    <n v="2026"/>
    <x v="2"/>
    <n v="8"/>
    <s v="Aug"/>
    <x v="1"/>
    <x v="14"/>
    <x v="2"/>
    <x v="0"/>
    <x v="3"/>
    <x v="5"/>
    <n v="3"/>
    <n v="343.45"/>
    <n v="1030.3499999999999"/>
    <n v="0.05"/>
    <n v="51.517499999999998"/>
    <n v="195.73"/>
    <n v="978.83249999999987"/>
    <n v="587.18999999999994"/>
    <n v="391.64249999999993"/>
    <n v="0.40011186796515236"/>
  </r>
  <r>
    <n v="1227"/>
    <x v="219"/>
    <n v="2026"/>
    <x v="2"/>
    <n v="8"/>
    <s v="Aug"/>
    <x v="3"/>
    <x v="8"/>
    <x v="0"/>
    <x v="0"/>
    <x v="0"/>
    <x v="8"/>
    <n v="1"/>
    <n v="104.69"/>
    <n v="104.69"/>
    <n v="0"/>
    <n v="0"/>
    <n v="49.06"/>
    <n v="104.69"/>
    <n v="49.06"/>
    <n v="55.629999999999995"/>
    <n v="0.53137835514375775"/>
  </r>
  <r>
    <n v="1843"/>
    <x v="219"/>
    <n v="2026"/>
    <x v="2"/>
    <n v="8"/>
    <s v="Aug"/>
    <x v="3"/>
    <x v="8"/>
    <x v="0"/>
    <x v="1"/>
    <x v="3"/>
    <x v="5"/>
    <n v="2"/>
    <n v="341.23"/>
    <n v="682.46"/>
    <n v="0.05"/>
    <n v="34.123000000000005"/>
    <n v="192.5"/>
    <n v="648.33699999999999"/>
    <n v="385"/>
    <n v="263.33699999999999"/>
    <n v="0.40617302421425894"/>
  </r>
  <r>
    <n v="2369"/>
    <x v="219"/>
    <n v="2026"/>
    <x v="2"/>
    <n v="8"/>
    <s v="Aug"/>
    <x v="3"/>
    <x v="8"/>
    <x v="2"/>
    <x v="1"/>
    <x v="3"/>
    <x v="19"/>
    <n v="1"/>
    <n v="125.95"/>
    <n v="125.95"/>
    <n v="0.05"/>
    <n v="6.2975000000000003"/>
    <n v="61.9"/>
    <n v="119.6525"/>
    <n v="61.9"/>
    <n v="57.752500000000005"/>
    <n v="0.48266856104134892"/>
  </r>
  <r>
    <n v="2386"/>
    <x v="219"/>
    <n v="2026"/>
    <x v="2"/>
    <n v="8"/>
    <s v="Aug"/>
    <x v="1"/>
    <x v="1"/>
    <x v="0"/>
    <x v="0"/>
    <x v="1"/>
    <x v="1"/>
    <n v="6"/>
    <n v="91.9"/>
    <n v="551.40000000000009"/>
    <n v="0.05"/>
    <n v="27.570000000000007"/>
    <n v="44.69"/>
    <n v="523.83000000000004"/>
    <n v="268.14"/>
    <n v="255.69000000000005"/>
    <n v="0.48811637363266713"/>
  </r>
  <r>
    <n v="2579"/>
    <x v="219"/>
    <n v="2026"/>
    <x v="2"/>
    <n v="8"/>
    <s v="Aug"/>
    <x v="3"/>
    <x v="8"/>
    <x v="2"/>
    <x v="0"/>
    <x v="3"/>
    <x v="13"/>
    <n v="1"/>
    <n v="81.22"/>
    <n v="81.22"/>
    <n v="0"/>
    <n v="0"/>
    <n v="39.18"/>
    <n v="81.22"/>
    <n v="39.18"/>
    <n v="42.04"/>
    <n v="0.51760650086185667"/>
  </r>
  <r>
    <n v="3075"/>
    <x v="219"/>
    <n v="2026"/>
    <x v="2"/>
    <n v="8"/>
    <s v="Aug"/>
    <x v="0"/>
    <x v="0"/>
    <x v="0"/>
    <x v="2"/>
    <x v="1"/>
    <x v="17"/>
    <n v="2"/>
    <n v="72.31"/>
    <n v="144.62"/>
    <n v="0"/>
    <n v="0"/>
    <n v="31.75"/>
    <n v="144.62"/>
    <n v="63.5"/>
    <n v="81.12"/>
    <n v="0.56091826856589688"/>
  </r>
  <r>
    <n v="3982"/>
    <x v="219"/>
    <n v="2026"/>
    <x v="2"/>
    <n v="8"/>
    <s v="Aug"/>
    <x v="2"/>
    <x v="2"/>
    <x v="2"/>
    <x v="0"/>
    <x v="3"/>
    <x v="13"/>
    <n v="1"/>
    <n v="79.989999999999995"/>
    <n v="79.989999999999995"/>
    <n v="0.05"/>
    <n v="3.9994999999999998"/>
    <n v="40.25"/>
    <n v="75.990499999999997"/>
    <n v="40.25"/>
    <n v="35.740499999999997"/>
    <n v="0.47032852790809376"/>
  </r>
  <r>
    <n v="4530"/>
    <x v="219"/>
    <n v="2026"/>
    <x v="2"/>
    <n v="8"/>
    <s v="Aug"/>
    <x v="3"/>
    <x v="13"/>
    <x v="0"/>
    <x v="1"/>
    <x v="1"/>
    <x v="11"/>
    <n v="1"/>
    <n v="151.87"/>
    <n v="151.87"/>
    <n v="0.1"/>
    <n v="15.187000000000001"/>
    <n v="76.97"/>
    <n v="136.68300000000002"/>
    <n v="76.97"/>
    <n v="59.713000000000022"/>
    <n v="0.4368721786908395"/>
  </r>
  <r>
    <n v="4641"/>
    <x v="219"/>
    <n v="2026"/>
    <x v="2"/>
    <n v="8"/>
    <s v="Aug"/>
    <x v="3"/>
    <x v="8"/>
    <x v="3"/>
    <x v="1"/>
    <x v="1"/>
    <x v="11"/>
    <n v="1"/>
    <n v="156.55000000000001"/>
    <n v="156.55000000000001"/>
    <n v="0"/>
    <n v="0"/>
    <n v="80.430000000000007"/>
    <n v="156.55000000000001"/>
    <n v="80.430000000000007"/>
    <n v="76.12"/>
    <n v="0.48623442989460236"/>
  </r>
  <r>
    <n v="4778"/>
    <x v="219"/>
    <n v="2026"/>
    <x v="2"/>
    <n v="8"/>
    <s v="Aug"/>
    <x v="1"/>
    <x v="12"/>
    <x v="2"/>
    <x v="1"/>
    <x v="1"/>
    <x v="11"/>
    <n v="1"/>
    <n v="152.72"/>
    <n v="152.72"/>
    <n v="0"/>
    <n v="0"/>
    <n v="77.73"/>
    <n v="152.72"/>
    <n v="77.73"/>
    <n v="74.989999999999995"/>
    <n v="0.4910293347302252"/>
  </r>
  <r>
    <n v="5132"/>
    <x v="219"/>
    <n v="2026"/>
    <x v="2"/>
    <n v="8"/>
    <s v="Aug"/>
    <x v="1"/>
    <x v="12"/>
    <x v="0"/>
    <x v="2"/>
    <x v="0"/>
    <x v="6"/>
    <n v="1"/>
    <n v="40.51"/>
    <n v="40.51"/>
    <n v="0.05"/>
    <n v="2.0255000000000001"/>
    <n v="16.29"/>
    <n v="38.484499999999997"/>
    <n v="16.29"/>
    <n v="22.194499999999998"/>
    <n v="0.57671270251659756"/>
  </r>
  <r>
    <n v="227"/>
    <x v="220"/>
    <n v="2026"/>
    <x v="2"/>
    <n v="8"/>
    <s v="Aug"/>
    <x v="3"/>
    <x v="7"/>
    <x v="3"/>
    <x v="0"/>
    <x v="4"/>
    <x v="10"/>
    <n v="3"/>
    <n v="40.61"/>
    <n v="121.83"/>
    <n v="0"/>
    <n v="0"/>
    <n v="14.72"/>
    <n v="121.83"/>
    <n v="44.160000000000004"/>
    <n v="77.669999999999987"/>
    <n v="0.63752770253632096"/>
  </r>
  <r>
    <n v="390"/>
    <x v="220"/>
    <n v="2026"/>
    <x v="2"/>
    <n v="8"/>
    <s v="Aug"/>
    <x v="2"/>
    <x v="5"/>
    <x v="2"/>
    <x v="1"/>
    <x v="1"/>
    <x v="1"/>
    <n v="1"/>
    <n v="93.41"/>
    <n v="93.41"/>
    <n v="0.05"/>
    <n v="4.6704999999999997"/>
    <n v="44.7"/>
    <n v="88.739499999999992"/>
    <n v="44.7"/>
    <n v="44.03949999999999"/>
    <n v="0.49627843294136198"/>
  </r>
  <r>
    <n v="859"/>
    <x v="220"/>
    <n v="2026"/>
    <x v="2"/>
    <n v="8"/>
    <s v="Aug"/>
    <x v="0"/>
    <x v="0"/>
    <x v="2"/>
    <x v="1"/>
    <x v="1"/>
    <x v="1"/>
    <n v="2"/>
    <n v="90.23"/>
    <n v="180.46"/>
    <n v="0"/>
    <n v="0"/>
    <n v="44.22"/>
    <n v="180.46"/>
    <n v="88.44"/>
    <n v="92.02000000000001"/>
    <n v="0.50991909564446414"/>
  </r>
  <r>
    <n v="1468"/>
    <x v="220"/>
    <n v="2026"/>
    <x v="2"/>
    <n v="8"/>
    <s v="Aug"/>
    <x v="1"/>
    <x v="11"/>
    <x v="2"/>
    <x v="0"/>
    <x v="0"/>
    <x v="4"/>
    <n v="1"/>
    <n v="51.75"/>
    <n v="51.75"/>
    <n v="0"/>
    <n v="0"/>
    <n v="22.36"/>
    <n v="51.75"/>
    <n v="22.36"/>
    <n v="29.39"/>
    <n v="0.56792270531400968"/>
  </r>
  <r>
    <n v="2356"/>
    <x v="220"/>
    <n v="2026"/>
    <x v="2"/>
    <n v="8"/>
    <s v="Aug"/>
    <x v="3"/>
    <x v="13"/>
    <x v="2"/>
    <x v="1"/>
    <x v="0"/>
    <x v="8"/>
    <n v="3"/>
    <n v="102.91"/>
    <n v="308.73"/>
    <n v="0.1"/>
    <n v="30.873000000000005"/>
    <n v="50.23"/>
    <n v="277.85700000000003"/>
    <n v="150.69"/>
    <n v="127.16700000000003"/>
    <n v="0.45767067232425318"/>
  </r>
  <r>
    <n v="3556"/>
    <x v="220"/>
    <n v="2026"/>
    <x v="2"/>
    <n v="8"/>
    <s v="Aug"/>
    <x v="2"/>
    <x v="16"/>
    <x v="0"/>
    <x v="1"/>
    <x v="0"/>
    <x v="0"/>
    <n v="4"/>
    <n v="82.63"/>
    <n v="330.52"/>
    <n v="0.1"/>
    <n v="33.052"/>
    <n v="43.78"/>
    <n v="297.46800000000002"/>
    <n v="175.12"/>
    <n v="122.34800000000001"/>
    <n v="0.41129802197211129"/>
  </r>
  <r>
    <n v="925"/>
    <x v="221"/>
    <n v="2026"/>
    <x v="2"/>
    <n v="8"/>
    <s v="Aug"/>
    <x v="0"/>
    <x v="0"/>
    <x v="2"/>
    <x v="0"/>
    <x v="3"/>
    <x v="7"/>
    <n v="1"/>
    <n v="196.39"/>
    <n v="196.39"/>
    <n v="0"/>
    <n v="0"/>
    <n v="102.92"/>
    <n v="196.39"/>
    <n v="102.92"/>
    <n v="93.469999999999985"/>
    <n v="0.47594073017974436"/>
  </r>
  <r>
    <n v="1563"/>
    <x v="221"/>
    <n v="2026"/>
    <x v="2"/>
    <n v="8"/>
    <s v="Aug"/>
    <x v="2"/>
    <x v="10"/>
    <x v="3"/>
    <x v="2"/>
    <x v="2"/>
    <x v="2"/>
    <n v="2"/>
    <n v="36.25"/>
    <n v="72.5"/>
    <n v="0"/>
    <n v="0"/>
    <n v="13.77"/>
    <n v="72.5"/>
    <n v="27.54"/>
    <n v="44.96"/>
    <n v="0.62013793103448278"/>
  </r>
  <r>
    <n v="1634"/>
    <x v="221"/>
    <n v="2026"/>
    <x v="2"/>
    <n v="8"/>
    <s v="Aug"/>
    <x v="1"/>
    <x v="1"/>
    <x v="2"/>
    <x v="0"/>
    <x v="3"/>
    <x v="7"/>
    <n v="2"/>
    <n v="199.85"/>
    <n v="399.7"/>
    <n v="0.05"/>
    <n v="19.984999999999999"/>
    <n v="104.34"/>
    <n v="379.71499999999997"/>
    <n v="208.68"/>
    <n v="171.03499999999997"/>
    <n v="0.45042992770893953"/>
  </r>
  <r>
    <n v="2187"/>
    <x v="221"/>
    <n v="2026"/>
    <x v="2"/>
    <n v="8"/>
    <s v="Aug"/>
    <x v="2"/>
    <x v="2"/>
    <x v="2"/>
    <x v="1"/>
    <x v="2"/>
    <x v="9"/>
    <n v="1"/>
    <n v="46.32"/>
    <n v="46.32"/>
    <n v="0.05"/>
    <n v="2.3160000000000003"/>
    <n v="18.34"/>
    <n v="44.003999999999998"/>
    <n v="18.34"/>
    <n v="25.663999999999998"/>
    <n v="0.58321970729933637"/>
  </r>
  <r>
    <n v="2773"/>
    <x v="221"/>
    <n v="2026"/>
    <x v="2"/>
    <n v="8"/>
    <s v="Aug"/>
    <x v="1"/>
    <x v="14"/>
    <x v="0"/>
    <x v="1"/>
    <x v="1"/>
    <x v="11"/>
    <n v="4"/>
    <n v="151.06"/>
    <n v="604.24"/>
    <n v="0"/>
    <n v="0"/>
    <n v="77.67"/>
    <n v="604.24"/>
    <n v="310.68"/>
    <n v="293.56"/>
    <n v="0.48583344366476894"/>
  </r>
  <r>
    <n v="5040"/>
    <x v="221"/>
    <n v="2026"/>
    <x v="2"/>
    <n v="8"/>
    <s v="Aug"/>
    <x v="3"/>
    <x v="7"/>
    <x v="0"/>
    <x v="0"/>
    <x v="1"/>
    <x v="17"/>
    <n v="1"/>
    <n v="72.39"/>
    <n v="72.39"/>
    <n v="0.1"/>
    <n v="7.2390000000000008"/>
    <n v="31.64"/>
    <n v="65.150999999999996"/>
    <n v="31.64"/>
    <n v="33.510999999999996"/>
    <n v="0.51435895074519189"/>
  </r>
  <r>
    <n v="415"/>
    <x v="222"/>
    <n v="2026"/>
    <x v="2"/>
    <n v="8"/>
    <s v="Aug"/>
    <x v="0"/>
    <x v="9"/>
    <x v="2"/>
    <x v="0"/>
    <x v="1"/>
    <x v="17"/>
    <n v="1"/>
    <n v="72.650000000000006"/>
    <n v="72.650000000000006"/>
    <n v="0"/>
    <n v="0"/>
    <n v="31.72"/>
    <n v="72.650000000000006"/>
    <n v="31.72"/>
    <n v="40.930000000000007"/>
    <n v="0.56338609772883697"/>
  </r>
  <r>
    <n v="1111"/>
    <x v="222"/>
    <n v="2026"/>
    <x v="2"/>
    <n v="8"/>
    <s v="Aug"/>
    <x v="3"/>
    <x v="13"/>
    <x v="0"/>
    <x v="1"/>
    <x v="3"/>
    <x v="7"/>
    <n v="1"/>
    <n v="198.44"/>
    <n v="198.44"/>
    <n v="0"/>
    <n v="0"/>
    <n v="106.79"/>
    <n v="198.44"/>
    <n v="106.79"/>
    <n v="91.649999999999991"/>
    <n v="0.46185244910300338"/>
  </r>
  <r>
    <n v="1243"/>
    <x v="222"/>
    <n v="2026"/>
    <x v="2"/>
    <n v="8"/>
    <s v="Aug"/>
    <x v="2"/>
    <x v="16"/>
    <x v="0"/>
    <x v="0"/>
    <x v="3"/>
    <x v="7"/>
    <n v="1"/>
    <n v="193.67"/>
    <n v="193.67"/>
    <n v="0"/>
    <n v="0"/>
    <n v="103.79"/>
    <n v="193.67"/>
    <n v="103.79"/>
    <n v="89.879999999999981"/>
    <n v="0.46408839779005517"/>
  </r>
  <r>
    <n v="1326"/>
    <x v="222"/>
    <n v="2026"/>
    <x v="2"/>
    <n v="8"/>
    <s v="Aug"/>
    <x v="3"/>
    <x v="8"/>
    <x v="0"/>
    <x v="0"/>
    <x v="2"/>
    <x v="18"/>
    <n v="5"/>
    <n v="166.03"/>
    <n v="830.15"/>
    <n v="0"/>
    <n v="0"/>
    <n v="87.46"/>
    <n v="830.15"/>
    <n v="437.29999999999995"/>
    <n v="392.85"/>
    <n v="0.47322772992832624"/>
  </r>
  <r>
    <n v="1682"/>
    <x v="222"/>
    <n v="2026"/>
    <x v="2"/>
    <n v="8"/>
    <s v="Aug"/>
    <x v="0"/>
    <x v="0"/>
    <x v="0"/>
    <x v="2"/>
    <x v="3"/>
    <x v="13"/>
    <n v="2"/>
    <n v="81.569999999999993"/>
    <n v="163.13999999999999"/>
    <n v="0"/>
    <n v="0"/>
    <n v="40.36"/>
    <n v="163.13999999999999"/>
    <n v="80.72"/>
    <n v="82.419999999999987"/>
    <n v="0.50521024886600463"/>
  </r>
  <r>
    <n v="2618"/>
    <x v="222"/>
    <n v="2026"/>
    <x v="2"/>
    <n v="8"/>
    <s v="Aug"/>
    <x v="0"/>
    <x v="15"/>
    <x v="2"/>
    <x v="2"/>
    <x v="1"/>
    <x v="3"/>
    <n v="2"/>
    <n v="143.86000000000001"/>
    <n v="287.72000000000003"/>
    <n v="0"/>
    <n v="0"/>
    <n v="81.23"/>
    <n v="287.72000000000003"/>
    <n v="162.46"/>
    <n v="125.26000000000002"/>
    <n v="0.43535381621020441"/>
  </r>
  <r>
    <n v="3319"/>
    <x v="222"/>
    <n v="2026"/>
    <x v="2"/>
    <n v="8"/>
    <s v="Aug"/>
    <x v="1"/>
    <x v="14"/>
    <x v="0"/>
    <x v="0"/>
    <x v="1"/>
    <x v="1"/>
    <n v="3"/>
    <n v="93.53"/>
    <n v="280.59000000000003"/>
    <n v="0"/>
    <n v="0"/>
    <n v="46.19"/>
    <n v="280.59000000000003"/>
    <n v="138.57"/>
    <n v="142.02000000000004"/>
    <n v="0.5061477600769807"/>
  </r>
  <r>
    <n v="4600"/>
    <x v="222"/>
    <n v="2026"/>
    <x v="2"/>
    <n v="8"/>
    <s v="Aug"/>
    <x v="3"/>
    <x v="4"/>
    <x v="1"/>
    <x v="2"/>
    <x v="2"/>
    <x v="18"/>
    <n v="10"/>
    <n v="162.38"/>
    <n v="1623.8"/>
    <n v="0.05"/>
    <n v="81.19"/>
    <n v="85.82"/>
    <n v="1542.61"/>
    <n v="858.19999999999993"/>
    <n v="684.41"/>
    <n v="0.44367014345816508"/>
  </r>
  <r>
    <n v="5168"/>
    <x v="222"/>
    <n v="2026"/>
    <x v="2"/>
    <n v="8"/>
    <s v="Aug"/>
    <x v="0"/>
    <x v="15"/>
    <x v="3"/>
    <x v="2"/>
    <x v="4"/>
    <x v="12"/>
    <n v="1"/>
    <n v="122.52"/>
    <n v="122.52"/>
    <n v="0.05"/>
    <n v="6.1260000000000003"/>
    <n v="69.66"/>
    <n v="116.39399999999999"/>
    <n v="69.66"/>
    <n v="46.733999999999995"/>
    <n v="0.40151554203824935"/>
  </r>
  <r>
    <n v="245"/>
    <x v="223"/>
    <n v="2026"/>
    <x v="2"/>
    <n v="8"/>
    <s v="Aug"/>
    <x v="3"/>
    <x v="13"/>
    <x v="3"/>
    <x v="0"/>
    <x v="1"/>
    <x v="3"/>
    <n v="1"/>
    <n v="142.84"/>
    <n v="142.84"/>
    <n v="0"/>
    <n v="0"/>
    <n v="77.7"/>
    <n v="142.84"/>
    <n v="77.7"/>
    <n v="65.14"/>
    <n v="0.4560347241669"/>
  </r>
  <r>
    <n v="322"/>
    <x v="223"/>
    <n v="2026"/>
    <x v="2"/>
    <n v="8"/>
    <s v="Aug"/>
    <x v="1"/>
    <x v="14"/>
    <x v="2"/>
    <x v="0"/>
    <x v="1"/>
    <x v="17"/>
    <n v="3"/>
    <n v="72.349999999999994"/>
    <n v="217.04999999999998"/>
    <n v="0"/>
    <n v="0"/>
    <n v="32.119999999999997"/>
    <n v="217.04999999999998"/>
    <n v="96.359999999999985"/>
    <n v="120.69"/>
    <n v="0.55604699378023503"/>
  </r>
  <r>
    <n v="1101"/>
    <x v="223"/>
    <n v="2026"/>
    <x v="2"/>
    <n v="8"/>
    <s v="Aug"/>
    <x v="3"/>
    <x v="4"/>
    <x v="0"/>
    <x v="1"/>
    <x v="4"/>
    <x v="10"/>
    <n v="3"/>
    <n v="40.14"/>
    <n v="120.42"/>
    <n v="0.05"/>
    <n v="6.0210000000000008"/>
    <n v="14.53"/>
    <n v="114.399"/>
    <n v="43.589999999999996"/>
    <n v="70.808999999999997"/>
    <n v="0.61896520074476169"/>
  </r>
  <r>
    <n v="1564"/>
    <x v="223"/>
    <n v="2026"/>
    <x v="2"/>
    <n v="8"/>
    <s v="Aug"/>
    <x v="3"/>
    <x v="13"/>
    <x v="0"/>
    <x v="1"/>
    <x v="4"/>
    <x v="16"/>
    <n v="2"/>
    <n v="51.84"/>
    <n v="103.68"/>
    <n v="0"/>
    <n v="0"/>
    <n v="21.62"/>
    <n v="103.68"/>
    <n v="43.24"/>
    <n v="60.440000000000005"/>
    <n v="0.58294753086419759"/>
  </r>
  <r>
    <n v="3712"/>
    <x v="223"/>
    <n v="2026"/>
    <x v="2"/>
    <n v="8"/>
    <s v="Aug"/>
    <x v="3"/>
    <x v="8"/>
    <x v="0"/>
    <x v="1"/>
    <x v="0"/>
    <x v="0"/>
    <n v="3"/>
    <n v="82.32"/>
    <n v="246.95999999999998"/>
    <n v="0.15"/>
    <n v="37.043999999999997"/>
    <n v="41.95"/>
    <n v="209.91599999999997"/>
    <n v="125.85000000000001"/>
    <n v="84.06599999999996"/>
    <n v="0.40047447550448739"/>
  </r>
  <r>
    <n v="771"/>
    <x v="224"/>
    <n v="2026"/>
    <x v="2"/>
    <n v="8"/>
    <s v="Aug"/>
    <x v="2"/>
    <x v="5"/>
    <x v="0"/>
    <x v="0"/>
    <x v="1"/>
    <x v="1"/>
    <n v="1"/>
    <n v="91.78"/>
    <n v="91.78"/>
    <n v="0"/>
    <n v="0"/>
    <n v="46.15"/>
    <n v="91.78"/>
    <n v="46.15"/>
    <n v="45.63"/>
    <n v="0.49716713881019831"/>
  </r>
  <r>
    <n v="2749"/>
    <x v="224"/>
    <n v="2026"/>
    <x v="2"/>
    <n v="8"/>
    <s v="Aug"/>
    <x v="1"/>
    <x v="14"/>
    <x v="0"/>
    <x v="2"/>
    <x v="1"/>
    <x v="1"/>
    <n v="2"/>
    <n v="93.13"/>
    <n v="186.26"/>
    <n v="0"/>
    <n v="0"/>
    <n v="45.68"/>
    <n v="186.26"/>
    <n v="91.36"/>
    <n v="94.899999999999991"/>
    <n v="0.50950284548480618"/>
  </r>
  <r>
    <n v="4252"/>
    <x v="224"/>
    <n v="2026"/>
    <x v="2"/>
    <n v="8"/>
    <s v="Aug"/>
    <x v="1"/>
    <x v="12"/>
    <x v="0"/>
    <x v="0"/>
    <x v="2"/>
    <x v="2"/>
    <n v="1"/>
    <n v="36.67"/>
    <n v="36.67"/>
    <n v="0.1"/>
    <n v="3.6670000000000003"/>
    <n v="13.18"/>
    <n v="33.003"/>
    <n v="13.18"/>
    <n v="19.823"/>
    <n v="0.60064236584552921"/>
  </r>
  <r>
    <n v="4665"/>
    <x v="224"/>
    <n v="2026"/>
    <x v="2"/>
    <n v="8"/>
    <s v="Aug"/>
    <x v="3"/>
    <x v="8"/>
    <x v="1"/>
    <x v="0"/>
    <x v="4"/>
    <x v="16"/>
    <n v="4"/>
    <n v="51.25"/>
    <n v="205"/>
    <n v="0.1"/>
    <n v="20.5"/>
    <n v="21.77"/>
    <n v="184.5"/>
    <n v="87.08"/>
    <n v="97.42"/>
    <n v="0.52802168021680218"/>
  </r>
  <r>
    <n v="4767"/>
    <x v="224"/>
    <n v="2026"/>
    <x v="2"/>
    <n v="8"/>
    <s v="Aug"/>
    <x v="3"/>
    <x v="8"/>
    <x v="3"/>
    <x v="2"/>
    <x v="4"/>
    <x v="10"/>
    <n v="1"/>
    <n v="39.61"/>
    <n v="39.61"/>
    <n v="0.1"/>
    <n v="3.9610000000000003"/>
    <n v="14.85"/>
    <n v="35.649000000000001"/>
    <n v="14.85"/>
    <n v="20.798999999999999"/>
    <n v="0.58343852562484222"/>
  </r>
  <r>
    <n v="4832"/>
    <x v="224"/>
    <n v="2026"/>
    <x v="2"/>
    <n v="8"/>
    <s v="Aug"/>
    <x v="0"/>
    <x v="15"/>
    <x v="3"/>
    <x v="0"/>
    <x v="0"/>
    <x v="0"/>
    <n v="2"/>
    <n v="81.59"/>
    <n v="163.18"/>
    <n v="0.15"/>
    <n v="24.477"/>
    <n v="43.9"/>
    <n v="138.703"/>
    <n v="87.8"/>
    <n v="50.903000000000006"/>
    <n v="0.3669927831409559"/>
  </r>
  <r>
    <n v="747"/>
    <x v="225"/>
    <n v="2026"/>
    <x v="2"/>
    <n v="8"/>
    <s v="Aug"/>
    <x v="1"/>
    <x v="1"/>
    <x v="2"/>
    <x v="1"/>
    <x v="4"/>
    <x v="12"/>
    <n v="3"/>
    <n v="122.96"/>
    <n v="368.88"/>
    <n v="0.1"/>
    <n v="36.887999999999998"/>
    <n v="67.62"/>
    <n v="331.99200000000002"/>
    <n v="202.86"/>
    <n v="129.13200000000001"/>
    <n v="0.38896117978746475"/>
  </r>
  <r>
    <n v="2281"/>
    <x v="225"/>
    <n v="2026"/>
    <x v="2"/>
    <n v="8"/>
    <s v="Aug"/>
    <x v="1"/>
    <x v="11"/>
    <x v="2"/>
    <x v="0"/>
    <x v="1"/>
    <x v="17"/>
    <n v="1"/>
    <n v="70.91"/>
    <n v="70.91"/>
    <n v="0"/>
    <n v="0"/>
    <n v="33.11"/>
    <n v="70.91"/>
    <n v="33.11"/>
    <n v="37.799999999999997"/>
    <n v="0.53307008884501483"/>
  </r>
  <r>
    <n v="2414"/>
    <x v="225"/>
    <n v="2026"/>
    <x v="2"/>
    <n v="8"/>
    <s v="Aug"/>
    <x v="1"/>
    <x v="6"/>
    <x v="1"/>
    <x v="2"/>
    <x v="0"/>
    <x v="4"/>
    <n v="6"/>
    <n v="50.94"/>
    <n v="305.64"/>
    <n v="0.1"/>
    <n v="30.564"/>
    <n v="22.76"/>
    <n v="275.07600000000002"/>
    <n v="136.56"/>
    <n v="138.51600000000002"/>
    <n v="0.50355538105832576"/>
  </r>
  <r>
    <n v="3162"/>
    <x v="225"/>
    <n v="2026"/>
    <x v="2"/>
    <n v="8"/>
    <s v="Aug"/>
    <x v="1"/>
    <x v="1"/>
    <x v="0"/>
    <x v="1"/>
    <x v="1"/>
    <x v="3"/>
    <n v="1"/>
    <n v="144.96"/>
    <n v="144.96"/>
    <n v="0.05"/>
    <n v="7.2480000000000011"/>
    <n v="77.959999999999994"/>
    <n v="137.71199999999999"/>
    <n v="77.959999999999994"/>
    <n v="59.751999999999995"/>
    <n v="0.43389101893807364"/>
  </r>
  <r>
    <n v="3200"/>
    <x v="225"/>
    <n v="2026"/>
    <x v="2"/>
    <n v="8"/>
    <s v="Aug"/>
    <x v="3"/>
    <x v="8"/>
    <x v="2"/>
    <x v="1"/>
    <x v="1"/>
    <x v="11"/>
    <n v="1"/>
    <n v="152.97"/>
    <n v="152.97"/>
    <n v="0"/>
    <n v="0"/>
    <n v="79.66"/>
    <n v="152.97"/>
    <n v="79.66"/>
    <n v="73.31"/>
    <n v="0.47924429626724196"/>
  </r>
  <r>
    <n v="3521"/>
    <x v="225"/>
    <n v="2026"/>
    <x v="2"/>
    <n v="8"/>
    <s v="Aug"/>
    <x v="2"/>
    <x v="16"/>
    <x v="0"/>
    <x v="2"/>
    <x v="2"/>
    <x v="9"/>
    <n v="2"/>
    <n v="45.79"/>
    <n v="91.58"/>
    <n v="0"/>
    <n v="0"/>
    <n v="18.23"/>
    <n v="91.58"/>
    <n v="36.46"/>
    <n v="55.12"/>
    <n v="0.60187813933173184"/>
  </r>
  <r>
    <n v="4447"/>
    <x v="225"/>
    <n v="2026"/>
    <x v="2"/>
    <n v="8"/>
    <s v="Aug"/>
    <x v="1"/>
    <x v="6"/>
    <x v="0"/>
    <x v="1"/>
    <x v="2"/>
    <x v="18"/>
    <n v="1"/>
    <n v="161.31"/>
    <n v="161.31"/>
    <n v="0"/>
    <n v="0"/>
    <n v="87.81"/>
    <n v="161.31"/>
    <n v="87.81"/>
    <n v="73.5"/>
    <n v="0.45564441138181139"/>
  </r>
  <r>
    <n v="421"/>
    <x v="226"/>
    <n v="2026"/>
    <x v="2"/>
    <n v="8"/>
    <s v="Aug"/>
    <x v="3"/>
    <x v="7"/>
    <x v="0"/>
    <x v="1"/>
    <x v="4"/>
    <x v="14"/>
    <n v="2"/>
    <n v="35.97"/>
    <n v="71.94"/>
    <n v="0.05"/>
    <n v="3.597"/>
    <n v="14.28"/>
    <n v="68.342999999999989"/>
    <n v="28.56"/>
    <n v="39.782999999999987"/>
    <n v="0.58210789693165343"/>
  </r>
  <r>
    <n v="962"/>
    <x v="226"/>
    <n v="2026"/>
    <x v="2"/>
    <n v="8"/>
    <s v="Aug"/>
    <x v="0"/>
    <x v="0"/>
    <x v="2"/>
    <x v="1"/>
    <x v="4"/>
    <x v="10"/>
    <n v="2"/>
    <n v="39.729999999999997"/>
    <n v="79.459999999999994"/>
    <n v="0"/>
    <n v="0"/>
    <n v="14.95"/>
    <n v="79.459999999999994"/>
    <n v="29.9"/>
    <n v="49.559999999999995"/>
    <n v="0.62371004278882458"/>
  </r>
  <r>
    <n v="1386"/>
    <x v="226"/>
    <n v="2026"/>
    <x v="2"/>
    <n v="8"/>
    <s v="Aug"/>
    <x v="1"/>
    <x v="12"/>
    <x v="0"/>
    <x v="2"/>
    <x v="2"/>
    <x v="2"/>
    <n v="2"/>
    <n v="36.049999999999997"/>
    <n v="72.099999999999994"/>
    <n v="0"/>
    <n v="0"/>
    <n v="13.8"/>
    <n v="72.099999999999994"/>
    <n v="27.6"/>
    <n v="44.499999999999993"/>
    <n v="0.61719833564493753"/>
  </r>
  <r>
    <n v="3083"/>
    <x v="226"/>
    <n v="2026"/>
    <x v="2"/>
    <n v="8"/>
    <s v="Aug"/>
    <x v="3"/>
    <x v="7"/>
    <x v="0"/>
    <x v="1"/>
    <x v="3"/>
    <x v="7"/>
    <n v="1"/>
    <n v="194.36"/>
    <n v="194.36"/>
    <n v="0"/>
    <n v="0"/>
    <n v="106.01"/>
    <n v="194.36"/>
    <n v="106.01"/>
    <n v="88.350000000000009"/>
    <n v="0.45456884132537562"/>
  </r>
  <r>
    <n v="3174"/>
    <x v="226"/>
    <n v="2026"/>
    <x v="2"/>
    <n v="8"/>
    <s v="Aug"/>
    <x v="3"/>
    <x v="4"/>
    <x v="2"/>
    <x v="0"/>
    <x v="3"/>
    <x v="7"/>
    <n v="1"/>
    <n v="192.67"/>
    <n v="192.67"/>
    <n v="0.05"/>
    <n v="9.6334999999999997"/>
    <n v="103.37"/>
    <n v="183.03649999999999"/>
    <n v="103.37"/>
    <n v="79.666499999999985"/>
    <n v="0.43524925356417976"/>
  </r>
  <r>
    <n v="4045"/>
    <x v="226"/>
    <n v="2026"/>
    <x v="2"/>
    <n v="8"/>
    <s v="Aug"/>
    <x v="2"/>
    <x v="16"/>
    <x v="0"/>
    <x v="1"/>
    <x v="1"/>
    <x v="1"/>
    <n v="3"/>
    <n v="92.12"/>
    <n v="276.36"/>
    <n v="0.1"/>
    <n v="27.636000000000003"/>
    <n v="44.1"/>
    <n v="248.72400000000002"/>
    <n v="132.30000000000001"/>
    <n v="116.42400000000001"/>
    <n v="0.46808510638297873"/>
  </r>
  <r>
    <n v="4850"/>
    <x v="226"/>
    <n v="2026"/>
    <x v="2"/>
    <n v="8"/>
    <s v="Aug"/>
    <x v="1"/>
    <x v="1"/>
    <x v="2"/>
    <x v="2"/>
    <x v="3"/>
    <x v="7"/>
    <n v="1"/>
    <n v="192.82"/>
    <n v="192.82"/>
    <n v="0"/>
    <n v="0"/>
    <n v="104.98"/>
    <n v="192.82"/>
    <n v="104.98"/>
    <n v="87.839999999999989"/>
    <n v="0.45555440307022088"/>
  </r>
  <r>
    <n v="71"/>
    <x v="227"/>
    <n v="2026"/>
    <x v="2"/>
    <n v="8"/>
    <s v="Aug"/>
    <x v="2"/>
    <x v="16"/>
    <x v="0"/>
    <x v="1"/>
    <x v="0"/>
    <x v="0"/>
    <n v="3"/>
    <n v="80.099999999999994"/>
    <n v="240.29999999999998"/>
    <n v="0"/>
    <n v="0"/>
    <n v="42.41"/>
    <n v="240.29999999999998"/>
    <n v="127.22999999999999"/>
    <n v="113.07"/>
    <n v="0.47053682896379528"/>
  </r>
  <r>
    <n v="627"/>
    <x v="227"/>
    <n v="2026"/>
    <x v="2"/>
    <n v="8"/>
    <s v="Aug"/>
    <x v="3"/>
    <x v="7"/>
    <x v="3"/>
    <x v="1"/>
    <x v="0"/>
    <x v="0"/>
    <n v="6"/>
    <n v="83.26"/>
    <n v="499.56000000000006"/>
    <n v="0"/>
    <n v="0"/>
    <n v="43.8"/>
    <n v="499.56000000000006"/>
    <n v="262.79999999999995"/>
    <n v="236.7600000000001"/>
    <n v="0.47393706461686297"/>
  </r>
  <r>
    <n v="959"/>
    <x v="227"/>
    <n v="2026"/>
    <x v="2"/>
    <n v="8"/>
    <s v="Aug"/>
    <x v="1"/>
    <x v="1"/>
    <x v="2"/>
    <x v="0"/>
    <x v="4"/>
    <x v="10"/>
    <n v="4"/>
    <n v="40.46"/>
    <n v="161.84"/>
    <n v="0"/>
    <n v="0"/>
    <n v="15.12"/>
    <n v="161.84"/>
    <n v="60.48"/>
    <n v="101.36000000000001"/>
    <n v="0.62629757785467133"/>
  </r>
  <r>
    <n v="967"/>
    <x v="227"/>
    <n v="2026"/>
    <x v="2"/>
    <n v="8"/>
    <s v="Aug"/>
    <x v="2"/>
    <x v="16"/>
    <x v="1"/>
    <x v="0"/>
    <x v="0"/>
    <x v="0"/>
    <n v="5"/>
    <n v="81.55"/>
    <n v="407.75"/>
    <n v="0.2"/>
    <n v="81.550000000000011"/>
    <n v="42.09"/>
    <n v="326.20000000000005"/>
    <n v="210.45000000000002"/>
    <n v="115.75000000000003"/>
    <n v="0.3548436541998774"/>
  </r>
  <r>
    <n v="1267"/>
    <x v="227"/>
    <n v="2026"/>
    <x v="2"/>
    <n v="8"/>
    <s v="Aug"/>
    <x v="1"/>
    <x v="12"/>
    <x v="2"/>
    <x v="1"/>
    <x v="3"/>
    <x v="13"/>
    <n v="2"/>
    <n v="83.56"/>
    <n v="167.12"/>
    <n v="0"/>
    <n v="0"/>
    <n v="39.119999999999997"/>
    <n v="167.12"/>
    <n v="78.239999999999995"/>
    <n v="88.88000000000001"/>
    <n v="0.53183341311632359"/>
  </r>
  <r>
    <n v="1394"/>
    <x v="227"/>
    <n v="2026"/>
    <x v="2"/>
    <n v="8"/>
    <s v="Aug"/>
    <x v="2"/>
    <x v="10"/>
    <x v="0"/>
    <x v="0"/>
    <x v="3"/>
    <x v="19"/>
    <n v="3"/>
    <n v="125.75"/>
    <n v="377.25"/>
    <n v="0"/>
    <n v="0"/>
    <n v="62.05"/>
    <n v="377.25"/>
    <n v="186.14999999999998"/>
    <n v="191.10000000000002"/>
    <n v="0.50656063618290259"/>
  </r>
  <r>
    <n v="1652"/>
    <x v="227"/>
    <n v="2026"/>
    <x v="2"/>
    <n v="8"/>
    <s v="Aug"/>
    <x v="0"/>
    <x v="0"/>
    <x v="0"/>
    <x v="0"/>
    <x v="2"/>
    <x v="2"/>
    <n v="1"/>
    <n v="35.619999999999997"/>
    <n v="35.619999999999997"/>
    <n v="0.1"/>
    <n v="3.5619999999999998"/>
    <n v="13.55"/>
    <n v="32.058"/>
    <n v="13.55"/>
    <n v="18.507999999999999"/>
    <n v="0.57732859192713204"/>
  </r>
  <r>
    <n v="2126"/>
    <x v="227"/>
    <n v="2026"/>
    <x v="2"/>
    <n v="8"/>
    <s v="Aug"/>
    <x v="1"/>
    <x v="14"/>
    <x v="0"/>
    <x v="2"/>
    <x v="0"/>
    <x v="8"/>
    <n v="2"/>
    <n v="104.02"/>
    <n v="208.04"/>
    <n v="0"/>
    <n v="0"/>
    <n v="50.26"/>
    <n v="208.04"/>
    <n v="100.52"/>
    <n v="107.52"/>
    <n v="0.51682368775235532"/>
  </r>
  <r>
    <n v="2282"/>
    <x v="227"/>
    <n v="2026"/>
    <x v="2"/>
    <n v="8"/>
    <s v="Aug"/>
    <x v="1"/>
    <x v="6"/>
    <x v="1"/>
    <x v="2"/>
    <x v="1"/>
    <x v="1"/>
    <n v="8"/>
    <n v="92.71"/>
    <n v="741.68"/>
    <n v="0.1"/>
    <n v="74.167999999999992"/>
    <n v="44.83"/>
    <n v="667.51199999999994"/>
    <n v="358.64"/>
    <n v="308.87199999999996"/>
    <n v="0.46272126943036229"/>
  </r>
  <r>
    <n v="2426"/>
    <x v="227"/>
    <n v="2026"/>
    <x v="2"/>
    <n v="8"/>
    <s v="Aug"/>
    <x v="1"/>
    <x v="12"/>
    <x v="0"/>
    <x v="1"/>
    <x v="1"/>
    <x v="1"/>
    <n v="1"/>
    <n v="90.58"/>
    <n v="90.58"/>
    <n v="0"/>
    <n v="0"/>
    <n v="44.53"/>
    <n v="90.58"/>
    <n v="44.53"/>
    <n v="46.05"/>
    <n v="0.50839037315080593"/>
  </r>
  <r>
    <n v="2534"/>
    <x v="227"/>
    <n v="2026"/>
    <x v="2"/>
    <n v="8"/>
    <s v="Aug"/>
    <x v="1"/>
    <x v="14"/>
    <x v="0"/>
    <x v="1"/>
    <x v="3"/>
    <x v="19"/>
    <n v="1"/>
    <n v="120.22"/>
    <n v="120.22"/>
    <n v="0"/>
    <n v="0"/>
    <n v="62.31"/>
    <n v="120.22"/>
    <n v="62.31"/>
    <n v="57.91"/>
    <n v="0.48170021627017134"/>
  </r>
  <r>
    <n v="2948"/>
    <x v="227"/>
    <n v="2026"/>
    <x v="2"/>
    <n v="8"/>
    <s v="Aug"/>
    <x v="2"/>
    <x v="2"/>
    <x v="2"/>
    <x v="1"/>
    <x v="2"/>
    <x v="2"/>
    <n v="3"/>
    <n v="36.35"/>
    <n v="109.05000000000001"/>
    <n v="0"/>
    <n v="0"/>
    <n v="13.42"/>
    <n v="109.05000000000001"/>
    <n v="40.26"/>
    <n v="68.79000000000002"/>
    <n v="0.63081155433287495"/>
  </r>
  <r>
    <n v="3141"/>
    <x v="227"/>
    <n v="2026"/>
    <x v="2"/>
    <n v="8"/>
    <s v="Aug"/>
    <x v="1"/>
    <x v="12"/>
    <x v="3"/>
    <x v="0"/>
    <x v="3"/>
    <x v="7"/>
    <n v="2"/>
    <n v="195.28"/>
    <n v="390.56"/>
    <n v="0"/>
    <n v="0"/>
    <n v="102.24"/>
    <n v="390.56"/>
    <n v="204.48"/>
    <n v="186.08"/>
    <n v="0.4764440802949611"/>
  </r>
  <r>
    <n v="3935"/>
    <x v="227"/>
    <n v="2026"/>
    <x v="2"/>
    <n v="8"/>
    <s v="Aug"/>
    <x v="2"/>
    <x v="16"/>
    <x v="3"/>
    <x v="0"/>
    <x v="2"/>
    <x v="9"/>
    <n v="4"/>
    <n v="46.05"/>
    <n v="184.2"/>
    <n v="0"/>
    <n v="0"/>
    <n v="18.75"/>
    <n v="184.2"/>
    <n v="75"/>
    <n v="109.19999999999999"/>
    <n v="0.5928338762214983"/>
  </r>
  <r>
    <n v="4636"/>
    <x v="227"/>
    <n v="2026"/>
    <x v="2"/>
    <n v="8"/>
    <s v="Aug"/>
    <x v="0"/>
    <x v="0"/>
    <x v="2"/>
    <x v="0"/>
    <x v="3"/>
    <x v="13"/>
    <n v="1"/>
    <n v="81.040000000000006"/>
    <n v="81.040000000000006"/>
    <n v="0.1"/>
    <n v="8.104000000000001"/>
    <n v="39.29"/>
    <n v="72.936000000000007"/>
    <n v="39.29"/>
    <n v="33.646000000000008"/>
    <n v="0.46130854447735009"/>
  </r>
  <r>
    <n v="4895"/>
    <x v="227"/>
    <n v="2026"/>
    <x v="2"/>
    <n v="8"/>
    <s v="Aug"/>
    <x v="0"/>
    <x v="15"/>
    <x v="2"/>
    <x v="2"/>
    <x v="3"/>
    <x v="7"/>
    <n v="1"/>
    <n v="191.12"/>
    <n v="191.12"/>
    <n v="0.05"/>
    <n v="9.5560000000000009"/>
    <n v="106.14"/>
    <n v="181.56399999999999"/>
    <n v="106.14"/>
    <n v="75.423999999999992"/>
    <n v="0.41541274702033443"/>
  </r>
  <r>
    <n v="5029"/>
    <x v="227"/>
    <n v="2026"/>
    <x v="2"/>
    <n v="8"/>
    <s v="Aug"/>
    <x v="0"/>
    <x v="15"/>
    <x v="0"/>
    <x v="1"/>
    <x v="1"/>
    <x v="11"/>
    <n v="1"/>
    <n v="156.19"/>
    <n v="156.19"/>
    <n v="0"/>
    <n v="0"/>
    <n v="79.239999999999995"/>
    <n v="156.19"/>
    <n v="79.239999999999995"/>
    <n v="76.95"/>
    <n v="0.49266918496702738"/>
  </r>
  <r>
    <n v="1965"/>
    <x v="228"/>
    <n v="2026"/>
    <x v="2"/>
    <n v="8"/>
    <s v="Aug"/>
    <x v="1"/>
    <x v="11"/>
    <x v="0"/>
    <x v="0"/>
    <x v="2"/>
    <x v="2"/>
    <n v="4"/>
    <n v="36.93"/>
    <n v="147.72"/>
    <n v="0"/>
    <n v="0"/>
    <n v="13.36"/>
    <n v="147.72"/>
    <n v="53.44"/>
    <n v="94.28"/>
    <n v="0.63823449769834828"/>
  </r>
  <r>
    <n v="3647"/>
    <x v="228"/>
    <n v="2026"/>
    <x v="2"/>
    <n v="8"/>
    <s v="Aug"/>
    <x v="1"/>
    <x v="12"/>
    <x v="2"/>
    <x v="0"/>
    <x v="0"/>
    <x v="8"/>
    <n v="3"/>
    <n v="104.96"/>
    <n v="314.88"/>
    <n v="0.05"/>
    <n v="15.744"/>
    <n v="51.66"/>
    <n v="299.13599999999997"/>
    <n v="154.97999999999999"/>
    <n v="144.15599999999998"/>
    <n v="0.48190789473684209"/>
  </r>
  <r>
    <n v="3918"/>
    <x v="228"/>
    <n v="2026"/>
    <x v="2"/>
    <n v="8"/>
    <s v="Aug"/>
    <x v="1"/>
    <x v="1"/>
    <x v="3"/>
    <x v="1"/>
    <x v="2"/>
    <x v="18"/>
    <n v="3"/>
    <n v="168.51"/>
    <n v="505.53"/>
    <n v="0"/>
    <n v="0"/>
    <n v="85.34"/>
    <n v="505.53"/>
    <n v="256.02"/>
    <n v="249.51"/>
    <n v="0.49356121298439265"/>
  </r>
  <r>
    <n v="4256"/>
    <x v="228"/>
    <n v="2026"/>
    <x v="2"/>
    <n v="8"/>
    <s v="Aug"/>
    <x v="1"/>
    <x v="12"/>
    <x v="2"/>
    <x v="1"/>
    <x v="2"/>
    <x v="9"/>
    <n v="1"/>
    <n v="46.44"/>
    <n v="46.44"/>
    <n v="0.05"/>
    <n v="2.3220000000000001"/>
    <n v="18.59"/>
    <n v="44.117999999999995"/>
    <n v="18.59"/>
    <n v="25.527999999999995"/>
    <n v="0.57863003762636556"/>
  </r>
  <r>
    <n v="5087"/>
    <x v="228"/>
    <n v="2026"/>
    <x v="2"/>
    <n v="8"/>
    <s v="Aug"/>
    <x v="0"/>
    <x v="0"/>
    <x v="0"/>
    <x v="1"/>
    <x v="1"/>
    <x v="17"/>
    <n v="1"/>
    <n v="69.900000000000006"/>
    <n v="69.900000000000006"/>
    <n v="0.1"/>
    <n v="6.9900000000000011"/>
    <n v="31.43"/>
    <n v="62.910000000000004"/>
    <n v="31.43"/>
    <n v="31.480000000000004"/>
    <n v="0.50039739310125575"/>
  </r>
  <r>
    <n v="1921"/>
    <x v="229"/>
    <n v="2026"/>
    <x v="2"/>
    <n v="8"/>
    <s v="Aug"/>
    <x v="3"/>
    <x v="13"/>
    <x v="0"/>
    <x v="1"/>
    <x v="0"/>
    <x v="6"/>
    <n v="2"/>
    <n v="39.83"/>
    <n v="79.66"/>
    <n v="0"/>
    <n v="0"/>
    <n v="17.18"/>
    <n v="79.66"/>
    <n v="34.36"/>
    <n v="45.3"/>
    <n v="0.56866683404468987"/>
  </r>
  <r>
    <n v="1966"/>
    <x v="229"/>
    <n v="2026"/>
    <x v="2"/>
    <n v="8"/>
    <s v="Aug"/>
    <x v="0"/>
    <x v="9"/>
    <x v="0"/>
    <x v="1"/>
    <x v="2"/>
    <x v="2"/>
    <n v="2"/>
    <n v="36.020000000000003"/>
    <n v="72.040000000000006"/>
    <n v="0"/>
    <n v="0"/>
    <n v="13.87"/>
    <n v="72.040000000000006"/>
    <n v="27.74"/>
    <n v="44.300000000000011"/>
    <n v="0.61493614658523055"/>
  </r>
  <r>
    <n v="2431"/>
    <x v="229"/>
    <n v="2026"/>
    <x v="2"/>
    <n v="8"/>
    <s v="Aug"/>
    <x v="0"/>
    <x v="15"/>
    <x v="3"/>
    <x v="2"/>
    <x v="4"/>
    <x v="12"/>
    <n v="3"/>
    <n v="125.31"/>
    <n v="375.93"/>
    <n v="0"/>
    <n v="0"/>
    <n v="67.64"/>
    <n v="375.93"/>
    <n v="202.92000000000002"/>
    <n v="173.01"/>
    <n v="0.46021865772883247"/>
  </r>
  <r>
    <n v="3676"/>
    <x v="229"/>
    <n v="2026"/>
    <x v="2"/>
    <n v="8"/>
    <s v="Aug"/>
    <x v="1"/>
    <x v="12"/>
    <x v="0"/>
    <x v="0"/>
    <x v="1"/>
    <x v="1"/>
    <n v="3"/>
    <n v="92.5"/>
    <n v="277.5"/>
    <n v="0.1"/>
    <n v="27.75"/>
    <n v="46.38"/>
    <n v="249.75"/>
    <n v="139.14000000000001"/>
    <n v="110.60999999999999"/>
    <n v="0.4428828828828828"/>
  </r>
  <r>
    <n v="3972"/>
    <x v="229"/>
    <n v="2026"/>
    <x v="2"/>
    <n v="8"/>
    <s v="Aug"/>
    <x v="1"/>
    <x v="1"/>
    <x v="1"/>
    <x v="2"/>
    <x v="0"/>
    <x v="8"/>
    <n v="5"/>
    <n v="100.48"/>
    <n v="502.40000000000003"/>
    <n v="0.1"/>
    <n v="50.240000000000009"/>
    <n v="49.67"/>
    <n v="452.16"/>
    <n v="248.35000000000002"/>
    <n v="203.81"/>
    <n v="0.45074752300070769"/>
  </r>
  <r>
    <n v="4056"/>
    <x v="229"/>
    <n v="2026"/>
    <x v="2"/>
    <n v="8"/>
    <s v="Aug"/>
    <x v="0"/>
    <x v="15"/>
    <x v="3"/>
    <x v="1"/>
    <x v="3"/>
    <x v="13"/>
    <n v="2"/>
    <n v="79.78"/>
    <n v="159.56"/>
    <n v="0"/>
    <n v="0"/>
    <n v="38.770000000000003"/>
    <n v="159.56"/>
    <n v="77.540000000000006"/>
    <n v="82.02"/>
    <n v="0.51403860616695907"/>
  </r>
  <r>
    <n v="4471"/>
    <x v="229"/>
    <n v="2026"/>
    <x v="2"/>
    <n v="8"/>
    <s v="Aug"/>
    <x v="2"/>
    <x v="10"/>
    <x v="1"/>
    <x v="2"/>
    <x v="1"/>
    <x v="3"/>
    <n v="4"/>
    <n v="144.44"/>
    <n v="577.76"/>
    <n v="0.1"/>
    <n v="57.776000000000003"/>
    <n v="77.66"/>
    <n v="519.98400000000004"/>
    <n v="310.64"/>
    <n v="209.34400000000005"/>
    <n v="0.4025970029847073"/>
  </r>
  <r>
    <n v="1054"/>
    <x v="230"/>
    <n v="2026"/>
    <x v="2"/>
    <n v="8"/>
    <s v="Aug"/>
    <x v="1"/>
    <x v="1"/>
    <x v="0"/>
    <x v="0"/>
    <x v="1"/>
    <x v="11"/>
    <n v="3"/>
    <n v="157.41999999999999"/>
    <n v="472.26"/>
    <n v="0"/>
    <n v="0"/>
    <n v="77.989999999999995"/>
    <n v="472.26"/>
    <n v="233.96999999999997"/>
    <n v="238.29000000000002"/>
    <n v="0.5045737517469191"/>
  </r>
  <r>
    <n v="1854"/>
    <x v="230"/>
    <n v="2026"/>
    <x v="2"/>
    <n v="8"/>
    <s v="Aug"/>
    <x v="1"/>
    <x v="14"/>
    <x v="3"/>
    <x v="2"/>
    <x v="1"/>
    <x v="1"/>
    <n v="1"/>
    <n v="90.37"/>
    <n v="90.37"/>
    <n v="0.05"/>
    <n v="4.5185000000000004"/>
    <n v="45.89"/>
    <n v="85.851500000000001"/>
    <n v="45.89"/>
    <n v="39.961500000000001"/>
    <n v="0.46547235633623174"/>
  </r>
  <r>
    <n v="2140"/>
    <x v="230"/>
    <n v="2026"/>
    <x v="2"/>
    <n v="8"/>
    <s v="Aug"/>
    <x v="1"/>
    <x v="6"/>
    <x v="1"/>
    <x v="2"/>
    <x v="0"/>
    <x v="8"/>
    <n v="15"/>
    <n v="104.79"/>
    <n v="1571.8500000000001"/>
    <n v="0.15"/>
    <n v="235.7775"/>
    <n v="49.67"/>
    <n v="1336.0725"/>
    <n v="745.05000000000007"/>
    <n v="591.02249999999992"/>
    <n v="0.44235810556687599"/>
  </r>
  <r>
    <n v="2328"/>
    <x v="230"/>
    <n v="2026"/>
    <x v="2"/>
    <n v="8"/>
    <s v="Aug"/>
    <x v="2"/>
    <x v="2"/>
    <x v="0"/>
    <x v="0"/>
    <x v="2"/>
    <x v="15"/>
    <n v="1"/>
    <n v="130.94"/>
    <n v="130.94"/>
    <n v="0"/>
    <n v="0"/>
    <n v="66.06"/>
    <n v="130.94"/>
    <n v="66.06"/>
    <n v="64.88"/>
    <n v="0.49549411944402011"/>
  </r>
  <r>
    <n v="4215"/>
    <x v="230"/>
    <n v="2026"/>
    <x v="2"/>
    <n v="8"/>
    <s v="Aug"/>
    <x v="1"/>
    <x v="6"/>
    <x v="0"/>
    <x v="0"/>
    <x v="0"/>
    <x v="6"/>
    <n v="1"/>
    <n v="40.42"/>
    <n v="40.42"/>
    <n v="0.05"/>
    <n v="2.0210000000000004"/>
    <n v="16.62"/>
    <n v="38.399000000000001"/>
    <n v="16.62"/>
    <n v="21.779"/>
    <n v="0.5671762285476184"/>
  </r>
  <r>
    <n v="4563"/>
    <x v="230"/>
    <n v="2026"/>
    <x v="2"/>
    <n v="8"/>
    <s v="Aug"/>
    <x v="1"/>
    <x v="11"/>
    <x v="3"/>
    <x v="0"/>
    <x v="3"/>
    <x v="5"/>
    <n v="1"/>
    <n v="338.45"/>
    <n v="338.45"/>
    <n v="0.15"/>
    <n v="50.767499999999998"/>
    <n v="197.2"/>
    <n v="287.6825"/>
    <n v="197.2"/>
    <n v="90.482500000000016"/>
    <n v="0.31452208598020392"/>
  </r>
  <r>
    <n v="4775"/>
    <x v="230"/>
    <n v="2026"/>
    <x v="2"/>
    <n v="8"/>
    <s v="Aug"/>
    <x v="2"/>
    <x v="10"/>
    <x v="3"/>
    <x v="0"/>
    <x v="0"/>
    <x v="8"/>
    <n v="1"/>
    <n v="103.92"/>
    <n v="103.92"/>
    <n v="0.05"/>
    <n v="5.1960000000000006"/>
    <n v="50.71"/>
    <n v="98.724000000000004"/>
    <n v="50.71"/>
    <n v="48.014000000000003"/>
    <n v="0.48634577205137558"/>
  </r>
  <r>
    <n v="247"/>
    <x v="231"/>
    <n v="2026"/>
    <x v="2"/>
    <n v="8"/>
    <s v="Aug"/>
    <x v="0"/>
    <x v="9"/>
    <x v="0"/>
    <x v="1"/>
    <x v="0"/>
    <x v="4"/>
    <n v="6"/>
    <n v="51.67"/>
    <n v="310.02"/>
    <n v="0.1"/>
    <n v="31.001999999999999"/>
    <n v="23.1"/>
    <n v="279.01799999999997"/>
    <n v="138.60000000000002"/>
    <n v="140.41799999999995"/>
    <n v="0.50325785433197845"/>
  </r>
  <r>
    <n v="827"/>
    <x v="231"/>
    <n v="2026"/>
    <x v="2"/>
    <n v="8"/>
    <s v="Aug"/>
    <x v="1"/>
    <x v="12"/>
    <x v="1"/>
    <x v="0"/>
    <x v="2"/>
    <x v="18"/>
    <n v="4"/>
    <n v="166.02"/>
    <n v="664.08"/>
    <n v="0.1"/>
    <n v="66.408000000000001"/>
    <n v="87.99"/>
    <n v="597.67200000000003"/>
    <n v="351.96"/>
    <n v="245.71200000000005"/>
    <n v="0.4111151266915633"/>
  </r>
  <r>
    <n v="1156"/>
    <x v="231"/>
    <n v="2026"/>
    <x v="2"/>
    <n v="8"/>
    <s v="Aug"/>
    <x v="2"/>
    <x v="5"/>
    <x v="2"/>
    <x v="1"/>
    <x v="0"/>
    <x v="4"/>
    <n v="2"/>
    <n v="50.59"/>
    <n v="101.18"/>
    <n v="0.1"/>
    <n v="10.118000000000002"/>
    <n v="22.68"/>
    <n v="91.062000000000012"/>
    <n v="45.36"/>
    <n v="45.702000000000012"/>
    <n v="0.5018778414706464"/>
  </r>
  <r>
    <n v="1543"/>
    <x v="231"/>
    <n v="2026"/>
    <x v="2"/>
    <n v="8"/>
    <s v="Aug"/>
    <x v="3"/>
    <x v="7"/>
    <x v="2"/>
    <x v="0"/>
    <x v="1"/>
    <x v="11"/>
    <n v="1"/>
    <n v="155.83000000000001"/>
    <n v="155.83000000000001"/>
    <n v="0"/>
    <n v="0"/>
    <n v="77.260000000000005"/>
    <n v="155.83000000000001"/>
    <n v="77.260000000000005"/>
    <n v="78.570000000000007"/>
    <n v="0.50420329846627732"/>
  </r>
  <r>
    <n v="2613"/>
    <x v="231"/>
    <n v="2026"/>
    <x v="2"/>
    <n v="8"/>
    <s v="Aug"/>
    <x v="3"/>
    <x v="4"/>
    <x v="0"/>
    <x v="1"/>
    <x v="4"/>
    <x v="14"/>
    <n v="1"/>
    <n v="36.380000000000003"/>
    <n v="36.380000000000003"/>
    <n v="0.05"/>
    <n v="1.8190000000000002"/>
    <n v="14.2"/>
    <n v="34.561"/>
    <n v="14.2"/>
    <n v="20.361000000000001"/>
    <n v="0.58913225890454557"/>
  </r>
  <r>
    <n v="3002"/>
    <x v="231"/>
    <n v="2026"/>
    <x v="2"/>
    <n v="8"/>
    <s v="Aug"/>
    <x v="1"/>
    <x v="12"/>
    <x v="2"/>
    <x v="1"/>
    <x v="3"/>
    <x v="19"/>
    <n v="2"/>
    <n v="124.09"/>
    <n v="248.18"/>
    <n v="0"/>
    <n v="0"/>
    <n v="60.39"/>
    <n v="248.18"/>
    <n v="120.78"/>
    <n v="127.4"/>
    <n v="0.513337094044645"/>
  </r>
  <r>
    <n v="3103"/>
    <x v="231"/>
    <n v="2026"/>
    <x v="2"/>
    <n v="8"/>
    <s v="Aug"/>
    <x v="3"/>
    <x v="8"/>
    <x v="0"/>
    <x v="1"/>
    <x v="1"/>
    <x v="3"/>
    <n v="1"/>
    <n v="141.97999999999999"/>
    <n v="141.97999999999999"/>
    <n v="0.05"/>
    <n v="7.0990000000000002"/>
    <n v="79.510000000000005"/>
    <n v="134.88099999999997"/>
    <n v="79.510000000000005"/>
    <n v="55.370999999999967"/>
    <n v="0.41051741905828082"/>
  </r>
  <r>
    <n v="3234"/>
    <x v="231"/>
    <n v="2026"/>
    <x v="2"/>
    <n v="8"/>
    <s v="Aug"/>
    <x v="3"/>
    <x v="13"/>
    <x v="2"/>
    <x v="1"/>
    <x v="3"/>
    <x v="19"/>
    <n v="5"/>
    <n v="121.93"/>
    <n v="609.65000000000009"/>
    <n v="0.15"/>
    <n v="91.447500000000005"/>
    <n v="62.28"/>
    <n v="518.2025000000001"/>
    <n v="311.39999999999998"/>
    <n v="206.80250000000012"/>
    <n v="0.39907661580173792"/>
  </r>
  <r>
    <n v="3281"/>
    <x v="231"/>
    <n v="2026"/>
    <x v="2"/>
    <n v="8"/>
    <s v="Aug"/>
    <x v="3"/>
    <x v="4"/>
    <x v="0"/>
    <x v="1"/>
    <x v="2"/>
    <x v="2"/>
    <n v="1"/>
    <n v="35.58"/>
    <n v="35.58"/>
    <n v="0.15"/>
    <n v="5.3369999999999997"/>
    <n v="13.94"/>
    <n v="30.242999999999999"/>
    <n v="13.94"/>
    <n v="16.302999999999997"/>
    <n v="0.53906689151208542"/>
  </r>
  <r>
    <n v="3870"/>
    <x v="231"/>
    <n v="2026"/>
    <x v="2"/>
    <n v="8"/>
    <s v="Aug"/>
    <x v="2"/>
    <x v="5"/>
    <x v="3"/>
    <x v="0"/>
    <x v="1"/>
    <x v="11"/>
    <n v="1"/>
    <n v="157.84"/>
    <n v="157.84"/>
    <n v="0"/>
    <n v="0"/>
    <n v="77.87"/>
    <n v="157.84"/>
    <n v="77.87"/>
    <n v="79.97"/>
    <n v="0.50665230613279266"/>
  </r>
  <r>
    <n v="3938"/>
    <x v="231"/>
    <n v="2026"/>
    <x v="2"/>
    <n v="8"/>
    <s v="Aug"/>
    <x v="1"/>
    <x v="12"/>
    <x v="0"/>
    <x v="1"/>
    <x v="3"/>
    <x v="5"/>
    <n v="1"/>
    <n v="336.35"/>
    <n v="336.35"/>
    <n v="0"/>
    <n v="0"/>
    <n v="195.07"/>
    <n v="336.35"/>
    <n v="195.07"/>
    <n v="141.28000000000003"/>
    <n v="0.42003865021554931"/>
  </r>
  <r>
    <n v="4237"/>
    <x v="231"/>
    <n v="2026"/>
    <x v="2"/>
    <n v="8"/>
    <s v="Aug"/>
    <x v="3"/>
    <x v="13"/>
    <x v="1"/>
    <x v="0"/>
    <x v="1"/>
    <x v="11"/>
    <n v="3"/>
    <n v="153.03"/>
    <n v="459.09000000000003"/>
    <n v="0.15"/>
    <n v="68.863500000000002"/>
    <n v="78.239999999999995"/>
    <n v="390.22650000000004"/>
    <n v="234.71999999999997"/>
    <n v="155.50650000000007"/>
    <n v="0.39850317700104954"/>
  </r>
  <r>
    <n v="4970"/>
    <x v="231"/>
    <n v="2026"/>
    <x v="2"/>
    <n v="8"/>
    <s v="Aug"/>
    <x v="1"/>
    <x v="14"/>
    <x v="0"/>
    <x v="0"/>
    <x v="0"/>
    <x v="8"/>
    <n v="2"/>
    <n v="105.01"/>
    <n v="210.02"/>
    <n v="0.15"/>
    <n v="31.503"/>
    <n v="50.56"/>
    <n v="178.517"/>
    <n v="101.12"/>
    <n v="77.396999999999991"/>
    <n v="0.43355534766996978"/>
  </r>
  <r>
    <n v="515"/>
    <x v="232"/>
    <n v="2026"/>
    <x v="2"/>
    <n v="8"/>
    <s v="Aug"/>
    <x v="0"/>
    <x v="0"/>
    <x v="2"/>
    <x v="0"/>
    <x v="2"/>
    <x v="9"/>
    <n v="2"/>
    <n v="45.47"/>
    <n v="90.94"/>
    <n v="0"/>
    <n v="0"/>
    <n v="18.27"/>
    <n v="90.94"/>
    <n v="36.54"/>
    <n v="54.4"/>
    <n v="0.5981966131515285"/>
  </r>
  <r>
    <n v="661"/>
    <x v="232"/>
    <n v="2026"/>
    <x v="2"/>
    <n v="8"/>
    <s v="Aug"/>
    <x v="0"/>
    <x v="15"/>
    <x v="2"/>
    <x v="1"/>
    <x v="2"/>
    <x v="9"/>
    <n v="2"/>
    <n v="47.58"/>
    <n v="95.16"/>
    <n v="0.1"/>
    <n v="9.516"/>
    <n v="18.47"/>
    <n v="85.644000000000005"/>
    <n v="36.94"/>
    <n v="48.704000000000008"/>
    <n v="0.56867965064686377"/>
  </r>
  <r>
    <n v="1443"/>
    <x v="232"/>
    <n v="2026"/>
    <x v="2"/>
    <n v="8"/>
    <s v="Aug"/>
    <x v="3"/>
    <x v="4"/>
    <x v="0"/>
    <x v="1"/>
    <x v="1"/>
    <x v="11"/>
    <n v="5"/>
    <n v="155.65"/>
    <n v="778.25"/>
    <n v="0"/>
    <n v="0"/>
    <n v="79.13"/>
    <n v="778.25"/>
    <n v="395.65"/>
    <n v="382.6"/>
    <n v="0.49161580469000965"/>
  </r>
  <r>
    <n v="1446"/>
    <x v="232"/>
    <n v="2026"/>
    <x v="2"/>
    <n v="8"/>
    <s v="Aug"/>
    <x v="3"/>
    <x v="13"/>
    <x v="2"/>
    <x v="0"/>
    <x v="3"/>
    <x v="7"/>
    <n v="1"/>
    <n v="195.15"/>
    <n v="195.15"/>
    <n v="0"/>
    <n v="0"/>
    <n v="101.99"/>
    <n v="195.15"/>
    <n v="101.99"/>
    <n v="93.160000000000011"/>
    <n v="0.47737637714578535"/>
  </r>
  <r>
    <n v="1524"/>
    <x v="232"/>
    <n v="2026"/>
    <x v="2"/>
    <n v="8"/>
    <s v="Aug"/>
    <x v="1"/>
    <x v="6"/>
    <x v="3"/>
    <x v="1"/>
    <x v="0"/>
    <x v="0"/>
    <n v="1"/>
    <n v="81.569999999999993"/>
    <n v="81.569999999999993"/>
    <n v="0"/>
    <n v="0"/>
    <n v="43.79"/>
    <n v="81.569999999999993"/>
    <n v="43.79"/>
    <n v="37.779999999999994"/>
    <n v="0.4631604756650729"/>
  </r>
  <r>
    <n v="1946"/>
    <x v="232"/>
    <n v="2026"/>
    <x v="2"/>
    <n v="8"/>
    <s v="Aug"/>
    <x v="0"/>
    <x v="15"/>
    <x v="2"/>
    <x v="1"/>
    <x v="3"/>
    <x v="19"/>
    <n v="5"/>
    <n v="125.44"/>
    <n v="627.20000000000005"/>
    <n v="0"/>
    <n v="0"/>
    <n v="59.58"/>
    <n v="627.20000000000005"/>
    <n v="297.89999999999998"/>
    <n v="329.30000000000007"/>
    <n v="0.52503188775510212"/>
  </r>
  <r>
    <n v="2285"/>
    <x v="232"/>
    <n v="2026"/>
    <x v="2"/>
    <n v="8"/>
    <s v="Aug"/>
    <x v="1"/>
    <x v="11"/>
    <x v="0"/>
    <x v="2"/>
    <x v="1"/>
    <x v="11"/>
    <n v="2"/>
    <n v="155.11000000000001"/>
    <n v="310.22000000000003"/>
    <n v="0.05"/>
    <n v="15.511000000000003"/>
    <n v="80.13"/>
    <n v="294.709"/>
    <n v="160.26"/>
    <n v="134.44900000000001"/>
    <n v="0.45620934548995795"/>
  </r>
  <r>
    <n v="2978"/>
    <x v="232"/>
    <n v="2026"/>
    <x v="2"/>
    <n v="8"/>
    <s v="Aug"/>
    <x v="2"/>
    <x v="10"/>
    <x v="2"/>
    <x v="1"/>
    <x v="0"/>
    <x v="0"/>
    <n v="1"/>
    <n v="80.7"/>
    <n v="80.7"/>
    <n v="0"/>
    <n v="0"/>
    <n v="41.98"/>
    <n v="80.7"/>
    <n v="41.98"/>
    <n v="38.720000000000006"/>
    <n v="0.47980173482032223"/>
  </r>
  <r>
    <n v="3842"/>
    <x v="232"/>
    <n v="2026"/>
    <x v="2"/>
    <n v="8"/>
    <s v="Aug"/>
    <x v="3"/>
    <x v="8"/>
    <x v="1"/>
    <x v="0"/>
    <x v="1"/>
    <x v="11"/>
    <n v="10"/>
    <n v="156.72"/>
    <n v="1567.2"/>
    <n v="0.15"/>
    <n v="235.07999999999998"/>
    <n v="78.12"/>
    <n v="1332.12"/>
    <n v="781.2"/>
    <n v="550.91999999999985"/>
    <n v="0.41356634537429054"/>
  </r>
  <r>
    <n v="4220"/>
    <x v="232"/>
    <n v="2026"/>
    <x v="2"/>
    <n v="8"/>
    <s v="Aug"/>
    <x v="1"/>
    <x v="14"/>
    <x v="1"/>
    <x v="2"/>
    <x v="2"/>
    <x v="18"/>
    <n v="5"/>
    <n v="162.76"/>
    <n v="813.8"/>
    <n v="0.15"/>
    <n v="122.07"/>
    <n v="85.32"/>
    <n v="691.7299999999999"/>
    <n v="426.59999999999997"/>
    <n v="265.12999999999994"/>
    <n v="0.38328538591647027"/>
  </r>
  <r>
    <n v="478"/>
    <x v="233"/>
    <n v="2026"/>
    <x v="2"/>
    <n v="8"/>
    <s v="Aug"/>
    <x v="3"/>
    <x v="8"/>
    <x v="2"/>
    <x v="2"/>
    <x v="4"/>
    <x v="10"/>
    <n v="2"/>
    <n v="40.22"/>
    <n v="80.44"/>
    <n v="0"/>
    <n v="0"/>
    <n v="14.45"/>
    <n v="80.44"/>
    <n v="28.9"/>
    <n v="51.54"/>
    <n v="0.64072600696171056"/>
  </r>
  <r>
    <n v="491"/>
    <x v="233"/>
    <n v="2026"/>
    <x v="2"/>
    <n v="8"/>
    <s v="Aug"/>
    <x v="0"/>
    <x v="9"/>
    <x v="3"/>
    <x v="1"/>
    <x v="2"/>
    <x v="9"/>
    <n v="1"/>
    <n v="45.42"/>
    <n v="45.42"/>
    <n v="0.15"/>
    <n v="6.8129999999999997"/>
    <n v="18.079999999999998"/>
    <n v="38.606999999999999"/>
    <n v="18.079999999999998"/>
    <n v="20.527000000000001"/>
    <n v="0.53169114409304019"/>
  </r>
  <r>
    <n v="862"/>
    <x v="233"/>
    <n v="2026"/>
    <x v="2"/>
    <n v="8"/>
    <s v="Aug"/>
    <x v="0"/>
    <x v="9"/>
    <x v="0"/>
    <x v="0"/>
    <x v="1"/>
    <x v="1"/>
    <n v="1"/>
    <n v="93.55"/>
    <n v="93.55"/>
    <n v="0"/>
    <n v="0"/>
    <n v="44.89"/>
    <n v="93.55"/>
    <n v="44.89"/>
    <n v="48.66"/>
    <n v="0.5201496525921967"/>
  </r>
  <r>
    <n v="957"/>
    <x v="233"/>
    <n v="2026"/>
    <x v="2"/>
    <n v="8"/>
    <s v="Aug"/>
    <x v="2"/>
    <x v="2"/>
    <x v="0"/>
    <x v="0"/>
    <x v="1"/>
    <x v="3"/>
    <n v="2"/>
    <n v="146.85"/>
    <n v="293.7"/>
    <n v="0"/>
    <n v="0"/>
    <n v="81.010000000000005"/>
    <n v="293.7"/>
    <n v="162.02000000000001"/>
    <n v="131.67999999999998"/>
    <n v="0.44834865509022809"/>
  </r>
  <r>
    <n v="1728"/>
    <x v="233"/>
    <n v="2026"/>
    <x v="2"/>
    <n v="8"/>
    <s v="Aug"/>
    <x v="0"/>
    <x v="9"/>
    <x v="1"/>
    <x v="2"/>
    <x v="0"/>
    <x v="8"/>
    <n v="6"/>
    <n v="101.54"/>
    <n v="609.24"/>
    <n v="0.1"/>
    <n v="60.924000000000007"/>
    <n v="50"/>
    <n v="548.31600000000003"/>
    <n v="300"/>
    <n v="248.31600000000003"/>
    <n v="0.45287024270676035"/>
  </r>
  <r>
    <n v="2743"/>
    <x v="233"/>
    <n v="2026"/>
    <x v="2"/>
    <n v="8"/>
    <s v="Aug"/>
    <x v="3"/>
    <x v="7"/>
    <x v="0"/>
    <x v="2"/>
    <x v="4"/>
    <x v="12"/>
    <n v="1"/>
    <n v="125.14"/>
    <n v="125.14"/>
    <n v="0"/>
    <n v="0"/>
    <n v="69.44"/>
    <n v="125.14"/>
    <n v="69.44"/>
    <n v="55.7"/>
    <n v="0.4451014863353045"/>
  </r>
  <r>
    <n v="3098"/>
    <x v="233"/>
    <n v="2026"/>
    <x v="2"/>
    <n v="8"/>
    <s v="Aug"/>
    <x v="1"/>
    <x v="6"/>
    <x v="0"/>
    <x v="1"/>
    <x v="0"/>
    <x v="0"/>
    <n v="2"/>
    <n v="80.239999999999995"/>
    <n v="160.47999999999999"/>
    <n v="0.1"/>
    <n v="16.047999999999998"/>
    <n v="42.09"/>
    <n v="144.43199999999999"/>
    <n v="84.18"/>
    <n v="60.251999999999981"/>
    <n v="0.41716517115320695"/>
  </r>
  <r>
    <n v="3606"/>
    <x v="233"/>
    <n v="2026"/>
    <x v="2"/>
    <n v="8"/>
    <s v="Aug"/>
    <x v="3"/>
    <x v="4"/>
    <x v="0"/>
    <x v="2"/>
    <x v="1"/>
    <x v="3"/>
    <n v="1"/>
    <n v="147.24"/>
    <n v="147.24"/>
    <n v="0"/>
    <n v="0"/>
    <n v="79.11"/>
    <n v="147.24"/>
    <n v="79.11"/>
    <n v="68.13000000000001"/>
    <n v="0.46271393643031788"/>
  </r>
  <r>
    <n v="3815"/>
    <x v="233"/>
    <n v="2026"/>
    <x v="2"/>
    <n v="8"/>
    <s v="Aug"/>
    <x v="2"/>
    <x v="2"/>
    <x v="0"/>
    <x v="0"/>
    <x v="3"/>
    <x v="7"/>
    <n v="2"/>
    <n v="199.53"/>
    <n v="399.06"/>
    <n v="0.05"/>
    <n v="19.953000000000003"/>
    <n v="105.87"/>
    <n v="379.10699999999997"/>
    <n v="211.74"/>
    <n v="167.36699999999996"/>
    <n v="0.44147694450379438"/>
  </r>
  <r>
    <n v="3979"/>
    <x v="233"/>
    <n v="2026"/>
    <x v="2"/>
    <n v="8"/>
    <s v="Aug"/>
    <x v="2"/>
    <x v="5"/>
    <x v="0"/>
    <x v="2"/>
    <x v="4"/>
    <x v="10"/>
    <n v="1"/>
    <n v="40.19"/>
    <n v="40.19"/>
    <n v="0.05"/>
    <n v="2.0095000000000001"/>
    <n v="14.73"/>
    <n v="38.180499999999995"/>
    <n v="14.73"/>
    <n v="23.450499999999995"/>
    <n v="0.61420096646193734"/>
  </r>
  <r>
    <n v="4160"/>
    <x v="233"/>
    <n v="2026"/>
    <x v="2"/>
    <n v="8"/>
    <s v="Aug"/>
    <x v="3"/>
    <x v="7"/>
    <x v="3"/>
    <x v="2"/>
    <x v="4"/>
    <x v="12"/>
    <n v="4"/>
    <n v="123.31"/>
    <n v="493.24"/>
    <n v="0"/>
    <n v="0"/>
    <n v="69.02"/>
    <n v="493.24"/>
    <n v="276.08"/>
    <n v="217.16000000000003"/>
    <n v="0.44027248398345636"/>
  </r>
  <r>
    <n v="4172"/>
    <x v="233"/>
    <n v="2026"/>
    <x v="2"/>
    <n v="8"/>
    <s v="Aug"/>
    <x v="3"/>
    <x v="8"/>
    <x v="3"/>
    <x v="1"/>
    <x v="0"/>
    <x v="6"/>
    <n v="1"/>
    <n v="40.19"/>
    <n v="40.19"/>
    <n v="0.05"/>
    <n v="2.0095000000000001"/>
    <n v="16.78"/>
    <n v="38.180499999999995"/>
    <n v="16.78"/>
    <n v="21.400499999999994"/>
    <n v="0.56050863660769235"/>
  </r>
  <r>
    <n v="4265"/>
    <x v="233"/>
    <n v="2026"/>
    <x v="2"/>
    <n v="8"/>
    <s v="Aug"/>
    <x v="2"/>
    <x v="16"/>
    <x v="0"/>
    <x v="0"/>
    <x v="0"/>
    <x v="6"/>
    <n v="1"/>
    <n v="40.98"/>
    <n v="40.98"/>
    <n v="0.05"/>
    <n v="2.0489999999999999"/>
    <n v="16.600000000000001"/>
    <n v="38.930999999999997"/>
    <n v="16.600000000000001"/>
    <n v="22.330999999999996"/>
    <n v="0.57360458246641488"/>
  </r>
  <r>
    <n v="4321"/>
    <x v="233"/>
    <n v="2026"/>
    <x v="2"/>
    <n v="8"/>
    <s v="Aug"/>
    <x v="3"/>
    <x v="13"/>
    <x v="0"/>
    <x v="1"/>
    <x v="2"/>
    <x v="2"/>
    <n v="3"/>
    <n v="35.380000000000003"/>
    <n v="106.14000000000001"/>
    <n v="0"/>
    <n v="0"/>
    <n v="13.91"/>
    <n v="106.14000000000001"/>
    <n v="41.730000000000004"/>
    <n v="64.410000000000011"/>
    <n v="0.60684002261164505"/>
  </r>
  <r>
    <n v="4975"/>
    <x v="233"/>
    <n v="2026"/>
    <x v="2"/>
    <n v="8"/>
    <s v="Aug"/>
    <x v="2"/>
    <x v="10"/>
    <x v="2"/>
    <x v="1"/>
    <x v="2"/>
    <x v="15"/>
    <n v="4"/>
    <n v="134.49"/>
    <n v="537.96"/>
    <n v="0"/>
    <n v="0"/>
    <n v="68.17"/>
    <n v="537.96"/>
    <n v="272.68"/>
    <n v="265.28000000000003"/>
    <n v="0.49312216521674473"/>
  </r>
  <r>
    <n v="991"/>
    <x v="234"/>
    <n v="2026"/>
    <x v="2"/>
    <n v="8"/>
    <s v="Aug"/>
    <x v="2"/>
    <x v="3"/>
    <x v="1"/>
    <x v="2"/>
    <x v="1"/>
    <x v="3"/>
    <n v="4"/>
    <n v="145.30000000000001"/>
    <n v="581.20000000000005"/>
    <n v="0.15"/>
    <n v="87.18"/>
    <n v="77.040000000000006"/>
    <n v="494.02000000000004"/>
    <n v="308.16000000000003"/>
    <n v="185.86"/>
    <n v="0.37621958625156876"/>
  </r>
  <r>
    <n v="1008"/>
    <x v="234"/>
    <n v="2026"/>
    <x v="2"/>
    <n v="8"/>
    <s v="Aug"/>
    <x v="3"/>
    <x v="4"/>
    <x v="1"/>
    <x v="2"/>
    <x v="2"/>
    <x v="18"/>
    <n v="10"/>
    <n v="164.55"/>
    <n v="1645.5"/>
    <n v="0.1"/>
    <n v="164.55"/>
    <n v="88.23"/>
    <n v="1480.95"/>
    <n v="882.30000000000007"/>
    <n v="598.65"/>
    <n v="0.40423376886458012"/>
  </r>
  <r>
    <n v="1083"/>
    <x v="234"/>
    <n v="2026"/>
    <x v="2"/>
    <n v="8"/>
    <s v="Aug"/>
    <x v="0"/>
    <x v="15"/>
    <x v="2"/>
    <x v="1"/>
    <x v="0"/>
    <x v="6"/>
    <n v="1"/>
    <n v="39.590000000000003"/>
    <n v="39.590000000000003"/>
    <n v="0"/>
    <n v="0"/>
    <n v="16.899999999999999"/>
    <n v="39.590000000000003"/>
    <n v="16.899999999999999"/>
    <n v="22.690000000000005"/>
    <n v="0.57312452639555456"/>
  </r>
  <r>
    <n v="1553"/>
    <x v="234"/>
    <n v="2026"/>
    <x v="2"/>
    <n v="8"/>
    <s v="Aug"/>
    <x v="2"/>
    <x v="2"/>
    <x v="1"/>
    <x v="2"/>
    <x v="4"/>
    <x v="16"/>
    <n v="5"/>
    <n v="51.62"/>
    <n v="258.09999999999997"/>
    <n v="0.15"/>
    <n v="38.714999999999996"/>
    <n v="22.6"/>
    <n v="219.38499999999996"/>
    <n v="113"/>
    <n v="106.38499999999996"/>
    <n v="0.48492376415889865"/>
  </r>
  <r>
    <n v="1579"/>
    <x v="234"/>
    <n v="2026"/>
    <x v="2"/>
    <n v="8"/>
    <s v="Aug"/>
    <x v="3"/>
    <x v="7"/>
    <x v="2"/>
    <x v="0"/>
    <x v="1"/>
    <x v="1"/>
    <n v="3"/>
    <n v="90.71"/>
    <n v="272.13"/>
    <n v="0"/>
    <n v="0"/>
    <n v="45.57"/>
    <n v="272.13"/>
    <n v="136.71"/>
    <n v="135.41999999999999"/>
    <n v="0.49762980928232825"/>
  </r>
  <r>
    <n v="1732"/>
    <x v="234"/>
    <n v="2026"/>
    <x v="2"/>
    <n v="8"/>
    <s v="Aug"/>
    <x v="1"/>
    <x v="1"/>
    <x v="2"/>
    <x v="1"/>
    <x v="0"/>
    <x v="6"/>
    <n v="4"/>
    <n v="41.09"/>
    <n v="164.36"/>
    <n v="0"/>
    <n v="0"/>
    <n v="17"/>
    <n v="164.36"/>
    <n v="68"/>
    <n v="96.360000000000014"/>
    <n v="0.58627403261134103"/>
  </r>
  <r>
    <n v="2083"/>
    <x v="234"/>
    <n v="2026"/>
    <x v="2"/>
    <n v="8"/>
    <s v="Aug"/>
    <x v="1"/>
    <x v="14"/>
    <x v="0"/>
    <x v="1"/>
    <x v="1"/>
    <x v="1"/>
    <n v="1"/>
    <n v="91.37"/>
    <n v="91.37"/>
    <n v="0"/>
    <n v="0"/>
    <n v="46.73"/>
    <n v="91.37"/>
    <n v="46.73"/>
    <n v="44.640000000000008"/>
    <n v="0.48856298566269024"/>
  </r>
  <r>
    <n v="2176"/>
    <x v="234"/>
    <n v="2026"/>
    <x v="2"/>
    <n v="8"/>
    <s v="Aug"/>
    <x v="1"/>
    <x v="11"/>
    <x v="0"/>
    <x v="1"/>
    <x v="2"/>
    <x v="9"/>
    <n v="1"/>
    <n v="46.92"/>
    <n v="46.92"/>
    <n v="0"/>
    <n v="0"/>
    <n v="18.3"/>
    <n v="46.92"/>
    <n v="18.3"/>
    <n v="28.62"/>
    <n v="0.60997442455242967"/>
  </r>
  <r>
    <n v="2723"/>
    <x v="234"/>
    <n v="2026"/>
    <x v="2"/>
    <n v="8"/>
    <s v="Aug"/>
    <x v="0"/>
    <x v="0"/>
    <x v="0"/>
    <x v="1"/>
    <x v="0"/>
    <x v="8"/>
    <n v="1"/>
    <n v="100.29"/>
    <n v="100.29"/>
    <n v="0.05"/>
    <n v="5.0145000000000008"/>
    <n v="49.82"/>
    <n v="95.275500000000008"/>
    <n v="49.82"/>
    <n v="45.455500000000008"/>
    <n v="0.47709537079312103"/>
  </r>
  <r>
    <n v="3299"/>
    <x v="234"/>
    <n v="2026"/>
    <x v="2"/>
    <n v="8"/>
    <s v="Aug"/>
    <x v="0"/>
    <x v="9"/>
    <x v="0"/>
    <x v="1"/>
    <x v="1"/>
    <x v="3"/>
    <n v="1"/>
    <n v="147.11000000000001"/>
    <n v="147.11000000000001"/>
    <n v="0.15"/>
    <n v="22.066500000000001"/>
    <n v="79.599999999999994"/>
    <n v="125.04350000000001"/>
    <n v="79.599999999999994"/>
    <n v="45.443500000000014"/>
    <n v="0.36342152930780097"/>
  </r>
  <r>
    <n v="3398"/>
    <x v="234"/>
    <n v="2026"/>
    <x v="2"/>
    <n v="8"/>
    <s v="Aug"/>
    <x v="1"/>
    <x v="12"/>
    <x v="0"/>
    <x v="1"/>
    <x v="1"/>
    <x v="11"/>
    <n v="2"/>
    <n v="156.44999999999999"/>
    <n v="312.89999999999998"/>
    <n v="0"/>
    <n v="0"/>
    <n v="80.13"/>
    <n v="312.89999999999998"/>
    <n v="160.26"/>
    <n v="152.63999999999999"/>
    <n v="0.487823585810163"/>
  </r>
  <r>
    <n v="4012"/>
    <x v="234"/>
    <n v="2026"/>
    <x v="2"/>
    <n v="8"/>
    <s v="Aug"/>
    <x v="1"/>
    <x v="14"/>
    <x v="0"/>
    <x v="1"/>
    <x v="1"/>
    <x v="17"/>
    <n v="2"/>
    <n v="72.97"/>
    <n v="145.94"/>
    <n v="0"/>
    <n v="0"/>
    <n v="33.25"/>
    <n v="145.94"/>
    <n v="66.5"/>
    <n v="79.44"/>
    <n v="0.54433328765245992"/>
  </r>
  <r>
    <n v="4064"/>
    <x v="234"/>
    <n v="2026"/>
    <x v="2"/>
    <n v="8"/>
    <s v="Aug"/>
    <x v="3"/>
    <x v="7"/>
    <x v="3"/>
    <x v="0"/>
    <x v="4"/>
    <x v="16"/>
    <n v="2"/>
    <n v="51.63"/>
    <n v="103.26"/>
    <n v="0"/>
    <n v="0"/>
    <n v="21.39"/>
    <n v="103.26"/>
    <n v="42.78"/>
    <n v="60.480000000000004"/>
    <n v="0.58570598489250436"/>
  </r>
  <r>
    <n v="4671"/>
    <x v="234"/>
    <n v="2026"/>
    <x v="2"/>
    <n v="8"/>
    <s v="Aug"/>
    <x v="1"/>
    <x v="12"/>
    <x v="1"/>
    <x v="0"/>
    <x v="0"/>
    <x v="8"/>
    <n v="8"/>
    <n v="100.06"/>
    <n v="800.48"/>
    <n v="0.05"/>
    <n v="40.024000000000001"/>
    <n v="49.39"/>
    <n v="760.45600000000002"/>
    <n v="395.12"/>
    <n v="365.33600000000001"/>
    <n v="0.48041701295012468"/>
  </r>
  <r>
    <n v="1914"/>
    <x v="235"/>
    <n v="2026"/>
    <x v="2"/>
    <n v="8"/>
    <s v="Aug"/>
    <x v="3"/>
    <x v="8"/>
    <x v="2"/>
    <x v="0"/>
    <x v="3"/>
    <x v="13"/>
    <n v="4"/>
    <n v="83.2"/>
    <n v="332.8"/>
    <n v="0"/>
    <n v="0"/>
    <n v="39.99"/>
    <n v="332.8"/>
    <n v="159.96"/>
    <n v="172.84"/>
    <n v="0.5193509615384615"/>
  </r>
  <r>
    <n v="1973"/>
    <x v="235"/>
    <n v="2026"/>
    <x v="2"/>
    <n v="8"/>
    <s v="Aug"/>
    <x v="0"/>
    <x v="0"/>
    <x v="0"/>
    <x v="1"/>
    <x v="4"/>
    <x v="16"/>
    <n v="3"/>
    <n v="51.29"/>
    <n v="153.87"/>
    <n v="0"/>
    <n v="0"/>
    <n v="22.08"/>
    <n v="153.87"/>
    <n v="66.239999999999995"/>
    <n v="87.63000000000001"/>
    <n v="0.56950672645739919"/>
  </r>
  <r>
    <n v="2564"/>
    <x v="235"/>
    <n v="2026"/>
    <x v="2"/>
    <n v="8"/>
    <s v="Aug"/>
    <x v="2"/>
    <x v="3"/>
    <x v="0"/>
    <x v="0"/>
    <x v="3"/>
    <x v="7"/>
    <n v="1"/>
    <n v="200.2"/>
    <n v="200.2"/>
    <n v="0"/>
    <n v="0"/>
    <n v="103.38"/>
    <n v="200.2"/>
    <n v="103.38"/>
    <n v="96.82"/>
    <n v="0.48361638361638359"/>
  </r>
  <r>
    <n v="2791"/>
    <x v="235"/>
    <n v="2026"/>
    <x v="2"/>
    <n v="8"/>
    <s v="Aug"/>
    <x v="0"/>
    <x v="15"/>
    <x v="2"/>
    <x v="2"/>
    <x v="4"/>
    <x v="14"/>
    <n v="2"/>
    <n v="36.869999999999997"/>
    <n v="73.739999999999995"/>
    <n v="0"/>
    <n v="0"/>
    <n v="13.71"/>
    <n v="73.739999999999995"/>
    <n v="27.42"/>
    <n v="46.319999999999993"/>
    <n v="0.62815296989422287"/>
  </r>
  <r>
    <n v="3559"/>
    <x v="235"/>
    <n v="2026"/>
    <x v="2"/>
    <n v="8"/>
    <s v="Aug"/>
    <x v="3"/>
    <x v="8"/>
    <x v="0"/>
    <x v="0"/>
    <x v="4"/>
    <x v="14"/>
    <n v="1"/>
    <n v="36.28"/>
    <n v="36.28"/>
    <n v="0.1"/>
    <n v="3.6280000000000001"/>
    <n v="14.16"/>
    <n v="32.652000000000001"/>
    <n v="14.16"/>
    <n v="18.492000000000001"/>
    <n v="0.56633590591694227"/>
  </r>
  <r>
    <n v="3839"/>
    <x v="235"/>
    <n v="2026"/>
    <x v="2"/>
    <n v="8"/>
    <s v="Aug"/>
    <x v="0"/>
    <x v="15"/>
    <x v="3"/>
    <x v="0"/>
    <x v="1"/>
    <x v="1"/>
    <n v="2"/>
    <n v="93.88"/>
    <n v="187.76"/>
    <n v="0.05"/>
    <n v="9.3879999999999999"/>
    <n v="46.57"/>
    <n v="178.37199999999999"/>
    <n v="93.14"/>
    <n v="85.231999999999985"/>
    <n v="0.47783284371986628"/>
  </r>
  <r>
    <n v="4133"/>
    <x v="235"/>
    <n v="2026"/>
    <x v="2"/>
    <n v="8"/>
    <s v="Aug"/>
    <x v="3"/>
    <x v="4"/>
    <x v="0"/>
    <x v="1"/>
    <x v="3"/>
    <x v="7"/>
    <n v="1"/>
    <n v="192.67"/>
    <n v="192.67"/>
    <n v="0.05"/>
    <n v="9.6334999999999997"/>
    <n v="101.04"/>
    <n v="183.03649999999999"/>
    <n v="101.04"/>
    <n v="81.996499999999983"/>
    <n v="0.44797895501716867"/>
  </r>
  <r>
    <n v="4765"/>
    <x v="235"/>
    <n v="2026"/>
    <x v="2"/>
    <n v="8"/>
    <s v="Aug"/>
    <x v="0"/>
    <x v="15"/>
    <x v="0"/>
    <x v="1"/>
    <x v="0"/>
    <x v="0"/>
    <n v="1"/>
    <n v="80.099999999999994"/>
    <n v="80.099999999999994"/>
    <n v="0.05"/>
    <n v="4.0049999999999999"/>
    <n v="43.49"/>
    <n v="76.094999999999985"/>
    <n v="43.49"/>
    <n v="32.604999999999983"/>
    <n v="0.42847756094355727"/>
  </r>
  <r>
    <n v="1868"/>
    <x v="236"/>
    <n v="2026"/>
    <x v="2"/>
    <n v="8"/>
    <s v="Aug"/>
    <x v="3"/>
    <x v="8"/>
    <x v="3"/>
    <x v="0"/>
    <x v="1"/>
    <x v="3"/>
    <n v="1"/>
    <n v="145.02000000000001"/>
    <n v="145.02000000000001"/>
    <n v="0"/>
    <n v="0"/>
    <n v="78.959999999999994"/>
    <n v="145.02000000000001"/>
    <n v="78.959999999999994"/>
    <n v="66.060000000000016"/>
    <n v="0.4555233760860572"/>
  </r>
  <r>
    <n v="987"/>
    <x v="237"/>
    <n v="2026"/>
    <x v="2"/>
    <n v="8"/>
    <s v="Aug"/>
    <x v="1"/>
    <x v="11"/>
    <x v="3"/>
    <x v="0"/>
    <x v="2"/>
    <x v="2"/>
    <n v="1"/>
    <n v="37"/>
    <n v="37"/>
    <n v="0.15"/>
    <n v="5.55"/>
    <n v="13.68"/>
    <n v="31.45"/>
    <n v="13.68"/>
    <n v="17.77"/>
    <n v="0.56502384737678857"/>
  </r>
  <r>
    <n v="2503"/>
    <x v="237"/>
    <n v="2026"/>
    <x v="2"/>
    <n v="8"/>
    <s v="Aug"/>
    <x v="1"/>
    <x v="6"/>
    <x v="0"/>
    <x v="0"/>
    <x v="0"/>
    <x v="4"/>
    <n v="2"/>
    <n v="50.02"/>
    <n v="100.04"/>
    <n v="0"/>
    <n v="0"/>
    <n v="21.99"/>
    <n v="100.04"/>
    <n v="43.98"/>
    <n v="56.060000000000009"/>
    <n v="0.56037584966013598"/>
  </r>
  <r>
    <n v="4928"/>
    <x v="237"/>
    <n v="2026"/>
    <x v="2"/>
    <n v="8"/>
    <s v="Aug"/>
    <x v="1"/>
    <x v="11"/>
    <x v="2"/>
    <x v="0"/>
    <x v="4"/>
    <x v="14"/>
    <n v="2"/>
    <n v="35.950000000000003"/>
    <n v="71.900000000000006"/>
    <n v="0.05"/>
    <n v="3.5950000000000006"/>
    <n v="13.93"/>
    <n v="68.305000000000007"/>
    <n v="27.86"/>
    <n v="40.445000000000007"/>
    <n v="0.59212356342873884"/>
  </r>
  <r>
    <n v="852"/>
    <x v="238"/>
    <n v="2026"/>
    <x v="2"/>
    <n v="8"/>
    <s v="Aug"/>
    <x v="0"/>
    <x v="9"/>
    <x v="0"/>
    <x v="1"/>
    <x v="2"/>
    <x v="9"/>
    <n v="3"/>
    <n v="45.84"/>
    <n v="137.52000000000001"/>
    <n v="0.15"/>
    <n v="20.628"/>
    <n v="17.899999999999999"/>
    <n v="116.89200000000001"/>
    <n v="53.699999999999996"/>
    <n v="63.192000000000014"/>
    <n v="0.54060158094651478"/>
  </r>
  <r>
    <n v="2188"/>
    <x v="238"/>
    <n v="2026"/>
    <x v="2"/>
    <n v="8"/>
    <s v="Aug"/>
    <x v="1"/>
    <x v="6"/>
    <x v="0"/>
    <x v="1"/>
    <x v="3"/>
    <x v="13"/>
    <n v="1"/>
    <n v="83.23"/>
    <n v="83.23"/>
    <n v="0.1"/>
    <n v="8.3230000000000004"/>
    <n v="40.229999999999997"/>
    <n v="74.907000000000011"/>
    <n v="40.229999999999997"/>
    <n v="34.677000000000014"/>
    <n v="0.46293403820737727"/>
  </r>
  <r>
    <n v="2574"/>
    <x v="238"/>
    <n v="2026"/>
    <x v="2"/>
    <n v="8"/>
    <s v="Aug"/>
    <x v="0"/>
    <x v="9"/>
    <x v="2"/>
    <x v="1"/>
    <x v="0"/>
    <x v="8"/>
    <n v="1"/>
    <n v="104.33"/>
    <n v="104.33"/>
    <n v="0.1"/>
    <n v="10.433"/>
    <n v="49.86"/>
    <n v="93.897000000000006"/>
    <n v="49.86"/>
    <n v="44.037000000000006"/>
    <n v="0.46899261957251032"/>
  </r>
  <r>
    <n v="2942"/>
    <x v="238"/>
    <n v="2026"/>
    <x v="2"/>
    <n v="8"/>
    <s v="Aug"/>
    <x v="1"/>
    <x v="6"/>
    <x v="0"/>
    <x v="1"/>
    <x v="1"/>
    <x v="11"/>
    <n v="1"/>
    <n v="156.94999999999999"/>
    <n v="156.94999999999999"/>
    <n v="0"/>
    <n v="0"/>
    <n v="80.41"/>
    <n v="156.94999999999999"/>
    <n v="80.41"/>
    <n v="76.539999999999992"/>
    <n v="0.48767123287671232"/>
  </r>
  <r>
    <n v="3211"/>
    <x v="238"/>
    <n v="2026"/>
    <x v="2"/>
    <n v="8"/>
    <s v="Aug"/>
    <x v="1"/>
    <x v="14"/>
    <x v="2"/>
    <x v="2"/>
    <x v="0"/>
    <x v="6"/>
    <n v="3"/>
    <n v="41.33"/>
    <n v="123.99"/>
    <n v="0.05"/>
    <n v="6.1995000000000005"/>
    <n v="17"/>
    <n v="117.79049999999999"/>
    <n v="51"/>
    <n v="66.790499999999994"/>
    <n v="0.56702790123142355"/>
  </r>
  <r>
    <n v="3306"/>
    <x v="238"/>
    <n v="2026"/>
    <x v="2"/>
    <n v="8"/>
    <s v="Aug"/>
    <x v="0"/>
    <x v="15"/>
    <x v="0"/>
    <x v="2"/>
    <x v="2"/>
    <x v="2"/>
    <n v="1"/>
    <n v="35.590000000000003"/>
    <n v="35.590000000000003"/>
    <n v="0"/>
    <n v="0"/>
    <n v="13.66"/>
    <n v="35.590000000000003"/>
    <n v="13.66"/>
    <n v="21.930000000000003"/>
    <n v="0.61618432143860635"/>
  </r>
  <r>
    <n v="3837"/>
    <x v="238"/>
    <n v="2026"/>
    <x v="2"/>
    <n v="8"/>
    <s v="Aug"/>
    <x v="3"/>
    <x v="8"/>
    <x v="0"/>
    <x v="0"/>
    <x v="3"/>
    <x v="5"/>
    <n v="2"/>
    <n v="335.87"/>
    <n v="671.74"/>
    <n v="0.1"/>
    <n v="67.174000000000007"/>
    <n v="196.54"/>
    <n v="604.56600000000003"/>
    <n v="393.08"/>
    <n v="211.48600000000005"/>
    <n v="0.34981457773014035"/>
  </r>
  <r>
    <n v="4169"/>
    <x v="238"/>
    <n v="2026"/>
    <x v="2"/>
    <n v="8"/>
    <s v="Aug"/>
    <x v="3"/>
    <x v="13"/>
    <x v="0"/>
    <x v="1"/>
    <x v="4"/>
    <x v="16"/>
    <n v="1"/>
    <n v="50.7"/>
    <n v="50.7"/>
    <n v="0.05"/>
    <n v="2.5350000000000001"/>
    <n v="21.65"/>
    <n v="48.164999999999999"/>
    <n v="21.65"/>
    <n v="26.515000000000001"/>
    <n v="0.55050347762898377"/>
  </r>
  <r>
    <n v="4452"/>
    <x v="238"/>
    <n v="2026"/>
    <x v="2"/>
    <n v="8"/>
    <s v="Aug"/>
    <x v="2"/>
    <x v="2"/>
    <x v="3"/>
    <x v="1"/>
    <x v="1"/>
    <x v="11"/>
    <n v="3"/>
    <n v="152.76"/>
    <n v="458.28"/>
    <n v="0.1"/>
    <n v="45.828000000000003"/>
    <n v="77.36"/>
    <n v="412.452"/>
    <n v="232.07999999999998"/>
    <n v="180.37200000000001"/>
    <n v="0.43731634226528182"/>
  </r>
  <r>
    <n v="4740"/>
    <x v="238"/>
    <n v="2026"/>
    <x v="2"/>
    <n v="8"/>
    <s v="Aug"/>
    <x v="0"/>
    <x v="15"/>
    <x v="1"/>
    <x v="0"/>
    <x v="1"/>
    <x v="17"/>
    <n v="5"/>
    <n v="72.78"/>
    <n v="363.9"/>
    <n v="0.1"/>
    <n v="36.39"/>
    <n v="33.25"/>
    <n v="327.51"/>
    <n v="166.25"/>
    <n v="161.26"/>
    <n v="0.49238191200268694"/>
  </r>
  <r>
    <n v="5000"/>
    <x v="238"/>
    <n v="2026"/>
    <x v="2"/>
    <n v="8"/>
    <s v="Aug"/>
    <x v="1"/>
    <x v="12"/>
    <x v="3"/>
    <x v="1"/>
    <x v="2"/>
    <x v="2"/>
    <n v="2"/>
    <n v="37"/>
    <n v="74"/>
    <n v="0"/>
    <n v="0"/>
    <n v="13.83"/>
    <n v="74"/>
    <n v="27.66"/>
    <n v="46.34"/>
    <n v="0.62621621621621626"/>
  </r>
  <r>
    <n v="5058"/>
    <x v="238"/>
    <n v="2026"/>
    <x v="2"/>
    <n v="8"/>
    <s v="Aug"/>
    <x v="1"/>
    <x v="11"/>
    <x v="1"/>
    <x v="2"/>
    <x v="0"/>
    <x v="6"/>
    <n v="6"/>
    <n v="41.33"/>
    <n v="247.98"/>
    <n v="0.2"/>
    <n v="49.596000000000004"/>
    <n v="17.02"/>
    <n v="198.38400000000001"/>
    <n v="102.12"/>
    <n v="96.26400000000001"/>
    <n v="0.48524074522138883"/>
  </r>
  <r>
    <n v="496"/>
    <x v="239"/>
    <n v="2026"/>
    <x v="2"/>
    <n v="8"/>
    <s v="Aug"/>
    <x v="0"/>
    <x v="15"/>
    <x v="2"/>
    <x v="0"/>
    <x v="4"/>
    <x v="14"/>
    <n v="1"/>
    <n v="37.020000000000003"/>
    <n v="37.020000000000003"/>
    <n v="0"/>
    <n v="0"/>
    <n v="13.64"/>
    <n v="37.020000000000003"/>
    <n v="13.64"/>
    <n v="23.380000000000003"/>
    <n v="0.63155051323608857"/>
  </r>
  <r>
    <n v="1343"/>
    <x v="239"/>
    <n v="2026"/>
    <x v="2"/>
    <n v="8"/>
    <s v="Aug"/>
    <x v="3"/>
    <x v="8"/>
    <x v="0"/>
    <x v="1"/>
    <x v="3"/>
    <x v="13"/>
    <n v="1"/>
    <n v="81.06"/>
    <n v="81.06"/>
    <n v="0"/>
    <n v="0"/>
    <n v="38.43"/>
    <n v="81.06"/>
    <n v="38.43"/>
    <n v="42.63"/>
    <n v="0.52590673575129532"/>
  </r>
  <r>
    <n v="1455"/>
    <x v="239"/>
    <n v="2026"/>
    <x v="2"/>
    <n v="8"/>
    <s v="Aug"/>
    <x v="2"/>
    <x v="2"/>
    <x v="0"/>
    <x v="1"/>
    <x v="0"/>
    <x v="4"/>
    <n v="2"/>
    <n v="51.91"/>
    <n v="103.82"/>
    <n v="0"/>
    <n v="0"/>
    <n v="21.94"/>
    <n v="103.82"/>
    <n v="43.88"/>
    <n v="59.939999999999991"/>
    <n v="0.57734540550953573"/>
  </r>
  <r>
    <n v="1632"/>
    <x v="239"/>
    <n v="2026"/>
    <x v="2"/>
    <n v="8"/>
    <s v="Aug"/>
    <x v="3"/>
    <x v="7"/>
    <x v="3"/>
    <x v="1"/>
    <x v="2"/>
    <x v="2"/>
    <n v="1"/>
    <n v="35.700000000000003"/>
    <n v="35.700000000000003"/>
    <n v="0.05"/>
    <n v="1.7850000000000001"/>
    <n v="13.45"/>
    <n v="33.914999999999999"/>
    <n v="13.45"/>
    <n v="20.465"/>
    <n v="0.60342031549461894"/>
  </r>
  <r>
    <n v="1817"/>
    <x v="239"/>
    <n v="2026"/>
    <x v="2"/>
    <n v="8"/>
    <s v="Aug"/>
    <x v="0"/>
    <x v="9"/>
    <x v="2"/>
    <x v="1"/>
    <x v="4"/>
    <x v="14"/>
    <n v="1"/>
    <n v="36.590000000000003"/>
    <n v="36.590000000000003"/>
    <n v="0.05"/>
    <n v="1.8295000000000003"/>
    <n v="14.15"/>
    <n v="34.7605"/>
    <n v="14.15"/>
    <n v="20.610500000000002"/>
    <n v="0.59292875534011313"/>
  </r>
  <r>
    <n v="2993"/>
    <x v="239"/>
    <n v="2026"/>
    <x v="2"/>
    <n v="8"/>
    <s v="Aug"/>
    <x v="1"/>
    <x v="12"/>
    <x v="1"/>
    <x v="2"/>
    <x v="2"/>
    <x v="2"/>
    <n v="3"/>
    <n v="35.520000000000003"/>
    <n v="106.56"/>
    <n v="0.1"/>
    <n v="10.656000000000001"/>
    <n v="13.78"/>
    <n v="95.904000000000011"/>
    <n v="41.339999999999996"/>
    <n v="54.564000000000014"/>
    <n v="0.56894394394394399"/>
  </r>
  <r>
    <n v="4676"/>
    <x v="239"/>
    <n v="2026"/>
    <x v="2"/>
    <n v="8"/>
    <s v="Aug"/>
    <x v="3"/>
    <x v="13"/>
    <x v="2"/>
    <x v="1"/>
    <x v="0"/>
    <x v="0"/>
    <n v="2"/>
    <n v="81.88"/>
    <n v="163.76"/>
    <n v="0.1"/>
    <n v="16.376000000000001"/>
    <n v="42.87"/>
    <n v="147.38399999999999"/>
    <n v="85.74"/>
    <n v="61.643999999999991"/>
    <n v="0.41825435596808336"/>
  </r>
  <r>
    <n v="5105"/>
    <x v="239"/>
    <n v="2026"/>
    <x v="2"/>
    <n v="8"/>
    <s v="Aug"/>
    <x v="3"/>
    <x v="7"/>
    <x v="0"/>
    <x v="2"/>
    <x v="2"/>
    <x v="9"/>
    <n v="4"/>
    <n v="46.54"/>
    <n v="186.16"/>
    <n v="0"/>
    <n v="0"/>
    <n v="18.86"/>
    <n v="186.16"/>
    <n v="75.44"/>
    <n v="110.72"/>
    <n v="0.5947571981091534"/>
  </r>
  <r>
    <n v="223"/>
    <x v="240"/>
    <n v="2026"/>
    <x v="2"/>
    <n v="8"/>
    <s v="Aug"/>
    <x v="2"/>
    <x v="2"/>
    <x v="2"/>
    <x v="0"/>
    <x v="4"/>
    <x v="16"/>
    <n v="1"/>
    <n v="49.79"/>
    <n v="49.79"/>
    <n v="0"/>
    <n v="0"/>
    <n v="21.43"/>
    <n v="49.79"/>
    <n v="21.43"/>
    <n v="28.36"/>
    <n v="0.56959228760795344"/>
  </r>
  <r>
    <n v="1023"/>
    <x v="240"/>
    <n v="2026"/>
    <x v="2"/>
    <n v="8"/>
    <s v="Aug"/>
    <x v="2"/>
    <x v="3"/>
    <x v="0"/>
    <x v="1"/>
    <x v="1"/>
    <x v="1"/>
    <n v="6"/>
    <n v="90.19"/>
    <n v="541.14"/>
    <n v="0"/>
    <n v="0"/>
    <n v="45.61"/>
    <n v="541.14"/>
    <n v="273.65999999999997"/>
    <n v="267.48"/>
    <n v="0.4942898325756736"/>
  </r>
  <r>
    <n v="1694"/>
    <x v="240"/>
    <n v="2026"/>
    <x v="2"/>
    <n v="8"/>
    <s v="Aug"/>
    <x v="1"/>
    <x v="12"/>
    <x v="0"/>
    <x v="1"/>
    <x v="1"/>
    <x v="17"/>
    <n v="1"/>
    <n v="70.38"/>
    <n v="70.38"/>
    <n v="0.15"/>
    <n v="10.556999999999999"/>
    <n v="32.64"/>
    <n v="59.822999999999993"/>
    <n v="32.64"/>
    <n v="27.182999999999993"/>
    <n v="0.45439045183290699"/>
  </r>
  <r>
    <n v="2006"/>
    <x v="240"/>
    <n v="2026"/>
    <x v="2"/>
    <n v="8"/>
    <s v="Aug"/>
    <x v="3"/>
    <x v="13"/>
    <x v="0"/>
    <x v="1"/>
    <x v="2"/>
    <x v="9"/>
    <n v="1"/>
    <n v="46.43"/>
    <n v="46.43"/>
    <n v="0"/>
    <n v="0"/>
    <n v="18.2"/>
    <n v="46.43"/>
    <n v="18.2"/>
    <n v="28.23"/>
    <n v="0.60801206116734874"/>
  </r>
  <r>
    <n v="3026"/>
    <x v="240"/>
    <n v="2026"/>
    <x v="2"/>
    <n v="8"/>
    <s v="Aug"/>
    <x v="0"/>
    <x v="0"/>
    <x v="0"/>
    <x v="1"/>
    <x v="3"/>
    <x v="7"/>
    <n v="1"/>
    <n v="194.75"/>
    <n v="194.75"/>
    <n v="0.05"/>
    <n v="9.7375000000000007"/>
    <n v="105.94"/>
    <n v="185.01249999999999"/>
    <n v="105.94"/>
    <n v="79.072499999999991"/>
    <n v="0.42739004121343149"/>
  </r>
  <r>
    <n v="3057"/>
    <x v="240"/>
    <n v="2026"/>
    <x v="2"/>
    <n v="8"/>
    <s v="Aug"/>
    <x v="1"/>
    <x v="14"/>
    <x v="2"/>
    <x v="0"/>
    <x v="1"/>
    <x v="3"/>
    <n v="2"/>
    <n v="142.16"/>
    <n v="284.32"/>
    <n v="0"/>
    <n v="0"/>
    <n v="79.36"/>
    <n v="284.32"/>
    <n v="158.72"/>
    <n v="125.6"/>
    <n v="0.44175576814856499"/>
  </r>
  <r>
    <n v="3112"/>
    <x v="240"/>
    <n v="2026"/>
    <x v="2"/>
    <n v="8"/>
    <s v="Aug"/>
    <x v="3"/>
    <x v="8"/>
    <x v="0"/>
    <x v="2"/>
    <x v="2"/>
    <x v="9"/>
    <n v="2"/>
    <n v="47.69"/>
    <n v="95.38"/>
    <n v="0.05"/>
    <n v="4.7690000000000001"/>
    <n v="18.8"/>
    <n v="90.61099999999999"/>
    <n v="37.6"/>
    <n v="53.010999999999989"/>
    <n v="0.58503934400900548"/>
  </r>
  <r>
    <n v="3137"/>
    <x v="240"/>
    <n v="2026"/>
    <x v="2"/>
    <n v="8"/>
    <s v="Aug"/>
    <x v="2"/>
    <x v="5"/>
    <x v="2"/>
    <x v="1"/>
    <x v="2"/>
    <x v="18"/>
    <n v="3"/>
    <n v="164.51"/>
    <n v="493.53"/>
    <n v="0"/>
    <n v="0"/>
    <n v="86.76"/>
    <n v="493.53"/>
    <n v="260.28000000000003"/>
    <n v="233.24999999999994"/>
    <n v="0.47261564646526039"/>
  </r>
  <r>
    <n v="3983"/>
    <x v="240"/>
    <n v="2026"/>
    <x v="2"/>
    <n v="8"/>
    <s v="Aug"/>
    <x v="2"/>
    <x v="2"/>
    <x v="3"/>
    <x v="2"/>
    <x v="3"/>
    <x v="7"/>
    <n v="2"/>
    <n v="194.71"/>
    <n v="389.42"/>
    <n v="0.1"/>
    <n v="38.942000000000007"/>
    <n v="105.57"/>
    <n v="350.47800000000001"/>
    <n v="211.14"/>
    <n v="139.33800000000002"/>
    <n v="0.39756561039494637"/>
  </r>
  <r>
    <n v="4016"/>
    <x v="240"/>
    <n v="2026"/>
    <x v="2"/>
    <n v="8"/>
    <s v="Aug"/>
    <x v="3"/>
    <x v="13"/>
    <x v="1"/>
    <x v="2"/>
    <x v="1"/>
    <x v="3"/>
    <n v="5"/>
    <n v="145.24"/>
    <n v="726.2"/>
    <n v="0.15"/>
    <n v="108.93"/>
    <n v="77.69"/>
    <n v="617.27"/>
    <n v="388.45"/>
    <n v="228.82"/>
    <n v="0.37069677774717708"/>
  </r>
  <r>
    <n v="4340"/>
    <x v="240"/>
    <n v="2026"/>
    <x v="2"/>
    <n v="8"/>
    <s v="Aug"/>
    <x v="3"/>
    <x v="8"/>
    <x v="0"/>
    <x v="1"/>
    <x v="2"/>
    <x v="2"/>
    <n v="2"/>
    <n v="35.6"/>
    <n v="71.2"/>
    <n v="0.15"/>
    <n v="10.68"/>
    <n v="13.67"/>
    <n v="60.52"/>
    <n v="27.34"/>
    <n v="33.180000000000007"/>
    <n v="0.54824851288830145"/>
  </r>
  <r>
    <n v="4640"/>
    <x v="240"/>
    <n v="2026"/>
    <x v="2"/>
    <n v="8"/>
    <s v="Aug"/>
    <x v="0"/>
    <x v="15"/>
    <x v="0"/>
    <x v="1"/>
    <x v="4"/>
    <x v="10"/>
    <n v="2"/>
    <n v="41.05"/>
    <n v="82.1"/>
    <n v="0.05"/>
    <n v="4.1049999999999995"/>
    <n v="14.47"/>
    <n v="77.99499999999999"/>
    <n v="28.94"/>
    <n v="49.054999999999993"/>
    <n v="0.62895057375472785"/>
  </r>
  <r>
    <n v="4733"/>
    <x v="240"/>
    <n v="2026"/>
    <x v="2"/>
    <n v="8"/>
    <s v="Aug"/>
    <x v="2"/>
    <x v="2"/>
    <x v="0"/>
    <x v="1"/>
    <x v="1"/>
    <x v="11"/>
    <n v="2"/>
    <n v="153.63999999999999"/>
    <n v="307.27999999999997"/>
    <n v="0.05"/>
    <n v="15.363999999999999"/>
    <n v="77.709999999999994"/>
    <n v="291.91599999999994"/>
    <n v="155.41999999999999"/>
    <n v="136.49599999999995"/>
    <n v="0.46758656599843784"/>
  </r>
  <r>
    <n v="4827"/>
    <x v="240"/>
    <n v="2026"/>
    <x v="2"/>
    <n v="8"/>
    <s v="Aug"/>
    <x v="2"/>
    <x v="2"/>
    <x v="0"/>
    <x v="0"/>
    <x v="2"/>
    <x v="2"/>
    <n v="5"/>
    <n v="36.700000000000003"/>
    <n v="183.5"/>
    <n v="0"/>
    <n v="0"/>
    <n v="13.45"/>
    <n v="183.5"/>
    <n v="67.25"/>
    <n v="116.25"/>
    <n v="0.63351498637602177"/>
  </r>
  <r>
    <n v="5180"/>
    <x v="240"/>
    <n v="2026"/>
    <x v="2"/>
    <n v="8"/>
    <s v="Aug"/>
    <x v="0"/>
    <x v="15"/>
    <x v="1"/>
    <x v="2"/>
    <x v="3"/>
    <x v="19"/>
    <n v="8"/>
    <n v="124"/>
    <n v="992"/>
    <n v="0.1"/>
    <n v="99.2"/>
    <n v="61.85"/>
    <n v="892.80000000000007"/>
    <n v="494.8"/>
    <n v="398.00000000000006"/>
    <n v="0.44578853046594985"/>
  </r>
  <r>
    <n v="121"/>
    <x v="241"/>
    <n v="2026"/>
    <x v="2"/>
    <n v="8"/>
    <s v="Aug"/>
    <x v="1"/>
    <x v="1"/>
    <x v="3"/>
    <x v="1"/>
    <x v="0"/>
    <x v="0"/>
    <n v="1"/>
    <n v="81.23"/>
    <n v="81.23"/>
    <n v="0.1"/>
    <n v="8.1230000000000011"/>
    <n v="42.65"/>
    <n v="73.106999999999999"/>
    <n v="42.65"/>
    <n v="30.457000000000001"/>
    <n v="0.41660853269864723"/>
  </r>
  <r>
    <n v="618"/>
    <x v="241"/>
    <n v="2026"/>
    <x v="2"/>
    <n v="8"/>
    <s v="Aug"/>
    <x v="1"/>
    <x v="12"/>
    <x v="0"/>
    <x v="2"/>
    <x v="0"/>
    <x v="6"/>
    <n v="2"/>
    <n v="41.06"/>
    <n v="82.12"/>
    <n v="0.05"/>
    <n v="4.1060000000000008"/>
    <n v="16.559999999999999"/>
    <n v="78.013999999999996"/>
    <n v="33.119999999999997"/>
    <n v="44.893999999999998"/>
    <n v="0.5754608147255621"/>
  </r>
  <r>
    <n v="2860"/>
    <x v="241"/>
    <n v="2026"/>
    <x v="2"/>
    <n v="8"/>
    <s v="Aug"/>
    <x v="3"/>
    <x v="7"/>
    <x v="3"/>
    <x v="0"/>
    <x v="1"/>
    <x v="3"/>
    <n v="1"/>
    <n v="143.49"/>
    <n v="143.49"/>
    <n v="0.1"/>
    <n v="14.349000000000002"/>
    <n v="80.72"/>
    <n v="129.14100000000002"/>
    <n v="80.72"/>
    <n v="48.421000000000021"/>
    <n v="0.3749467636149636"/>
  </r>
  <r>
    <n v="3768"/>
    <x v="241"/>
    <n v="2026"/>
    <x v="2"/>
    <n v="8"/>
    <s v="Aug"/>
    <x v="2"/>
    <x v="3"/>
    <x v="2"/>
    <x v="1"/>
    <x v="1"/>
    <x v="3"/>
    <n v="1"/>
    <n v="143.38"/>
    <n v="143.38"/>
    <n v="0"/>
    <n v="0"/>
    <n v="78.37"/>
    <n v="143.38"/>
    <n v="78.37"/>
    <n v="65.009999999999991"/>
    <n v="0.45341051750592826"/>
  </r>
  <r>
    <n v="3987"/>
    <x v="241"/>
    <n v="2026"/>
    <x v="2"/>
    <n v="8"/>
    <s v="Aug"/>
    <x v="1"/>
    <x v="12"/>
    <x v="3"/>
    <x v="2"/>
    <x v="1"/>
    <x v="3"/>
    <n v="1"/>
    <n v="144.54"/>
    <n v="144.54"/>
    <n v="0"/>
    <n v="0"/>
    <n v="78.77"/>
    <n v="144.54"/>
    <n v="78.77"/>
    <n v="65.77"/>
    <n v="0.45502974955029751"/>
  </r>
  <r>
    <n v="4990"/>
    <x v="241"/>
    <n v="2026"/>
    <x v="2"/>
    <n v="8"/>
    <s v="Aug"/>
    <x v="3"/>
    <x v="8"/>
    <x v="3"/>
    <x v="0"/>
    <x v="4"/>
    <x v="10"/>
    <n v="1"/>
    <n v="40.92"/>
    <n v="40.92"/>
    <n v="0.1"/>
    <n v="4.0920000000000005"/>
    <n v="14.94"/>
    <n v="36.828000000000003"/>
    <n v="14.94"/>
    <n v="21.888000000000005"/>
    <n v="0.59433040078201382"/>
  </r>
  <r>
    <n v="348"/>
    <x v="242"/>
    <n v="2026"/>
    <x v="2"/>
    <n v="8"/>
    <s v="Aug"/>
    <x v="1"/>
    <x v="12"/>
    <x v="1"/>
    <x v="2"/>
    <x v="1"/>
    <x v="11"/>
    <n v="5"/>
    <n v="151.21"/>
    <n v="756.05000000000007"/>
    <n v="0.15"/>
    <n v="113.40750000000001"/>
    <n v="77.12"/>
    <n v="642.64250000000004"/>
    <n v="385.6"/>
    <n v="257.04250000000002"/>
    <n v="0.39997743691087967"/>
  </r>
  <r>
    <n v="1642"/>
    <x v="242"/>
    <n v="2026"/>
    <x v="2"/>
    <n v="8"/>
    <s v="Aug"/>
    <x v="3"/>
    <x v="8"/>
    <x v="3"/>
    <x v="1"/>
    <x v="4"/>
    <x v="10"/>
    <n v="1"/>
    <n v="40.770000000000003"/>
    <n v="40.770000000000003"/>
    <n v="0"/>
    <n v="0"/>
    <n v="15.13"/>
    <n v="40.770000000000003"/>
    <n v="15.13"/>
    <n v="25.64"/>
    <n v="0.62889379445670834"/>
  </r>
  <r>
    <n v="2146"/>
    <x v="242"/>
    <n v="2026"/>
    <x v="2"/>
    <n v="8"/>
    <s v="Aug"/>
    <x v="0"/>
    <x v="0"/>
    <x v="3"/>
    <x v="1"/>
    <x v="4"/>
    <x v="14"/>
    <n v="1"/>
    <n v="35.47"/>
    <n v="35.47"/>
    <n v="0.05"/>
    <n v="1.7735000000000001"/>
    <n v="14.1"/>
    <n v="33.6965"/>
    <n v="14.1"/>
    <n v="19.596499999999999"/>
    <n v="0.58155891561438122"/>
  </r>
  <r>
    <n v="2629"/>
    <x v="242"/>
    <n v="2026"/>
    <x v="2"/>
    <n v="8"/>
    <s v="Aug"/>
    <x v="3"/>
    <x v="8"/>
    <x v="0"/>
    <x v="0"/>
    <x v="0"/>
    <x v="0"/>
    <n v="1"/>
    <n v="81.72"/>
    <n v="81.72"/>
    <n v="0"/>
    <n v="0"/>
    <n v="42.38"/>
    <n v="81.72"/>
    <n v="42.38"/>
    <n v="39.339999999999996"/>
    <n v="0.48139990210474787"/>
  </r>
  <r>
    <n v="2870"/>
    <x v="242"/>
    <n v="2026"/>
    <x v="2"/>
    <n v="8"/>
    <s v="Aug"/>
    <x v="3"/>
    <x v="7"/>
    <x v="0"/>
    <x v="1"/>
    <x v="2"/>
    <x v="9"/>
    <n v="1"/>
    <n v="45.84"/>
    <n v="45.84"/>
    <n v="0"/>
    <n v="0"/>
    <n v="17.84"/>
    <n v="45.84"/>
    <n v="17.84"/>
    <n v="28.000000000000004"/>
    <n v="0.61082024432809778"/>
  </r>
  <r>
    <n v="2975"/>
    <x v="242"/>
    <n v="2026"/>
    <x v="2"/>
    <n v="8"/>
    <s v="Aug"/>
    <x v="1"/>
    <x v="12"/>
    <x v="0"/>
    <x v="1"/>
    <x v="2"/>
    <x v="9"/>
    <n v="1"/>
    <n v="46.59"/>
    <n v="46.59"/>
    <n v="0"/>
    <n v="0"/>
    <n v="18.47"/>
    <n v="46.59"/>
    <n v="18.47"/>
    <n v="28.120000000000005"/>
    <n v="0.60356299635114841"/>
  </r>
  <r>
    <n v="3163"/>
    <x v="242"/>
    <n v="2026"/>
    <x v="2"/>
    <n v="8"/>
    <s v="Aug"/>
    <x v="0"/>
    <x v="15"/>
    <x v="2"/>
    <x v="2"/>
    <x v="1"/>
    <x v="17"/>
    <n v="1"/>
    <n v="69.959999999999994"/>
    <n v="69.959999999999994"/>
    <n v="0"/>
    <n v="0"/>
    <n v="32.340000000000003"/>
    <n v="69.959999999999994"/>
    <n v="32.340000000000003"/>
    <n v="37.61999999999999"/>
    <n v="0.53773584905660365"/>
  </r>
  <r>
    <n v="94"/>
    <x v="243"/>
    <n v="2026"/>
    <x v="2"/>
    <n v="9"/>
    <s v="Sep"/>
    <x v="1"/>
    <x v="6"/>
    <x v="2"/>
    <x v="0"/>
    <x v="0"/>
    <x v="4"/>
    <n v="5"/>
    <n v="50.76"/>
    <n v="253.79999999999998"/>
    <n v="0"/>
    <n v="0"/>
    <n v="22.89"/>
    <n v="253.79999999999998"/>
    <n v="114.45"/>
    <n v="139.34999999999997"/>
    <n v="0.54905437352245856"/>
  </r>
  <r>
    <n v="271"/>
    <x v="243"/>
    <n v="2026"/>
    <x v="2"/>
    <n v="9"/>
    <s v="Sep"/>
    <x v="1"/>
    <x v="12"/>
    <x v="3"/>
    <x v="0"/>
    <x v="1"/>
    <x v="1"/>
    <n v="1"/>
    <n v="94.29"/>
    <n v="94.29"/>
    <n v="0.1"/>
    <n v="9.4290000000000003"/>
    <n v="45.12"/>
    <n v="84.861000000000004"/>
    <n v="45.12"/>
    <n v="39.741000000000007"/>
    <n v="0.46830699614663984"/>
  </r>
  <r>
    <n v="1481"/>
    <x v="243"/>
    <n v="2026"/>
    <x v="2"/>
    <n v="9"/>
    <s v="Sep"/>
    <x v="1"/>
    <x v="12"/>
    <x v="1"/>
    <x v="2"/>
    <x v="0"/>
    <x v="0"/>
    <n v="6"/>
    <n v="81.430000000000007"/>
    <n v="488.58000000000004"/>
    <n v="0.05"/>
    <n v="24.429000000000002"/>
    <n v="42.24"/>
    <n v="464.15100000000001"/>
    <n v="253.44"/>
    <n v="210.71100000000001"/>
    <n v="0.45397079829624415"/>
  </r>
  <r>
    <n v="1663"/>
    <x v="243"/>
    <n v="2026"/>
    <x v="2"/>
    <n v="9"/>
    <s v="Sep"/>
    <x v="2"/>
    <x v="5"/>
    <x v="0"/>
    <x v="0"/>
    <x v="2"/>
    <x v="9"/>
    <n v="1"/>
    <n v="45.54"/>
    <n v="45.54"/>
    <n v="0.1"/>
    <n v="4.5540000000000003"/>
    <n v="18.440000000000001"/>
    <n v="40.985999999999997"/>
    <n v="18.440000000000001"/>
    <n v="22.545999999999996"/>
    <n v="0.5500902747279558"/>
  </r>
  <r>
    <n v="2866"/>
    <x v="243"/>
    <n v="2026"/>
    <x v="2"/>
    <n v="9"/>
    <s v="Sep"/>
    <x v="0"/>
    <x v="15"/>
    <x v="3"/>
    <x v="0"/>
    <x v="1"/>
    <x v="11"/>
    <n v="2"/>
    <n v="156.63999999999999"/>
    <n v="313.27999999999997"/>
    <n v="0.1"/>
    <n v="31.327999999999999"/>
    <n v="80.09"/>
    <n v="281.952"/>
    <n v="160.18"/>
    <n v="121.77199999999999"/>
    <n v="0.43188911587787987"/>
  </r>
  <r>
    <n v="3288"/>
    <x v="243"/>
    <n v="2026"/>
    <x v="2"/>
    <n v="9"/>
    <s v="Sep"/>
    <x v="3"/>
    <x v="7"/>
    <x v="3"/>
    <x v="2"/>
    <x v="1"/>
    <x v="17"/>
    <n v="1"/>
    <n v="72.81"/>
    <n v="72.81"/>
    <n v="0"/>
    <n v="0"/>
    <n v="32.299999999999997"/>
    <n v="72.81"/>
    <n v="32.299999999999997"/>
    <n v="40.510000000000005"/>
    <n v="0.55637961818431536"/>
  </r>
  <r>
    <n v="3426"/>
    <x v="243"/>
    <n v="2026"/>
    <x v="2"/>
    <n v="9"/>
    <s v="Sep"/>
    <x v="1"/>
    <x v="11"/>
    <x v="2"/>
    <x v="1"/>
    <x v="3"/>
    <x v="13"/>
    <n v="6"/>
    <n v="80.319999999999993"/>
    <n v="481.91999999999996"/>
    <n v="0"/>
    <n v="0"/>
    <n v="38.42"/>
    <n v="481.91999999999996"/>
    <n v="230.52"/>
    <n v="251.39999999999995"/>
    <n v="0.52166334661354574"/>
  </r>
  <r>
    <n v="4826"/>
    <x v="243"/>
    <n v="2026"/>
    <x v="2"/>
    <n v="9"/>
    <s v="Sep"/>
    <x v="3"/>
    <x v="13"/>
    <x v="2"/>
    <x v="0"/>
    <x v="2"/>
    <x v="18"/>
    <n v="5"/>
    <n v="166.81"/>
    <n v="834.05"/>
    <n v="0.05"/>
    <n v="41.702500000000001"/>
    <n v="89.24"/>
    <n v="792.34749999999997"/>
    <n v="446.2"/>
    <n v="346.14749999999998"/>
    <n v="0.43686324497774021"/>
  </r>
  <r>
    <n v="662"/>
    <x v="244"/>
    <n v="2026"/>
    <x v="2"/>
    <n v="9"/>
    <s v="Sep"/>
    <x v="3"/>
    <x v="13"/>
    <x v="0"/>
    <x v="1"/>
    <x v="4"/>
    <x v="10"/>
    <n v="1"/>
    <n v="40.56"/>
    <n v="40.56"/>
    <n v="0.15"/>
    <n v="6.0840000000000005"/>
    <n v="14.28"/>
    <n v="34.475999999999999"/>
    <n v="14.28"/>
    <n v="20.195999999999998"/>
    <n v="0.58579881656804733"/>
  </r>
  <r>
    <n v="1393"/>
    <x v="244"/>
    <n v="2026"/>
    <x v="2"/>
    <n v="9"/>
    <s v="Sep"/>
    <x v="2"/>
    <x v="16"/>
    <x v="0"/>
    <x v="0"/>
    <x v="2"/>
    <x v="18"/>
    <n v="2"/>
    <n v="162.4"/>
    <n v="324.8"/>
    <n v="0.1"/>
    <n v="32.480000000000004"/>
    <n v="88.04"/>
    <n v="292.32"/>
    <n v="176.08"/>
    <n v="116.23999999999998"/>
    <n v="0.39764641488779412"/>
  </r>
  <r>
    <n v="1568"/>
    <x v="244"/>
    <n v="2026"/>
    <x v="2"/>
    <n v="9"/>
    <s v="Sep"/>
    <x v="0"/>
    <x v="15"/>
    <x v="2"/>
    <x v="0"/>
    <x v="4"/>
    <x v="12"/>
    <n v="5"/>
    <n v="123.09"/>
    <n v="615.45000000000005"/>
    <n v="0"/>
    <n v="0"/>
    <n v="70.3"/>
    <n v="615.45000000000005"/>
    <n v="351.5"/>
    <n v="263.95000000000005"/>
    <n v="0.42887318222438869"/>
  </r>
  <r>
    <n v="2428"/>
    <x v="244"/>
    <n v="2026"/>
    <x v="2"/>
    <n v="9"/>
    <s v="Sep"/>
    <x v="1"/>
    <x v="6"/>
    <x v="3"/>
    <x v="1"/>
    <x v="2"/>
    <x v="2"/>
    <n v="1"/>
    <n v="36.69"/>
    <n v="36.69"/>
    <n v="0"/>
    <n v="0"/>
    <n v="13.92"/>
    <n v="36.69"/>
    <n v="13.92"/>
    <n v="22.769999999999996"/>
    <n v="0.6206050695012264"/>
  </r>
  <r>
    <n v="2890"/>
    <x v="244"/>
    <n v="2026"/>
    <x v="2"/>
    <n v="9"/>
    <s v="Sep"/>
    <x v="2"/>
    <x v="3"/>
    <x v="0"/>
    <x v="2"/>
    <x v="2"/>
    <x v="15"/>
    <n v="4"/>
    <n v="130.43"/>
    <n v="521.72"/>
    <n v="0"/>
    <n v="0"/>
    <n v="66.849999999999994"/>
    <n v="521.72"/>
    <n v="267.39999999999998"/>
    <n v="254.32000000000005"/>
    <n v="0.48746454036648018"/>
  </r>
  <r>
    <n v="2108"/>
    <x v="245"/>
    <n v="2026"/>
    <x v="2"/>
    <n v="9"/>
    <s v="Sep"/>
    <x v="1"/>
    <x v="11"/>
    <x v="0"/>
    <x v="0"/>
    <x v="1"/>
    <x v="3"/>
    <n v="1"/>
    <n v="146.13999999999999"/>
    <n v="146.13999999999999"/>
    <n v="0"/>
    <n v="0"/>
    <n v="81.040000000000006"/>
    <n v="146.13999999999999"/>
    <n v="81.040000000000006"/>
    <n v="65.09999999999998"/>
    <n v="0.44546325441357593"/>
  </r>
  <r>
    <n v="2340"/>
    <x v="245"/>
    <n v="2026"/>
    <x v="2"/>
    <n v="9"/>
    <s v="Sep"/>
    <x v="1"/>
    <x v="14"/>
    <x v="2"/>
    <x v="1"/>
    <x v="3"/>
    <x v="5"/>
    <n v="4"/>
    <n v="332.93"/>
    <n v="1331.72"/>
    <n v="0"/>
    <n v="0"/>
    <n v="193.56"/>
    <n v="1331.72"/>
    <n v="774.24"/>
    <n v="557.48"/>
    <n v="0.41861652599645571"/>
  </r>
  <r>
    <n v="3078"/>
    <x v="245"/>
    <n v="2026"/>
    <x v="2"/>
    <n v="9"/>
    <s v="Sep"/>
    <x v="1"/>
    <x v="14"/>
    <x v="2"/>
    <x v="2"/>
    <x v="3"/>
    <x v="19"/>
    <n v="4"/>
    <n v="122.43"/>
    <n v="489.72"/>
    <n v="0"/>
    <n v="0"/>
    <n v="61.5"/>
    <n v="489.72"/>
    <n v="246"/>
    <n v="243.72000000000003"/>
    <n v="0.49767213918157316"/>
  </r>
  <r>
    <n v="3575"/>
    <x v="245"/>
    <n v="2026"/>
    <x v="2"/>
    <n v="9"/>
    <s v="Sep"/>
    <x v="2"/>
    <x v="2"/>
    <x v="3"/>
    <x v="0"/>
    <x v="0"/>
    <x v="0"/>
    <n v="3"/>
    <n v="81.12"/>
    <n v="243.36"/>
    <n v="0.1"/>
    <n v="24.336000000000002"/>
    <n v="41.78"/>
    <n v="219.02400000000003"/>
    <n v="125.34"/>
    <n v="93.684000000000026"/>
    <n v="0.42773394696471628"/>
  </r>
  <r>
    <n v="3700"/>
    <x v="245"/>
    <n v="2026"/>
    <x v="2"/>
    <n v="9"/>
    <s v="Sep"/>
    <x v="1"/>
    <x v="14"/>
    <x v="0"/>
    <x v="0"/>
    <x v="2"/>
    <x v="18"/>
    <n v="1"/>
    <n v="168.54"/>
    <n v="168.54"/>
    <n v="0.05"/>
    <n v="8.4269999999999996"/>
    <n v="87.82"/>
    <n v="160.11299999999997"/>
    <n v="87.82"/>
    <n v="72.292999999999978"/>
    <n v="0.45151236938911887"/>
  </r>
  <r>
    <n v="3762"/>
    <x v="245"/>
    <n v="2026"/>
    <x v="2"/>
    <n v="9"/>
    <s v="Sep"/>
    <x v="0"/>
    <x v="0"/>
    <x v="2"/>
    <x v="1"/>
    <x v="0"/>
    <x v="6"/>
    <n v="4"/>
    <n v="39.61"/>
    <n v="158.44"/>
    <n v="0.1"/>
    <n v="15.844000000000001"/>
    <n v="16.829999999999998"/>
    <n v="142.596"/>
    <n v="67.319999999999993"/>
    <n v="75.27600000000001"/>
    <n v="0.52789699570815452"/>
  </r>
  <r>
    <n v="2790"/>
    <x v="246"/>
    <n v="2026"/>
    <x v="2"/>
    <n v="9"/>
    <s v="Sep"/>
    <x v="3"/>
    <x v="8"/>
    <x v="0"/>
    <x v="0"/>
    <x v="4"/>
    <x v="10"/>
    <n v="1"/>
    <n v="39.85"/>
    <n v="39.85"/>
    <n v="0.1"/>
    <n v="3.9850000000000003"/>
    <n v="14.96"/>
    <n v="35.865000000000002"/>
    <n v="14.96"/>
    <n v="20.905000000000001"/>
    <n v="0.58288024536456151"/>
  </r>
  <r>
    <n v="4149"/>
    <x v="246"/>
    <n v="2026"/>
    <x v="2"/>
    <n v="9"/>
    <s v="Sep"/>
    <x v="3"/>
    <x v="8"/>
    <x v="0"/>
    <x v="1"/>
    <x v="4"/>
    <x v="10"/>
    <n v="1"/>
    <n v="40.51"/>
    <n v="40.51"/>
    <n v="0.05"/>
    <n v="2.0255000000000001"/>
    <n v="14.7"/>
    <n v="38.484499999999997"/>
    <n v="14.7"/>
    <n v="23.784499999999998"/>
    <n v="0.6180280372617547"/>
  </r>
  <r>
    <n v="1955"/>
    <x v="247"/>
    <n v="2026"/>
    <x v="2"/>
    <n v="9"/>
    <s v="Sep"/>
    <x v="1"/>
    <x v="12"/>
    <x v="0"/>
    <x v="0"/>
    <x v="3"/>
    <x v="19"/>
    <n v="1"/>
    <n v="121.59"/>
    <n v="121.59"/>
    <n v="0"/>
    <n v="0"/>
    <n v="62.44"/>
    <n v="121.59"/>
    <n v="62.44"/>
    <n v="59.150000000000006"/>
    <n v="0.4864709268854347"/>
  </r>
  <r>
    <n v="2077"/>
    <x v="247"/>
    <n v="2026"/>
    <x v="2"/>
    <n v="9"/>
    <s v="Sep"/>
    <x v="3"/>
    <x v="8"/>
    <x v="1"/>
    <x v="2"/>
    <x v="1"/>
    <x v="11"/>
    <n v="4"/>
    <n v="152.99"/>
    <n v="611.96"/>
    <n v="0.15"/>
    <n v="91.793999999999997"/>
    <n v="77.12"/>
    <n v="520.16600000000005"/>
    <n v="308.48"/>
    <n v="211.68600000000004"/>
    <n v="0.40695854784818697"/>
  </r>
  <r>
    <n v="2879"/>
    <x v="247"/>
    <n v="2026"/>
    <x v="2"/>
    <n v="9"/>
    <s v="Sep"/>
    <x v="2"/>
    <x v="10"/>
    <x v="0"/>
    <x v="2"/>
    <x v="2"/>
    <x v="2"/>
    <n v="3"/>
    <n v="36.19"/>
    <n v="108.57"/>
    <n v="0.1"/>
    <n v="10.856999999999999"/>
    <n v="13.97"/>
    <n v="97.712999999999994"/>
    <n v="41.910000000000004"/>
    <n v="55.80299999999999"/>
    <n v="0.57109084768659235"/>
  </r>
  <r>
    <n v="3353"/>
    <x v="247"/>
    <n v="2026"/>
    <x v="2"/>
    <n v="9"/>
    <s v="Sep"/>
    <x v="2"/>
    <x v="16"/>
    <x v="2"/>
    <x v="1"/>
    <x v="1"/>
    <x v="3"/>
    <n v="2"/>
    <n v="142.44"/>
    <n v="284.88"/>
    <n v="0"/>
    <n v="0"/>
    <n v="77.33"/>
    <n v="284.88"/>
    <n v="154.66"/>
    <n v="130.22"/>
    <n v="0.45710474585790506"/>
  </r>
  <r>
    <n v="3514"/>
    <x v="247"/>
    <n v="2026"/>
    <x v="2"/>
    <n v="9"/>
    <s v="Sep"/>
    <x v="1"/>
    <x v="6"/>
    <x v="0"/>
    <x v="1"/>
    <x v="2"/>
    <x v="15"/>
    <n v="2"/>
    <n v="133.81"/>
    <n v="267.62"/>
    <n v="0"/>
    <n v="0"/>
    <n v="66.78"/>
    <n v="267.62"/>
    <n v="133.56"/>
    <n v="134.06"/>
    <n v="0.5009341603766535"/>
  </r>
  <r>
    <n v="3964"/>
    <x v="247"/>
    <n v="2026"/>
    <x v="2"/>
    <n v="9"/>
    <s v="Sep"/>
    <x v="1"/>
    <x v="12"/>
    <x v="2"/>
    <x v="1"/>
    <x v="4"/>
    <x v="10"/>
    <n v="2"/>
    <n v="40.49"/>
    <n v="80.98"/>
    <n v="0.15"/>
    <n v="12.147"/>
    <n v="14.32"/>
    <n v="68.832999999999998"/>
    <n v="28.64"/>
    <n v="40.192999999999998"/>
    <n v="0.58392050324698908"/>
  </r>
  <r>
    <n v="4599"/>
    <x v="247"/>
    <n v="2026"/>
    <x v="2"/>
    <n v="9"/>
    <s v="Sep"/>
    <x v="2"/>
    <x v="2"/>
    <x v="0"/>
    <x v="2"/>
    <x v="3"/>
    <x v="7"/>
    <n v="4"/>
    <n v="198.1"/>
    <n v="792.4"/>
    <n v="0"/>
    <n v="0"/>
    <n v="101.61"/>
    <n v="792.4"/>
    <n v="406.44"/>
    <n v="385.96"/>
    <n v="0.48707723372034323"/>
  </r>
  <r>
    <n v="5030"/>
    <x v="247"/>
    <n v="2026"/>
    <x v="2"/>
    <n v="9"/>
    <s v="Sep"/>
    <x v="1"/>
    <x v="12"/>
    <x v="2"/>
    <x v="1"/>
    <x v="0"/>
    <x v="0"/>
    <n v="1"/>
    <n v="83.73"/>
    <n v="83.73"/>
    <n v="0.15"/>
    <n v="12.5595"/>
    <n v="43.34"/>
    <n v="71.170500000000004"/>
    <n v="43.34"/>
    <n v="27.830500000000001"/>
    <n v="0.39103982689457006"/>
  </r>
  <r>
    <n v="1593"/>
    <x v="248"/>
    <n v="2026"/>
    <x v="2"/>
    <n v="9"/>
    <s v="Sep"/>
    <x v="1"/>
    <x v="14"/>
    <x v="2"/>
    <x v="1"/>
    <x v="3"/>
    <x v="7"/>
    <n v="2"/>
    <n v="194.92"/>
    <n v="389.84"/>
    <n v="0"/>
    <n v="0"/>
    <n v="102.66"/>
    <n v="389.84"/>
    <n v="205.32"/>
    <n v="184.51999999999998"/>
    <n v="0.47332238867227577"/>
  </r>
  <r>
    <n v="1818"/>
    <x v="248"/>
    <n v="2026"/>
    <x v="2"/>
    <n v="9"/>
    <s v="Sep"/>
    <x v="1"/>
    <x v="12"/>
    <x v="2"/>
    <x v="1"/>
    <x v="2"/>
    <x v="18"/>
    <n v="1"/>
    <n v="161.03"/>
    <n v="161.03"/>
    <n v="0"/>
    <n v="0"/>
    <n v="89.86"/>
    <n v="161.03"/>
    <n v="89.86"/>
    <n v="71.17"/>
    <n v="0.44196733527914056"/>
  </r>
  <r>
    <n v="2370"/>
    <x v="248"/>
    <n v="2026"/>
    <x v="2"/>
    <n v="9"/>
    <s v="Sep"/>
    <x v="3"/>
    <x v="4"/>
    <x v="3"/>
    <x v="1"/>
    <x v="4"/>
    <x v="14"/>
    <n v="1"/>
    <n v="35.68"/>
    <n v="35.68"/>
    <n v="0.05"/>
    <n v="1.784"/>
    <n v="13.76"/>
    <n v="33.896000000000001"/>
    <n v="13.76"/>
    <n v="20.136000000000003"/>
    <n v="0.59405239556289835"/>
  </r>
  <r>
    <n v="2726"/>
    <x v="248"/>
    <n v="2026"/>
    <x v="2"/>
    <n v="9"/>
    <s v="Sep"/>
    <x v="1"/>
    <x v="6"/>
    <x v="0"/>
    <x v="1"/>
    <x v="0"/>
    <x v="6"/>
    <n v="1"/>
    <n v="39.68"/>
    <n v="39.68"/>
    <n v="0.05"/>
    <n v="1.984"/>
    <n v="16.63"/>
    <n v="37.695999999999998"/>
    <n v="16.63"/>
    <n v="21.065999999999999"/>
    <n v="0.55883913412563668"/>
  </r>
  <r>
    <n v="2755"/>
    <x v="248"/>
    <n v="2026"/>
    <x v="2"/>
    <n v="9"/>
    <s v="Sep"/>
    <x v="2"/>
    <x v="10"/>
    <x v="0"/>
    <x v="1"/>
    <x v="1"/>
    <x v="3"/>
    <n v="3"/>
    <n v="146.22"/>
    <n v="438.65999999999997"/>
    <n v="0"/>
    <n v="0"/>
    <n v="80.13"/>
    <n v="438.65999999999997"/>
    <n v="240.39"/>
    <n v="198.26999999999998"/>
    <n v="0.4519901518260156"/>
  </r>
  <r>
    <n v="3187"/>
    <x v="248"/>
    <n v="2026"/>
    <x v="2"/>
    <n v="9"/>
    <s v="Sep"/>
    <x v="3"/>
    <x v="7"/>
    <x v="2"/>
    <x v="0"/>
    <x v="1"/>
    <x v="17"/>
    <n v="1"/>
    <n v="71.680000000000007"/>
    <n v="71.680000000000007"/>
    <n v="0"/>
    <n v="0"/>
    <n v="31.87"/>
    <n v="71.680000000000007"/>
    <n v="31.87"/>
    <n v="39.81"/>
    <n v="0.5553850446428571"/>
  </r>
  <r>
    <n v="3471"/>
    <x v="248"/>
    <n v="2026"/>
    <x v="2"/>
    <n v="9"/>
    <s v="Sep"/>
    <x v="2"/>
    <x v="10"/>
    <x v="3"/>
    <x v="1"/>
    <x v="4"/>
    <x v="16"/>
    <n v="2"/>
    <n v="51.77"/>
    <n v="103.54"/>
    <n v="0"/>
    <n v="0"/>
    <n v="21.46"/>
    <n v="103.54"/>
    <n v="42.92"/>
    <n v="60.620000000000005"/>
    <n v="0.58547421286459345"/>
  </r>
  <r>
    <n v="3529"/>
    <x v="248"/>
    <n v="2026"/>
    <x v="2"/>
    <n v="9"/>
    <s v="Sep"/>
    <x v="2"/>
    <x v="5"/>
    <x v="1"/>
    <x v="0"/>
    <x v="4"/>
    <x v="10"/>
    <n v="4"/>
    <n v="39.4"/>
    <n v="157.6"/>
    <n v="0.15"/>
    <n v="23.639999999999997"/>
    <n v="14.95"/>
    <n v="133.95999999999998"/>
    <n v="59.8"/>
    <n v="74.159999999999982"/>
    <n v="0.55359808898178553"/>
  </r>
  <r>
    <n v="3549"/>
    <x v="248"/>
    <n v="2026"/>
    <x v="2"/>
    <n v="9"/>
    <s v="Sep"/>
    <x v="3"/>
    <x v="8"/>
    <x v="0"/>
    <x v="1"/>
    <x v="2"/>
    <x v="9"/>
    <n v="1"/>
    <n v="47.17"/>
    <n v="47.17"/>
    <n v="0"/>
    <n v="0"/>
    <n v="18.64"/>
    <n v="47.17"/>
    <n v="18.64"/>
    <n v="28.53"/>
    <n v="0.60483358066567738"/>
  </r>
  <r>
    <n v="4003"/>
    <x v="248"/>
    <n v="2026"/>
    <x v="2"/>
    <n v="9"/>
    <s v="Sep"/>
    <x v="3"/>
    <x v="4"/>
    <x v="3"/>
    <x v="0"/>
    <x v="4"/>
    <x v="16"/>
    <n v="2"/>
    <n v="50.41"/>
    <n v="100.82"/>
    <n v="0.1"/>
    <n v="10.082000000000001"/>
    <n v="22.05"/>
    <n v="90.738"/>
    <n v="44.1"/>
    <n v="46.637999999999998"/>
    <n v="0.51398532037294187"/>
  </r>
  <r>
    <n v="4613"/>
    <x v="248"/>
    <n v="2026"/>
    <x v="2"/>
    <n v="9"/>
    <s v="Sep"/>
    <x v="3"/>
    <x v="13"/>
    <x v="0"/>
    <x v="2"/>
    <x v="0"/>
    <x v="0"/>
    <n v="4"/>
    <n v="80.38"/>
    <n v="321.52"/>
    <n v="0.1"/>
    <n v="32.152000000000001"/>
    <n v="42.55"/>
    <n v="289.36799999999999"/>
    <n v="170.2"/>
    <n v="119.16800000000001"/>
    <n v="0.41182162505874875"/>
  </r>
  <r>
    <n v="75"/>
    <x v="249"/>
    <n v="2026"/>
    <x v="2"/>
    <n v="9"/>
    <s v="Sep"/>
    <x v="0"/>
    <x v="0"/>
    <x v="0"/>
    <x v="2"/>
    <x v="4"/>
    <x v="10"/>
    <n v="2"/>
    <n v="40.78"/>
    <n v="81.56"/>
    <n v="0"/>
    <n v="0"/>
    <n v="15.04"/>
    <n v="81.56"/>
    <n v="30.08"/>
    <n v="51.480000000000004"/>
    <n v="0.63119176066699367"/>
  </r>
  <r>
    <n v="601"/>
    <x v="249"/>
    <n v="2026"/>
    <x v="2"/>
    <n v="9"/>
    <s v="Sep"/>
    <x v="1"/>
    <x v="12"/>
    <x v="0"/>
    <x v="0"/>
    <x v="1"/>
    <x v="3"/>
    <n v="1"/>
    <n v="141.69"/>
    <n v="141.69"/>
    <n v="0"/>
    <n v="0"/>
    <n v="80.34"/>
    <n v="141.69"/>
    <n v="80.34"/>
    <n v="61.349999999999994"/>
    <n v="0.43298750793986868"/>
  </r>
  <r>
    <n v="1617"/>
    <x v="249"/>
    <n v="2026"/>
    <x v="2"/>
    <n v="9"/>
    <s v="Sep"/>
    <x v="3"/>
    <x v="8"/>
    <x v="0"/>
    <x v="1"/>
    <x v="3"/>
    <x v="13"/>
    <n v="1"/>
    <n v="83.28"/>
    <n v="83.28"/>
    <n v="0.1"/>
    <n v="8.3280000000000012"/>
    <n v="39.75"/>
    <n v="74.951999999999998"/>
    <n v="39.75"/>
    <n v="35.201999999999998"/>
    <n v="0.46966058277297468"/>
  </r>
  <r>
    <n v="2305"/>
    <x v="249"/>
    <n v="2026"/>
    <x v="2"/>
    <n v="9"/>
    <s v="Sep"/>
    <x v="3"/>
    <x v="7"/>
    <x v="3"/>
    <x v="0"/>
    <x v="3"/>
    <x v="13"/>
    <n v="2"/>
    <n v="82.43"/>
    <n v="164.86"/>
    <n v="0"/>
    <n v="0"/>
    <n v="40.51"/>
    <n v="164.86"/>
    <n v="81.02"/>
    <n v="83.840000000000018"/>
    <n v="0.50855271139148372"/>
  </r>
  <r>
    <n v="2344"/>
    <x v="249"/>
    <n v="2026"/>
    <x v="2"/>
    <n v="9"/>
    <s v="Sep"/>
    <x v="0"/>
    <x v="15"/>
    <x v="3"/>
    <x v="1"/>
    <x v="4"/>
    <x v="14"/>
    <n v="4"/>
    <n v="36.380000000000003"/>
    <n v="145.52000000000001"/>
    <n v="0"/>
    <n v="0"/>
    <n v="14.16"/>
    <n v="145.52000000000001"/>
    <n v="56.64"/>
    <n v="88.88000000000001"/>
    <n v="0.61077515118196812"/>
  </r>
  <r>
    <n v="2601"/>
    <x v="249"/>
    <n v="2026"/>
    <x v="2"/>
    <n v="9"/>
    <s v="Sep"/>
    <x v="1"/>
    <x v="11"/>
    <x v="0"/>
    <x v="1"/>
    <x v="0"/>
    <x v="0"/>
    <n v="1"/>
    <n v="82.86"/>
    <n v="82.86"/>
    <n v="0"/>
    <n v="0"/>
    <n v="43.33"/>
    <n v="82.86"/>
    <n v="43.33"/>
    <n v="39.53"/>
    <n v="0.47706975621530295"/>
  </r>
  <r>
    <n v="2831"/>
    <x v="249"/>
    <n v="2026"/>
    <x v="2"/>
    <n v="9"/>
    <s v="Sep"/>
    <x v="0"/>
    <x v="9"/>
    <x v="0"/>
    <x v="1"/>
    <x v="2"/>
    <x v="9"/>
    <n v="1"/>
    <n v="46.44"/>
    <n v="46.44"/>
    <n v="0.05"/>
    <n v="2.3220000000000001"/>
    <n v="17.88"/>
    <n v="44.117999999999995"/>
    <n v="17.88"/>
    <n v="26.237999999999996"/>
    <n v="0.59472324221406225"/>
  </r>
  <r>
    <n v="2845"/>
    <x v="249"/>
    <n v="2026"/>
    <x v="2"/>
    <n v="9"/>
    <s v="Sep"/>
    <x v="0"/>
    <x v="0"/>
    <x v="1"/>
    <x v="2"/>
    <x v="2"/>
    <x v="15"/>
    <n v="4"/>
    <n v="133.26"/>
    <n v="533.04"/>
    <n v="0.1"/>
    <n v="53.304000000000002"/>
    <n v="68.77"/>
    <n v="479.73599999999999"/>
    <n v="275.08"/>
    <n v="204.65600000000001"/>
    <n v="0.42660129738022579"/>
  </r>
  <r>
    <n v="3679"/>
    <x v="249"/>
    <n v="2026"/>
    <x v="2"/>
    <n v="9"/>
    <s v="Sep"/>
    <x v="1"/>
    <x v="12"/>
    <x v="3"/>
    <x v="1"/>
    <x v="1"/>
    <x v="3"/>
    <n v="1"/>
    <n v="147.36000000000001"/>
    <n v="147.36000000000001"/>
    <n v="0"/>
    <n v="0"/>
    <n v="81.599999999999994"/>
    <n v="147.36000000000001"/>
    <n v="81.599999999999994"/>
    <n v="65.760000000000019"/>
    <n v="0.44625407166123787"/>
  </r>
  <r>
    <n v="3828"/>
    <x v="249"/>
    <n v="2026"/>
    <x v="2"/>
    <n v="9"/>
    <s v="Sep"/>
    <x v="0"/>
    <x v="0"/>
    <x v="0"/>
    <x v="1"/>
    <x v="2"/>
    <x v="18"/>
    <n v="2"/>
    <n v="166.13"/>
    <n v="332.26"/>
    <n v="0.15"/>
    <n v="49.838999999999999"/>
    <n v="86.71"/>
    <n v="282.42099999999999"/>
    <n v="173.42"/>
    <n v="109.001"/>
    <n v="0.38595217777714835"/>
  </r>
  <r>
    <n v="4226"/>
    <x v="249"/>
    <n v="2026"/>
    <x v="2"/>
    <n v="9"/>
    <s v="Sep"/>
    <x v="2"/>
    <x v="3"/>
    <x v="0"/>
    <x v="1"/>
    <x v="4"/>
    <x v="16"/>
    <n v="1"/>
    <n v="51.74"/>
    <n v="51.74"/>
    <n v="0"/>
    <n v="0"/>
    <n v="22.45"/>
    <n v="51.74"/>
    <n v="22.45"/>
    <n v="29.290000000000003"/>
    <n v="0.56609972941631237"/>
  </r>
  <r>
    <n v="58"/>
    <x v="250"/>
    <n v="2026"/>
    <x v="2"/>
    <n v="9"/>
    <s v="Sep"/>
    <x v="0"/>
    <x v="0"/>
    <x v="2"/>
    <x v="0"/>
    <x v="1"/>
    <x v="17"/>
    <n v="1"/>
    <n v="71.7"/>
    <n v="71.7"/>
    <n v="0"/>
    <n v="0"/>
    <n v="32"/>
    <n v="71.7"/>
    <n v="32"/>
    <n v="39.700000000000003"/>
    <n v="0.55369595536959559"/>
  </r>
  <r>
    <n v="1224"/>
    <x v="250"/>
    <n v="2026"/>
    <x v="2"/>
    <n v="9"/>
    <s v="Sep"/>
    <x v="2"/>
    <x v="2"/>
    <x v="0"/>
    <x v="0"/>
    <x v="0"/>
    <x v="6"/>
    <n v="2"/>
    <n v="39.409999999999997"/>
    <n v="78.819999999999993"/>
    <n v="0.05"/>
    <n v="3.9409999999999998"/>
    <n v="17.12"/>
    <n v="74.878999999999991"/>
    <n v="34.24"/>
    <n v="40.638999999999989"/>
    <n v="0.54272893601677363"/>
  </r>
  <r>
    <n v="4345"/>
    <x v="250"/>
    <n v="2026"/>
    <x v="2"/>
    <n v="9"/>
    <s v="Sep"/>
    <x v="0"/>
    <x v="9"/>
    <x v="0"/>
    <x v="1"/>
    <x v="3"/>
    <x v="5"/>
    <n v="2"/>
    <n v="345.33"/>
    <n v="690.66"/>
    <n v="0"/>
    <n v="0"/>
    <n v="198.22"/>
    <n v="690.66"/>
    <n v="396.44"/>
    <n v="294.21999999999997"/>
    <n v="0.42599832044710856"/>
  </r>
  <r>
    <n v="1069"/>
    <x v="251"/>
    <n v="2026"/>
    <x v="2"/>
    <n v="9"/>
    <s v="Sep"/>
    <x v="3"/>
    <x v="13"/>
    <x v="0"/>
    <x v="0"/>
    <x v="1"/>
    <x v="3"/>
    <n v="1"/>
    <n v="145.33000000000001"/>
    <n v="145.33000000000001"/>
    <n v="0.1"/>
    <n v="14.533000000000001"/>
    <n v="80.97"/>
    <n v="130.79700000000003"/>
    <n v="80.97"/>
    <n v="49.827000000000027"/>
    <n v="0.3809491043372556"/>
  </r>
  <r>
    <n v="1489"/>
    <x v="251"/>
    <n v="2026"/>
    <x v="2"/>
    <n v="9"/>
    <s v="Sep"/>
    <x v="0"/>
    <x v="0"/>
    <x v="0"/>
    <x v="0"/>
    <x v="0"/>
    <x v="4"/>
    <n v="3"/>
    <n v="50.03"/>
    <n v="150.09"/>
    <n v="0.1"/>
    <n v="15.009"/>
    <n v="22.89"/>
    <n v="135.08100000000002"/>
    <n v="68.67"/>
    <n v="66.411000000000016"/>
    <n v="0.49163835032313952"/>
  </r>
  <r>
    <n v="2045"/>
    <x v="251"/>
    <n v="2026"/>
    <x v="2"/>
    <n v="9"/>
    <s v="Sep"/>
    <x v="1"/>
    <x v="1"/>
    <x v="3"/>
    <x v="0"/>
    <x v="2"/>
    <x v="2"/>
    <n v="1"/>
    <n v="35.68"/>
    <n v="35.68"/>
    <n v="0.05"/>
    <n v="1.784"/>
    <n v="13.37"/>
    <n v="33.896000000000001"/>
    <n v="13.37"/>
    <n v="20.526000000000003"/>
    <n v="0.60555817795610112"/>
  </r>
  <r>
    <n v="2610"/>
    <x v="251"/>
    <n v="2026"/>
    <x v="2"/>
    <n v="9"/>
    <s v="Sep"/>
    <x v="3"/>
    <x v="8"/>
    <x v="0"/>
    <x v="0"/>
    <x v="3"/>
    <x v="5"/>
    <n v="1"/>
    <n v="341.87"/>
    <n v="341.87"/>
    <n v="0.1"/>
    <n v="34.187000000000005"/>
    <n v="190.66"/>
    <n v="307.68299999999999"/>
    <n v="190.66"/>
    <n v="117.023"/>
    <n v="0.38033625517171893"/>
  </r>
  <r>
    <n v="4210"/>
    <x v="251"/>
    <n v="2026"/>
    <x v="2"/>
    <n v="9"/>
    <s v="Sep"/>
    <x v="1"/>
    <x v="6"/>
    <x v="0"/>
    <x v="0"/>
    <x v="2"/>
    <x v="18"/>
    <n v="1"/>
    <n v="164.6"/>
    <n v="164.6"/>
    <n v="0"/>
    <n v="0"/>
    <n v="87.21"/>
    <n v="164.6"/>
    <n v="87.21"/>
    <n v="77.39"/>
    <n v="0.47017010935601461"/>
  </r>
  <r>
    <n v="4584"/>
    <x v="251"/>
    <n v="2026"/>
    <x v="2"/>
    <n v="9"/>
    <s v="Sep"/>
    <x v="3"/>
    <x v="8"/>
    <x v="0"/>
    <x v="0"/>
    <x v="4"/>
    <x v="10"/>
    <n v="2"/>
    <n v="41.24"/>
    <n v="82.48"/>
    <n v="0"/>
    <n v="0"/>
    <n v="14.46"/>
    <n v="82.48"/>
    <n v="28.92"/>
    <n v="53.56"/>
    <n v="0.64936954413191073"/>
  </r>
  <r>
    <n v="44"/>
    <x v="252"/>
    <n v="2026"/>
    <x v="2"/>
    <n v="9"/>
    <s v="Sep"/>
    <x v="2"/>
    <x v="10"/>
    <x v="2"/>
    <x v="1"/>
    <x v="0"/>
    <x v="6"/>
    <n v="1"/>
    <n v="40.1"/>
    <n v="40.1"/>
    <n v="0"/>
    <n v="0"/>
    <n v="16.920000000000002"/>
    <n v="40.1"/>
    <n v="16.920000000000002"/>
    <n v="23.18"/>
    <n v="0.57805486284289276"/>
  </r>
  <r>
    <n v="97"/>
    <x v="252"/>
    <n v="2026"/>
    <x v="2"/>
    <n v="9"/>
    <s v="Sep"/>
    <x v="1"/>
    <x v="6"/>
    <x v="0"/>
    <x v="1"/>
    <x v="3"/>
    <x v="13"/>
    <n v="2"/>
    <n v="80.239999999999995"/>
    <n v="160.47999999999999"/>
    <n v="0"/>
    <n v="0"/>
    <n v="40.5"/>
    <n v="160.47999999999999"/>
    <n v="81"/>
    <n v="79.47999999999999"/>
    <n v="0.49526420737786636"/>
  </r>
  <r>
    <n v="1015"/>
    <x v="252"/>
    <n v="2026"/>
    <x v="2"/>
    <n v="9"/>
    <s v="Sep"/>
    <x v="2"/>
    <x v="3"/>
    <x v="0"/>
    <x v="1"/>
    <x v="1"/>
    <x v="11"/>
    <n v="4"/>
    <n v="151.01"/>
    <n v="604.04"/>
    <n v="0"/>
    <n v="0"/>
    <n v="80.569999999999993"/>
    <n v="604.04"/>
    <n v="322.27999999999997"/>
    <n v="281.76"/>
    <n v="0.46645917488908023"/>
  </r>
  <r>
    <n v="1128"/>
    <x v="252"/>
    <n v="2026"/>
    <x v="2"/>
    <n v="9"/>
    <s v="Sep"/>
    <x v="0"/>
    <x v="15"/>
    <x v="3"/>
    <x v="0"/>
    <x v="0"/>
    <x v="4"/>
    <n v="1"/>
    <n v="51.32"/>
    <n v="51.32"/>
    <n v="0.1"/>
    <n v="5.1320000000000006"/>
    <n v="22.67"/>
    <n v="46.188000000000002"/>
    <n v="22.67"/>
    <n v="23.518000000000001"/>
    <n v="0.50917987356023209"/>
  </r>
  <r>
    <n v="3548"/>
    <x v="252"/>
    <n v="2026"/>
    <x v="2"/>
    <n v="9"/>
    <s v="Sep"/>
    <x v="3"/>
    <x v="7"/>
    <x v="2"/>
    <x v="0"/>
    <x v="1"/>
    <x v="17"/>
    <n v="2"/>
    <n v="72.61"/>
    <n v="145.22"/>
    <n v="0"/>
    <n v="0"/>
    <n v="32.68"/>
    <n v="145.22"/>
    <n v="65.36"/>
    <n v="79.86"/>
    <n v="0.54992425285773305"/>
  </r>
  <r>
    <n v="242"/>
    <x v="253"/>
    <n v="2026"/>
    <x v="2"/>
    <n v="9"/>
    <s v="Sep"/>
    <x v="3"/>
    <x v="13"/>
    <x v="3"/>
    <x v="2"/>
    <x v="4"/>
    <x v="10"/>
    <n v="5"/>
    <n v="40.94"/>
    <n v="204.7"/>
    <n v="0"/>
    <n v="0"/>
    <n v="14.78"/>
    <n v="204.7"/>
    <n v="73.899999999999991"/>
    <n v="130.80000000000001"/>
    <n v="0.6389838788470934"/>
  </r>
  <r>
    <n v="784"/>
    <x v="253"/>
    <n v="2026"/>
    <x v="2"/>
    <n v="9"/>
    <s v="Sep"/>
    <x v="2"/>
    <x v="16"/>
    <x v="3"/>
    <x v="1"/>
    <x v="0"/>
    <x v="0"/>
    <n v="4"/>
    <n v="81.69"/>
    <n v="326.76"/>
    <n v="0"/>
    <n v="0"/>
    <n v="42.23"/>
    <n v="326.76"/>
    <n v="168.92"/>
    <n v="157.84"/>
    <n v="0.48304566042355246"/>
  </r>
  <r>
    <n v="1535"/>
    <x v="253"/>
    <n v="2026"/>
    <x v="2"/>
    <n v="9"/>
    <s v="Sep"/>
    <x v="0"/>
    <x v="15"/>
    <x v="2"/>
    <x v="1"/>
    <x v="0"/>
    <x v="4"/>
    <n v="1"/>
    <n v="51.25"/>
    <n v="51.25"/>
    <n v="0.05"/>
    <n v="2.5625"/>
    <n v="21.99"/>
    <n v="48.6875"/>
    <n v="21.99"/>
    <n v="26.697500000000002"/>
    <n v="0.54834403080872918"/>
  </r>
  <r>
    <n v="1687"/>
    <x v="253"/>
    <n v="2026"/>
    <x v="2"/>
    <n v="9"/>
    <s v="Sep"/>
    <x v="2"/>
    <x v="16"/>
    <x v="0"/>
    <x v="0"/>
    <x v="4"/>
    <x v="16"/>
    <n v="1"/>
    <n v="50.78"/>
    <n v="50.78"/>
    <n v="0.05"/>
    <n v="2.5390000000000001"/>
    <n v="22.52"/>
    <n v="48.241"/>
    <n v="22.52"/>
    <n v="25.721"/>
    <n v="0.5331771729441761"/>
  </r>
  <r>
    <n v="2162"/>
    <x v="253"/>
    <n v="2026"/>
    <x v="2"/>
    <n v="9"/>
    <s v="Sep"/>
    <x v="1"/>
    <x v="1"/>
    <x v="0"/>
    <x v="1"/>
    <x v="2"/>
    <x v="15"/>
    <n v="1"/>
    <n v="133.31"/>
    <n v="133.31"/>
    <n v="0.05"/>
    <n v="6.6655000000000006"/>
    <n v="67.790000000000006"/>
    <n v="126.64449999999999"/>
    <n v="67.790000000000006"/>
    <n v="58.854499999999987"/>
    <n v="0.46472211584395684"/>
  </r>
  <r>
    <n v="2307"/>
    <x v="253"/>
    <n v="2026"/>
    <x v="2"/>
    <n v="9"/>
    <s v="Sep"/>
    <x v="2"/>
    <x v="2"/>
    <x v="0"/>
    <x v="0"/>
    <x v="2"/>
    <x v="18"/>
    <n v="1"/>
    <n v="162.06"/>
    <n v="162.06"/>
    <n v="0"/>
    <n v="0"/>
    <n v="86.95"/>
    <n v="162.06"/>
    <n v="86.95"/>
    <n v="75.11"/>
    <n v="0.4634703196347032"/>
  </r>
  <r>
    <n v="3976"/>
    <x v="253"/>
    <n v="2026"/>
    <x v="2"/>
    <n v="9"/>
    <s v="Sep"/>
    <x v="2"/>
    <x v="5"/>
    <x v="2"/>
    <x v="0"/>
    <x v="2"/>
    <x v="2"/>
    <n v="2"/>
    <n v="37.03"/>
    <n v="74.06"/>
    <n v="0.1"/>
    <n v="7.4060000000000006"/>
    <n v="13.46"/>
    <n v="66.654000000000011"/>
    <n v="26.92"/>
    <n v="39.734000000000009"/>
    <n v="0.59612326342004984"/>
  </r>
  <r>
    <n v="5066"/>
    <x v="253"/>
    <n v="2026"/>
    <x v="2"/>
    <n v="9"/>
    <s v="Sep"/>
    <x v="1"/>
    <x v="11"/>
    <x v="0"/>
    <x v="1"/>
    <x v="3"/>
    <x v="5"/>
    <n v="1"/>
    <n v="338.01"/>
    <n v="338.01"/>
    <n v="0"/>
    <n v="0"/>
    <n v="190.89"/>
    <n v="338.01"/>
    <n v="190.89"/>
    <n v="147.12"/>
    <n v="0.43525339486997427"/>
  </r>
  <r>
    <n v="78"/>
    <x v="254"/>
    <n v="2026"/>
    <x v="2"/>
    <n v="9"/>
    <s v="Sep"/>
    <x v="3"/>
    <x v="13"/>
    <x v="0"/>
    <x v="1"/>
    <x v="4"/>
    <x v="10"/>
    <n v="5"/>
    <n v="40.78"/>
    <n v="203.9"/>
    <n v="0.05"/>
    <n v="10.195"/>
    <n v="14.94"/>
    <n v="193.70499999999998"/>
    <n v="74.7"/>
    <n v="119.00499999999998"/>
    <n v="0.61436204537828132"/>
  </r>
  <r>
    <n v="354"/>
    <x v="254"/>
    <n v="2026"/>
    <x v="2"/>
    <n v="9"/>
    <s v="Sep"/>
    <x v="2"/>
    <x v="16"/>
    <x v="0"/>
    <x v="0"/>
    <x v="0"/>
    <x v="4"/>
    <n v="4"/>
    <n v="51.47"/>
    <n v="205.88"/>
    <n v="0"/>
    <n v="0"/>
    <n v="21.9"/>
    <n v="205.88"/>
    <n v="87.6"/>
    <n v="118.28"/>
    <n v="0.57450942296483387"/>
  </r>
  <r>
    <n v="1738"/>
    <x v="254"/>
    <n v="2026"/>
    <x v="2"/>
    <n v="9"/>
    <s v="Sep"/>
    <x v="0"/>
    <x v="15"/>
    <x v="1"/>
    <x v="2"/>
    <x v="1"/>
    <x v="3"/>
    <n v="10"/>
    <n v="144.4"/>
    <n v="1444"/>
    <n v="0.1"/>
    <n v="144.4"/>
    <n v="81.069999999999993"/>
    <n v="1299.6000000000001"/>
    <n v="810.69999999999993"/>
    <n v="488.9000000000002"/>
    <n v="0.37619267466912909"/>
  </r>
  <r>
    <n v="1900"/>
    <x v="254"/>
    <n v="2026"/>
    <x v="2"/>
    <n v="9"/>
    <s v="Sep"/>
    <x v="1"/>
    <x v="6"/>
    <x v="2"/>
    <x v="1"/>
    <x v="4"/>
    <x v="16"/>
    <n v="1"/>
    <n v="51.34"/>
    <n v="51.34"/>
    <n v="0.1"/>
    <n v="5.1340000000000003"/>
    <n v="22.63"/>
    <n v="46.206000000000003"/>
    <n v="22.63"/>
    <n v="23.576000000000004"/>
    <n v="0.51023676578799293"/>
  </r>
  <r>
    <n v="3375"/>
    <x v="254"/>
    <n v="2026"/>
    <x v="2"/>
    <n v="9"/>
    <s v="Sep"/>
    <x v="1"/>
    <x v="1"/>
    <x v="1"/>
    <x v="0"/>
    <x v="2"/>
    <x v="9"/>
    <n v="6"/>
    <n v="47.72"/>
    <n v="286.32"/>
    <n v="0.1"/>
    <n v="28.632000000000001"/>
    <n v="18.41"/>
    <n v="257.68799999999999"/>
    <n v="110.46000000000001"/>
    <n v="147.22799999999998"/>
    <n v="0.57134208810654741"/>
  </r>
  <r>
    <n v="3567"/>
    <x v="254"/>
    <n v="2026"/>
    <x v="2"/>
    <n v="9"/>
    <s v="Sep"/>
    <x v="1"/>
    <x v="11"/>
    <x v="0"/>
    <x v="2"/>
    <x v="3"/>
    <x v="13"/>
    <n v="1"/>
    <n v="81.489999999999995"/>
    <n v="81.489999999999995"/>
    <n v="0.1"/>
    <n v="8.1489999999999991"/>
    <n v="38.83"/>
    <n v="73.340999999999994"/>
    <n v="38.83"/>
    <n v="34.510999999999996"/>
    <n v="0.47055535103148305"/>
  </r>
  <r>
    <n v="4106"/>
    <x v="254"/>
    <n v="2026"/>
    <x v="2"/>
    <n v="9"/>
    <s v="Sep"/>
    <x v="1"/>
    <x v="6"/>
    <x v="2"/>
    <x v="0"/>
    <x v="0"/>
    <x v="6"/>
    <n v="2"/>
    <n v="39.700000000000003"/>
    <n v="79.400000000000006"/>
    <n v="0"/>
    <n v="0"/>
    <n v="16.32"/>
    <n v="79.400000000000006"/>
    <n v="32.64"/>
    <n v="46.760000000000005"/>
    <n v="0.58891687657430736"/>
  </r>
  <r>
    <n v="4293"/>
    <x v="254"/>
    <n v="2026"/>
    <x v="2"/>
    <n v="9"/>
    <s v="Sep"/>
    <x v="1"/>
    <x v="12"/>
    <x v="1"/>
    <x v="1"/>
    <x v="3"/>
    <x v="5"/>
    <n v="4"/>
    <n v="344.67"/>
    <n v="1378.68"/>
    <n v="0.1"/>
    <n v="137.86800000000002"/>
    <n v="195.35"/>
    <n v="1240.8120000000001"/>
    <n v="781.4"/>
    <n v="459.41200000000015"/>
    <n v="0.37025109363868186"/>
  </r>
  <r>
    <n v="4859"/>
    <x v="254"/>
    <n v="2026"/>
    <x v="2"/>
    <n v="9"/>
    <s v="Sep"/>
    <x v="0"/>
    <x v="0"/>
    <x v="0"/>
    <x v="0"/>
    <x v="0"/>
    <x v="0"/>
    <n v="1"/>
    <n v="80.39"/>
    <n v="80.39"/>
    <n v="0"/>
    <n v="0"/>
    <n v="42.85"/>
    <n v="80.39"/>
    <n v="42.85"/>
    <n v="37.54"/>
    <n v="0.46697350416718497"/>
  </r>
  <r>
    <n v="770"/>
    <x v="255"/>
    <n v="2026"/>
    <x v="2"/>
    <n v="9"/>
    <s v="Sep"/>
    <x v="2"/>
    <x v="3"/>
    <x v="2"/>
    <x v="0"/>
    <x v="1"/>
    <x v="3"/>
    <n v="1"/>
    <n v="143.66999999999999"/>
    <n v="143.66999999999999"/>
    <n v="0.1"/>
    <n v="14.366999999999999"/>
    <n v="79.89"/>
    <n v="129.303"/>
    <n v="79.89"/>
    <n v="49.412999999999997"/>
    <n v="0.38214890605786406"/>
  </r>
  <r>
    <n v="1375"/>
    <x v="255"/>
    <n v="2026"/>
    <x v="2"/>
    <n v="9"/>
    <s v="Sep"/>
    <x v="1"/>
    <x v="12"/>
    <x v="2"/>
    <x v="0"/>
    <x v="2"/>
    <x v="2"/>
    <n v="1"/>
    <n v="35.86"/>
    <n v="35.86"/>
    <n v="0"/>
    <n v="0"/>
    <n v="13.33"/>
    <n v="35.86"/>
    <n v="13.33"/>
    <n v="22.53"/>
    <n v="0.62827663134411604"/>
  </r>
  <r>
    <n v="2063"/>
    <x v="255"/>
    <n v="2026"/>
    <x v="2"/>
    <n v="9"/>
    <s v="Sep"/>
    <x v="1"/>
    <x v="14"/>
    <x v="2"/>
    <x v="0"/>
    <x v="2"/>
    <x v="15"/>
    <n v="3"/>
    <n v="130.28"/>
    <n v="390.84000000000003"/>
    <n v="0.1"/>
    <n v="39.084000000000003"/>
    <n v="65.33"/>
    <n v="351.75600000000003"/>
    <n v="195.99"/>
    <n v="155.76600000000002"/>
    <n v="0.44282400300208102"/>
  </r>
  <r>
    <n v="2563"/>
    <x v="255"/>
    <n v="2026"/>
    <x v="2"/>
    <n v="9"/>
    <s v="Sep"/>
    <x v="1"/>
    <x v="6"/>
    <x v="3"/>
    <x v="0"/>
    <x v="1"/>
    <x v="11"/>
    <n v="1"/>
    <n v="157.88999999999999"/>
    <n v="157.88999999999999"/>
    <n v="0.1"/>
    <n v="15.789"/>
    <n v="78.209999999999994"/>
    <n v="142.101"/>
    <n v="78.209999999999994"/>
    <n v="63.891000000000005"/>
    <n v="0.44961682183798851"/>
  </r>
  <r>
    <n v="2786"/>
    <x v="255"/>
    <n v="2026"/>
    <x v="2"/>
    <n v="9"/>
    <s v="Sep"/>
    <x v="3"/>
    <x v="8"/>
    <x v="0"/>
    <x v="1"/>
    <x v="4"/>
    <x v="10"/>
    <n v="2"/>
    <n v="40.83"/>
    <n v="81.66"/>
    <n v="0"/>
    <n v="0"/>
    <n v="14.56"/>
    <n v="81.66"/>
    <n v="29.12"/>
    <n v="52.539999999999992"/>
    <n v="0.64339946118050451"/>
  </r>
  <r>
    <n v="3269"/>
    <x v="255"/>
    <n v="2026"/>
    <x v="2"/>
    <n v="9"/>
    <s v="Sep"/>
    <x v="2"/>
    <x v="16"/>
    <x v="2"/>
    <x v="1"/>
    <x v="4"/>
    <x v="14"/>
    <n v="2"/>
    <n v="37.119999999999997"/>
    <n v="74.239999999999995"/>
    <n v="0"/>
    <n v="0"/>
    <n v="14.26"/>
    <n v="74.239999999999995"/>
    <n v="28.52"/>
    <n v="45.72"/>
    <n v="0.61584051724137934"/>
  </r>
  <r>
    <n v="3346"/>
    <x v="255"/>
    <n v="2026"/>
    <x v="2"/>
    <n v="9"/>
    <s v="Sep"/>
    <x v="3"/>
    <x v="8"/>
    <x v="0"/>
    <x v="0"/>
    <x v="3"/>
    <x v="19"/>
    <n v="2"/>
    <n v="124.04"/>
    <n v="248.08"/>
    <n v="0.05"/>
    <n v="12.404000000000002"/>
    <n v="59.29"/>
    <n v="235.67599999999999"/>
    <n v="118.58"/>
    <n v="117.09599999999999"/>
    <n v="0.49685160983723414"/>
  </r>
  <r>
    <n v="4097"/>
    <x v="255"/>
    <n v="2026"/>
    <x v="2"/>
    <n v="9"/>
    <s v="Sep"/>
    <x v="1"/>
    <x v="12"/>
    <x v="0"/>
    <x v="0"/>
    <x v="1"/>
    <x v="3"/>
    <n v="1"/>
    <n v="142.36000000000001"/>
    <n v="142.36000000000001"/>
    <n v="0"/>
    <n v="0"/>
    <n v="78.3"/>
    <n v="142.36000000000001"/>
    <n v="78.3"/>
    <n v="64.060000000000016"/>
    <n v="0.44998595110986239"/>
  </r>
  <r>
    <n v="4208"/>
    <x v="255"/>
    <n v="2026"/>
    <x v="2"/>
    <n v="9"/>
    <s v="Sep"/>
    <x v="1"/>
    <x v="12"/>
    <x v="1"/>
    <x v="2"/>
    <x v="0"/>
    <x v="8"/>
    <n v="6"/>
    <n v="104.11"/>
    <n v="624.66"/>
    <n v="0.1"/>
    <n v="62.466000000000001"/>
    <n v="49"/>
    <n v="562.19399999999996"/>
    <n v="294"/>
    <n v="268.19399999999996"/>
    <n v="0.47704884790659446"/>
  </r>
  <r>
    <n v="4606"/>
    <x v="255"/>
    <n v="2026"/>
    <x v="2"/>
    <n v="9"/>
    <s v="Sep"/>
    <x v="3"/>
    <x v="8"/>
    <x v="0"/>
    <x v="2"/>
    <x v="3"/>
    <x v="5"/>
    <n v="1"/>
    <n v="335.02"/>
    <n v="335.02"/>
    <n v="0.05"/>
    <n v="16.751000000000001"/>
    <n v="198.44"/>
    <n v="318.26899999999995"/>
    <n v="198.44"/>
    <n v="119.82899999999995"/>
    <n v="0.3765022669502841"/>
  </r>
  <r>
    <n v="222"/>
    <x v="256"/>
    <n v="2026"/>
    <x v="2"/>
    <n v="9"/>
    <s v="Sep"/>
    <x v="1"/>
    <x v="12"/>
    <x v="0"/>
    <x v="0"/>
    <x v="0"/>
    <x v="4"/>
    <n v="2"/>
    <n v="49.69"/>
    <n v="99.38"/>
    <n v="0.05"/>
    <n v="4.9690000000000003"/>
    <n v="22.55"/>
    <n v="94.410999999999987"/>
    <n v="45.1"/>
    <n v="49.310999999999986"/>
    <n v="0.52230142674052804"/>
  </r>
  <r>
    <n v="241"/>
    <x v="256"/>
    <n v="2026"/>
    <x v="2"/>
    <n v="9"/>
    <s v="Sep"/>
    <x v="2"/>
    <x v="5"/>
    <x v="0"/>
    <x v="0"/>
    <x v="0"/>
    <x v="4"/>
    <n v="4"/>
    <n v="50.5"/>
    <n v="202"/>
    <n v="0"/>
    <n v="0"/>
    <n v="23.02"/>
    <n v="202"/>
    <n v="92.08"/>
    <n v="109.92"/>
    <n v="0.5441584158415842"/>
  </r>
  <r>
    <n v="753"/>
    <x v="256"/>
    <n v="2026"/>
    <x v="2"/>
    <n v="9"/>
    <s v="Sep"/>
    <x v="3"/>
    <x v="4"/>
    <x v="2"/>
    <x v="0"/>
    <x v="2"/>
    <x v="9"/>
    <n v="1"/>
    <n v="47.55"/>
    <n v="47.55"/>
    <n v="0.05"/>
    <n v="2.3774999999999999"/>
    <n v="18.350000000000001"/>
    <n v="45.172499999999992"/>
    <n v="18.350000000000001"/>
    <n v="26.822499999999991"/>
    <n v="0.5937794011843488"/>
  </r>
  <r>
    <n v="2530"/>
    <x v="256"/>
    <n v="2026"/>
    <x v="2"/>
    <n v="9"/>
    <s v="Sep"/>
    <x v="3"/>
    <x v="7"/>
    <x v="0"/>
    <x v="1"/>
    <x v="2"/>
    <x v="9"/>
    <n v="6"/>
    <n v="46.16"/>
    <n v="276.95999999999998"/>
    <n v="0.1"/>
    <n v="27.695999999999998"/>
    <n v="18.39"/>
    <n v="249.26399999999998"/>
    <n v="110.34"/>
    <n v="138.92399999999998"/>
    <n v="0.55733679953783932"/>
  </r>
  <r>
    <n v="572"/>
    <x v="257"/>
    <n v="2026"/>
    <x v="2"/>
    <n v="9"/>
    <s v="Sep"/>
    <x v="0"/>
    <x v="15"/>
    <x v="2"/>
    <x v="0"/>
    <x v="2"/>
    <x v="15"/>
    <n v="2"/>
    <n v="135.79"/>
    <n v="271.58"/>
    <n v="0.05"/>
    <n v="13.579000000000001"/>
    <n v="66.53"/>
    <n v="258.00099999999998"/>
    <n v="133.06"/>
    <n v="124.94099999999997"/>
    <n v="0.48426556486215167"/>
  </r>
  <r>
    <n v="874"/>
    <x v="257"/>
    <n v="2026"/>
    <x v="2"/>
    <n v="9"/>
    <s v="Sep"/>
    <x v="0"/>
    <x v="15"/>
    <x v="0"/>
    <x v="0"/>
    <x v="1"/>
    <x v="3"/>
    <n v="2"/>
    <n v="141.91999999999999"/>
    <n v="283.83999999999997"/>
    <n v="0"/>
    <n v="0"/>
    <n v="79.900000000000006"/>
    <n v="283.83999999999997"/>
    <n v="159.80000000000001"/>
    <n v="124.03999999999996"/>
    <n v="0.43700676437429531"/>
  </r>
  <r>
    <n v="937"/>
    <x v="257"/>
    <n v="2026"/>
    <x v="2"/>
    <n v="9"/>
    <s v="Sep"/>
    <x v="3"/>
    <x v="4"/>
    <x v="3"/>
    <x v="2"/>
    <x v="1"/>
    <x v="3"/>
    <n v="1"/>
    <n v="146.41"/>
    <n v="146.41"/>
    <n v="0.15"/>
    <n v="21.961499999999997"/>
    <n v="80.87"/>
    <n v="124.4485"/>
    <n v="80.87"/>
    <n v="43.578499999999991"/>
    <n v="0.35017296311325563"/>
  </r>
  <r>
    <n v="1229"/>
    <x v="257"/>
    <n v="2026"/>
    <x v="2"/>
    <n v="9"/>
    <s v="Sep"/>
    <x v="1"/>
    <x v="1"/>
    <x v="3"/>
    <x v="1"/>
    <x v="0"/>
    <x v="6"/>
    <n v="5"/>
    <n v="40.17"/>
    <n v="200.85000000000002"/>
    <n v="0"/>
    <n v="0"/>
    <n v="16.27"/>
    <n v="200.85000000000002"/>
    <n v="81.349999999999994"/>
    <n v="119.50000000000003"/>
    <n v="0.59497137167040082"/>
  </r>
  <r>
    <n v="2186"/>
    <x v="257"/>
    <n v="2026"/>
    <x v="2"/>
    <n v="9"/>
    <s v="Sep"/>
    <x v="2"/>
    <x v="2"/>
    <x v="0"/>
    <x v="0"/>
    <x v="1"/>
    <x v="1"/>
    <n v="2"/>
    <n v="91.6"/>
    <n v="183.2"/>
    <n v="0"/>
    <n v="0"/>
    <n v="46.54"/>
    <n v="183.2"/>
    <n v="93.08"/>
    <n v="90.11999999999999"/>
    <n v="0.49192139737991264"/>
  </r>
  <r>
    <n v="2922"/>
    <x v="257"/>
    <n v="2026"/>
    <x v="2"/>
    <n v="9"/>
    <s v="Sep"/>
    <x v="2"/>
    <x v="2"/>
    <x v="0"/>
    <x v="1"/>
    <x v="4"/>
    <x v="12"/>
    <n v="4"/>
    <n v="121.47"/>
    <n v="485.88"/>
    <n v="0.05"/>
    <n v="24.294"/>
    <n v="67.650000000000006"/>
    <n v="461.58599999999996"/>
    <n v="270.60000000000002"/>
    <n v="190.98599999999993"/>
    <n v="0.41376038268058379"/>
  </r>
  <r>
    <n v="3140"/>
    <x v="257"/>
    <n v="2026"/>
    <x v="2"/>
    <n v="9"/>
    <s v="Sep"/>
    <x v="1"/>
    <x v="12"/>
    <x v="3"/>
    <x v="1"/>
    <x v="3"/>
    <x v="19"/>
    <n v="2"/>
    <n v="122.69"/>
    <n v="245.38"/>
    <n v="0"/>
    <n v="0"/>
    <n v="61.4"/>
    <n v="245.38"/>
    <n v="122.8"/>
    <n v="122.58"/>
    <n v="0.49955171570625151"/>
  </r>
  <r>
    <n v="3369"/>
    <x v="257"/>
    <n v="2026"/>
    <x v="2"/>
    <n v="9"/>
    <s v="Sep"/>
    <x v="1"/>
    <x v="12"/>
    <x v="3"/>
    <x v="1"/>
    <x v="2"/>
    <x v="9"/>
    <n v="1"/>
    <n v="45.59"/>
    <n v="45.59"/>
    <n v="0"/>
    <n v="0"/>
    <n v="18.28"/>
    <n v="45.59"/>
    <n v="18.28"/>
    <n v="27.310000000000002"/>
    <n v="0.59903487606931349"/>
  </r>
  <r>
    <n v="4865"/>
    <x v="257"/>
    <n v="2026"/>
    <x v="2"/>
    <n v="9"/>
    <s v="Sep"/>
    <x v="3"/>
    <x v="4"/>
    <x v="0"/>
    <x v="0"/>
    <x v="0"/>
    <x v="0"/>
    <n v="1"/>
    <n v="83.8"/>
    <n v="83.8"/>
    <n v="0"/>
    <n v="0"/>
    <n v="42.23"/>
    <n v="83.8"/>
    <n v="42.23"/>
    <n v="41.57"/>
    <n v="0.49606205250596663"/>
  </r>
  <r>
    <n v="103"/>
    <x v="258"/>
    <n v="2026"/>
    <x v="2"/>
    <n v="9"/>
    <s v="Sep"/>
    <x v="2"/>
    <x v="3"/>
    <x v="0"/>
    <x v="1"/>
    <x v="2"/>
    <x v="15"/>
    <n v="1"/>
    <n v="132.58000000000001"/>
    <n v="132.58000000000001"/>
    <n v="0.15"/>
    <n v="19.887"/>
    <n v="67.62"/>
    <n v="112.69300000000001"/>
    <n v="67.62"/>
    <n v="45.073000000000008"/>
    <n v="0.39996273060438536"/>
  </r>
  <r>
    <n v="4500"/>
    <x v="258"/>
    <n v="2026"/>
    <x v="2"/>
    <n v="9"/>
    <s v="Sep"/>
    <x v="3"/>
    <x v="8"/>
    <x v="0"/>
    <x v="1"/>
    <x v="3"/>
    <x v="19"/>
    <n v="2"/>
    <n v="122.12"/>
    <n v="244.24"/>
    <n v="0.05"/>
    <n v="12.212000000000002"/>
    <n v="61.76"/>
    <n v="232.02799999999999"/>
    <n v="123.52"/>
    <n v="108.508"/>
    <n v="0.46765045597945076"/>
  </r>
  <r>
    <n v="5093"/>
    <x v="258"/>
    <n v="2026"/>
    <x v="2"/>
    <n v="9"/>
    <s v="Sep"/>
    <x v="0"/>
    <x v="0"/>
    <x v="1"/>
    <x v="2"/>
    <x v="1"/>
    <x v="3"/>
    <n v="3"/>
    <n v="140.47"/>
    <n v="421.40999999999997"/>
    <n v="0.15"/>
    <n v="63.211499999999994"/>
    <n v="81.739999999999995"/>
    <n v="358.19849999999997"/>
    <n v="245.21999999999997"/>
    <n v="112.9785"/>
    <n v="0.31540751845694498"/>
  </r>
  <r>
    <n v="5147"/>
    <x v="258"/>
    <n v="2026"/>
    <x v="2"/>
    <n v="9"/>
    <s v="Sep"/>
    <x v="3"/>
    <x v="13"/>
    <x v="0"/>
    <x v="1"/>
    <x v="1"/>
    <x v="3"/>
    <n v="2"/>
    <n v="145.35"/>
    <n v="290.7"/>
    <n v="0.05"/>
    <n v="14.535"/>
    <n v="78.39"/>
    <n v="276.16499999999996"/>
    <n v="156.78"/>
    <n v="119.38499999999996"/>
    <n v="0.4322959100537721"/>
  </r>
  <r>
    <n v="365"/>
    <x v="259"/>
    <n v="2026"/>
    <x v="2"/>
    <n v="9"/>
    <s v="Sep"/>
    <x v="3"/>
    <x v="8"/>
    <x v="3"/>
    <x v="0"/>
    <x v="3"/>
    <x v="19"/>
    <n v="2"/>
    <n v="121.25"/>
    <n v="242.5"/>
    <n v="0"/>
    <n v="0"/>
    <n v="61.5"/>
    <n v="242.5"/>
    <n v="123"/>
    <n v="119.5"/>
    <n v="0.4927835051546392"/>
  </r>
  <r>
    <n v="494"/>
    <x v="259"/>
    <n v="2026"/>
    <x v="2"/>
    <n v="9"/>
    <s v="Sep"/>
    <x v="3"/>
    <x v="4"/>
    <x v="0"/>
    <x v="1"/>
    <x v="2"/>
    <x v="2"/>
    <n v="1"/>
    <n v="35.94"/>
    <n v="35.94"/>
    <n v="0.1"/>
    <n v="3.5939999999999999"/>
    <n v="13.19"/>
    <n v="32.345999999999997"/>
    <n v="13.19"/>
    <n v="19.155999999999999"/>
    <n v="0.59222160390774747"/>
  </r>
  <r>
    <n v="665"/>
    <x v="259"/>
    <n v="2026"/>
    <x v="2"/>
    <n v="9"/>
    <s v="Sep"/>
    <x v="1"/>
    <x v="14"/>
    <x v="0"/>
    <x v="1"/>
    <x v="0"/>
    <x v="8"/>
    <n v="1"/>
    <n v="101.18"/>
    <n v="101.18"/>
    <n v="0.1"/>
    <n v="10.118000000000002"/>
    <n v="49.38"/>
    <n v="91.062000000000012"/>
    <n v="49.38"/>
    <n v="41.682000000000009"/>
    <n v="0.45773209461685449"/>
  </r>
  <r>
    <n v="2067"/>
    <x v="259"/>
    <n v="2026"/>
    <x v="2"/>
    <n v="9"/>
    <s v="Sep"/>
    <x v="3"/>
    <x v="7"/>
    <x v="2"/>
    <x v="1"/>
    <x v="0"/>
    <x v="0"/>
    <n v="2"/>
    <n v="82.47"/>
    <n v="164.94"/>
    <n v="0"/>
    <n v="0"/>
    <n v="42.49"/>
    <n v="164.94"/>
    <n v="84.98"/>
    <n v="79.959999999999994"/>
    <n v="0.48478234509518608"/>
  </r>
  <r>
    <n v="2648"/>
    <x v="259"/>
    <n v="2026"/>
    <x v="2"/>
    <n v="9"/>
    <s v="Sep"/>
    <x v="2"/>
    <x v="16"/>
    <x v="3"/>
    <x v="1"/>
    <x v="4"/>
    <x v="16"/>
    <n v="1"/>
    <n v="50.47"/>
    <n v="50.47"/>
    <n v="0.05"/>
    <n v="2.5235000000000003"/>
    <n v="22.27"/>
    <n v="47.946499999999993"/>
    <n v="22.27"/>
    <n v="25.676499999999994"/>
    <n v="0.53552396942425406"/>
  </r>
  <r>
    <n v="3074"/>
    <x v="259"/>
    <n v="2026"/>
    <x v="2"/>
    <n v="9"/>
    <s v="Sep"/>
    <x v="3"/>
    <x v="8"/>
    <x v="1"/>
    <x v="2"/>
    <x v="3"/>
    <x v="13"/>
    <n v="5"/>
    <n v="82.63"/>
    <n v="413.15"/>
    <n v="0.15"/>
    <n v="61.972499999999997"/>
    <n v="38.630000000000003"/>
    <n v="351.17749999999995"/>
    <n v="193.15"/>
    <n v="158.02749999999995"/>
    <n v="0.44999323703824978"/>
  </r>
  <r>
    <n v="259"/>
    <x v="260"/>
    <n v="2026"/>
    <x v="2"/>
    <n v="9"/>
    <s v="Sep"/>
    <x v="3"/>
    <x v="8"/>
    <x v="2"/>
    <x v="2"/>
    <x v="2"/>
    <x v="18"/>
    <n v="4"/>
    <n v="168.48"/>
    <n v="673.92"/>
    <n v="0.1"/>
    <n v="67.391999999999996"/>
    <n v="89.85"/>
    <n v="606.52800000000002"/>
    <n v="359.4"/>
    <n v="247.12800000000004"/>
    <n v="0.4074469768914214"/>
  </r>
  <r>
    <n v="997"/>
    <x v="260"/>
    <n v="2026"/>
    <x v="2"/>
    <n v="9"/>
    <s v="Sep"/>
    <x v="1"/>
    <x v="11"/>
    <x v="3"/>
    <x v="0"/>
    <x v="3"/>
    <x v="19"/>
    <n v="2"/>
    <n v="121.82"/>
    <n v="243.64"/>
    <n v="0"/>
    <n v="0"/>
    <n v="61.92"/>
    <n v="243.64"/>
    <n v="123.84"/>
    <n v="119.79999999999998"/>
    <n v="0.49170907896897059"/>
  </r>
  <r>
    <n v="2102"/>
    <x v="260"/>
    <n v="2026"/>
    <x v="2"/>
    <n v="9"/>
    <s v="Sep"/>
    <x v="0"/>
    <x v="15"/>
    <x v="2"/>
    <x v="0"/>
    <x v="0"/>
    <x v="4"/>
    <n v="1"/>
    <n v="50.02"/>
    <n v="50.02"/>
    <n v="0.1"/>
    <n v="5.0020000000000007"/>
    <n v="22.47"/>
    <n v="45.018000000000001"/>
    <n v="22.47"/>
    <n v="22.548000000000002"/>
    <n v="0.50086632013861121"/>
  </r>
  <r>
    <n v="2452"/>
    <x v="260"/>
    <n v="2026"/>
    <x v="2"/>
    <n v="9"/>
    <s v="Sep"/>
    <x v="2"/>
    <x v="5"/>
    <x v="0"/>
    <x v="1"/>
    <x v="4"/>
    <x v="16"/>
    <n v="1"/>
    <n v="50.17"/>
    <n v="50.17"/>
    <n v="0.1"/>
    <n v="5.0170000000000003"/>
    <n v="21.99"/>
    <n v="45.153000000000006"/>
    <n v="21.99"/>
    <n v="23.163000000000007"/>
    <n v="0.51298917015480705"/>
  </r>
  <r>
    <n v="2761"/>
    <x v="260"/>
    <n v="2026"/>
    <x v="2"/>
    <n v="9"/>
    <s v="Sep"/>
    <x v="0"/>
    <x v="15"/>
    <x v="1"/>
    <x v="2"/>
    <x v="3"/>
    <x v="19"/>
    <n v="5"/>
    <n v="124.51"/>
    <n v="622.55000000000007"/>
    <n v="0.1"/>
    <n v="62.25500000000001"/>
    <n v="60.29"/>
    <n v="560.29500000000007"/>
    <n v="301.45"/>
    <n v="258.84500000000008"/>
    <n v="0.46197984990049895"/>
  </r>
  <r>
    <n v="3993"/>
    <x v="260"/>
    <n v="2026"/>
    <x v="2"/>
    <n v="9"/>
    <s v="Sep"/>
    <x v="1"/>
    <x v="12"/>
    <x v="3"/>
    <x v="0"/>
    <x v="1"/>
    <x v="11"/>
    <n v="1"/>
    <n v="153.68"/>
    <n v="153.68"/>
    <n v="0.05"/>
    <n v="7.6840000000000011"/>
    <n v="77.42"/>
    <n v="145.99600000000001"/>
    <n v="77.42"/>
    <n v="68.576000000000008"/>
    <n v="0.46971149894517661"/>
  </r>
  <r>
    <n v="4343"/>
    <x v="260"/>
    <n v="2026"/>
    <x v="2"/>
    <n v="9"/>
    <s v="Sep"/>
    <x v="1"/>
    <x v="12"/>
    <x v="3"/>
    <x v="1"/>
    <x v="3"/>
    <x v="19"/>
    <n v="2"/>
    <n v="121.37"/>
    <n v="242.74"/>
    <n v="0.05"/>
    <n v="12.137"/>
    <n v="60.13"/>
    <n v="230.60300000000001"/>
    <n v="120.26"/>
    <n v="110.343"/>
    <n v="0.47849767782726155"/>
  </r>
  <r>
    <n v="4429"/>
    <x v="260"/>
    <n v="2026"/>
    <x v="2"/>
    <n v="9"/>
    <s v="Sep"/>
    <x v="0"/>
    <x v="15"/>
    <x v="0"/>
    <x v="2"/>
    <x v="1"/>
    <x v="3"/>
    <n v="2"/>
    <n v="145.1"/>
    <n v="290.2"/>
    <n v="0.1"/>
    <n v="29.02"/>
    <n v="77.62"/>
    <n v="261.18"/>
    <n v="155.24"/>
    <n v="105.94"/>
    <n v="0.40562064476606169"/>
  </r>
  <r>
    <n v="4824"/>
    <x v="260"/>
    <n v="2026"/>
    <x v="2"/>
    <n v="9"/>
    <s v="Sep"/>
    <x v="3"/>
    <x v="8"/>
    <x v="0"/>
    <x v="0"/>
    <x v="4"/>
    <x v="14"/>
    <n v="1"/>
    <n v="36.729999999999997"/>
    <n v="36.729999999999997"/>
    <n v="0.05"/>
    <n v="1.8365"/>
    <n v="14.11"/>
    <n v="34.893499999999996"/>
    <n v="14.11"/>
    <n v="20.783499999999997"/>
    <n v="0.59562669265049362"/>
  </r>
  <r>
    <n v="4881"/>
    <x v="260"/>
    <n v="2026"/>
    <x v="2"/>
    <n v="9"/>
    <s v="Sep"/>
    <x v="2"/>
    <x v="2"/>
    <x v="0"/>
    <x v="2"/>
    <x v="2"/>
    <x v="15"/>
    <n v="4"/>
    <n v="134.15"/>
    <n v="536.6"/>
    <n v="0.05"/>
    <n v="26.830000000000002"/>
    <n v="65.58"/>
    <n v="509.77"/>
    <n v="262.32"/>
    <n v="247.45"/>
    <n v="0.48541499107440611"/>
  </r>
  <r>
    <n v="5138"/>
    <x v="260"/>
    <n v="2026"/>
    <x v="2"/>
    <n v="9"/>
    <s v="Sep"/>
    <x v="0"/>
    <x v="0"/>
    <x v="1"/>
    <x v="2"/>
    <x v="1"/>
    <x v="1"/>
    <n v="8"/>
    <n v="94.21"/>
    <n v="753.68"/>
    <n v="0.1"/>
    <n v="75.367999999999995"/>
    <n v="45.05"/>
    <n v="678.31200000000001"/>
    <n v="360.4"/>
    <n v="317.91200000000003"/>
    <n v="0.46868107891353833"/>
  </r>
  <r>
    <n v="1214"/>
    <x v="261"/>
    <n v="2026"/>
    <x v="2"/>
    <n v="9"/>
    <s v="Sep"/>
    <x v="0"/>
    <x v="15"/>
    <x v="2"/>
    <x v="0"/>
    <x v="3"/>
    <x v="7"/>
    <n v="1"/>
    <n v="198.29"/>
    <n v="198.29"/>
    <n v="0.05"/>
    <n v="9.9145000000000003"/>
    <n v="106.24"/>
    <n v="188.37549999999999"/>
    <n v="106.24"/>
    <n v="82.135499999999993"/>
    <n v="0.436020076920831"/>
  </r>
  <r>
    <n v="1346"/>
    <x v="261"/>
    <n v="2026"/>
    <x v="2"/>
    <n v="9"/>
    <s v="Sep"/>
    <x v="1"/>
    <x v="14"/>
    <x v="3"/>
    <x v="0"/>
    <x v="2"/>
    <x v="18"/>
    <n v="3"/>
    <n v="166.21"/>
    <n v="498.63"/>
    <n v="0.05"/>
    <n v="24.9315"/>
    <n v="85.03"/>
    <n v="473.69849999999997"/>
    <n v="255.09"/>
    <n v="218.60849999999996"/>
    <n v="0.4614929116304991"/>
  </r>
  <r>
    <n v="1361"/>
    <x v="261"/>
    <n v="2026"/>
    <x v="2"/>
    <n v="9"/>
    <s v="Sep"/>
    <x v="1"/>
    <x v="6"/>
    <x v="3"/>
    <x v="1"/>
    <x v="0"/>
    <x v="6"/>
    <n v="1"/>
    <n v="40.700000000000003"/>
    <n v="40.700000000000003"/>
    <n v="0.05"/>
    <n v="2.0350000000000001"/>
    <n v="16.43"/>
    <n v="38.664999999999999"/>
    <n v="16.43"/>
    <n v="22.234999999999999"/>
    <n v="0.57506789085736454"/>
  </r>
  <r>
    <n v="2728"/>
    <x v="261"/>
    <n v="2026"/>
    <x v="2"/>
    <n v="9"/>
    <s v="Sep"/>
    <x v="0"/>
    <x v="15"/>
    <x v="0"/>
    <x v="1"/>
    <x v="1"/>
    <x v="11"/>
    <n v="3"/>
    <n v="153.5"/>
    <n v="460.5"/>
    <n v="0"/>
    <n v="0"/>
    <n v="80.819999999999993"/>
    <n v="460.5"/>
    <n v="242.45999999999998"/>
    <n v="218.04000000000002"/>
    <n v="0.47348534201954401"/>
  </r>
  <r>
    <n v="2788"/>
    <x v="261"/>
    <n v="2026"/>
    <x v="2"/>
    <n v="9"/>
    <s v="Sep"/>
    <x v="1"/>
    <x v="12"/>
    <x v="3"/>
    <x v="1"/>
    <x v="1"/>
    <x v="17"/>
    <n v="1"/>
    <n v="70.430000000000007"/>
    <n v="70.430000000000007"/>
    <n v="0"/>
    <n v="0"/>
    <n v="31.51"/>
    <n v="70.430000000000007"/>
    <n v="31.51"/>
    <n v="38.92"/>
    <n v="0.55260542382507449"/>
  </r>
  <r>
    <n v="2932"/>
    <x v="261"/>
    <n v="2026"/>
    <x v="2"/>
    <n v="9"/>
    <s v="Sep"/>
    <x v="0"/>
    <x v="15"/>
    <x v="2"/>
    <x v="2"/>
    <x v="0"/>
    <x v="4"/>
    <n v="4"/>
    <n v="49.93"/>
    <n v="199.72"/>
    <n v="0"/>
    <n v="0"/>
    <n v="22.99"/>
    <n v="199.72"/>
    <n v="91.96"/>
    <n v="107.76"/>
    <n v="0.53955537752853999"/>
  </r>
  <r>
    <n v="3399"/>
    <x v="261"/>
    <n v="2026"/>
    <x v="2"/>
    <n v="9"/>
    <s v="Sep"/>
    <x v="1"/>
    <x v="12"/>
    <x v="2"/>
    <x v="0"/>
    <x v="0"/>
    <x v="4"/>
    <n v="1"/>
    <n v="50.18"/>
    <n v="50.18"/>
    <n v="0"/>
    <n v="0"/>
    <n v="22.92"/>
    <n v="50.18"/>
    <n v="22.92"/>
    <n v="27.259999999999998"/>
    <n v="0.54324432044639293"/>
  </r>
  <r>
    <n v="3588"/>
    <x v="261"/>
    <n v="2026"/>
    <x v="2"/>
    <n v="9"/>
    <s v="Sep"/>
    <x v="3"/>
    <x v="13"/>
    <x v="2"/>
    <x v="1"/>
    <x v="2"/>
    <x v="18"/>
    <n v="2"/>
    <n v="164.01"/>
    <n v="328.02"/>
    <n v="0.15"/>
    <n v="49.202999999999996"/>
    <n v="87.14"/>
    <n v="278.81699999999995"/>
    <n v="174.28"/>
    <n v="104.53699999999995"/>
    <n v="0.37493050997607741"/>
  </r>
  <r>
    <n v="3603"/>
    <x v="261"/>
    <n v="2026"/>
    <x v="2"/>
    <n v="9"/>
    <s v="Sep"/>
    <x v="1"/>
    <x v="14"/>
    <x v="3"/>
    <x v="0"/>
    <x v="0"/>
    <x v="0"/>
    <n v="2"/>
    <n v="83.77"/>
    <n v="167.54"/>
    <n v="0"/>
    <n v="0"/>
    <n v="43.32"/>
    <n v="167.54"/>
    <n v="86.64"/>
    <n v="80.899999999999991"/>
    <n v="0.4828697624447893"/>
  </r>
  <r>
    <n v="3845"/>
    <x v="261"/>
    <n v="2026"/>
    <x v="2"/>
    <n v="9"/>
    <s v="Sep"/>
    <x v="3"/>
    <x v="8"/>
    <x v="0"/>
    <x v="1"/>
    <x v="3"/>
    <x v="13"/>
    <n v="1"/>
    <n v="81.84"/>
    <n v="81.84"/>
    <n v="0"/>
    <n v="0"/>
    <n v="38.5"/>
    <n v="81.84"/>
    <n v="38.5"/>
    <n v="43.34"/>
    <n v="0.52956989247311825"/>
  </r>
  <r>
    <n v="4191"/>
    <x v="261"/>
    <n v="2026"/>
    <x v="2"/>
    <n v="9"/>
    <s v="Sep"/>
    <x v="2"/>
    <x v="5"/>
    <x v="3"/>
    <x v="0"/>
    <x v="4"/>
    <x v="10"/>
    <n v="1"/>
    <n v="40.32"/>
    <n v="40.32"/>
    <n v="0.15"/>
    <n v="6.048"/>
    <n v="14.39"/>
    <n v="34.271999999999998"/>
    <n v="14.39"/>
    <n v="19.881999999999998"/>
    <n v="0.58012371615312786"/>
  </r>
  <r>
    <n v="4269"/>
    <x v="261"/>
    <n v="2026"/>
    <x v="2"/>
    <n v="9"/>
    <s v="Sep"/>
    <x v="2"/>
    <x v="16"/>
    <x v="1"/>
    <x v="2"/>
    <x v="1"/>
    <x v="11"/>
    <n v="4"/>
    <n v="155.84"/>
    <n v="623.36"/>
    <n v="0.05"/>
    <n v="31.168000000000003"/>
    <n v="80.790000000000006"/>
    <n v="592.19200000000001"/>
    <n v="323.16000000000003"/>
    <n v="269.03199999999998"/>
    <n v="0.45429860585755966"/>
  </r>
  <r>
    <n v="5"/>
    <x v="262"/>
    <n v="2026"/>
    <x v="2"/>
    <n v="9"/>
    <s v="Sep"/>
    <x v="1"/>
    <x v="6"/>
    <x v="0"/>
    <x v="2"/>
    <x v="4"/>
    <x v="16"/>
    <n v="1"/>
    <n v="51.83"/>
    <n v="51.83"/>
    <n v="0"/>
    <n v="0"/>
    <n v="21.9"/>
    <n v="51.83"/>
    <n v="21.9"/>
    <n v="29.93"/>
    <n v="0.57746478873239437"/>
  </r>
  <r>
    <n v="210"/>
    <x v="262"/>
    <n v="2026"/>
    <x v="2"/>
    <n v="9"/>
    <s v="Sep"/>
    <x v="2"/>
    <x v="3"/>
    <x v="2"/>
    <x v="0"/>
    <x v="3"/>
    <x v="7"/>
    <n v="1"/>
    <n v="190.77"/>
    <n v="190.77"/>
    <n v="0.05"/>
    <n v="9.5385000000000009"/>
    <n v="104.69"/>
    <n v="181.23150000000001"/>
    <n v="104.69"/>
    <n v="76.541500000000013"/>
    <n v="0.42234103894742364"/>
  </r>
  <r>
    <n v="462"/>
    <x v="262"/>
    <n v="2026"/>
    <x v="2"/>
    <n v="9"/>
    <s v="Sep"/>
    <x v="1"/>
    <x v="12"/>
    <x v="2"/>
    <x v="1"/>
    <x v="0"/>
    <x v="6"/>
    <n v="2"/>
    <n v="40.049999999999997"/>
    <n v="80.099999999999994"/>
    <n v="0.05"/>
    <n v="4.0049999999999999"/>
    <n v="16.97"/>
    <n v="76.094999999999985"/>
    <n v="33.94"/>
    <n v="42.154999999999987"/>
    <n v="0.55397857940731976"/>
  </r>
  <r>
    <n v="725"/>
    <x v="262"/>
    <n v="2026"/>
    <x v="2"/>
    <n v="9"/>
    <s v="Sep"/>
    <x v="1"/>
    <x v="12"/>
    <x v="0"/>
    <x v="1"/>
    <x v="0"/>
    <x v="0"/>
    <n v="1"/>
    <n v="82.08"/>
    <n v="82.08"/>
    <n v="0.05"/>
    <n v="4.1040000000000001"/>
    <n v="43.18"/>
    <n v="77.975999999999999"/>
    <n v="43.18"/>
    <n v="34.795999999999999"/>
    <n v="0.44623986867754178"/>
  </r>
  <r>
    <n v="918"/>
    <x v="262"/>
    <n v="2026"/>
    <x v="2"/>
    <n v="9"/>
    <s v="Sep"/>
    <x v="0"/>
    <x v="15"/>
    <x v="0"/>
    <x v="0"/>
    <x v="0"/>
    <x v="4"/>
    <n v="1"/>
    <n v="50.3"/>
    <n v="50.3"/>
    <n v="0.05"/>
    <n v="2.5150000000000001"/>
    <n v="22.14"/>
    <n v="47.784999999999997"/>
    <n v="22.14"/>
    <n v="25.644999999999996"/>
    <n v="0.53667468870984614"/>
  </r>
  <r>
    <n v="1442"/>
    <x v="262"/>
    <n v="2026"/>
    <x v="2"/>
    <n v="9"/>
    <s v="Sep"/>
    <x v="2"/>
    <x v="16"/>
    <x v="0"/>
    <x v="1"/>
    <x v="2"/>
    <x v="9"/>
    <n v="1"/>
    <n v="47.68"/>
    <n v="47.68"/>
    <n v="0.1"/>
    <n v="4.7679999999999998"/>
    <n v="18.03"/>
    <n v="42.911999999999999"/>
    <n v="18.03"/>
    <n v="24.881999999999998"/>
    <n v="0.57983780760626391"/>
  </r>
  <r>
    <n v="4290"/>
    <x v="262"/>
    <n v="2026"/>
    <x v="2"/>
    <n v="9"/>
    <s v="Sep"/>
    <x v="2"/>
    <x v="2"/>
    <x v="2"/>
    <x v="0"/>
    <x v="0"/>
    <x v="4"/>
    <n v="2"/>
    <n v="51.48"/>
    <n v="102.96"/>
    <n v="0.05"/>
    <n v="5.1479999999999997"/>
    <n v="22.38"/>
    <n v="97.811999999999983"/>
    <n v="44.76"/>
    <n v="53.051999999999985"/>
    <n v="0.54238743712427917"/>
  </r>
  <r>
    <n v="4666"/>
    <x v="262"/>
    <n v="2026"/>
    <x v="2"/>
    <n v="9"/>
    <s v="Sep"/>
    <x v="2"/>
    <x v="3"/>
    <x v="0"/>
    <x v="2"/>
    <x v="4"/>
    <x v="12"/>
    <n v="2"/>
    <n v="123.73"/>
    <n v="247.46"/>
    <n v="0"/>
    <n v="0"/>
    <n v="68.459999999999994"/>
    <n v="247.46"/>
    <n v="136.91999999999999"/>
    <n v="110.54000000000002"/>
    <n v="0.44669845631617239"/>
  </r>
  <r>
    <n v="234"/>
    <x v="263"/>
    <n v="2026"/>
    <x v="2"/>
    <n v="9"/>
    <s v="Sep"/>
    <x v="2"/>
    <x v="5"/>
    <x v="0"/>
    <x v="2"/>
    <x v="1"/>
    <x v="3"/>
    <n v="2"/>
    <n v="146.81"/>
    <n v="293.62"/>
    <n v="0"/>
    <n v="0"/>
    <n v="79.72"/>
    <n v="293.62"/>
    <n v="159.44"/>
    <n v="134.18"/>
    <n v="0.45698521899053202"/>
  </r>
  <r>
    <n v="802"/>
    <x v="263"/>
    <n v="2026"/>
    <x v="2"/>
    <n v="9"/>
    <s v="Sep"/>
    <x v="1"/>
    <x v="12"/>
    <x v="2"/>
    <x v="0"/>
    <x v="2"/>
    <x v="18"/>
    <n v="2"/>
    <n v="167.16"/>
    <n v="334.32"/>
    <n v="0"/>
    <n v="0"/>
    <n v="88.51"/>
    <n v="334.32"/>
    <n v="177.02"/>
    <n v="157.29999999999998"/>
    <n v="0.4705072983967456"/>
  </r>
  <r>
    <n v="1942"/>
    <x v="263"/>
    <n v="2026"/>
    <x v="2"/>
    <n v="9"/>
    <s v="Sep"/>
    <x v="2"/>
    <x v="2"/>
    <x v="0"/>
    <x v="1"/>
    <x v="0"/>
    <x v="0"/>
    <n v="1"/>
    <n v="83.69"/>
    <n v="83.69"/>
    <n v="0"/>
    <n v="0"/>
    <n v="42.76"/>
    <n v="83.69"/>
    <n v="42.76"/>
    <n v="40.93"/>
    <n v="0.48906679412116144"/>
  </r>
  <r>
    <n v="2200"/>
    <x v="263"/>
    <n v="2026"/>
    <x v="2"/>
    <n v="9"/>
    <s v="Sep"/>
    <x v="0"/>
    <x v="0"/>
    <x v="0"/>
    <x v="1"/>
    <x v="0"/>
    <x v="6"/>
    <n v="1"/>
    <n v="40.4"/>
    <n v="40.4"/>
    <n v="0.15"/>
    <n v="6.06"/>
    <n v="16.47"/>
    <n v="34.339999999999996"/>
    <n v="16.47"/>
    <n v="17.869999999999997"/>
    <n v="0.52038439138031445"/>
  </r>
  <r>
    <n v="2236"/>
    <x v="263"/>
    <n v="2026"/>
    <x v="2"/>
    <n v="9"/>
    <s v="Sep"/>
    <x v="1"/>
    <x v="11"/>
    <x v="0"/>
    <x v="0"/>
    <x v="1"/>
    <x v="3"/>
    <n v="3"/>
    <n v="143.31"/>
    <n v="429.93"/>
    <n v="0"/>
    <n v="0"/>
    <n v="81.36"/>
    <n v="429.93"/>
    <n v="244.07999999999998"/>
    <n v="185.85000000000002"/>
    <n v="0.43227967343521045"/>
  </r>
  <r>
    <n v="4041"/>
    <x v="263"/>
    <n v="2026"/>
    <x v="2"/>
    <n v="9"/>
    <s v="Sep"/>
    <x v="1"/>
    <x v="11"/>
    <x v="1"/>
    <x v="0"/>
    <x v="4"/>
    <x v="16"/>
    <n v="15"/>
    <n v="51.1"/>
    <n v="766.5"/>
    <n v="0.1"/>
    <n v="76.650000000000006"/>
    <n v="21.9"/>
    <n v="689.85"/>
    <n v="328.5"/>
    <n v="361.35"/>
    <n v="0.52380952380952384"/>
  </r>
  <r>
    <n v="4435"/>
    <x v="263"/>
    <n v="2026"/>
    <x v="2"/>
    <n v="9"/>
    <s v="Sep"/>
    <x v="3"/>
    <x v="13"/>
    <x v="3"/>
    <x v="1"/>
    <x v="1"/>
    <x v="3"/>
    <n v="1"/>
    <n v="146.33000000000001"/>
    <n v="146.33000000000001"/>
    <n v="0"/>
    <n v="0"/>
    <n v="80.05"/>
    <n v="146.33000000000001"/>
    <n v="80.05"/>
    <n v="66.280000000000015"/>
    <n v="0.45294881432378875"/>
  </r>
  <r>
    <n v="305"/>
    <x v="264"/>
    <n v="2026"/>
    <x v="2"/>
    <n v="9"/>
    <s v="Sep"/>
    <x v="3"/>
    <x v="8"/>
    <x v="0"/>
    <x v="0"/>
    <x v="2"/>
    <x v="15"/>
    <n v="1"/>
    <n v="130.69999999999999"/>
    <n v="130.69999999999999"/>
    <n v="0.05"/>
    <n v="6.5350000000000001"/>
    <n v="68.23"/>
    <n v="124.16499999999998"/>
    <n v="68.23"/>
    <n v="55.934999999999974"/>
    <n v="0.45048926831232622"/>
  </r>
  <r>
    <n v="808"/>
    <x v="264"/>
    <n v="2026"/>
    <x v="2"/>
    <n v="9"/>
    <s v="Sep"/>
    <x v="1"/>
    <x v="12"/>
    <x v="1"/>
    <x v="2"/>
    <x v="4"/>
    <x v="10"/>
    <n v="8"/>
    <n v="39.630000000000003"/>
    <n v="317.04000000000002"/>
    <n v="0.15"/>
    <n v="47.556000000000004"/>
    <n v="14.61"/>
    <n v="269.48400000000004"/>
    <n v="116.88"/>
    <n v="152.60400000000004"/>
    <n v="0.56628222825844954"/>
  </r>
  <r>
    <n v="1029"/>
    <x v="264"/>
    <n v="2026"/>
    <x v="2"/>
    <n v="9"/>
    <s v="Sep"/>
    <x v="1"/>
    <x v="6"/>
    <x v="0"/>
    <x v="0"/>
    <x v="2"/>
    <x v="15"/>
    <n v="1"/>
    <n v="132.36000000000001"/>
    <n v="132.36000000000001"/>
    <n v="0.05"/>
    <n v="6.6180000000000012"/>
    <n v="66.63"/>
    <n v="125.742"/>
    <n v="66.63"/>
    <n v="59.112000000000009"/>
    <n v="0.47010545402490822"/>
  </r>
  <r>
    <n v="1721"/>
    <x v="264"/>
    <n v="2026"/>
    <x v="2"/>
    <n v="9"/>
    <s v="Sep"/>
    <x v="3"/>
    <x v="7"/>
    <x v="0"/>
    <x v="2"/>
    <x v="1"/>
    <x v="11"/>
    <n v="1"/>
    <n v="156.81"/>
    <n v="156.81"/>
    <n v="0"/>
    <n v="0"/>
    <n v="78.2"/>
    <n v="156.81"/>
    <n v="78.2"/>
    <n v="78.61"/>
    <n v="0.50130731458452904"/>
  </r>
  <r>
    <n v="2425"/>
    <x v="264"/>
    <n v="2026"/>
    <x v="2"/>
    <n v="9"/>
    <s v="Sep"/>
    <x v="3"/>
    <x v="8"/>
    <x v="3"/>
    <x v="1"/>
    <x v="2"/>
    <x v="15"/>
    <n v="3"/>
    <n v="134.52000000000001"/>
    <n v="403.56000000000006"/>
    <n v="0.05"/>
    <n v="20.178000000000004"/>
    <n v="65.19"/>
    <n v="383.38200000000006"/>
    <n v="195.57"/>
    <n v="187.81200000000007"/>
    <n v="0.48988215409174152"/>
  </r>
  <r>
    <n v="3322"/>
    <x v="264"/>
    <n v="2026"/>
    <x v="2"/>
    <n v="9"/>
    <s v="Sep"/>
    <x v="3"/>
    <x v="8"/>
    <x v="0"/>
    <x v="0"/>
    <x v="3"/>
    <x v="19"/>
    <n v="1"/>
    <n v="124.51"/>
    <n v="124.51"/>
    <n v="0"/>
    <n v="0"/>
    <n v="59.97"/>
    <n v="124.51"/>
    <n v="59.97"/>
    <n v="64.540000000000006"/>
    <n v="0.51835193960324477"/>
  </r>
  <r>
    <n v="3821"/>
    <x v="264"/>
    <n v="2026"/>
    <x v="2"/>
    <n v="9"/>
    <s v="Sep"/>
    <x v="2"/>
    <x v="3"/>
    <x v="0"/>
    <x v="0"/>
    <x v="1"/>
    <x v="3"/>
    <n v="1"/>
    <n v="141"/>
    <n v="141"/>
    <n v="0"/>
    <n v="0"/>
    <n v="79.010000000000005"/>
    <n v="141"/>
    <n v="79.010000000000005"/>
    <n v="61.989999999999995"/>
    <n v="0.43964539007092196"/>
  </r>
  <r>
    <n v="3899"/>
    <x v="264"/>
    <n v="2026"/>
    <x v="2"/>
    <n v="9"/>
    <s v="Sep"/>
    <x v="3"/>
    <x v="4"/>
    <x v="1"/>
    <x v="0"/>
    <x v="3"/>
    <x v="19"/>
    <n v="6"/>
    <n v="121.7"/>
    <n v="730.2"/>
    <n v="0.15"/>
    <n v="109.53"/>
    <n v="61.26"/>
    <n v="620.67000000000007"/>
    <n v="367.56"/>
    <n v="253.11000000000007"/>
    <n v="0.40780124703948967"/>
  </r>
  <r>
    <n v="4807"/>
    <x v="264"/>
    <n v="2026"/>
    <x v="2"/>
    <n v="9"/>
    <s v="Sep"/>
    <x v="3"/>
    <x v="7"/>
    <x v="1"/>
    <x v="2"/>
    <x v="0"/>
    <x v="8"/>
    <n v="4"/>
    <n v="103.86"/>
    <n v="415.44"/>
    <n v="0.1"/>
    <n v="41.544000000000004"/>
    <n v="50.12"/>
    <n v="373.89600000000002"/>
    <n v="200.48"/>
    <n v="173.41600000000003"/>
    <n v="0.46380811776536796"/>
  </r>
  <r>
    <n v="30"/>
    <x v="265"/>
    <n v="2026"/>
    <x v="2"/>
    <n v="9"/>
    <s v="Sep"/>
    <x v="2"/>
    <x v="5"/>
    <x v="3"/>
    <x v="0"/>
    <x v="1"/>
    <x v="1"/>
    <n v="2"/>
    <n v="93.82"/>
    <n v="187.64"/>
    <n v="0.05"/>
    <n v="9.3819999999999997"/>
    <n v="45.57"/>
    <n v="178.25799999999998"/>
    <n v="91.14"/>
    <n v="87.117999999999981"/>
    <n v="0.48871859888476249"/>
  </r>
  <r>
    <n v="3027"/>
    <x v="265"/>
    <n v="2026"/>
    <x v="2"/>
    <n v="9"/>
    <s v="Sep"/>
    <x v="3"/>
    <x v="8"/>
    <x v="1"/>
    <x v="2"/>
    <x v="1"/>
    <x v="11"/>
    <n v="8"/>
    <n v="155.13999999999999"/>
    <n v="1241.1199999999999"/>
    <n v="0.1"/>
    <n v="124.11199999999999"/>
    <n v="76.87"/>
    <n v="1117.008"/>
    <n v="614.96"/>
    <n v="502.048"/>
    <n v="0.44945783736553363"/>
  </r>
  <r>
    <n v="3690"/>
    <x v="265"/>
    <n v="2026"/>
    <x v="2"/>
    <n v="9"/>
    <s v="Sep"/>
    <x v="3"/>
    <x v="8"/>
    <x v="0"/>
    <x v="0"/>
    <x v="1"/>
    <x v="1"/>
    <n v="3"/>
    <n v="92.14"/>
    <n v="276.42"/>
    <n v="0.05"/>
    <n v="13.821000000000002"/>
    <n v="45.25"/>
    <n v="262.59899999999999"/>
    <n v="135.75"/>
    <n v="126.84899999999999"/>
    <n v="0.48305210606285626"/>
  </r>
  <r>
    <n v="600"/>
    <x v="266"/>
    <n v="2026"/>
    <x v="2"/>
    <n v="9"/>
    <s v="Sep"/>
    <x v="1"/>
    <x v="12"/>
    <x v="2"/>
    <x v="0"/>
    <x v="0"/>
    <x v="6"/>
    <n v="6"/>
    <n v="39.880000000000003"/>
    <n v="239.28000000000003"/>
    <n v="0.05"/>
    <n v="11.964000000000002"/>
    <n v="16.79"/>
    <n v="227.31600000000003"/>
    <n v="100.74"/>
    <n v="126.57600000000004"/>
    <n v="0.5568283798764716"/>
  </r>
  <r>
    <n v="1931"/>
    <x v="266"/>
    <n v="2026"/>
    <x v="2"/>
    <n v="9"/>
    <s v="Sep"/>
    <x v="2"/>
    <x v="16"/>
    <x v="0"/>
    <x v="0"/>
    <x v="2"/>
    <x v="2"/>
    <n v="4"/>
    <n v="35.700000000000003"/>
    <n v="142.80000000000001"/>
    <n v="0"/>
    <n v="0"/>
    <n v="13.91"/>
    <n v="142.80000000000001"/>
    <n v="55.64"/>
    <n v="87.160000000000011"/>
    <n v="0.61036414565826336"/>
  </r>
  <r>
    <n v="2124"/>
    <x v="266"/>
    <n v="2026"/>
    <x v="2"/>
    <n v="9"/>
    <s v="Sep"/>
    <x v="3"/>
    <x v="8"/>
    <x v="2"/>
    <x v="1"/>
    <x v="0"/>
    <x v="8"/>
    <n v="6"/>
    <n v="104.16"/>
    <n v="624.96"/>
    <n v="0"/>
    <n v="0"/>
    <n v="51.76"/>
    <n v="624.96"/>
    <n v="310.56"/>
    <n v="314.40000000000003"/>
    <n v="0.50307219662058378"/>
  </r>
  <r>
    <n v="2789"/>
    <x v="266"/>
    <n v="2026"/>
    <x v="2"/>
    <n v="9"/>
    <s v="Sep"/>
    <x v="2"/>
    <x v="16"/>
    <x v="0"/>
    <x v="1"/>
    <x v="1"/>
    <x v="3"/>
    <n v="5"/>
    <n v="147.21"/>
    <n v="736.05000000000007"/>
    <n v="0.05"/>
    <n v="36.802500000000002"/>
    <n v="79.14"/>
    <n v="699.24750000000006"/>
    <n v="395.7"/>
    <n v="303.54750000000007"/>
    <n v="0.43410594961011667"/>
  </r>
  <r>
    <n v="2921"/>
    <x v="266"/>
    <n v="2026"/>
    <x v="2"/>
    <n v="9"/>
    <s v="Sep"/>
    <x v="0"/>
    <x v="0"/>
    <x v="0"/>
    <x v="1"/>
    <x v="3"/>
    <x v="7"/>
    <n v="3"/>
    <n v="195.68"/>
    <n v="587.04"/>
    <n v="0.05"/>
    <n v="29.352"/>
    <n v="102.16"/>
    <n v="557.68799999999999"/>
    <n v="306.48"/>
    <n v="251.20799999999997"/>
    <n v="0.45044541033696256"/>
  </r>
  <r>
    <n v="3108"/>
    <x v="266"/>
    <n v="2026"/>
    <x v="2"/>
    <n v="9"/>
    <s v="Sep"/>
    <x v="1"/>
    <x v="11"/>
    <x v="1"/>
    <x v="2"/>
    <x v="1"/>
    <x v="1"/>
    <n v="5"/>
    <n v="90.05"/>
    <n v="450.25"/>
    <n v="0.15"/>
    <n v="67.537499999999994"/>
    <n v="44.12"/>
    <n v="382.71249999999998"/>
    <n v="220.6"/>
    <n v="162.11249999999998"/>
    <n v="0.42358820263252439"/>
  </r>
  <r>
    <n v="3226"/>
    <x v="266"/>
    <n v="2026"/>
    <x v="2"/>
    <n v="9"/>
    <s v="Sep"/>
    <x v="3"/>
    <x v="13"/>
    <x v="3"/>
    <x v="0"/>
    <x v="3"/>
    <x v="5"/>
    <n v="1"/>
    <n v="345.48"/>
    <n v="345.48"/>
    <n v="0"/>
    <n v="0"/>
    <n v="196.31"/>
    <n v="345.48"/>
    <n v="196.31"/>
    <n v="149.17000000000002"/>
    <n v="0.43177607965728843"/>
  </r>
  <r>
    <n v="3286"/>
    <x v="266"/>
    <n v="2026"/>
    <x v="2"/>
    <n v="9"/>
    <s v="Sep"/>
    <x v="3"/>
    <x v="4"/>
    <x v="0"/>
    <x v="1"/>
    <x v="2"/>
    <x v="9"/>
    <n v="1"/>
    <n v="46.23"/>
    <n v="46.23"/>
    <n v="0.1"/>
    <n v="4.6230000000000002"/>
    <n v="18.34"/>
    <n v="41.606999999999999"/>
    <n v="18.34"/>
    <n v="23.266999999999999"/>
    <n v="0.55920878698295962"/>
  </r>
  <r>
    <n v="4510"/>
    <x v="266"/>
    <n v="2026"/>
    <x v="2"/>
    <n v="9"/>
    <s v="Sep"/>
    <x v="0"/>
    <x v="0"/>
    <x v="3"/>
    <x v="0"/>
    <x v="3"/>
    <x v="13"/>
    <n v="3"/>
    <n v="82.38"/>
    <n v="247.14"/>
    <n v="0.15"/>
    <n v="37.070999999999998"/>
    <n v="39.020000000000003"/>
    <n v="210.06899999999999"/>
    <n v="117.06"/>
    <n v="93.008999999999986"/>
    <n v="0.44275452351370259"/>
  </r>
  <r>
    <n v="2069"/>
    <x v="267"/>
    <n v="2026"/>
    <x v="2"/>
    <n v="9"/>
    <s v="Sep"/>
    <x v="3"/>
    <x v="7"/>
    <x v="0"/>
    <x v="1"/>
    <x v="3"/>
    <x v="5"/>
    <n v="1"/>
    <n v="344.79"/>
    <n v="344.79"/>
    <n v="0"/>
    <n v="0"/>
    <n v="189.63"/>
    <n v="344.79"/>
    <n v="189.63"/>
    <n v="155.16000000000003"/>
    <n v="0.45001305142260511"/>
  </r>
  <r>
    <n v="95"/>
    <x v="268"/>
    <n v="2026"/>
    <x v="2"/>
    <n v="9"/>
    <s v="Sep"/>
    <x v="0"/>
    <x v="0"/>
    <x v="3"/>
    <x v="0"/>
    <x v="1"/>
    <x v="17"/>
    <n v="1"/>
    <n v="73.06"/>
    <n v="73.06"/>
    <n v="0.05"/>
    <n v="3.6530000000000005"/>
    <n v="31.42"/>
    <n v="69.406999999999996"/>
    <n v="31.42"/>
    <n v="37.986999999999995"/>
    <n v="0.54730790842422228"/>
  </r>
  <r>
    <n v="160"/>
    <x v="268"/>
    <n v="2026"/>
    <x v="2"/>
    <n v="9"/>
    <s v="Sep"/>
    <x v="3"/>
    <x v="8"/>
    <x v="0"/>
    <x v="0"/>
    <x v="3"/>
    <x v="13"/>
    <n v="1"/>
    <n v="81.58"/>
    <n v="81.58"/>
    <n v="0.1"/>
    <n v="8.1579999999999995"/>
    <n v="38.89"/>
    <n v="73.421999999999997"/>
    <n v="38.89"/>
    <n v="34.531999999999996"/>
    <n v="0.47032224673803491"/>
  </r>
  <r>
    <n v="407"/>
    <x v="268"/>
    <n v="2026"/>
    <x v="2"/>
    <n v="9"/>
    <s v="Sep"/>
    <x v="1"/>
    <x v="12"/>
    <x v="1"/>
    <x v="0"/>
    <x v="4"/>
    <x v="16"/>
    <n v="6"/>
    <n v="49.87"/>
    <n v="299.21999999999997"/>
    <n v="0.1"/>
    <n v="29.921999999999997"/>
    <n v="21.75"/>
    <n v="269.298"/>
    <n v="130.5"/>
    <n v="138.798"/>
    <n v="0.51540672414945521"/>
  </r>
  <r>
    <n v="1395"/>
    <x v="268"/>
    <n v="2026"/>
    <x v="2"/>
    <n v="9"/>
    <s v="Sep"/>
    <x v="2"/>
    <x v="3"/>
    <x v="0"/>
    <x v="1"/>
    <x v="0"/>
    <x v="6"/>
    <n v="2"/>
    <n v="39.81"/>
    <n v="79.62"/>
    <n v="0.05"/>
    <n v="3.9810000000000003"/>
    <n v="16.87"/>
    <n v="75.638999999999996"/>
    <n v="33.74"/>
    <n v="41.898999999999994"/>
    <n v="0.55393381721069812"/>
  </r>
  <r>
    <n v="2085"/>
    <x v="268"/>
    <n v="2026"/>
    <x v="2"/>
    <n v="9"/>
    <s v="Sep"/>
    <x v="2"/>
    <x v="2"/>
    <x v="0"/>
    <x v="0"/>
    <x v="3"/>
    <x v="7"/>
    <n v="3"/>
    <n v="191.46"/>
    <n v="574.38"/>
    <n v="0"/>
    <n v="0"/>
    <n v="104.06"/>
    <n v="574.38"/>
    <n v="312.18"/>
    <n v="262.2"/>
    <n v="0.45649221769560222"/>
  </r>
  <r>
    <n v="3124"/>
    <x v="268"/>
    <n v="2026"/>
    <x v="2"/>
    <n v="9"/>
    <s v="Sep"/>
    <x v="2"/>
    <x v="5"/>
    <x v="0"/>
    <x v="0"/>
    <x v="2"/>
    <x v="9"/>
    <n v="3"/>
    <n v="46.48"/>
    <n v="139.44"/>
    <n v="0.05"/>
    <n v="6.9720000000000004"/>
    <n v="18.82"/>
    <n v="132.46799999999999"/>
    <n v="56.46"/>
    <n v="76.007999999999981"/>
    <n v="0.57378385723344494"/>
  </r>
  <r>
    <n v="3216"/>
    <x v="268"/>
    <n v="2026"/>
    <x v="2"/>
    <n v="9"/>
    <s v="Sep"/>
    <x v="1"/>
    <x v="12"/>
    <x v="2"/>
    <x v="0"/>
    <x v="2"/>
    <x v="2"/>
    <n v="2"/>
    <n v="35.44"/>
    <n v="70.88"/>
    <n v="0.1"/>
    <n v="7.0880000000000001"/>
    <n v="13.2"/>
    <n v="63.791999999999994"/>
    <n v="26.4"/>
    <n v="37.391999999999996"/>
    <n v="0.58615500376222718"/>
  </r>
  <r>
    <n v="3743"/>
    <x v="268"/>
    <n v="2026"/>
    <x v="2"/>
    <n v="9"/>
    <s v="Sep"/>
    <x v="2"/>
    <x v="2"/>
    <x v="0"/>
    <x v="1"/>
    <x v="4"/>
    <x v="14"/>
    <n v="4"/>
    <n v="36.159999999999997"/>
    <n v="144.63999999999999"/>
    <n v="0.05"/>
    <n v="7.2319999999999993"/>
    <n v="13.68"/>
    <n v="137.40799999999999"/>
    <n v="54.72"/>
    <n v="82.687999999999988"/>
    <n v="0.60176991150442471"/>
  </r>
  <r>
    <n v="3788"/>
    <x v="268"/>
    <n v="2026"/>
    <x v="2"/>
    <n v="9"/>
    <s v="Sep"/>
    <x v="3"/>
    <x v="8"/>
    <x v="0"/>
    <x v="0"/>
    <x v="4"/>
    <x v="14"/>
    <n v="2"/>
    <n v="35.93"/>
    <n v="71.86"/>
    <n v="0"/>
    <n v="0"/>
    <n v="13.91"/>
    <n v="71.86"/>
    <n v="27.82"/>
    <n v="44.04"/>
    <n v="0.6128583356526579"/>
  </r>
  <r>
    <n v="4883"/>
    <x v="268"/>
    <n v="2026"/>
    <x v="2"/>
    <n v="9"/>
    <s v="Sep"/>
    <x v="3"/>
    <x v="8"/>
    <x v="0"/>
    <x v="2"/>
    <x v="3"/>
    <x v="7"/>
    <n v="1"/>
    <n v="199.7"/>
    <n v="199.7"/>
    <n v="0"/>
    <n v="0"/>
    <n v="103.77"/>
    <n v="199.7"/>
    <n v="103.77"/>
    <n v="95.929999999999993"/>
    <n v="0.4803705558337506"/>
  </r>
  <r>
    <n v="1577"/>
    <x v="269"/>
    <n v="2026"/>
    <x v="2"/>
    <n v="9"/>
    <s v="Sep"/>
    <x v="3"/>
    <x v="4"/>
    <x v="0"/>
    <x v="1"/>
    <x v="1"/>
    <x v="11"/>
    <n v="4"/>
    <n v="154.28"/>
    <n v="617.12"/>
    <n v="0.05"/>
    <n v="30.856000000000002"/>
    <n v="78.180000000000007"/>
    <n v="586.26400000000001"/>
    <n v="312.72000000000003"/>
    <n v="273.54399999999998"/>
    <n v="0.46658843115047144"/>
  </r>
  <r>
    <n v="2310"/>
    <x v="269"/>
    <n v="2026"/>
    <x v="2"/>
    <n v="9"/>
    <s v="Sep"/>
    <x v="0"/>
    <x v="15"/>
    <x v="0"/>
    <x v="0"/>
    <x v="2"/>
    <x v="18"/>
    <n v="1"/>
    <n v="165.44"/>
    <n v="165.44"/>
    <n v="0"/>
    <n v="0"/>
    <n v="88.25"/>
    <n v="165.44"/>
    <n v="88.25"/>
    <n v="77.19"/>
    <n v="0.46657398452611215"/>
  </r>
  <r>
    <n v="2383"/>
    <x v="269"/>
    <n v="2026"/>
    <x v="2"/>
    <n v="9"/>
    <s v="Sep"/>
    <x v="3"/>
    <x v="7"/>
    <x v="0"/>
    <x v="0"/>
    <x v="2"/>
    <x v="15"/>
    <n v="2"/>
    <n v="130.29"/>
    <n v="260.58"/>
    <n v="0.1"/>
    <n v="26.058"/>
    <n v="67.97"/>
    <n v="234.52199999999999"/>
    <n v="135.94"/>
    <n v="98.581999999999994"/>
    <n v="0.42035288800197845"/>
  </r>
  <r>
    <n v="2803"/>
    <x v="269"/>
    <n v="2026"/>
    <x v="2"/>
    <n v="9"/>
    <s v="Sep"/>
    <x v="1"/>
    <x v="12"/>
    <x v="0"/>
    <x v="0"/>
    <x v="4"/>
    <x v="14"/>
    <n v="3"/>
    <n v="36.909999999999997"/>
    <n v="110.72999999999999"/>
    <n v="0.05"/>
    <n v="5.5365000000000002"/>
    <n v="13.7"/>
    <n v="105.19349999999999"/>
    <n v="41.099999999999994"/>
    <n v="64.093499999999992"/>
    <n v="0.60929144861612172"/>
  </r>
  <r>
    <n v="4199"/>
    <x v="269"/>
    <n v="2026"/>
    <x v="2"/>
    <n v="9"/>
    <s v="Sep"/>
    <x v="2"/>
    <x v="5"/>
    <x v="3"/>
    <x v="2"/>
    <x v="0"/>
    <x v="4"/>
    <n v="1"/>
    <n v="50.02"/>
    <n v="50.02"/>
    <n v="0"/>
    <n v="0"/>
    <n v="22.65"/>
    <n v="50.02"/>
    <n v="22.65"/>
    <n v="27.370000000000005"/>
    <n v="0.54718112754898052"/>
  </r>
  <r>
    <n v="4517"/>
    <x v="269"/>
    <n v="2026"/>
    <x v="2"/>
    <n v="9"/>
    <s v="Sep"/>
    <x v="1"/>
    <x v="12"/>
    <x v="0"/>
    <x v="0"/>
    <x v="3"/>
    <x v="13"/>
    <n v="1"/>
    <n v="83.32"/>
    <n v="83.32"/>
    <n v="0.05"/>
    <n v="4.1659999999999995"/>
    <n v="38.93"/>
    <n v="79.153999999999996"/>
    <n v="38.93"/>
    <n v="40.223999999999997"/>
    <n v="0.50817393940925282"/>
  </r>
  <r>
    <n v="80"/>
    <x v="270"/>
    <n v="2026"/>
    <x v="2"/>
    <n v="9"/>
    <s v="Sep"/>
    <x v="0"/>
    <x v="15"/>
    <x v="1"/>
    <x v="2"/>
    <x v="1"/>
    <x v="17"/>
    <n v="10"/>
    <n v="71.040000000000006"/>
    <n v="710.40000000000009"/>
    <n v="0.2"/>
    <n v="142.08000000000001"/>
    <n v="31.7"/>
    <n v="568.32000000000005"/>
    <n v="317"/>
    <n v="251.32000000000005"/>
    <n v="0.4422156531531532"/>
  </r>
  <r>
    <n v="370"/>
    <x v="270"/>
    <n v="2026"/>
    <x v="2"/>
    <n v="9"/>
    <s v="Sep"/>
    <x v="3"/>
    <x v="7"/>
    <x v="2"/>
    <x v="0"/>
    <x v="0"/>
    <x v="6"/>
    <n v="2"/>
    <n v="40.83"/>
    <n v="81.66"/>
    <n v="0"/>
    <n v="0"/>
    <n v="16.850000000000001"/>
    <n v="81.66"/>
    <n v="33.700000000000003"/>
    <n v="47.959999999999994"/>
    <n v="0.58731325006122947"/>
  </r>
  <r>
    <n v="417"/>
    <x v="270"/>
    <n v="2026"/>
    <x v="2"/>
    <n v="9"/>
    <s v="Sep"/>
    <x v="1"/>
    <x v="14"/>
    <x v="3"/>
    <x v="0"/>
    <x v="3"/>
    <x v="19"/>
    <n v="1"/>
    <n v="121.64"/>
    <n v="121.64"/>
    <n v="0.15"/>
    <n v="18.245999999999999"/>
    <n v="61.56"/>
    <n v="103.39399999999999"/>
    <n v="61.56"/>
    <n v="41.833999999999989"/>
    <n v="0.40460761746329565"/>
  </r>
  <r>
    <n v="437"/>
    <x v="270"/>
    <n v="2026"/>
    <x v="2"/>
    <n v="9"/>
    <s v="Sep"/>
    <x v="1"/>
    <x v="1"/>
    <x v="2"/>
    <x v="1"/>
    <x v="2"/>
    <x v="18"/>
    <n v="1"/>
    <n v="164.7"/>
    <n v="164.7"/>
    <n v="0"/>
    <n v="0"/>
    <n v="86.02"/>
    <n v="164.7"/>
    <n v="86.02"/>
    <n v="78.679999999999993"/>
    <n v="0.47771706132361869"/>
  </r>
  <r>
    <n v="790"/>
    <x v="270"/>
    <n v="2026"/>
    <x v="2"/>
    <n v="9"/>
    <s v="Sep"/>
    <x v="3"/>
    <x v="7"/>
    <x v="3"/>
    <x v="1"/>
    <x v="3"/>
    <x v="7"/>
    <n v="1"/>
    <n v="199.09"/>
    <n v="199.09"/>
    <n v="0.05"/>
    <n v="9.9545000000000012"/>
    <n v="106.57"/>
    <n v="189.13550000000001"/>
    <n v="106.57"/>
    <n v="82.565500000000014"/>
    <n v="0.43654152710622812"/>
  </r>
  <r>
    <n v="1151"/>
    <x v="270"/>
    <n v="2026"/>
    <x v="2"/>
    <n v="9"/>
    <s v="Sep"/>
    <x v="0"/>
    <x v="0"/>
    <x v="3"/>
    <x v="0"/>
    <x v="0"/>
    <x v="0"/>
    <n v="1"/>
    <n v="81.48"/>
    <n v="81.48"/>
    <n v="0"/>
    <n v="0"/>
    <n v="41.47"/>
    <n v="81.48"/>
    <n v="41.47"/>
    <n v="40.010000000000005"/>
    <n v="0.4910407461953854"/>
  </r>
  <r>
    <n v="1331"/>
    <x v="270"/>
    <n v="2026"/>
    <x v="2"/>
    <n v="9"/>
    <s v="Sep"/>
    <x v="0"/>
    <x v="0"/>
    <x v="0"/>
    <x v="1"/>
    <x v="4"/>
    <x v="10"/>
    <n v="3"/>
    <n v="39.450000000000003"/>
    <n v="118.35000000000001"/>
    <n v="0.05"/>
    <n v="5.9175000000000004"/>
    <n v="15.1"/>
    <n v="112.4325"/>
    <n v="45.3"/>
    <n v="67.132500000000007"/>
    <n v="0.59709158828630515"/>
  </r>
  <r>
    <n v="2388"/>
    <x v="270"/>
    <n v="2026"/>
    <x v="2"/>
    <n v="9"/>
    <s v="Sep"/>
    <x v="3"/>
    <x v="8"/>
    <x v="0"/>
    <x v="0"/>
    <x v="1"/>
    <x v="1"/>
    <n v="3"/>
    <n v="93.22"/>
    <n v="279.65999999999997"/>
    <n v="0"/>
    <n v="0"/>
    <n v="46.75"/>
    <n v="279.65999999999997"/>
    <n v="140.25"/>
    <n v="139.40999999999997"/>
    <n v="0.49849817635700489"/>
  </r>
  <r>
    <n v="2795"/>
    <x v="270"/>
    <n v="2026"/>
    <x v="2"/>
    <n v="9"/>
    <s v="Sep"/>
    <x v="1"/>
    <x v="12"/>
    <x v="0"/>
    <x v="1"/>
    <x v="1"/>
    <x v="3"/>
    <n v="3"/>
    <n v="142.19"/>
    <n v="426.57"/>
    <n v="0.05"/>
    <n v="21.328500000000002"/>
    <n v="78.37"/>
    <n v="405.24149999999997"/>
    <n v="235.11"/>
    <n v="170.13149999999996"/>
    <n v="0.41982743623246871"/>
  </r>
  <r>
    <n v="2840"/>
    <x v="270"/>
    <n v="2026"/>
    <x v="2"/>
    <n v="9"/>
    <s v="Sep"/>
    <x v="0"/>
    <x v="0"/>
    <x v="0"/>
    <x v="0"/>
    <x v="1"/>
    <x v="11"/>
    <n v="2"/>
    <n v="151.69999999999999"/>
    <n v="303.39999999999998"/>
    <n v="0"/>
    <n v="0"/>
    <n v="77.19"/>
    <n v="303.39999999999998"/>
    <n v="154.38"/>
    <n v="149.01999999999998"/>
    <n v="0.49116677653263019"/>
  </r>
  <r>
    <n v="2863"/>
    <x v="270"/>
    <n v="2026"/>
    <x v="2"/>
    <n v="9"/>
    <s v="Sep"/>
    <x v="2"/>
    <x v="2"/>
    <x v="2"/>
    <x v="1"/>
    <x v="2"/>
    <x v="15"/>
    <n v="1"/>
    <n v="133.85"/>
    <n v="133.85"/>
    <n v="0.05"/>
    <n v="6.6924999999999999"/>
    <n v="66.41"/>
    <n v="127.15749999999998"/>
    <n v="66.41"/>
    <n v="60.747499999999988"/>
    <n v="0.47773430588050247"/>
  </r>
  <r>
    <n v="4522"/>
    <x v="270"/>
    <n v="2026"/>
    <x v="2"/>
    <n v="9"/>
    <s v="Sep"/>
    <x v="3"/>
    <x v="13"/>
    <x v="3"/>
    <x v="2"/>
    <x v="3"/>
    <x v="19"/>
    <n v="6"/>
    <n v="125.62"/>
    <n v="753.72"/>
    <n v="0"/>
    <n v="0"/>
    <n v="61.34"/>
    <n v="753.72"/>
    <n v="368.04"/>
    <n v="385.68"/>
    <n v="0.51170195828689702"/>
  </r>
  <r>
    <n v="5200"/>
    <x v="270"/>
    <n v="2026"/>
    <x v="2"/>
    <n v="9"/>
    <s v="Sep"/>
    <x v="1"/>
    <x v="12"/>
    <x v="0"/>
    <x v="1"/>
    <x v="3"/>
    <x v="7"/>
    <n v="3"/>
    <n v="196.87"/>
    <n v="590.61"/>
    <n v="0.1"/>
    <n v="59.061000000000007"/>
    <n v="105.93"/>
    <n v="531.54899999999998"/>
    <n v="317.79000000000002"/>
    <n v="213.75899999999996"/>
    <n v="0.40214354650276823"/>
  </r>
  <r>
    <n v="452"/>
    <x v="271"/>
    <n v="2026"/>
    <x v="2"/>
    <n v="9"/>
    <s v="Sep"/>
    <x v="1"/>
    <x v="1"/>
    <x v="0"/>
    <x v="0"/>
    <x v="2"/>
    <x v="2"/>
    <n v="4"/>
    <n v="36.869999999999997"/>
    <n v="147.47999999999999"/>
    <n v="0"/>
    <n v="0"/>
    <n v="13.43"/>
    <n v="147.47999999999999"/>
    <n v="53.72"/>
    <n v="93.759999999999991"/>
    <n v="0.63574721996202876"/>
  </r>
  <r>
    <n v="871"/>
    <x v="271"/>
    <n v="2026"/>
    <x v="2"/>
    <n v="9"/>
    <s v="Sep"/>
    <x v="1"/>
    <x v="12"/>
    <x v="0"/>
    <x v="1"/>
    <x v="2"/>
    <x v="9"/>
    <n v="1"/>
    <n v="47.37"/>
    <n v="47.37"/>
    <n v="0"/>
    <n v="0"/>
    <n v="18.2"/>
    <n v="47.37"/>
    <n v="18.2"/>
    <n v="29.169999999999998"/>
    <n v="0.61579058475828585"/>
  </r>
  <r>
    <n v="922"/>
    <x v="271"/>
    <n v="2026"/>
    <x v="2"/>
    <n v="9"/>
    <s v="Sep"/>
    <x v="3"/>
    <x v="8"/>
    <x v="3"/>
    <x v="2"/>
    <x v="1"/>
    <x v="3"/>
    <n v="1"/>
    <n v="145.62"/>
    <n v="145.62"/>
    <n v="0.05"/>
    <n v="7.2810000000000006"/>
    <n v="80.25"/>
    <n v="138.339"/>
    <n v="80.25"/>
    <n v="58.088999999999999"/>
    <n v="0.41990328107041397"/>
  </r>
  <r>
    <n v="1491"/>
    <x v="271"/>
    <n v="2026"/>
    <x v="2"/>
    <n v="9"/>
    <s v="Sep"/>
    <x v="3"/>
    <x v="8"/>
    <x v="2"/>
    <x v="1"/>
    <x v="4"/>
    <x v="14"/>
    <n v="2"/>
    <n v="36.1"/>
    <n v="72.2"/>
    <n v="0.05"/>
    <n v="3.6100000000000003"/>
    <n v="13.71"/>
    <n v="68.59"/>
    <n v="27.42"/>
    <n v="41.17"/>
    <n v="0.60023327015599937"/>
  </r>
  <r>
    <n v="1548"/>
    <x v="271"/>
    <n v="2026"/>
    <x v="2"/>
    <n v="9"/>
    <s v="Sep"/>
    <x v="0"/>
    <x v="9"/>
    <x v="2"/>
    <x v="0"/>
    <x v="1"/>
    <x v="17"/>
    <n v="2"/>
    <n v="73"/>
    <n v="146"/>
    <n v="0.05"/>
    <n v="7.3000000000000007"/>
    <n v="31.41"/>
    <n v="138.69999999999999"/>
    <n v="62.82"/>
    <n v="75.88"/>
    <n v="0.54708002883922136"/>
  </r>
  <r>
    <n v="2299"/>
    <x v="271"/>
    <n v="2026"/>
    <x v="2"/>
    <n v="9"/>
    <s v="Sep"/>
    <x v="1"/>
    <x v="11"/>
    <x v="0"/>
    <x v="1"/>
    <x v="2"/>
    <x v="2"/>
    <n v="2"/>
    <n v="36.93"/>
    <n v="73.86"/>
    <n v="0.1"/>
    <n v="7.3860000000000001"/>
    <n v="13.4"/>
    <n v="66.474000000000004"/>
    <n v="26.8"/>
    <n v="39.674000000000007"/>
    <n v="0.59683485272437353"/>
  </r>
  <r>
    <n v="3051"/>
    <x v="271"/>
    <n v="2026"/>
    <x v="2"/>
    <n v="9"/>
    <s v="Sep"/>
    <x v="1"/>
    <x v="14"/>
    <x v="0"/>
    <x v="1"/>
    <x v="4"/>
    <x v="16"/>
    <n v="2"/>
    <n v="51.52"/>
    <n v="103.04"/>
    <n v="0"/>
    <n v="0"/>
    <n v="21.47"/>
    <n v="103.04"/>
    <n v="42.94"/>
    <n v="60.100000000000009"/>
    <n v="0.58326863354037273"/>
  </r>
  <r>
    <n v="4018"/>
    <x v="271"/>
    <n v="2026"/>
    <x v="2"/>
    <n v="9"/>
    <s v="Sep"/>
    <x v="1"/>
    <x v="6"/>
    <x v="0"/>
    <x v="1"/>
    <x v="4"/>
    <x v="16"/>
    <n v="1"/>
    <n v="50.42"/>
    <n v="50.42"/>
    <n v="0"/>
    <n v="0"/>
    <n v="21.68"/>
    <n v="50.42"/>
    <n v="21.68"/>
    <n v="28.740000000000002"/>
    <n v="0.57001190003966684"/>
  </r>
  <r>
    <n v="4118"/>
    <x v="271"/>
    <n v="2026"/>
    <x v="2"/>
    <n v="9"/>
    <s v="Sep"/>
    <x v="1"/>
    <x v="14"/>
    <x v="1"/>
    <x v="0"/>
    <x v="1"/>
    <x v="11"/>
    <n v="10"/>
    <n v="157.79"/>
    <n v="1577.8999999999999"/>
    <n v="0.1"/>
    <n v="157.79"/>
    <n v="77.900000000000006"/>
    <n v="1420.11"/>
    <n v="779"/>
    <n v="641.1099999999999"/>
    <n v="0.4514509439409623"/>
  </r>
  <r>
    <n v="4251"/>
    <x v="271"/>
    <n v="2026"/>
    <x v="2"/>
    <n v="9"/>
    <s v="Sep"/>
    <x v="1"/>
    <x v="11"/>
    <x v="0"/>
    <x v="0"/>
    <x v="0"/>
    <x v="6"/>
    <n v="1"/>
    <n v="40.409999999999997"/>
    <n v="40.409999999999997"/>
    <n v="0.15"/>
    <n v="6.0614999999999997"/>
    <n v="16.3"/>
    <n v="34.348499999999994"/>
    <n v="16.3"/>
    <n v="18.048499999999994"/>
    <n v="0.52545234871974023"/>
  </r>
  <r>
    <n v="4557"/>
    <x v="271"/>
    <n v="2026"/>
    <x v="2"/>
    <n v="9"/>
    <s v="Sep"/>
    <x v="3"/>
    <x v="8"/>
    <x v="0"/>
    <x v="1"/>
    <x v="0"/>
    <x v="4"/>
    <n v="2"/>
    <n v="50.17"/>
    <n v="100.34"/>
    <n v="0.05"/>
    <n v="5.0170000000000003"/>
    <n v="22.83"/>
    <n v="95.322999999999993"/>
    <n v="45.66"/>
    <n v="49.662999999999997"/>
    <n v="0.52099703114673268"/>
  </r>
  <r>
    <n v="4811"/>
    <x v="271"/>
    <n v="2026"/>
    <x v="2"/>
    <n v="9"/>
    <s v="Sep"/>
    <x v="1"/>
    <x v="14"/>
    <x v="0"/>
    <x v="1"/>
    <x v="1"/>
    <x v="11"/>
    <n v="1"/>
    <n v="155.55000000000001"/>
    <n v="155.55000000000001"/>
    <n v="0.1"/>
    <n v="15.555000000000001"/>
    <n v="79.2"/>
    <n v="139.995"/>
    <n v="79.2"/>
    <n v="60.795000000000002"/>
    <n v="0.43426550948248149"/>
  </r>
  <r>
    <n v="306"/>
    <x v="272"/>
    <n v="2026"/>
    <x v="2"/>
    <n v="9"/>
    <s v="Sep"/>
    <x v="2"/>
    <x v="10"/>
    <x v="2"/>
    <x v="2"/>
    <x v="0"/>
    <x v="4"/>
    <n v="1"/>
    <n v="51.81"/>
    <n v="51.81"/>
    <n v="0.1"/>
    <n v="5.1810000000000009"/>
    <n v="22.65"/>
    <n v="46.629000000000005"/>
    <n v="22.65"/>
    <n v="23.979000000000006"/>
    <n v="0.51425078813613856"/>
  </r>
  <r>
    <n v="1158"/>
    <x v="272"/>
    <n v="2026"/>
    <x v="2"/>
    <n v="9"/>
    <s v="Sep"/>
    <x v="0"/>
    <x v="9"/>
    <x v="2"/>
    <x v="0"/>
    <x v="4"/>
    <x v="10"/>
    <n v="1"/>
    <n v="40.61"/>
    <n v="40.61"/>
    <n v="0.1"/>
    <n v="4.0609999999999999"/>
    <n v="14.28"/>
    <n v="36.548999999999999"/>
    <n v="14.28"/>
    <n v="22.268999999999998"/>
    <n v="0.60929163588607071"/>
  </r>
  <r>
    <n v="1639"/>
    <x v="272"/>
    <n v="2026"/>
    <x v="2"/>
    <n v="9"/>
    <s v="Sep"/>
    <x v="2"/>
    <x v="2"/>
    <x v="2"/>
    <x v="2"/>
    <x v="1"/>
    <x v="3"/>
    <n v="1"/>
    <n v="140.78"/>
    <n v="140.78"/>
    <n v="0.05"/>
    <n v="7.0390000000000006"/>
    <n v="80.8"/>
    <n v="133.74099999999999"/>
    <n v="80.8"/>
    <n v="52.940999999999988"/>
    <n v="0.39584719719457756"/>
  </r>
  <r>
    <n v="2247"/>
    <x v="272"/>
    <n v="2026"/>
    <x v="2"/>
    <n v="9"/>
    <s v="Sep"/>
    <x v="1"/>
    <x v="6"/>
    <x v="2"/>
    <x v="2"/>
    <x v="2"/>
    <x v="18"/>
    <n v="1"/>
    <n v="163.13999999999999"/>
    <n v="163.13999999999999"/>
    <n v="0"/>
    <n v="0"/>
    <n v="87.53"/>
    <n v="163.13999999999999"/>
    <n v="87.53"/>
    <n v="75.609999999999985"/>
    <n v="0.4634669608924849"/>
  </r>
  <r>
    <n v="3119"/>
    <x v="272"/>
    <n v="2026"/>
    <x v="2"/>
    <n v="9"/>
    <s v="Sep"/>
    <x v="3"/>
    <x v="4"/>
    <x v="2"/>
    <x v="0"/>
    <x v="1"/>
    <x v="17"/>
    <n v="1"/>
    <n v="70.91"/>
    <n v="70.91"/>
    <n v="0"/>
    <n v="0"/>
    <n v="31.73"/>
    <n v="70.91"/>
    <n v="31.73"/>
    <n v="39.179999999999993"/>
    <n v="0.55253137780284856"/>
  </r>
  <r>
    <n v="3267"/>
    <x v="272"/>
    <n v="2026"/>
    <x v="2"/>
    <n v="9"/>
    <s v="Sep"/>
    <x v="3"/>
    <x v="13"/>
    <x v="3"/>
    <x v="0"/>
    <x v="0"/>
    <x v="0"/>
    <n v="2"/>
    <n v="81.99"/>
    <n v="163.98"/>
    <n v="0"/>
    <n v="0"/>
    <n v="43.95"/>
    <n v="163.98"/>
    <n v="87.9"/>
    <n v="76.079999999999984"/>
    <n v="0.46395901939260881"/>
  </r>
  <r>
    <n v="3382"/>
    <x v="272"/>
    <n v="2026"/>
    <x v="2"/>
    <n v="9"/>
    <s v="Sep"/>
    <x v="3"/>
    <x v="4"/>
    <x v="3"/>
    <x v="1"/>
    <x v="0"/>
    <x v="0"/>
    <n v="2"/>
    <n v="81.13"/>
    <n v="162.26"/>
    <n v="0"/>
    <n v="0"/>
    <n v="43.7"/>
    <n v="162.26"/>
    <n v="87.4"/>
    <n v="74.859999999999985"/>
    <n v="0.46135831381733017"/>
  </r>
  <r>
    <n v="3814"/>
    <x v="272"/>
    <n v="2026"/>
    <x v="2"/>
    <n v="9"/>
    <s v="Sep"/>
    <x v="1"/>
    <x v="12"/>
    <x v="1"/>
    <x v="0"/>
    <x v="1"/>
    <x v="3"/>
    <n v="5"/>
    <n v="141.08000000000001"/>
    <n v="705.40000000000009"/>
    <n v="0.05"/>
    <n v="35.270000000000003"/>
    <n v="78.23"/>
    <n v="670.13000000000011"/>
    <n v="391.15000000000003"/>
    <n v="278.98000000000008"/>
    <n v="0.4163072836613792"/>
  </r>
  <r>
    <n v="3818"/>
    <x v="272"/>
    <n v="2026"/>
    <x v="2"/>
    <n v="9"/>
    <s v="Sep"/>
    <x v="0"/>
    <x v="15"/>
    <x v="0"/>
    <x v="0"/>
    <x v="2"/>
    <x v="2"/>
    <n v="5"/>
    <n v="36.18"/>
    <n v="180.9"/>
    <n v="0"/>
    <n v="0"/>
    <n v="13.66"/>
    <n v="180.9"/>
    <n v="68.3"/>
    <n v="112.60000000000001"/>
    <n v="0.62244333886124936"/>
  </r>
  <r>
    <n v="4347"/>
    <x v="272"/>
    <n v="2026"/>
    <x v="2"/>
    <n v="9"/>
    <s v="Sep"/>
    <x v="3"/>
    <x v="13"/>
    <x v="3"/>
    <x v="1"/>
    <x v="0"/>
    <x v="0"/>
    <n v="1"/>
    <n v="81.06"/>
    <n v="81.06"/>
    <n v="0.05"/>
    <n v="4.0529999999999999"/>
    <n v="43.54"/>
    <n v="77.007000000000005"/>
    <n v="43.54"/>
    <n v="33.467000000000006"/>
    <n v="0.434596854831379"/>
  </r>
  <r>
    <n v="4646"/>
    <x v="272"/>
    <n v="2026"/>
    <x v="2"/>
    <n v="9"/>
    <s v="Sep"/>
    <x v="2"/>
    <x v="3"/>
    <x v="0"/>
    <x v="2"/>
    <x v="4"/>
    <x v="16"/>
    <n v="1"/>
    <n v="49.51"/>
    <n v="49.51"/>
    <n v="0.15"/>
    <n v="7.426499999999999"/>
    <n v="21.4"/>
    <n v="42.083499999999994"/>
    <n v="21.4"/>
    <n v="20.683499999999995"/>
    <n v="0.49148716242707946"/>
  </r>
  <r>
    <n v="5102"/>
    <x v="272"/>
    <n v="2026"/>
    <x v="2"/>
    <n v="9"/>
    <s v="Sep"/>
    <x v="1"/>
    <x v="14"/>
    <x v="0"/>
    <x v="1"/>
    <x v="3"/>
    <x v="7"/>
    <n v="1"/>
    <n v="196.74"/>
    <n v="196.74"/>
    <n v="0.15"/>
    <n v="29.510999999999999"/>
    <n v="102.01"/>
    <n v="167.22900000000001"/>
    <n v="102.01"/>
    <n v="65.219000000000008"/>
    <n v="0.38999814625453721"/>
  </r>
  <r>
    <n v="5152"/>
    <x v="272"/>
    <n v="2026"/>
    <x v="2"/>
    <n v="9"/>
    <s v="Sep"/>
    <x v="3"/>
    <x v="13"/>
    <x v="0"/>
    <x v="1"/>
    <x v="1"/>
    <x v="1"/>
    <n v="2"/>
    <n v="91.78"/>
    <n v="183.56"/>
    <n v="0.1"/>
    <n v="18.356000000000002"/>
    <n v="45.51"/>
    <n v="165.20400000000001"/>
    <n v="91.02"/>
    <n v="74.184000000000012"/>
    <n v="0.44904481731677204"/>
  </r>
  <r>
    <n v="151"/>
    <x v="273"/>
    <n v="2026"/>
    <x v="3"/>
    <n v="10"/>
    <s v="Oct"/>
    <x v="2"/>
    <x v="10"/>
    <x v="0"/>
    <x v="1"/>
    <x v="1"/>
    <x v="3"/>
    <n v="5"/>
    <n v="146.69"/>
    <n v="733.45"/>
    <n v="0"/>
    <n v="0"/>
    <n v="79"/>
    <n v="733.45"/>
    <n v="395"/>
    <n v="338.45000000000005"/>
    <n v="0.46144931488172342"/>
  </r>
  <r>
    <n v="1292"/>
    <x v="273"/>
    <n v="2026"/>
    <x v="3"/>
    <n v="10"/>
    <s v="Oct"/>
    <x v="0"/>
    <x v="9"/>
    <x v="2"/>
    <x v="1"/>
    <x v="3"/>
    <x v="13"/>
    <n v="1"/>
    <n v="79.81"/>
    <n v="79.81"/>
    <n v="0"/>
    <n v="0"/>
    <n v="39.08"/>
    <n v="79.81"/>
    <n v="39.08"/>
    <n v="40.730000000000004"/>
    <n v="0.5103370504949255"/>
  </r>
  <r>
    <n v="1862"/>
    <x v="273"/>
    <n v="2026"/>
    <x v="3"/>
    <n v="10"/>
    <s v="Oct"/>
    <x v="3"/>
    <x v="8"/>
    <x v="0"/>
    <x v="1"/>
    <x v="3"/>
    <x v="19"/>
    <n v="5"/>
    <n v="121.63"/>
    <n v="608.15"/>
    <n v="0.05"/>
    <n v="30.407499999999999"/>
    <n v="61.7"/>
    <n v="577.74249999999995"/>
    <n v="308.5"/>
    <n v="269.24249999999995"/>
    <n v="0.46602508903187834"/>
  </r>
  <r>
    <n v="2569"/>
    <x v="273"/>
    <n v="2026"/>
    <x v="3"/>
    <n v="10"/>
    <s v="Oct"/>
    <x v="3"/>
    <x v="13"/>
    <x v="1"/>
    <x v="2"/>
    <x v="0"/>
    <x v="4"/>
    <n v="10"/>
    <n v="50.42"/>
    <n v="504.20000000000005"/>
    <n v="0.05"/>
    <n v="25.210000000000004"/>
    <n v="22.5"/>
    <n v="478.99"/>
    <n v="225"/>
    <n v="253.99"/>
    <n v="0.53026159210004387"/>
  </r>
  <r>
    <n v="3333"/>
    <x v="273"/>
    <n v="2026"/>
    <x v="3"/>
    <n v="10"/>
    <s v="Oct"/>
    <x v="2"/>
    <x v="5"/>
    <x v="0"/>
    <x v="1"/>
    <x v="3"/>
    <x v="13"/>
    <n v="3"/>
    <n v="80.67"/>
    <n v="242.01"/>
    <n v="0"/>
    <n v="0"/>
    <n v="39.94"/>
    <n v="242.01"/>
    <n v="119.82"/>
    <n v="122.19"/>
    <n v="0.50489649188050079"/>
  </r>
  <r>
    <n v="3830"/>
    <x v="273"/>
    <n v="2026"/>
    <x v="3"/>
    <n v="10"/>
    <s v="Oct"/>
    <x v="3"/>
    <x v="13"/>
    <x v="0"/>
    <x v="2"/>
    <x v="1"/>
    <x v="11"/>
    <n v="2"/>
    <n v="152.12"/>
    <n v="304.24"/>
    <n v="0"/>
    <n v="0"/>
    <n v="79.53"/>
    <n v="304.24"/>
    <n v="159.06"/>
    <n v="145.18"/>
    <n v="0.47718906126742044"/>
  </r>
  <r>
    <n v="4868"/>
    <x v="273"/>
    <n v="2026"/>
    <x v="3"/>
    <n v="10"/>
    <s v="Oct"/>
    <x v="2"/>
    <x v="5"/>
    <x v="1"/>
    <x v="1"/>
    <x v="3"/>
    <x v="13"/>
    <n v="4"/>
    <n v="82.54"/>
    <n v="330.16"/>
    <n v="0.15"/>
    <n v="49.524000000000001"/>
    <n v="39.74"/>
    <n v="280.63600000000002"/>
    <n v="158.96"/>
    <n v="121.67600000000002"/>
    <n v="0.43357231431462823"/>
  </r>
  <r>
    <n v="2250"/>
    <x v="274"/>
    <n v="2026"/>
    <x v="3"/>
    <n v="10"/>
    <s v="Oct"/>
    <x v="3"/>
    <x v="13"/>
    <x v="2"/>
    <x v="0"/>
    <x v="0"/>
    <x v="4"/>
    <n v="2"/>
    <n v="50.43"/>
    <n v="100.86"/>
    <n v="0"/>
    <n v="0"/>
    <n v="23.04"/>
    <n v="100.86"/>
    <n v="46.08"/>
    <n v="54.78"/>
    <n v="0.54312908982748365"/>
  </r>
  <r>
    <n v="2516"/>
    <x v="274"/>
    <n v="2026"/>
    <x v="3"/>
    <n v="10"/>
    <s v="Oct"/>
    <x v="2"/>
    <x v="10"/>
    <x v="0"/>
    <x v="1"/>
    <x v="3"/>
    <x v="7"/>
    <n v="2"/>
    <n v="198.57"/>
    <n v="397.14"/>
    <n v="0.15"/>
    <n v="59.570999999999998"/>
    <n v="101.08"/>
    <n v="337.56899999999996"/>
    <n v="202.16"/>
    <n v="135.40899999999996"/>
    <n v="0.4011298430839324"/>
  </r>
  <r>
    <n v="809"/>
    <x v="275"/>
    <n v="2026"/>
    <x v="3"/>
    <n v="10"/>
    <s v="Oct"/>
    <x v="3"/>
    <x v="8"/>
    <x v="0"/>
    <x v="1"/>
    <x v="4"/>
    <x v="10"/>
    <n v="2"/>
    <n v="41.06"/>
    <n v="82.12"/>
    <n v="0.05"/>
    <n v="4.1060000000000008"/>
    <n v="14.54"/>
    <n v="78.013999999999996"/>
    <n v="29.08"/>
    <n v="48.933999999999997"/>
    <n v="0.62724639167328944"/>
  </r>
  <r>
    <n v="1852"/>
    <x v="275"/>
    <n v="2026"/>
    <x v="3"/>
    <n v="10"/>
    <s v="Oct"/>
    <x v="1"/>
    <x v="12"/>
    <x v="1"/>
    <x v="2"/>
    <x v="2"/>
    <x v="18"/>
    <n v="4"/>
    <n v="162.19"/>
    <n v="648.76"/>
    <n v="0.15"/>
    <n v="97.313999999999993"/>
    <n v="89.81"/>
    <n v="551.44600000000003"/>
    <n v="359.24"/>
    <n v="192.20600000000002"/>
    <n v="0.34854908730863948"/>
  </r>
  <r>
    <n v="3627"/>
    <x v="275"/>
    <n v="2026"/>
    <x v="3"/>
    <n v="10"/>
    <s v="Oct"/>
    <x v="3"/>
    <x v="4"/>
    <x v="2"/>
    <x v="1"/>
    <x v="3"/>
    <x v="7"/>
    <n v="2"/>
    <n v="192.99"/>
    <n v="385.98"/>
    <n v="0"/>
    <n v="0"/>
    <n v="101.73"/>
    <n v="385.98"/>
    <n v="203.46"/>
    <n v="182.52"/>
    <n v="0.47287424218871443"/>
  </r>
  <r>
    <n v="4135"/>
    <x v="275"/>
    <n v="2026"/>
    <x v="3"/>
    <n v="10"/>
    <s v="Oct"/>
    <x v="0"/>
    <x v="15"/>
    <x v="0"/>
    <x v="1"/>
    <x v="1"/>
    <x v="3"/>
    <n v="3"/>
    <n v="142.33000000000001"/>
    <n v="426.99"/>
    <n v="0.1"/>
    <n v="42.699000000000005"/>
    <n v="79.19"/>
    <n v="384.291"/>
    <n v="237.57"/>
    <n v="146.721"/>
    <n v="0.3817966072585619"/>
  </r>
  <r>
    <n v="4138"/>
    <x v="275"/>
    <n v="2026"/>
    <x v="3"/>
    <n v="10"/>
    <s v="Oct"/>
    <x v="1"/>
    <x v="11"/>
    <x v="2"/>
    <x v="2"/>
    <x v="1"/>
    <x v="3"/>
    <n v="4"/>
    <n v="143.63"/>
    <n v="574.52"/>
    <n v="0"/>
    <n v="0"/>
    <n v="80.510000000000005"/>
    <n v="574.52"/>
    <n v="322.04000000000002"/>
    <n v="252.47999999999996"/>
    <n v="0.43946250783262542"/>
  </r>
  <r>
    <n v="4286"/>
    <x v="275"/>
    <n v="2026"/>
    <x v="3"/>
    <n v="10"/>
    <s v="Oct"/>
    <x v="1"/>
    <x v="6"/>
    <x v="2"/>
    <x v="0"/>
    <x v="3"/>
    <x v="5"/>
    <n v="4"/>
    <n v="341.95"/>
    <n v="1367.8"/>
    <n v="0.05"/>
    <n v="68.39"/>
    <n v="199.9"/>
    <n v="1299.4099999999999"/>
    <n v="799.6"/>
    <n v="499.80999999999983"/>
    <n v="0.38464379987840625"/>
  </r>
  <r>
    <n v="4371"/>
    <x v="275"/>
    <n v="2026"/>
    <x v="3"/>
    <n v="10"/>
    <s v="Oct"/>
    <x v="1"/>
    <x v="6"/>
    <x v="0"/>
    <x v="0"/>
    <x v="4"/>
    <x v="12"/>
    <n v="1"/>
    <n v="123.81"/>
    <n v="123.81"/>
    <n v="0"/>
    <n v="0"/>
    <n v="68.72"/>
    <n v="123.81"/>
    <n v="68.72"/>
    <n v="55.09"/>
    <n v="0.44495598093853489"/>
  </r>
  <r>
    <n v="905"/>
    <x v="276"/>
    <n v="2026"/>
    <x v="3"/>
    <n v="10"/>
    <s v="Oct"/>
    <x v="2"/>
    <x v="3"/>
    <x v="0"/>
    <x v="1"/>
    <x v="1"/>
    <x v="3"/>
    <n v="1"/>
    <n v="146.1"/>
    <n v="146.1"/>
    <n v="0"/>
    <n v="0"/>
    <n v="79.739999999999995"/>
    <n v="146.1"/>
    <n v="79.739999999999995"/>
    <n v="66.36"/>
    <n v="0.45420944558521564"/>
  </r>
  <r>
    <n v="1415"/>
    <x v="276"/>
    <n v="2026"/>
    <x v="3"/>
    <n v="10"/>
    <s v="Oct"/>
    <x v="1"/>
    <x v="11"/>
    <x v="3"/>
    <x v="0"/>
    <x v="2"/>
    <x v="18"/>
    <n v="1"/>
    <n v="161.07"/>
    <n v="161.07"/>
    <n v="0.05"/>
    <n v="8.0534999999999997"/>
    <n v="89.81"/>
    <n v="153.01649999999998"/>
    <n v="89.81"/>
    <n v="63.206499999999977"/>
    <n v="0.41306983233834249"/>
  </r>
  <r>
    <n v="2205"/>
    <x v="276"/>
    <n v="2026"/>
    <x v="3"/>
    <n v="10"/>
    <s v="Oct"/>
    <x v="3"/>
    <x v="13"/>
    <x v="0"/>
    <x v="1"/>
    <x v="1"/>
    <x v="1"/>
    <n v="5"/>
    <n v="90.12"/>
    <n v="450.6"/>
    <n v="0"/>
    <n v="0"/>
    <n v="46.67"/>
    <n v="450.6"/>
    <n v="233.35000000000002"/>
    <n v="217.25"/>
    <n v="0.48213493120284062"/>
  </r>
  <r>
    <n v="2374"/>
    <x v="276"/>
    <n v="2026"/>
    <x v="3"/>
    <n v="10"/>
    <s v="Oct"/>
    <x v="3"/>
    <x v="13"/>
    <x v="3"/>
    <x v="0"/>
    <x v="1"/>
    <x v="17"/>
    <n v="1"/>
    <n v="70.400000000000006"/>
    <n v="70.400000000000006"/>
    <n v="0"/>
    <n v="0"/>
    <n v="32.43"/>
    <n v="70.400000000000006"/>
    <n v="32.43"/>
    <n v="37.970000000000006"/>
    <n v="0.53934659090909098"/>
  </r>
  <r>
    <n v="4840"/>
    <x v="276"/>
    <n v="2026"/>
    <x v="3"/>
    <n v="10"/>
    <s v="Oct"/>
    <x v="1"/>
    <x v="12"/>
    <x v="1"/>
    <x v="2"/>
    <x v="3"/>
    <x v="7"/>
    <n v="6"/>
    <n v="191.08"/>
    <n v="1146.48"/>
    <n v="0.1"/>
    <n v="114.64800000000001"/>
    <n v="102.93"/>
    <n v="1031.8320000000001"/>
    <n v="617.58000000000004"/>
    <n v="414.25200000000007"/>
    <n v="0.40147233270532412"/>
  </r>
  <r>
    <n v="4984"/>
    <x v="276"/>
    <n v="2026"/>
    <x v="3"/>
    <n v="10"/>
    <s v="Oct"/>
    <x v="2"/>
    <x v="16"/>
    <x v="0"/>
    <x v="0"/>
    <x v="4"/>
    <x v="14"/>
    <n v="1"/>
    <n v="36.590000000000003"/>
    <n v="36.590000000000003"/>
    <n v="0"/>
    <n v="0"/>
    <n v="13.62"/>
    <n v="36.590000000000003"/>
    <n v="13.62"/>
    <n v="22.970000000000006"/>
    <n v="0.62776714949439749"/>
  </r>
  <r>
    <n v="641"/>
    <x v="277"/>
    <n v="2026"/>
    <x v="3"/>
    <n v="10"/>
    <s v="Oct"/>
    <x v="1"/>
    <x v="11"/>
    <x v="2"/>
    <x v="0"/>
    <x v="3"/>
    <x v="19"/>
    <n v="2"/>
    <n v="125.38"/>
    <n v="250.76"/>
    <n v="0.05"/>
    <n v="12.538"/>
    <n v="59.12"/>
    <n v="238.22199999999998"/>
    <n v="118.24"/>
    <n v="119.98199999999999"/>
    <n v="0.5036562534106841"/>
  </r>
  <r>
    <n v="1358"/>
    <x v="277"/>
    <n v="2026"/>
    <x v="3"/>
    <n v="10"/>
    <s v="Oct"/>
    <x v="0"/>
    <x v="0"/>
    <x v="0"/>
    <x v="1"/>
    <x v="2"/>
    <x v="2"/>
    <n v="1"/>
    <n v="35.71"/>
    <n v="35.71"/>
    <n v="0"/>
    <n v="0"/>
    <n v="13.3"/>
    <n v="35.71"/>
    <n v="13.3"/>
    <n v="22.41"/>
    <n v="0.62755530663679637"/>
  </r>
  <r>
    <n v="3904"/>
    <x v="277"/>
    <n v="2026"/>
    <x v="3"/>
    <n v="10"/>
    <s v="Oct"/>
    <x v="1"/>
    <x v="6"/>
    <x v="0"/>
    <x v="0"/>
    <x v="2"/>
    <x v="9"/>
    <n v="2"/>
    <n v="46.72"/>
    <n v="93.44"/>
    <n v="0"/>
    <n v="0"/>
    <n v="18.39"/>
    <n v="93.44"/>
    <n v="36.78"/>
    <n v="56.66"/>
    <n v="0.60637842465753422"/>
  </r>
  <r>
    <n v="4336"/>
    <x v="277"/>
    <n v="2026"/>
    <x v="3"/>
    <n v="10"/>
    <s v="Oct"/>
    <x v="0"/>
    <x v="15"/>
    <x v="3"/>
    <x v="0"/>
    <x v="1"/>
    <x v="3"/>
    <n v="1"/>
    <n v="143.16999999999999"/>
    <n v="143.16999999999999"/>
    <n v="0.05"/>
    <n v="7.1585000000000001"/>
    <n v="81.290000000000006"/>
    <n v="136.01149999999998"/>
    <n v="81.290000000000006"/>
    <n v="54.721499999999978"/>
    <n v="0.40232995004098904"/>
  </r>
  <r>
    <n v="4705"/>
    <x v="277"/>
    <n v="2026"/>
    <x v="3"/>
    <n v="10"/>
    <s v="Oct"/>
    <x v="0"/>
    <x v="0"/>
    <x v="2"/>
    <x v="0"/>
    <x v="3"/>
    <x v="19"/>
    <n v="1"/>
    <n v="125.88"/>
    <n v="125.88"/>
    <n v="0"/>
    <n v="0"/>
    <n v="62.46"/>
    <n v="125.88"/>
    <n v="62.46"/>
    <n v="63.419999999999995"/>
    <n v="0.50381315538608196"/>
  </r>
  <r>
    <n v="1094"/>
    <x v="278"/>
    <n v="2026"/>
    <x v="3"/>
    <n v="10"/>
    <s v="Oct"/>
    <x v="3"/>
    <x v="4"/>
    <x v="0"/>
    <x v="1"/>
    <x v="4"/>
    <x v="12"/>
    <n v="2"/>
    <n v="121.81"/>
    <n v="243.62"/>
    <n v="0.05"/>
    <n v="12.181000000000001"/>
    <n v="67.72"/>
    <n v="231.43899999999999"/>
    <n v="135.44"/>
    <n v="95.998999999999995"/>
    <n v="0.41479180259161158"/>
  </r>
  <r>
    <n v="3926"/>
    <x v="278"/>
    <n v="2026"/>
    <x v="3"/>
    <n v="10"/>
    <s v="Oct"/>
    <x v="2"/>
    <x v="5"/>
    <x v="0"/>
    <x v="2"/>
    <x v="1"/>
    <x v="11"/>
    <n v="6"/>
    <n v="154.93"/>
    <n v="929.58"/>
    <n v="0.05"/>
    <n v="46.479000000000006"/>
    <n v="79.430000000000007"/>
    <n v="883.101"/>
    <n v="476.58000000000004"/>
    <n v="406.52099999999996"/>
    <n v="0.46033352923391546"/>
  </r>
  <r>
    <n v="524"/>
    <x v="279"/>
    <n v="2026"/>
    <x v="3"/>
    <n v="10"/>
    <s v="Oct"/>
    <x v="3"/>
    <x v="8"/>
    <x v="2"/>
    <x v="1"/>
    <x v="0"/>
    <x v="8"/>
    <n v="2"/>
    <n v="101.1"/>
    <n v="202.2"/>
    <n v="0.15"/>
    <n v="30.33"/>
    <n v="51.61"/>
    <n v="171.86999999999998"/>
    <n v="103.22"/>
    <n v="68.649999999999977"/>
    <n v="0.39942980159422814"/>
  </r>
  <r>
    <n v="2277"/>
    <x v="279"/>
    <n v="2026"/>
    <x v="3"/>
    <n v="10"/>
    <s v="Oct"/>
    <x v="0"/>
    <x v="0"/>
    <x v="0"/>
    <x v="1"/>
    <x v="0"/>
    <x v="8"/>
    <n v="2"/>
    <n v="105"/>
    <n v="210"/>
    <n v="0"/>
    <n v="0"/>
    <n v="50.3"/>
    <n v="210"/>
    <n v="100.6"/>
    <n v="109.4"/>
    <n v="0.52095238095238094"/>
  </r>
  <r>
    <n v="2442"/>
    <x v="279"/>
    <n v="2026"/>
    <x v="3"/>
    <n v="10"/>
    <s v="Oct"/>
    <x v="2"/>
    <x v="2"/>
    <x v="1"/>
    <x v="2"/>
    <x v="1"/>
    <x v="11"/>
    <n v="4"/>
    <n v="157.12"/>
    <n v="628.48"/>
    <n v="0.15"/>
    <n v="94.272000000000006"/>
    <n v="77.98"/>
    <n v="534.20799999999997"/>
    <n v="311.92"/>
    <n v="222.28799999999995"/>
    <n v="0.41610758356295668"/>
  </r>
  <r>
    <n v="2809"/>
    <x v="279"/>
    <n v="2026"/>
    <x v="3"/>
    <n v="10"/>
    <s v="Oct"/>
    <x v="3"/>
    <x v="8"/>
    <x v="0"/>
    <x v="0"/>
    <x v="1"/>
    <x v="17"/>
    <n v="3"/>
    <n v="70.239999999999995"/>
    <n v="210.71999999999997"/>
    <n v="0.05"/>
    <n v="10.536"/>
    <n v="31.96"/>
    <n v="200.18399999999997"/>
    <n v="95.88"/>
    <n v="104.30399999999997"/>
    <n v="0.5210406426087999"/>
  </r>
  <r>
    <n v="2946"/>
    <x v="279"/>
    <n v="2026"/>
    <x v="3"/>
    <n v="10"/>
    <s v="Oct"/>
    <x v="2"/>
    <x v="16"/>
    <x v="0"/>
    <x v="0"/>
    <x v="0"/>
    <x v="8"/>
    <n v="1"/>
    <n v="103.48"/>
    <n v="103.48"/>
    <n v="0.1"/>
    <n v="10.348000000000001"/>
    <n v="51.33"/>
    <n v="93.132000000000005"/>
    <n v="51.33"/>
    <n v="41.802000000000007"/>
    <n v="0.4488467980930293"/>
  </r>
  <r>
    <n v="4147"/>
    <x v="279"/>
    <n v="2026"/>
    <x v="3"/>
    <n v="10"/>
    <s v="Oct"/>
    <x v="1"/>
    <x v="12"/>
    <x v="2"/>
    <x v="0"/>
    <x v="0"/>
    <x v="6"/>
    <n v="3"/>
    <n v="40.770000000000003"/>
    <n v="122.31"/>
    <n v="0.05"/>
    <n v="6.1155000000000008"/>
    <n v="16.68"/>
    <n v="116.19449999999999"/>
    <n v="50.04"/>
    <n v="66.154499999999985"/>
    <n v="0.56934278300608021"/>
  </r>
  <r>
    <n v="4164"/>
    <x v="279"/>
    <n v="2026"/>
    <x v="3"/>
    <n v="10"/>
    <s v="Oct"/>
    <x v="0"/>
    <x v="9"/>
    <x v="2"/>
    <x v="1"/>
    <x v="1"/>
    <x v="3"/>
    <n v="2"/>
    <n v="143.41999999999999"/>
    <n v="286.83999999999997"/>
    <n v="0"/>
    <n v="0"/>
    <n v="81.44"/>
    <n v="286.83999999999997"/>
    <n v="162.88"/>
    <n v="123.95999999999998"/>
    <n v="0.43215730023706594"/>
  </r>
  <r>
    <n v="4275"/>
    <x v="279"/>
    <n v="2026"/>
    <x v="3"/>
    <n v="10"/>
    <s v="Oct"/>
    <x v="3"/>
    <x v="7"/>
    <x v="3"/>
    <x v="0"/>
    <x v="0"/>
    <x v="4"/>
    <n v="1"/>
    <n v="49.56"/>
    <n v="49.56"/>
    <n v="0.05"/>
    <n v="2.4780000000000002"/>
    <n v="22.88"/>
    <n v="47.082000000000001"/>
    <n v="22.88"/>
    <n v="24.202000000000002"/>
    <n v="0.51403933562720361"/>
  </r>
  <r>
    <n v="5062"/>
    <x v="279"/>
    <n v="2026"/>
    <x v="3"/>
    <n v="10"/>
    <s v="Oct"/>
    <x v="1"/>
    <x v="12"/>
    <x v="0"/>
    <x v="0"/>
    <x v="2"/>
    <x v="15"/>
    <n v="4"/>
    <n v="131.05000000000001"/>
    <n v="524.20000000000005"/>
    <n v="0"/>
    <n v="0"/>
    <n v="67.37"/>
    <n v="524.20000000000005"/>
    <n v="269.48"/>
    <n v="254.72000000000003"/>
    <n v="0.48592140404425793"/>
  </r>
  <r>
    <n v="1126"/>
    <x v="280"/>
    <n v="2026"/>
    <x v="3"/>
    <n v="10"/>
    <s v="Oct"/>
    <x v="0"/>
    <x v="9"/>
    <x v="0"/>
    <x v="2"/>
    <x v="0"/>
    <x v="4"/>
    <n v="1"/>
    <n v="51.35"/>
    <n v="51.35"/>
    <n v="0"/>
    <n v="0"/>
    <n v="22.98"/>
    <n v="51.35"/>
    <n v="22.98"/>
    <n v="28.37"/>
    <n v="0.55248296007789677"/>
  </r>
  <r>
    <n v="1865"/>
    <x v="280"/>
    <n v="2026"/>
    <x v="3"/>
    <n v="10"/>
    <s v="Oct"/>
    <x v="3"/>
    <x v="8"/>
    <x v="0"/>
    <x v="0"/>
    <x v="4"/>
    <x v="10"/>
    <n v="1"/>
    <n v="39.659999999999997"/>
    <n v="39.659999999999997"/>
    <n v="0"/>
    <n v="0"/>
    <n v="14.39"/>
    <n v="39.659999999999997"/>
    <n v="14.39"/>
    <n v="25.269999999999996"/>
    <n v="0.63716591023701463"/>
  </r>
  <r>
    <n v="2471"/>
    <x v="280"/>
    <n v="2026"/>
    <x v="3"/>
    <n v="10"/>
    <s v="Oct"/>
    <x v="3"/>
    <x v="13"/>
    <x v="2"/>
    <x v="1"/>
    <x v="4"/>
    <x v="10"/>
    <n v="1"/>
    <n v="39.79"/>
    <n v="39.79"/>
    <n v="0"/>
    <n v="0"/>
    <n v="14.76"/>
    <n v="39.79"/>
    <n v="14.76"/>
    <n v="25.03"/>
    <n v="0.62905252576024129"/>
  </r>
  <r>
    <n v="3208"/>
    <x v="280"/>
    <n v="2026"/>
    <x v="3"/>
    <n v="10"/>
    <s v="Oct"/>
    <x v="2"/>
    <x v="10"/>
    <x v="1"/>
    <x v="1"/>
    <x v="0"/>
    <x v="6"/>
    <n v="6"/>
    <n v="41.27"/>
    <n v="247.62"/>
    <n v="0.1"/>
    <n v="24.762"/>
    <n v="16.61"/>
    <n v="222.858"/>
    <n v="99.66"/>
    <n v="123.19800000000001"/>
    <n v="0.55280941227149127"/>
  </r>
  <r>
    <n v="4285"/>
    <x v="280"/>
    <n v="2026"/>
    <x v="3"/>
    <n v="10"/>
    <s v="Oct"/>
    <x v="3"/>
    <x v="4"/>
    <x v="0"/>
    <x v="0"/>
    <x v="1"/>
    <x v="1"/>
    <n v="1"/>
    <n v="93.39"/>
    <n v="93.39"/>
    <n v="0"/>
    <n v="0"/>
    <n v="45.98"/>
    <n v="93.39"/>
    <n v="45.98"/>
    <n v="47.410000000000004"/>
    <n v="0.50765606595995294"/>
  </r>
  <r>
    <n v="261"/>
    <x v="281"/>
    <n v="2026"/>
    <x v="3"/>
    <n v="10"/>
    <s v="Oct"/>
    <x v="2"/>
    <x v="3"/>
    <x v="0"/>
    <x v="2"/>
    <x v="3"/>
    <x v="5"/>
    <n v="1"/>
    <n v="336.56"/>
    <n v="336.56"/>
    <n v="0"/>
    <n v="0"/>
    <n v="189.74"/>
    <n v="336.56"/>
    <n v="189.74"/>
    <n v="146.82"/>
    <n v="0.43623722367482765"/>
  </r>
  <r>
    <n v="291"/>
    <x v="281"/>
    <n v="2026"/>
    <x v="3"/>
    <n v="10"/>
    <s v="Oct"/>
    <x v="2"/>
    <x v="2"/>
    <x v="0"/>
    <x v="1"/>
    <x v="2"/>
    <x v="15"/>
    <n v="2"/>
    <n v="132.47999999999999"/>
    <n v="264.95999999999998"/>
    <n v="0.1"/>
    <n v="26.495999999999999"/>
    <n v="67.48"/>
    <n v="238.464"/>
    <n v="134.96"/>
    <n v="103.50399999999999"/>
    <n v="0.43404455179817497"/>
  </r>
  <r>
    <n v="670"/>
    <x v="281"/>
    <n v="2026"/>
    <x v="3"/>
    <n v="10"/>
    <s v="Oct"/>
    <x v="1"/>
    <x v="14"/>
    <x v="2"/>
    <x v="0"/>
    <x v="1"/>
    <x v="1"/>
    <n v="1"/>
    <n v="92.59"/>
    <n v="92.59"/>
    <n v="0"/>
    <n v="0"/>
    <n v="44.46"/>
    <n v="92.59"/>
    <n v="44.46"/>
    <n v="48.13"/>
    <n v="0.51981855491953777"/>
  </r>
  <r>
    <n v="1306"/>
    <x v="281"/>
    <n v="2026"/>
    <x v="3"/>
    <n v="10"/>
    <s v="Oct"/>
    <x v="3"/>
    <x v="8"/>
    <x v="2"/>
    <x v="2"/>
    <x v="4"/>
    <x v="14"/>
    <n v="1"/>
    <n v="35.450000000000003"/>
    <n v="35.450000000000003"/>
    <n v="0.05"/>
    <n v="1.7725000000000002"/>
    <n v="14.23"/>
    <n v="33.677500000000002"/>
    <n v="14.23"/>
    <n v="19.447500000000002"/>
    <n v="0.57746269764679681"/>
  </r>
  <r>
    <n v="2400"/>
    <x v="281"/>
    <n v="2026"/>
    <x v="3"/>
    <n v="10"/>
    <s v="Oct"/>
    <x v="2"/>
    <x v="2"/>
    <x v="0"/>
    <x v="1"/>
    <x v="1"/>
    <x v="1"/>
    <n v="2"/>
    <n v="93.83"/>
    <n v="187.66"/>
    <n v="0.1"/>
    <n v="18.766000000000002"/>
    <n v="44.27"/>
    <n v="168.89400000000001"/>
    <n v="88.54"/>
    <n v="80.353999999999999"/>
    <n v="0.47576586498040191"/>
  </r>
  <r>
    <n v="3816"/>
    <x v="281"/>
    <n v="2026"/>
    <x v="3"/>
    <n v="10"/>
    <s v="Oct"/>
    <x v="1"/>
    <x v="12"/>
    <x v="0"/>
    <x v="1"/>
    <x v="4"/>
    <x v="14"/>
    <n v="1"/>
    <n v="36.32"/>
    <n v="36.32"/>
    <n v="0"/>
    <n v="0"/>
    <n v="13.6"/>
    <n v="36.32"/>
    <n v="13.6"/>
    <n v="22.72"/>
    <n v="0.62555066079295152"/>
  </r>
  <r>
    <n v="4038"/>
    <x v="281"/>
    <n v="2026"/>
    <x v="3"/>
    <n v="10"/>
    <s v="Oct"/>
    <x v="0"/>
    <x v="15"/>
    <x v="0"/>
    <x v="0"/>
    <x v="4"/>
    <x v="12"/>
    <n v="2"/>
    <n v="125.56"/>
    <n v="251.12"/>
    <n v="0.1"/>
    <n v="25.112000000000002"/>
    <n v="67.260000000000005"/>
    <n v="226.00800000000001"/>
    <n v="134.52000000000001"/>
    <n v="91.488"/>
    <n v="0.40479983009450993"/>
  </r>
  <r>
    <n v="4686"/>
    <x v="281"/>
    <n v="2026"/>
    <x v="3"/>
    <n v="10"/>
    <s v="Oct"/>
    <x v="0"/>
    <x v="15"/>
    <x v="3"/>
    <x v="1"/>
    <x v="3"/>
    <x v="19"/>
    <n v="2"/>
    <n v="124.91"/>
    <n v="249.82"/>
    <n v="0"/>
    <n v="0"/>
    <n v="60.33"/>
    <n v="249.82"/>
    <n v="120.66"/>
    <n v="129.16"/>
    <n v="0.51701224881914976"/>
  </r>
  <r>
    <n v="5076"/>
    <x v="281"/>
    <n v="2026"/>
    <x v="3"/>
    <n v="10"/>
    <s v="Oct"/>
    <x v="1"/>
    <x v="12"/>
    <x v="0"/>
    <x v="1"/>
    <x v="3"/>
    <x v="7"/>
    <n v="1"/>
    <n v="199.32"/>
    <n v="199.32"/>
    <n v="0"/>
    <n v="0"/>
    <n v="103.83"/>
    <n v="199.32"/>
    <n v="103.83"/>
    <n v="95.49"/>
    <n v="0.4790788681517158"/>
  </r>
  <r>
    <n v="1339"/>
    <x v="282"/>
    <n v="2026"/>
    <x v="3"/>
    <n v="10"/>
    <s v="Oct"/>
    <x v="1"/>
    <x v="11"/>
    <x v="0"/>
    <x v="0"/>
    <x v="3"/>
    <x v="5"/>
    <n v="4"/>
    <n v="337.38"/>
    <n v="1349.52"/>
    <n v="0.05"/>
    <n v="67.475999999999999"/>
    <n v="194.94"/>
    <n v="1282.0439999999999"/>
    <n v="779.76"/>
    <n v="502.28399999999988"/>
    <n v="0.39178374533167343"/>
  </r>
  <r>
    <n v="1884"/>
    <x v="282"/>
    <n v="2026"/>
    <x v="3"/>
    <n v="10"/>
    <s v="Oct"/>
    <x v="2"/>
    <x v="2"/>
    <x v="0"/>
    <x v="2"/>
    <x v="3"/>
    <x v="13"/>
    <n v="3"/>
    <n v="82.18"/>
    <n v="246.54000000000002"/>
    <n v="0.1"/>
    <n v="24.654000000000003"/>
    <n v="39.82"/>
    <n v="221.88600000000002"/>
    <n v="119.46000000000001"/>
    <n v="102.42600000000002"/>
    <n v="0.46161542413671885"/>
  </r>
  <r>
    <n v="3568"/>
    <x v="282"/>
    <n v="2026"/>
    <x v="3"/>
    <n v="10"/>
    <s v="Oct"/>
    <x v="0"/>
    <x v="15"/>
    <x v="1"/>
    <x v="1"/>
    <x v="1"/>
    <x v="17"/>
    <n v="15"/>
    <n v="70.25"/>
    <n v="1053.75"/>
    <n v="0.1"/>
    <n v="105.375"/>
    <n v="32.19"/>
    <n v="948.375"/>
    <n v="482.84999999999997"/>
    <n v="465.52500000000003"/>
    <n v="0.49086595492289448"/>
  </r>
  <r>
    <n v="4171"/>
    <x v="282"/>
    <n v="2026"/>
    <x v="3"/>
    <n v="10"/>
    <s v="Oct"/>
    <x v="3"/>
    <x v="7"/>
    <x v="2"/>
    <x v="1"/>
    <x v="2"/>
    <x v="2"/>
    <n v="2"/>
    <n v="35.36"/>
    <n v="70.72"/>
    <n v="0"/>
    <n v="0"/>
    <n v="13.49"/>
    <n v="70.72"/>
    <n v="26.98"/>
    <n v="43.739999999999995"/>
    <n v="0.61849547511312208"/>
  </r>
  <r>
    <n v="4477"/>
    <x v="282"/>
    <n v="2026"/>
    <x v="3"/>
    <n v="10"/>
    <s v="Oct"/>
    <x v="2"/>
    <x v="5"/>
    <x v="2"/>
    <x v="1"/>
    <x v="2"/>
    <x v="9"/>
    <n v="1"/>
    <n v="46.01"/>
    <n v="46.01"/>
    <n v="0"/>
    <n v="0"/>
    <n v="18.239999999999998"/>
    <n v="46.01"/>
    <n v="18.239999999999998"/>
    <n v="27.77"/>
    <n v="0.6035644425124973"/>
  </r>
  <r>
    <n v="3368"/>
    <x v="283"/>
    <n v="2026"/>
    <x v="3"/>
    <n v="10"/>
    <s v="Oct"/>
    <x v="0"/>
    <x v="9"/>
    <x v="0"/>
    <x v="0"/>
    <x v="1"/>
    <x v="1"/>
    <n v="1"/>
    <n v="89.88"/>
    <n v="89.88"/>
    <n v="0"/>
    <n v="0"/>
    <n v="46.15"/>
    <n v="89.88"/>
    <n v="46.15"/>
    <n v="43.73"/>
    <n v="0.48653760569648419"/>
  </r>
  <r>
    <n v="3566"/>
    <x v="283"/>
    <n v="2026"/>
    <x v="3"/>
    <n v="10"/>
    <s v="Oct"/>
    <x v="1"/>
    <x v="12"/>
    <x v="0"/>
    <x v="1"/>
    <x v="4"/>
    <x v="10"/>
    <n v="1"/>
    <n v="41.33"/>
    <n v="41.33"/>
    <n v="0"/>
    <n v="0"/>
    <n v="14.47"/>
    <n v="41.33"/>
    <n v="14.47"/>
    <n v="26.86"/>
    <n v="0.6498911202516332"/>
  </r>
  <r>
    <n v="4420"/>
    <x v="283"/>
    <n v="2026"/>
    <x v="3"/>
    <n v="10"/>
    <s v="Oct"/>
    <x v="2"/>
    <x v="5"/>
    <x v="1"/>
    <x v="2"/>
    <x v="0"/>
    <x v="6"/>
    <n v="15"/>
    <n v="40.78"/>
    <n v="611.70000000000005"/>
    <n v="0.15"/>
    <n v="91.75500000000001"/>
    <n v="17.07"/>
    <n v="519.94500000000005"/>
    <n v="256.05"/>
    <n v="263.89500000000004"/>
    <n v="0.5075440671609498"/>
  </r>
  <r>
    <n v="513"/>
    <x v="284"/>
    <n v="2026"/>
    <x v="3"/>
    <n v="10"/>
    <s v="Oct"/>
    <x v="3"/>
    <x v="7"/>
    <x v="0"/>
    <x v="2"/>
    <x v="2"/>
    <x v="18"/>
    <n v="1"/>
    <n v="163.87"/>
    <n v="163.87"/>
    <n v="0"/>
    <n v="0"/>
    <n v="85.76"/>
    <n v="163.87"/>
    <n v="85.76"/>
    <n v="78.11"/>
    <n v="0.47665832672240188"/>
  </r>
  <r>
    <n v="786"/>
    <x v="284"/>
    <n v="2026"/>
    <x v="3"/>
    <n v="10"/>
    <s v="Oct"/>
    <x v="2"/>
    <x v="3"/>
    <x v="0"/>
    <x v="1"/>
    <x v="4"/>
    <x v="14"/>
    <n v="1"/>
    <n v="35.39"/>
    <n v="35.39"/>
    <n v="0.05"/>
    <n v="1.7695000000000001"/>
    <n v="13.68"/>
    <n v="33.6205"/>
    <n v="13.68"/>
    <n v="19.9405"/>
    <n v="0.59310539700480358"/>
  </r>
  <r>
    <n v="3771"/>
    <x v="284"/>
    <n v="2026"/>
    <x v="3"/>
    <n v="10"/>
    <s v="Oct"/>
    <x v="2"/>
    <x v="3"/>
    <x v="0"/>
    <x v="2"/>
    <x v="3"/>
    <x v="13"/>
    <n v="2"/>
    <n v="80.2"/>
    <n v="160.4"/>
    <n v="0"/>
    <n v="0"/>
    <n v="39.590000000000003"/>
    <n v="160.4"/>
    <n v="79.180000000000007"/>
    <n v="81.22"/>
    <n v="0.50635910224438896"/>
  </r>
  <r>
    <n v="3910"/>
    <x v="284"/>
    <n v="2026"/>
    <x v="3"/>
    <n v="10"/>
    <s v="Oct"/>
    <x v="2"/>
    <x v="2"/>
    <x v="0"/>
    <x v="2"/>
    <x v="0"/>
    <x v="6"/>
    <n v="3"/>
    <n v="41.09"/>
    <n v="123.27000000000001"/>
    <n v="0"/>
    <n v="0"/>
    <n v="17.18"/>
    <n v="123.27000000000001"/>
    <n v="51.54"/>
    <n v="71.730000000000018"/>
    <n v="0.58189340472134354"/>
  </r>
  <r>
    <n v="330"/>
    <x v="285"/>
    <n v="2026"/>
    <x v="3"/>
    <n v="10"/>
    <s v="Oct"/>
    <x v="1"/>
    <x v="12"/>
    <x v="1"/>
    <x v="2"/>
    <x v="2"/>
    <x v="2"/>
    <n v="5"/>
    <n v="36.97"/>
    <n v="184.85"/>
    <n v="0.15"/>
    <n v="27.727499999999999"/>
    <n v="13.93"/>
    <n v="157.1225"/>
    <n v="69.650000000000006"/>
    <n v="87.472499999999997"/>
    <n v="0.55671530175500006"/>
  </r>
  <r>
    <n v="707"/>
    <x v="285"/>
    <n v="2026"/>
    <x v="3"/>
    <n v="10"/>
    <s v="Oct"/>
    <x v="2"/>
    <x v="5"/>
    <x v="2"/>
    <x v="1"/>
    <x v="2"/>
    <x v="2"/>
    <n v="4"/>
    <n v="35.880000000000003"/>
    <n v="143.52000000000001"/>
    <n v="0.05"/>
    <n v="7.176000000000001"/>
    <n v="13.45"/>
    <n v="136.34399999999999"/>
    <n v="53.8"/>
    <n v="82.543999999999997"/>
    <n v="0.60540984568444522"/>
  </r>
  <r>
    <n v="989"/>
    <x v="285"/>
    <n v="2026"/>
    <x v="3"/>
    <n v="10"/>
    <s v="Oct"/>
    <x v="1"/>
    <x v="11"/>
    <x v="0"/>
    <x v="0"/>
    <x v="0"/>
    <x v="6"/>
    <n v="3"/>
    <n v="40.42"/>
    <n v="121.26"/>
    <n v="0"/>
    <n v="0"/>
    <n v="16.79"/>
    <n v="121.26"/>
    <n v="50.37"/>
    <n v="70.890000000000015"/>
    <n v="0.58461157842652167"/>
  </r>
  <r>
    <n v="1904"/>
    <x v="285"/>
    <n v="2026"/>
    <x v="3"/>
    <n v="10"/>
    <s v="Oct"/>
    <x v="3"/>
    <x v="8"/>
    <x v="2"/>
    <x v="0"/>
    <x v="0"/>
    <x v="4"/>
    <n v="1"/>
    <n v="50.34"/>
    <n v="50.34"/>
    <n v="0.15"/>
    <n v="7.5510000000000002"/>
    <n v="22.56"/>
    <n v="42.789000000000001"/>
    <n v="22.56"/>
    <n v="20.229000000000003"/>
    <n v="0.47276169108883132"/>
  </r>
  <r>
    <n v="2854"/>
    <x v="285"/>
    <n v="2026"/>
    <x v="3"/>
    <n v="10"/>
    <s v="Oct"/>
    <x v="0"/>
    <x v="15"/>
    <x v="2"/>
    <x v="1"/>
    <x v="2"/>
    <x v="2"/>
    <n v="3"/>
    <n v="36.049999999999997"/>
    <n v="108.14999999999999"/>
    <n v="0.1"/>
    <n v="10.815"/>
    <n v="13.87"/>
    <n v="97.334999999999994"/>
    <n v="41.61"/>
    <n v="55.724999999999994"/>
    <n v="0.57250732008013561"/>
  </r>
  <r>
    <n v="3212"/>
    <x v="285"/>
    <n v="2026"/>
    <x v="3"/>
    <n v="10"/>
    <s v="Oct"/>
    <x v="2"/>
    <x v="2"/>
    <x v="1"/>
    <x v="0"/>
    <x v="0"/>
    <x v="6"/>
    <n v="15"/>
    <n v="40"/>
    <n v="600"/>
    <n v="0.1"/>
    <n v="60"/>
    <n v="16.420000000000002"/>
    <n v="540"/>
    <n v="246.3"/>
    <n v="293.7"/>
    <n v="0.54388888888888887"/>
  </r>
  <r>
    <n v="4479"/>
    <x v="285"/>
    <n v="2026"/>
    <x v="3"/>
    <n v="10"/>
    <s v="Oct"/>
    <x v="3"/>
    <x v="7"/>
    <x v="2"/>
    <x v="0"/>
    <x v="1"/>
    <x v="11"/>
    <n v="1"/>
    <n v="151.68"/>
    <n v="151.68"/>
    <n v="0.05"/>
    <n v="7.5840000000000005"/>
    <n v="78.98"/>
    <n v="144.096"/>
    <n v="78.98"/>
    <n v="65.116"/>
    <n v="0.45189318232289583"/>
  </r>
  <r>
    <n v="4574"/>
    <x v="285"/>
    <n v="2026"/>
    <x v="3"/>
    <n v="10"/>
    <s v="Oct"/>
    <x v="1"/>
    <x v="14"/>
    <x v="0"/>
    <x v="2"/>
    <x v="4"/>
    <x v="14"/>
    <n v="1"/>
    <n v="36.53"/>
    <n v="36.53"/>
    <n v="0"/>
    <n v="0"/>
    <n v="14.01"/>
    <n v="36.53"/>
    <n v="14.01"/>
    <n v="22.520000000000003"/>
    <n v="0.61647960580344929"/>
  </r>
  <r>
    <n v="4815"/>
    <x v="285"/>
    <n v="2026"/>
    <x v="3"/>
    <n v="10"/>
    <s v="Oct"/>
    <x v="0"/>
    <x v="0"/>
    <x v="2"/>
    <x v="2"/>
    <x v="0"/>
    <x v="6"/>
    <n v="1"/>
    <n v="39.89"/>
    <n v="39.89"/>
    <n v="0.05"/>
    <n v="1.9945000000000002"/>
    <n v="16.91"/>
    <n v="37.895499999999998"/>
    <n v="16.91"/>
    <n v="20.985499999999998"/>
    <n v="0.55377287540737019"/>
  </r>
  <r>
    <n v="5027"/>
    <x v="285"/>
    <n v="2026"/>
    <x v="3"/>
    <n v="10"/>
    <s v="Oct"/>
    <x v="2"/>
    <x v="10"/>
    <x v="0"/>
    <x v="1"/>
    <x v="1"/>
    <x v="11"/>
    <n v="1"/>
    <n v="154.53"/>
    <n v="154.53"/>
    <n v="0"/>
    <n v="0"/>
    <n v="77.930000000000007"/>
    <n v="154.53"/>
    <n v="77.930000000000007"/>
    <n v="76.599999999999994"/>
    <n v="0.49569662848637802"/>
  </r>
  <r>
    <n v="1794"/>
    <x v="286"/>
    <n v="2026"/>
    <x v="3"/>
    <n v="10"/>
    <s v="Oct"/>
    <x v="3"/>
    <x v="8"/>
    <x v="3"/>
    <x v="2"/>
    <x v="0"/>
    <x v="4"/>
    <n v="2"/>
    <n v="50.64"/>
    <n v="101.28"/>
    <n v="0.05"/>
    <n v="5.0640000000000001"/>
    <n v="22.28"/>
    <n v="96.215999999999994"/>
    <n v="44.56"/>
    <n v="51.655999999999992"/>
    <n v="0.53687536376486233"/>
  </r>
  <r>
    <n v="1867"/>
    <x v="286"/>
    <n v="2026"/>
    <x v="3"/>
    <n v="10"/>
    <s v="Oct"/>
    <x v="0"/>
    <x v="0"/>
    <x v="0"/>
    <x v="1"/>
    <x v="4"/>
    <x v="10"/>
    <n v="3"/>
    <n v="40.880000000000003"/>
    <n v="122.64000000000001"/>
    <n v="0.05"/>
    <n v="6.1320000000000014"/>
    <n v="14.59"/>
    <n v="116.50800000000001"/>
    <n v="43.769999999999996"/>
    <n v="72.738000000000014"/>
    <n v="0.62431764342362761"/>
  </r>
  <r>
    <n v="2088"/>
    <x v="286"/>
    <n v="2026"/>
    <x v="3"/>
    <n v="10"/>
    <s v="Oct"/>
    <x v="3"/>
    <x v="4"/>
    <x v="2"/>
    <x v="0"/>
    <x v="1"/>
    <x v="3"/>
    <n v="1"/>
    <n v="141.77000000000001"/>
    <n v="141.77000000000001"/>
    <n v="0"/>
    <n v="0"/>
    <n v="78.48"/>
    <n v="141.77000000000001"/>
    <n v="78.48"/>
    <n v="63.290000000000006"/>
    <n v="0.44642731184312623"/>
  </r>
  <r>
    <n v="2270"/>
    <x v="286"/>
    <n v="2026"/>
    <x v="3"/>
    <n v="10"/>
    <s v="Oct"/>
    <x v="3"/>
    <x v="7"/>
    <x v="0"/>
    <x v="1"/>
    <x v="3"/>
    <x v="7"/>
    <n v="3"/>
    <n v="199.99"/>
    <n v="599.97"/>
    <n v="0.15"/>
    <n v="89.995500000000007"/>
    <n v="101.86"/>
    <n v="509.97450000000003"/>
    <n v="305.58"/>
    <n v="204.39450000000005"/>
    <n v="0.40079356909021929"/>
  </r>
  <r>
    <n v="3789"/>
    <x v="286"/>
    <n v="2026"/>
    <x v="3"/>
    <n v="10"/>
    <s v="Oct"/>
    <x v="3"/>
    <x v="4"/>
    <x v="3"/>
    <x v="1"/>
    <x v="0"/>
    <x v="4"/>
    <n v="2"/>
    <n v="50.56"/>
    <n v="101.12"/>
    <n v="0"/>
    <n v="0"/>
    <n v="23.04"/>
    <n v="101.12"/>
    <n v="46.08"/>
    <n v="55.040000000000006"/>
    <n v="0.54430379746835444"/>
  </r>
  <r>
    <n v="4323"/>
    <x v="286"/>
    <n v="2026"/>
    <x v="3"/>
    <n v="10"/>
    <s v="Oct"/>
    <x v="3"/>
    <x v="7"/>
    <x v="0"/>
    <x v="1"/>
    <x v="2"/>
    <x v="9"/>
    <n v="1"/>
    <n v="47.38"/>
    <n v="47.38"/>
    <n v="0"/>
    <n v="0"/>
    <n v="17.86"/>
    <n v="47.38"/>
    <n v="17.86"/>
    <n v="29.520000000000003"/>
    <n v="0.62304769945124527"/>
  </r>
  <r>
    <n v="276"/>
    <x v="287"/>
    <n v="2026"/>
    <x v="3"/>
    <n v="10"/>
    <s v="Oct"/>
    <x v="2"/>
    <x v="2"/>
    <x v="0"/>
    <x v="2"/>
    <x v="1"/>
    <x v="1"/>
    <n v="1"/>
    <n v="92.74"/>
    <n v="92.74"/>
    <n v="0.15"/>
    <n v="13.911"/>
    <n v="44.52"/>
    <n v="78.828999999999994"/>
    <n v="44.52"/>
    <n v="34.30899999999999"/>
    <n v="0.43523322635070844"/>
  </r>
  <r>
    <n v="791"/>
    <x v="287"/>
    <n v="2026"/>
    <x v="3"/>
    <n v="10"/>
    <s v="Oct"/>
    <x v="3"/>
    <x v="13"/>
    <x v="2"/>
    <x v="0"/>
    <x v="0"/>
    <x v="4"/>
    <n v="3"/>
    <n v="51.57"/>
    <n v="154.71"/>
    <n v="0.1"/>
    <n v="15.471000000000002"/>
    <n v="21.82"/>
    <n v="139.239"/>
    <n v="65.460000000000008"/>
    <n v="73.778999999999996"/>
    <n v="0.52987309589985565"/>
  </r>
  <r>
    <n v="1033"/>
    <x v="287"/>
    <n v="2026"/>
    <x v="3"/>
    <n v="10"/>
    <s v="Oct"/>
    <x v="1"/>
    <x v="12"/>
    <x v="0"/>
    <x v="1"/>
    <x v="1"/>
    <x v="17"/>
    <n v="1"/>
    <n v="70.47"/>
    <n v="70.47"/>
    <n v="0.1"/>
    <n v="7.0470000000000006"/>
    <n v="31.52"/>
    <n v="63.423000000000002"/>
    <n v="31.52"/>
    <n v="31.903000000000002"/>
    <n v="0.50301940936253409"/>
  </r>
  <r>
    <n v="1247"/>
    <x v="287"/>
    <n v="2026"/>
    <x v="3"/>
    <n v="10"/>
    <s v="Oct"/>
    <x v="0"/>
    <x v="0"/>
    <x v="0"/>
    <x v="1"/>
    <x v="1"/>
    <x v="17"/>
    <n v="1"/>
    <n v="71.05"/>
    <n v="71.05"/>
    <n v="0"/>
    <n v="0"/>
    <n v="33.32"/>
    <n v="71.05"/>
    <n v="33.32"/>
    <n v="37.729999999999997"/>
    <n v="0.53103448275862064"/>
  </r>
  <r>
    <n v="1321"/>
    <x v="287"/>
    <n v="2026"/>
    <x v="3"/>
    <n v="10"/>
    <s v="Oct"/>
    <x v="3"/>
    <x v="13"/>
    <x v="2"/>
    <x v="0"/>
    <x v="0"/>
    <x v="6"/>
    <n v="3"/>
    <n v="39.83"/>
    <n v="119.49"/>
    <n v="0.1"/>
    <n v="11.949"/>
    <n v="16.93"/>
    <n v="107.541"/>
    <n v="50.79"/>
    <n v="56.750999999999998"/>
    <n v="0.52771501101905316"/>
  </r>
  <r>
    <n v="2048"/>
    <x v="287"/>
    <n v="2026"/>
    <x v="3"/>
    <n v="10"/>
    <s v="Oct"/>
    <x v="3"/>
    <x v="7"/>
    <x v="0"/>
    <x v="1"/>
    <x v="4"/>
    <x v="16"/>
    <n v="3"/>
    <n v="49.5"/>
    <n v="148.5"/>
    <n v="0.05"/>
    <n v="7.4250000000000007"/>
    <n v="22"/>
    <n v="141.07499999999999"/>
    <n v="66"/>
    <n v="75.074999999999989"/>
    <n v="0.53216374269005839"/>
  </r>
  <r>
    <n v="2082"/>
    <x v="287"/>
    <n v="2026"/>
    <x v="3"/>
    <n v="10"/>
    <s v="Oct"/>
    <x v="1"/>
    <x v="6"/>
    <x v="3"/>
    <x v="1"/>
    <x v="1"/>
    <x v="1"/>
    <n v="1"/>
    <n v="91.99"/>
    <n v="91.99"/>
    <n v="0"/>
    <n v="0"/>
    <n v="44.86"/>
    <n v="91.99"/>
    <n v="44.86"/>
    <n v="47.129999999999995"/>
    <n v="0.51233829764104788"/>
  </r>
  <r>
    <n v="2177"/>
    <x v="287"/>
    <n v="2026"/>
    <x v="3"/>
    <n v="10"/>
    <s v="Oct"/>
    <x v="0"/>
    <x v="15"/>
    <x v="3"/>
    <x v="0"/>
    <x v="0"/>
    <x v="0"/>
    <n v="1"/>
    <n v="79.78"/>
    <n v="79.78"/>
    <n v="0.05"/>
    <n v="3.9890000000000003"/>
    <n v="41.59"/>
    <n v="75.790999999999997"/>
    <n v="41.59"/>
    <n v="34.200999999999993"/>
    <n v="0.45125410668812915"/>
  </r>
  <r>
    <n v="3776"/>
    <x v="287"/>
    <n v="2026"/>
    <x v="3"/>
    <n v="10"/>
    <s v="Oct"/>
    <x v="3"/>
    <x v="8"/>
    <x v="0"/>
    <x v="0"/>
    <x v="0"/>
    <x v="0"/>
    <n v="1"/>
    <n v="82.97"/>
    <n v="82.97"/>
    <n v="0"/>
    <n v="0"/>
    <n v="43.09"/>
    <n v="82.97"/>
    <n v="43.09"/>
    <n v="39.879999999999995"/>
    <n v="0.48065565867180904"/>
  </r>
  <r>
    <n v="4542"/>
    <x v="287"/>
    <n v="2026"/>
    <x v="3"/>
    <n v="10"/>
    <s v="Oct"/>
    <x v="0"/>
    <x v="9"/>
    <x v="0"/>
    <x v="2"/>
    <x v="0"/>
    <x v="8"/>
    <n v="1"/>
    <n v="103.33"/>
    <n v="103.33"/>
    <n v="0"/>
    <n v="0"/>
    <n v="50.85"/>
    <n v="103.33"/>
    <n v="50.85"/>
    <n v="52.48"/>
    <n v="0.5078873512048776"/>
  </r>
  <r>
    <n v="36"/>
    <x v="288"/>
    <n v="2026"/>
    <x v="3"/>
    <n v="10"/>
    <s v="Oct"/>
    <x v="0"/>
    <x v="9"/>
    <x v="0"/>
    <x v="1"/>
    <x v="1"/>
    <x v="3"/>
    <n v="3"/>
    <n v="142.54"/>
    <n v="427.62"/>
    <n v="0.05"/>
    <n v="21.381"/>
    <n v="81.599999999999994"/>
    <n v="406.23899999999998"/>
    <n v="244.79999999999998"/>
    <n v="161.43899999999999"/>
    <n v="0.39739906803630376"/>
  </r>
  <r>
    <n v="64"/>
    <x v="288"/>
    <n v="2026"/>
    <x v="3"/>
    <n v="10"/>
    <s v="Oct"/>
    <x v="2"/>
    <x v="16"/>
    <x v="0"/>
    <x v="1"/>
    <x v="1"/>
    <x v="1"/>
    <n v="3"/>
    <n v="92.14"/>
    <n v="276.42"/>
    <n v="0.1"/>
    <n v="27.642000000000003"/>
    <n v="46.43"/>
    <n v="248.77800000000002"/>
    <n v="139.29"/>
    <n v="109.48800000000003"/>
    <n v="0.44010322456165746"/>
  </r>
  <r>
    <n v="529"/>
    <x v="288"/>
    <n v="2026"/>
    <x v="3"/>
    <n v="10"/>
    <s v="Oct"/>
    <x v="3"/>
    <x v="7"/>
    <x v="2"/>
    <x v="2"/>
    <x v="2"/>
    <x v="18"/>
    <n v="2"/>
    <n v="165.23"/>
    <n v="330.46"/>
    <n v="0"/>
    <n v="0"/>
    <n v="88.87"/>
    <n v="330.46"/>
    <n v="177.74"/>
    <n v="152.71999999999997"/>
    <n v="0.46214367850874533"/>
  </r>
  <r>
    <n v="1815"/>
    <x v="288"/>
    <n v="2026"/>
    <x v="3"/>
    <n v="10"/>
    <s v="Oct"/>
    <x v="3"/>
    <x v="4"/>
    <x v="0"/>
    <x v="2"/>
    <x v="4"/>
    <x v="12"/>
    <n v="1"/>
    <n v="121.92"/>
    <n v="121.92"/>
    <n v="0"/>
    <n v="0"/>
    <n v="71.02"/>
    <n v="121.92"/>
    <n v="71.02"/>
    <n v="50.900000000000006"/>
    <n v="0.41748687664042"/>
  </r>
  <r>
    <n v="1820"/>
    <x v="288"/>
    <n v="2026"/>
    <x v="3"/>
    <n v="10"/>
    <s v="Oct"/>
    <x v="1"/>
    <x v="1"/>
    <x v="0"/>
    <x v="0"/>
    <x v="2"/>
    <x v="2"/>
    <n v="3"/>
    <n v="36.46"/>
    <n v="109.38"/>
    <n v="0.05"/>
    <n v="5.4690000000000003"/>
    <n v="13.9"/>
    <n v="103.91099999999999"/>
    <n v="41.7"/>
    <n v="62.210999999999984"/>
    <n v="0.5986950370990558"/>
  </r>
  <r>
    <n v="2028"/>
    <x v="288"/>
    <n v="2026"/>
    <x v="3"/>
    <n v="10"/>
    <s v="Oct"/>
    <x v="3"/>
    <x v="4"/>
    <x v="2"/>
    <x v="2"/>
    <x v="4"/>
    <x v="16"/>
    <n v="3"/>
    <n v="51.89"/>
    <n v="155.67000000000002"/>
    <n v="0.1"/>
    <n v="15.567000000000002"/>
    <n v="21.56"/>
    <n v="140.10300000000001"/>
    <n v="64.679999999999993"/>
    <n v="75.423000000000016"/>
    <n v="0.53833965011455864"/>
  </r>
  <r>
    <n v="2741"/>
    <x v="288"/>
    <n v="2026"/>
    <x v="3"/>
    <n v="10"/>
    <s v="Oct"/>
    <x v="3"/>
    <x v="4"/>
    <x v="0"/>
    <x v="0"/>
    <x v="4"/>
    <x v="10"/>
    <n v="1"/>
    <n v="40.75"/>
    <n v="40.75"/>
    <n v="0"/>
    <n v="0"/>
    <n v="14.7"/>
    <n v="40.75"/>
    <n v="14.7"/>
    <n v="26.05"/>
    <n v="0.63926380368098157"/>
  </r>
  <r>
    <n v="3602"/>
    <x v="288"/>
    <n v="2026"/>
    <x v="3"/>
    <n v="10"/>
    <s v="Oct"/>
    <x v="2"/>
    <x v="5"/>
    <x v="1"/>
    <x v="2"/>
    <x v="3"/>
    <x v="5"/>
    <n v="4"/>
    <n v="345.13"/>
    <n v="1380.52"/>
    <n v="0.05"/>
    <n v="69.025999999999996"/>
    <n v="200.02"/>
    <n v="1311.4939999999999"/>
    <n v="800.08"/>
    <n v="511.41399999999987"/>
    <n v="0.38994764749209671"/>
  </r>
  <r>
    <n v="4116"/>
    <x v="288"/>
    <n v="2026"/>
    <x v="3"/>
    <n v="10"/>
    <s v="Oct"/>
    <x v="1"/>
    <x v="6"/>
    <x v="2"/>
    <x v="1"/>
    <x v="2"/>
    <x v="2"/>
    <n v="2"/>
    <n v="37.1"/>
    <n v="74.2"/>
    <n v="0"/>
    <n v="0"/>
    <n v="13.31"/>
    <n v="74.2"/>
    <n v="26.62"/>
    <n v="47.58"/>
    <n v="0.64123989218328836"/>
  </r>
  <r>
    <n v="4197"/>
    <x v="288"/>
    <n v="2026"/>
    <x v="3"/>
    <n v="10"/>
    <s v="Oct"/>
    <x v="3"/>
    <x v="7"/>
    <x v="3"/>
    <x v="1"/>
    <x v="1"/>
    <x v="1"/>
    <n v="3"/>
    <n v="94.19"/>
    <n v="282.57"/>
    <n v="0"/>
    <n v="0"/>
    <n v="44.89"/>
    <n v="282.57"/>
    <n v="134.67000000000002"/>
    <n v="147.89999999999998"/>
    <n v="0.52341012846374346"/>
  </r>
  <r>
    <n v="360"/>
    <x v="289"/>
    <n v="2026"/>
    <x v="3"/>
    <n v="10"/>
    <s v="Oct"/>
    <x v="3"/>
    <x v="8"/>
    <x v="0"/>
    <x v="0"/>
    <x v="3"/>
    <x v="13"/>
    <n v="2"/>
    <n v="82.52"/>
    <n v="165.04"/>
    <n v="0.05"/>
    <n v="8.2520000000000007"/>
    <n v="38.61"/>
    <n v="156.78799999999998"/>
    <n v="77.22"/>
    <n v="79.567999999999984"/>
    <n v="0.50748781794525089"/>
  </r>
  <r>
    <n v="427"/>
    <x v="289"/>
    <n v="2026"/>
    <x v="3"/>
    <n v="10"/>
    <s v="Oct"/>
    <x v="3"/>
    <x v="13"/>
    <x v="0"/>
    <x v="2"/>
    <x v="1"/>
    <x v="11"/>
    <n v="1"/>
    <n v="155.16"/>
    <n v="155.16"/>
    <n v="0"/>
    <n v="0"/>
    <n v="78.84"/>
    <n v="155.16"/>
    <n v="78.84"/>
    <n v="76.319999999999993"/>
    <n v="0.49187935034802782"/>
  </r>
  <r>
    <n v="1018"/>
    <x v="289"/>
    <n v="2026"/>
    <x v="3"/>
    <n v="10"/>
    <s v="Oct"/>
    <x v="3"/>
    <x v="13"/>
    <x v="3"/>
    <x v="0"/>
    <x v="2"/>
    <x v="9"/>
    <n v="1"/>
    <n v="46.36"/>
    <n v="46.36"/>
    <n v="0.05"/>
    <n v="2.3180000000000001"/>
    <n v="18.399999999999999"/>
    <n v="44.041999999999994"/>
    <n v="18.399999999999999"/>
    <n v="25.641999999999996"/>
    <n v="0.58221697470596245"/>
  </r>
  <r>
    <n v="1179"/>
    <x v="289"/>
    <n v="2026"/>
    <x v="3"/>
    <n v="10"/>
    <s v="Oct"/>
    <x v="2"/>
    <x v="16"/>
    <x v="0"/>
    <x v="2"/>
    <x v="0"/>
    <x v="0"/>
    <n v="1"/>
    <n v="81.47"/>
    <n v="81.47"/>
    <n v="0"/>
    <n v="0"/>
    <n v="43.67"/>
    <n v="81.47"/>
    <n v="43.67"/>
    <n v="37.799999999999997"/>
    <n v="0.463974469129741"/>
  </r>
  <r>
    <n v="2267"/>
    <x v="289"/>
    <n v="2026"/>
    <x v="3"/>
    <n v="10"/>
    <s v="Oct"/>
    <x v="0"/>
    <x v="15"/>
    <x v="0"/>
    <x v="0"/>
    <x v="2"/>
    <x v="15"/>
    <n v="1"/>
    <n v="134.31"/>
    <n v="134.31"/>
    <n v="0.05"/>
    <n v="6.7155000000000005"/>
    <n v="67.239999999999995"/>
    <n v="127.5945"/>
    <n v="67.239999999999995"/>
    <n v="60.354500000000002"/>
    <n v="0.47301803761133909"/>
  </r>
  <r>
    <n v="2656"/>
    <x v="289"/>
    <n v="2026"/>
    <x v="3"/>
    <n v="10"/>
    <s v="Oct"/>
    <x v="2"/>
    <x v="16"/>
    <x v="0"/>
    <x v="1"/>
    <x v="3"/>
    <x v="19"/>
    <n v="1"/>
    <n v="123.11"/>
    <n v="123.11"/>
    <n v="0"/>
    <n v="0"/>
    <n v="58.99"/>
    <n v="123.11"/>
    <n v="58.99"/>
    <n v="64.12"/>
    <n v="0.52083502558687356"/>
  </r>
  <r>
    <n v="2867"/>
    <x v="289"/>
    <n v="2026"/>
    <x v="3"/>
    <n v="10"/>
    <s v="Oct"/>
    <x v="1"/>
    <x v="6"/>
    <x v="0"/>
    <x v="1"/>
    <x v="3"/>
    <x v="13"/>
    <n v="1"/>
    <n v="81.239999999999995"/>
    <n v="81.239999999999995"/>
    <n v="0"/>
    <n v="0"/>
    <n v="38.65"/>
    <n v="81.239999999999995"/>
    <n v="38.65"/>
    <n v="42.589999999999996"/>
    <n v="0.52424913835548992"/>
  </r>
  <r>
    <n v="3335"/>
    <x v="289"/>
    <n v="2026"/>
    <x v="3"/>
    <n v="10"/>
    <s v="Oct"/>
    <x v="0"/>
    <x v="9"/>
    <x v="3"/>
    <x v="0"/>
    <x v="1"/>
    <x v="17"/>
    <n v="1"/>
    <n v="70.81"/>
    <n v="70.81"/>
    <n v="0.15"/>
    <n v="10.621499999999999"/>
    <n v="32.93"/>
    <n v="60.188499999999998"/>
    <n v="32.93"/>
    <n v="27.258499999999998"/>
    <n v="0.45288551799762411"/>
  </r>
  <r>
    <n v="3770"/>
    <x v="289"/>
    <n v="2026"/>
    <x v="3"/>
    <n v="10"/>
    <s v="Oct"/>
    <x v="3"/>
    <x v="13"/>
    <x v="0"/>
    <x v="2"/>
    <x v="3"/>
    <x v="7"/>
    <n v="6"/>
    <n v="200.26"/>
    <n v="1201.56"/>
    <n v="0"/>
    <n v="0"/>
    <n v="106.71"/>
    <n v="1201.56"/>
    <n v="640.26"/>
    <n v="561.29999999999995"/>
    <n v="0.46714271447118744"/>
  </r>
  <r>
    <n v="4065"/>
    <x v="289"/>
    <n v="2026"/>
    <x v="3"/>
    <n v="10"/>
    <s v="Oct"/>
    <x v="3"/>
    <x v="4"/>
    <x v="0"/>
    <x v="1"/>
    <x v="4"/>
    <x v="14"/>
    <n v="3"/>
    <n v="36.75"/>
    <n v="110.25"/>
    <n v="0.05"/>
    <n v="5.5125000000000002"/>
    <n v="13.71"/>
    <n v="104.7375"/>
    <n v="41.13"/>
    <n v="63.607499999999995"/>
    <n v="0.60730397422126747"/>
  </r>
  <r>
    <n v="4222"/>
    <x v="289"/>
    <n v="2026"/>
    <x v="3"/>
    <n v="10"/>
    <s v="Oct"/>
    <x v="2"/>
    <x v="16"/>
    <x v="0"/>
    <x v="0"/>
    <x v="1"/>
    <x v="1"/>
    <n v="2"/>
    <n v="92.41"/>
    <n v="184.82"/>
    <n v="0.1"/>
    <n v="18.481999999999999"/>
    <n v="45.42"/>
    <n v="166.33799999999999"/>
    <n v="90.84"/>
    <n v="75.49799999999999"/>
    <n v="0.4538830573891714"/>
  </r>
  <r>
    <n v="4304"/>
    <x v="289"/>
    <n v="2026"/>
    <x v="3"/>
    <n v="10"/>
    <s v="Oct"/>
    <x v="1"/>
    <x v="14"/>
    <x v="2"/>
    <x v="1"/>
    <x v="4"/>
    <x v="10"/>
    <n v="1"/>
    <n v="40.67"/>
    <n v="40.67"/>
    <n v="0"/>
    <n v="0"/>
    <n v="15.09"/>
    <n v="40.67"/>
    <n v="15.09"/>
    <n v="25.580000000000002"/>
    <n v="0.62896483894762722"/>
  </r>
  <r>
    <n v="109"/>
    <x v="290"/>
    <n v="2026"/>
    <x v="3"/>
    <n v="10"/>
    <s v="Oct"/>
    <x v="1"/>
    <x v="1"/>
    <x v="0"/>
    <x v="0"/>
    <x v="1"/>
    <x v="1"/>
    <n v="1"/>
    <n v="90.09"/>
    <n v="90.09"/>
    <n v="0"/>
    <n v="0"/>
    <n v="45.17"/>
    <n v="90.09"/>
    <n v="45.17"/>
    <n v="44.92"/>
    <n v="0.49861249861249862"/>
  </r>
  <r>
    <n v="744"/>
    <x v="290"/>
    <n v="2026"/>
    <x v="3"/>
    <n v="10"/>
    <s v="Oct"/>
    <x v="2"/>
    <x v="10"/>
    <x v="0"/>
    <x v="0"/>
    <x v="2"/>
    <x v="2"/>
    <n v="1"/>
    <n v="36.83"/>
    <n v="36.83"/>
    <n v="0"/>
    <n v="0"/>
    <n v="13.64"/>
    <n v="36.83"/>
    <n v="13.64"/>
    <n v="23.189999999999998"/>
    <n v="0.62964974205810476"/>
  </r>
  <r>
    <n v="960"/>
    <x v="290"/>
    <n v="2026"/>
    <x v="3"/>
    <n v="10"/>
    <s v="Oct"/>
    <x v="1"/>
    <x v="12"/>
    <x v="3"/>
    <x v="0"/>
    <x v="3"/>
    <x v="7"/>
    <n v="5"/>
    <n v="196.37"/>
    <n v="981.85"/>
    <n v="0.05"/>
    <n v="49.092500000000001"/>
    <n v="103.51"/>
    <n v="932.75749999999994"/>
    <n v="517.55000000000007"/>
    <n v="415.20749999999987"/>
    <n v="0.44513981393877816"/>
  </r>
  <r>
    <n v="1389"/>
    <x v="290"/>
    <n v="2026"/>
    <x v="3"/>
    <n v="10"/>
    <s v="Oct"/>
    <x v="0"/>
    <x v="15"/>
    <x v="0"/>
    <x v="1"/>
    <x v="1"/>
    <x v="1"/>
    <n v="2"/>
    <n v="93.73"/>
    <n v="187.46"/>
    <n v="0"/>
    <n v="0"/>
    <n v="44.79"/>
    <n v="187.46"/>
    <n v="89.58"/>
    <n v="97.88000000000001"/>
    <n v="0.52213805611863873"/>
  </r>
  <r>
    <n v="1493"/>
    <x v="290"/>
    <n v="2026"/>
    <x v="3"/>
    <n v="10"/>
    <s v="Oct"/>
    <x v="2"/>
    <x v="10"/>
    <x v="0"/>
    <x v="2"/>
    <x v="2"/>
    <x v="2"/>
    <n v="1"/>
    <n v="36.46"/>
    <n v="36.46"/>
    <n v="0.05"/>
    <n v="1.8230000000000002"/>
    <n v="13.35"/>
    <n v="34.637"/>
    <n v="13.35"/>
    <n v="21.286999999999999"/>
    <n v="0.61457401045125148"/>
  </r>
  <r>
    <n v="1967"/>
    <x v="290"/>
    <n v="2026"/>
    <x v="3"/>
    <n v="10"/>
    <s v="Oct"/>
    <x v="1"/>
    <x v="14"/>
    <x v="0"/>
    <x v="0"/>
    <x v="3"/>
    <x v="19"/>
    <n v="2"/>
    <n v="125.91"/>
    <n v="251.82"/>
    <n v="0"/>
    <n v="0"/>
    <n v="61.95"/>
    <n v="251.82"/>
    <n v="123.9"/>
    <n v="127.91999999999999"/>
    <n v="0.50798189182749576"/>
  </r>
  <r>
    <n v="2132"/>
    <x v="290"/>
    <n v="2026"/>
    <x v="3"/>
    <n v="10"/>
    <s v="Oct"/>
    <x v="3"/>
    <x v="8"/>
    <x v="2"/>
    <x v="1"/>
    <x v="1"/>
    <x v="1"/>
    <n v="1"/>
    <n v="92.56"/>
    <n v="92.56"/>
    <n v="0.1"/>
    <n v="9.2560000000000002"/>
    <n v="44.23"/>
    <n v="83.304000000000002"/>
    <n v="44.23"/>
    <n v="39.074000000000005"/>
    <n v="0.46905310669355621"/>
  </r>
  <r>
    <n v="2882"/>
    <x v="290"/>
    <n v="2026"/>
    <x v="3"/>
    <n v="10"/>
    <s v="Oct"/>
    <x v="3"/>
    <x v="8"/>
    <x v="3"/>
    <x v="1"/>
    <x v="1"/>
    <x v="17"/>
    <n v="4"/>
    <n v="70.02"/>
    <n v="280.08"/>
    <n v="0"/>
    <n v="0"/>
    <n v="32.86"/>
    <n v="280.08"/>
    <n v="131.44"/>
    <n v="148.63999999999999"/>
    <n v="0.53070551271065403"/>
  </r>
  <r>
    <n v="3345"/>
    <x v="290"/>
    <n v="2026"/>
    <x v="3"/>
    <n v="10"/>
    <s v="Oct"/>
    <x v="0"/>
    <x v="15"/>
    <x v="0"/>
    <x v="0"/>
    <x v="0"/>
    <x v="4"/>
    <n v="3"/>
    <n v="51.62"/>
    <n v="154.85999999999999"/>
    <n v="0.1"/>
    <n v="15.485999999999999"/>
    <n v="22.94"/>
    <n v="139.374"/>
    <n v="68.820000000000007"/>
    <n v="70.553999999999988"/>
    <n v="0.50622067243531788"/>
  </r>
  <r>
    <n v="4089"/>
    <x v="290"/>
    <n v="2026"/>
    <x v="3"/>
    <n v="10"/>
    <s v="Oct"/>
    <x v="2"/>
    <x v="2"/>
    <x v="0"/>
    <x v="1"/>
    <x v="3"/>
    <x v="7"/>
    <n v="1"/>
    <n v="196.39"/>
    <n v="196.39"/>
    <n v="0"/>
    <n v="0"/>
    <n v="104.66"/>
    <n v="196.39"/>
    <n v="104.66"/>
    <n v="91.72999999999999"/>
    <n v="0.46708080859514228"/>
  </r>
  <r>
    <n v="4119"/>
    <x v="290"/>
    <n v="2026"/>
    <x v="3"/>
    <n v="10"/>
    <s v="Oct"/>
    <x v="3"/>
    <x v="8"/>
    <x v="1"/>
    <x v="2"/>
    <x v="4"/>
    <x v="10"/>
    <n v="10"/>
    <n v="41.26"/>
    <n v="412.59999999999997"/>
    <n v="0.1"/>
    <n v="41.26"/>
    <n v="15.06"/>
    <n v="371.34"/>
    <n v="150.6"/>
    <n v="220.73999999999998"/>
    <n v="0.59444175149458711"/>
  </r>
  <r>
    <n v="4968"/>
    <x v="290"/>
    <n v="2026"/>
    <x v="3"/>
    <n v="10"/>
    <s v="Oct"/>
    <x v="2"/>
    <x v="3"/>
    <x v="3"/>
    <x v="1"/>
    <x v="2"/>
    <x v="2"/>
    <n v="1"/>
    <n v="35.549999999999997"/>
    <n v="35.549999999999997"/>
    <n v="0.05"/>
    <n v="1.7774999999999999"/>
    <n v="13.44"/>
    <n v="33.772499999999994"/>
    <n v="13.44"/>
    <n v="20.332499999999996"/>
    <n v="0.60204308238951809"/>
  </r>
  <r>
    <n v="5197"/>
    <x v="290"/>
    <n v="2026"/>
    <x v="3"/>
    <n v="10"/>
    <s v="Oct"/>
    <x v="3"/>
    <x v="8"/>
    <x v="0"/>
    <x v="1"/>
    <x v="0"/>
    <x v="4"/>
    <n v="1"/>
    <n v="49.5"/>
    <n v="49.5"/>
    <n v="0"/>
    <n v="0"/>
    <n v="22.36"/>
    <n v="49.5"/>
    <n v="22.36"/>
    <n v="27.14"/>
    <n v="0.54828282828282826"/>
  </r>
  <r>
    <n v="66"/>
    <x v="291"/>
    <n v="2026"/>
    <x v="3"/>
    <n v="10"/>
    <s v="Oct"/>
    <x v="0"/>
    <x v="15"/>
    <x v="0"/>
    <x v="2"/>
    <x v="3"/>
    <x v="13"/>
    <n v="1"/>
    <n v="80.58"/>
    <n v="80.58"/>
    <n v="0"/>
    <n v="0"/>
    <n v="40.43"/>
    <n v="80.58"/>
    <n v="40.43"/>
    <n v="40.15"/>
    <n v="0.49826259617771157"/>
  </r>
  <r>
    <n v="585"/>
    <x v="291"/>
    <n v="2026"/>
    <x v="3"/>
    <n v="10"/>
    <s v="Oct"/>
    <x v="2"/>
    <x v="5"/>
    <x v="2"/>
    <x v="2"/>
    <x v="2"/>
    <x v="18"/>
    <n v="2"/>
    <n v="161.59"/>
    <n v="323.18"/>
    <n v="0.05"/>
    <n v="16.159000000000002"/>
    <n v="89.57"/>
    <n v="307.02100000000002"/>
    <n v="179.14"/>
    <n v="127.88100000000003"/>
    <n v="0.41652199686666391"/>
  </r>
  <r>
    <n v="856"/>
    <x v="291"/>
    <n v="2026"/>
    <x v="3"/>
    <n v="10"/>
    <s v="Oct"/>
    <x v="3"/>
    <x v="8"/>
    <x v="0"/>
    <x v="2"/>
    <x v="3"/>
    <x v="13"/>
    <n v="1"/>
    <n v="80.319999999999993"/>
    <n v="80.319999999999993"/>
    <n v="0"/>
    <n v="0"/>
    <n v="39.729999999999997"/>
    <n v="80.319999999999993"/>
    <n v="39.729999999999997"/>
    <n v="40.589999999999996"/>
    <n v="0.50535358565737054"/>
  </r>
  <r>
    <n v="1793"/>
    <x v="291"/>
    <n v="2026"/>
    <x v="3"/>
    <n v="10"/>
    <s v="Oct"/>
    <x v="0"/>
    <x v="9"/>
    <x v="3"/>
    <x v="1"/>
    <x v="2"/>
    <x v="18"/>
    <n v="1"/>
    <n v="164.25"/>
    <n v="164.25"/>
    <n v="0"/>
    <n v="0"/>
    <n v="86.6"/>
    <n v="164.25"/>
    <n v="86.6"/>
    <n v="77.650000000000006"/>
    <n v="0.47275494672754947"/>
  </r>
  <r>
    <n v="4763"/>
    <x v="291"/>
    <n v="2026"/>
    <x v="3"/>
    <n v="10"/>
    <s v="Oct"/>
    <x v="3"/>
    <x v="8"/>
    <x v="3"/>
    <x v="1"/>
    <x v="0"/>
    <x v="8"/>
    <n v="6"/>
    <n v="101.6"/>
    <n v="609.59999999999991"/>
    <n v="0"/>
    <n v="0"/>
    <n v="50.17"/>
    <n v="609.59999999999991"/>
    <n v="301.02"/>
    <n v="308.57999999999993"/>
    <n v="0.50620078740157481"/>
  </r>
  <r>
    <n v="1716"/>
    <x v="292"/>
    <n v="2026"/>
    <x v="3"/>
    <n v="10"/>
    <s v="Oct"/>
    <x v="0"/>
    <x v="0"/>
    <x v="2"/>
    <x v="0"/>
    <x v="4"/>
    <x v="14"/>
    <n v="5"/>
    <n v="35.99"/>
    <n v="179.95000000000002"/>
    <n v="0"/>
    <n v="0"/>
    <n v="14.19"/>
    <n v="179.95000000000002"/>
    <n v="70.95"/>
    <n v="109.00000000000001"/>
    <n v="0.60572381217004723"/>
  </r>
  <r>
    <n v="1759"/>
    <x v="292"/>
    <n v="2026"/>
    <x v="3"/>
    <n v="10"/>
    <s v="Oct"/>
    <x v="3"/>
    <x v="8"/>
    <x v="0"/>
    <x v="0"/>
    <x v="4"/>
    <x v="14"/>
    <n v="2"/>
    <n v="36.57"/>
    <n v="73.14"/>
    <n v="0.1"/>
    <n v="7.3140000000000001"/>
    <n v="13.79"/>
    <n v="65.826000000000008"/>
    <n v="27.58"/>
    <n v="38.246000000000009"/>
    <n v="0.58101661957281325"/>
  </r>
  <r>
    <n v="1811"/>
    <x v="292"/>
    <n v="2026"/>
    <x v="3"/>
    <n v="10"/>
    <s v="Oct"/>
    <x v="1"/>
    <x v="6"/>
    <x v="0"/>
    <x v="1"/>
    <x v="0"/>
    <x v="6"/>
    <n v="1"/>
    <n v="40.99"/>
    <n v="40.99"/>
    <n v="0.1"/>
    <n v="4.0990000000000002"/>
    <n v="17.16"/>
    <n v="36.891000000000005"/>
    <n v="17.16"/>
    <n v="19.731000000000005"/>
    <n v="0.5348458973733432"/>
  </r>
  <r>
    <n v="2918"/>
    <x v="292"/>
    <n v="2026"/>
    <x v="3"/>
    <n v="10"/>
    <s v="Oct"/>
    <x v="3"/>
    <x v="8"/>
    <x v="2"/>
    <x v="0"/>
    <x v="3"/>
    <x v="13"/>
    <n v="3"/>
    <n v="80.47"/>
    <n v="241.41"/>
    <n v="0"/>
    <n v="0"/>
    <n v="40.090000000000003"/>
    <n v="241.41"/>
    <n v="120.27000000000001"/>
    <n v="121.13999999999999"/>
    <n v="0.50180191375667949"/>
  </r>
  <r>
    <n v="4150"/>
    <x v="292"/>
    <n v="2026"/>
    <x v="3"/>
    <n v="10"/>
    <s v="Oct"/>
    <x v="3"/>
    <x v="13"/>
    <x v="2"/>
    <x v="2"/>
    <x v="1"/>
    <x v="3"/>
    <n v="5"/>
    <n v="140.32"/>
    <n v="701.59999999999991"/>
    <n v="0"/>
    <n v="0"/>
    <n v="80.08"/>
    <n v="701.59999999999991"/>
    <n v="400.4"/>
    <n v="301.19999999999993"/>
    <n v="0.4293044469783352"/>
  </r>
  <r>
    <n v="4830"/>
    <x v="292"/>
    <n v="2026"/>
    <x v="3"/>
    <n v="10"/>
    <s v="Oct"/>
    <x v="1"/>
    <x v="11"/>
    <x v="0"/>
    <x v="1"/>
    <x v="4"/>
    <x v="12"/>
    <n v="3"/>
    <n v="125.93"/>
    <n v="377.79"/>
    <n v="0.1"/>
    <n v="37.779000000000003"/>
    <n v="68.45"/>
    <n v="340.01100000000002"/>
    <n v="205.35000000000002"/>
    <n v="134.661"/>
    <n v="0.39604895135745605"/>
  </r>
  <r>
    <n v="4698"/>
    <x v="293"/>
    <n v="2026"/>
    <x v="3"/>
    <n v="10"/>
    <s v="Oct"/>
    <x v="3"/>
    <x v="8"/>
    <x v="0"/>
    <x v="0"/>
    <x v="1"/>
    <x v="3"/>
    <n v="2"/>
    <n v="141.4"/>
    <n v="282.8"/>
    <n v="0.05"/>
    <n v="14.14"/>
    <n v="77.48"/>
    <n v="268.66000000000003"/>
    <n v="154.96"/>
    <n v="113.70000000000002"/>
    <n v="0.42321149408173903"/>
  </r>
  <r>
    <n v="4846"/>
    <x v="293"/>
    <n v="2026"/>
    <x v="3"/>
    <n v="10"/>
    <s v="Oct"/>
    <x v="0"/>
    <x v="0"/>
    <x v="1"/>
    <x v="2"/>
    <x v="0"/>
    <x v="4"/>
    <n v="8"/>
    <n v="51.91"/>
    <n v="415.28"/>
    <n v="0.05"/>
    <n v="20.763999999999999"/>
    <n v="22.99"/>
    <n v="394.51599999999996"/>
    <n v="183.92"/>
    <n v="210.59599999999998"/>
    <n v="0.53380851473704483"/>
  </r>
  <r>
    <n v="5024"/>
    <x v="293"/>
    <n v="2026"/>
    <x v="3"/>
    <n v="10"/>
    <s v="Oct"/>
    <x v="3"/>
    <x v="7"/>
    <x v="3"/>
    <x v="0"/>
    <x v="3"/>
    <x v="7"/>
    <n v="1"/>
    <n v="192.62"/>
    <n v="192.62"/>
    <n v="0"/>
    <n v="0"/>
    <n v="102.51"/>
    <n v="192.62"/>
    <n v="102.51"/>
    <n v="90.11"/>
    <n v="0.46781227286886096"/>
  </r>
  <r>
    <n v="1157"/>
    <x v="294"/>
    <n v="2026"/>
    <x v="3"/>
    <n v="10"/>
    <s v="Oct"/>
    <x v="3"/>
    <x v="4"/>
    <x v="0"/>
    <x v="1"/>
    <x v="0"/>
    <x v="4"/>
    <n v="1"/>
    <n v="51.25"/>
    <n v="51.25"/>
    <n v="0"/>
    <n v="0"/>
    <n v="22.58"/>
    <n v="51.25"/>
    <n v="22.58"/>
    <n v="28.67"/>
    <n v="0.55941463414634152"/>
  </r>
  <r>
    <n v="1427"/>
    <x v="294"/>
    <n v="2026"/>
    <x v="3"/>
    <n v="10"/>
    <s v="Oct"/>
    <x v="3"/>
    <x v="4"/>
    <x v="2"/>
    <x v="1"/>
    <x v="2"/>
    <x v="9"/>
    <n v="1"/>
    <n v="45.97"/>
    <n v="45.97"/>
    <n v="0.05"/>
    <n v="2.2985000000000002"/>
    <n v="18.760000000000002"/>
    <n v="43.671499999999995"/>
    <n v="18.760000000000002"/>
    <n v="24.911499999999993"/>
    <n v="0.57042922729926826"/>
  </r>
  <r>
    <n v="1622"/>
    <x v="294"/>
    <n v="2026"/>
    <x v="3"/>
    <n v="10"/>
    <s v="Oct"/>
    <x v="2"/>
    <x v="2"/>
    <x v="3"/>
    <x v="0"/>
    <x v="3"/>
    <x v="19"/>
    <n v="1"/>
    <n v="123.29"/>
    <n v="123.29"/>
    <n v="0"/>
    <n v="0"/>
    <n v="59.48"/>
    <n v="123.29"/>
    <n v="59.48"/>
    <n v="63.810000000000009"/>
    <n v="0.51756022386243816"/>
  </r>
  <r>
    <n v="1879"/>
    <x v="294"/>
    <n v="2026"/>
    <x v="3"/>
    <n v="10"/>
    <s v="Oct"/>
    <x v="3"/>
    <x v="8"/>
    <x v="1"/>
    <x v="2"/>
    <x v="2"/>
    <x v="2"/>
    <n v="8"/>
    <n v="35.83"/>
    <n v="286.64"/>
    <n v="0.05"/>
    <n v="14.332000000000001"/>
    <n v="13.89"/>
    <n v="272.30799999999999"/>
    <n v="111.12"/>
    <n v="161.18799999999999"/>
    <n v="0.59193266448286497"/>
  </r>
  <r>
    <n v="2483"/>
    <x v="294"/>
    <n v="2026"/>
    <x v="3"/>
    <n v="10"/>
    <s v="Oct"/>
    <x v="0"/>
    <x v="0"/>
    <x v="0"/>
    <x v="1"/>
    <x v="3"/>
    <x v="13"/>
    <n v="1"/>
    <n v="80.56"/>
    <n v="80.56"/>
    <n v="0"/>
    <n v="0"/>
    <n v="39.53"/>
    <n v="80.56"/>
    <n v="39.53"/>
    <n v="41.03"/>
    <n v="0.5093098311817279"/>
  </r>
  <r>
    <n v="4451"/>
    <x v="294"/>
    <n v="2026"/>
    <x v="3"/>
    <n v="10"/>
    <s v="Oct"/>
    <x v="3"/>
    <x v="7"/>
    <x v="0"/>
    <x v="1"/>
    <x v="0"/>
    <x v="6"/>
    <n v="1"/>
    <n v="40.47"/>
    <n v="40.47"/>
    <n v="0.05"/>
    <n v="2.0234999999999999"/>
    <n v="16.73"/>
    <n v="38.4465"/>
    <n v="16.73"/>
    <n v="21.7165"/>
    <n v="0.5648498562938109"/>
  </r>
  <r>
    <n v="93"/>
    <x v="295"/>
    <n v="2026"/>
    <x v="3"/>
    <n v="10"/>
    <s v="Oct"/>
    <x v="1"/>
    <x v="12"/>
    <x v="1"/>
    <x v="2"/>
    <x v="2"/>
    <x v="15"/>
    <n v="15"/>
    <n v="133.52000000000001"/>
    <n v="2002.8000000000002"/>
    <n v="0.2"/>
    <n v="400.56000000000006"/>
    <n v="66"/>
    <n v="1602.2400000000002"/>
    <n v="990"/>
    <n v="612.24000000000024"/>
    <n v="0.38211503894547644"/>
  </r>
  <r>
    <n v="265"/>
    <x v="295"/>
    <n v="2026"/>
    <x v="3"/>
    <n v="10"/>
    <s v="Oct"/>
    <x v="1"/>
    <x v="6"/>
    <x v="0"/>
    <x v="0"/>
    <x v="0"/>
    <x v="0"/>
    <n v="1"/>
    <n v="82.28"/>
    <n v="82.28"/>
    <n v="0"/>
    <n v="0"/>
    <n v="42.08"/>
    <n v="82.28"/>
    <n v="42.08"/>
    <n v="40.200000000000003"/>
    <n v="0.48857559552746721"/>
  </r>
  <r>
    <n v="555"/>
    <x v="295"/>
    <n v="2026"/>
    <x v="3"/>
    <n v="10"/>
    <s v="Oct"/>
    <x v="1"/>
    <x v="11"/>
    <x v="0"/>
    <x v="1"/>
    <x v="2"/>
    <x v="2"/>
    <n v="6"/>
    <n v="35.479999999999997"/>
    <n v="212.88"/>
    <n v="0"/>
    <n v="0"/>
    <n v="13.37"/>
    <n v="212.88"/>
    <n v="80.22"/>
    <n v="132.66"/>
    <n v="0.62316798196166856"/>
  </r>
  <r>
    <n v="1993"/>
    <x v="295"/>
    <n v="2026"/>
    <x v="3"/>
    <n v="10"/>
    <s v="Oct"/>
    <x v="2"/>
    <x v="3"/>
    <x v="2"/>
    <x v="1"/>
    <x v="1"/>
    <x v="11"/>
    <n v="1"/>
    <n v="152.38"/>
    <n v="152.38"/>
    <n v="0.15"/>
    <n v="22.856999999999999"/>
    <n v="78.92"/>
    <n v="129.523"/>
    <n v="78.92"/>
    <n v="50.602999999999994"/>
    <n v="0.39068736826663986"/>
  </r>
  <r>
    <n v="3116"/>
    <x v="295"/>
    <n v="2026"/>
    <x v="3"/>
    <n v="10"/>
    <s v="Oct"/>
    <x v="1"/>
    <x v="1"/>
    <x v="3"/>
    <x v="1"/>
    <x v="1"/>
    <x v="1"/>
    <n v="1"/>
    <n v="93.64"/>
    <n v="93.64"/>
    <n v="0"/>
    <n v="0"/>
    <n v="44.34"/>
    <n v="93.64"/>
    <n v="44.34"/>
    <n v="49.3"/>
    <n v="0.52648440837249033"/>
  </r>
  <r>
    <n v="3631"/>
    <x v="295"/>
    <n v="2026"/>
    <x v="3"/>
    <n v="10"/>
    <s v="Oct"/>
    <x v="3"/>
    <x v="7"/>
    <x v="2"/>
    <x v="0"/>
    <x v="4"/>
    <x v="12"/>
    <n v="1"/>
    <n v="123.6"/>
    <n v="123.6"/>
    <n v="0"/>
    <n v="0"/>
    <n v="67.3"/>
    <n v="123.6"/>
    <n v="67.3"/>
    <n v="56.3"/>
    <n v="0.45550161812297735"/>
  </r>
  <r>
    <n v="4216"/>
    <x v="295"/>
    <n v="2026"/>
    <x v="3"/>
    <n v="10"/>
    <s v="Oct"/>
    <x v="1"/>
    <x v="1"/>
    <x v="0"/>
    <x v="1"/>
    <x v="4"/>
    <x v="12"/>
    <n v="3"/>
    <n v="124.6"/>
    <n v="373.79999999999995"/>
    <n v="0.05"/>
    <n v="18.689999999999998"/>
    <n v="69.12"/>
    <n v="355.10999999999996"/>
    <n v="207.36"/>
    <n v="147.74999999999994"/>
    <n v="0.41606826053898782"/>
  </r>
  <r>
    <n v="4956"/>
    <x v="295"/>
    <n v="2026"/>
    <x v="3"/>
    <n v="10"/>
    <s v="Oct"/>
    <x v="3"/>
    <x v="13"/>
    <x v="2"/>
    <x v="2"/>
    <x v="1"/>
    <x v="11"/>
    <n v="2"/>
    <n v="151.66"/>
    <n v="303.32"/>
    <n v="0"/>
    <n v="0"/>
    <n v="77.17"/>
    <n v="303.32"/>
    <n v="154.34"/>
    <n v="148.97999999999999"/>
    <n v="0.49116444678886984"/>
  </r>
  <r>
    <n v="439"/>
    <x v="296"/>
    <n v="2026"/>
    <x v="3"/>
    <n v="10"/>
    <s v="Oct"/>
    <x v="2"/>
    <x v="5"/>
    <x v="2"/>
    <x v="1"/>
    <x v="2"/>
    <x v="2"/>
    <n v="1"/>
    <n v="36.76"/>
    <n v="36.76"/>
    <n v="0"/>
    <n v="0"/>
    <n v="13.18"/>
    <n v="36.76"/>
    <n v="13.18"/>
    <n v="23.58"/>
    <n v="0.64145810663764957"/>
  </r>
  <r>
    <n v="1076"/>
    <x v="296"/>
    <n v="2026"/>
    <x v="3"/>
    <n v="10"/>
    <s v="Oct"/>
    <x v="0"/>
    <x v="9"/>
    <x v="3"/>
    <x v="0"/>
    <x v="3"/>
    <x v="7"/>
    <n v="1"/>
    <n v="195.67"/>
    <n v="195.67"/>
    <n v="0"/>
    <n v="0"/>
    <n v="105.88"/>
    <n v="195.67"/>
    <n v="105.88"/>
    <n v="89.789999999999992"/>
    <n v="0.45888485715745897"/>
  </r>
  <r>
    <n v="1130"/>
    <x v="296"/>
    <n v="2026"/>
    <x v="3"/>
    <n v="10"/>
    <s v="Oct"/>
    <x v="0"/>
    <x v="15"/>
    <x v="2"/>
    <x v="0"/>
    <x v="0"/>
    <x v="6"/>
    <n v="1"/>
    <n v="40.83"/>
    <n v="40.83"/>
    <n v="0.1"/>
    <n v="4.0830000000000002"/>
    <n v="16.54"/>
    <n v="36.747"/>
    <n v="16.54"/>
    <n v="20.207000000000001"/>
    <n v="0.54989522954254766"/>
  </r>
  <r>
    <n v="2820"/>
    <x v="296"/>
    <n v="2026"/>
    <x v="3"/>
    <n v="10"/>
    <s v="Oct"/>
    <x v="3"/>
    <x v="7"/>
    <x v="1"/>
    <x v="2"/>
    <x v="1"/>
    <x v="17"/>
    <n v="6"/>
    <n v="72.73"/>
    <n v="436.38"/>
    <n v="0.05"/>
    <n v="21.819000000000003"/>
    <n v="32.700000000000003"/>
    <n v="414.56099999999998"/>
    <n v="196.20000000000002"/>
    <n v="218.36099999999996"/>
    <n v="0.52672827400551425"/>
  </r>
  <r>
    <n v="4213"/>
    <x v="296"/>
    <n v="2026"/>
    <x v="3"/>
    <n v="10"/>
    <s v="Oct"/>
    <x v="1"/>
    <x v="14"/>
    <x v="1"/>
    <x v="2"/>
    <x v="3"/>
    <x v="13"/>
    <n v="4"/>
    <n v="81.23"/>
    <n v="324.92"/>
    <n v="0.1"/>
    <n v="32.492000000000004"/>
    <n v="38.96"/>
    <n v="292.428"/>
    <n v="155.84"/>
    <n v="136.58799999999999"/>
    <n v="0.46708249552026482"/>
  </r>
  <r>
    <n v="4375"/>
    <x v="296"/>
    <n v="2026"/>
    <x v="3"/>
    <n v="10"/>
    <s v="Oct"/>
    <x v="1"/>
    <x v="1"/>
    <x v="0"/>
    <x v="2"/>
    <x v="2"/>
    <x v="9"/>
    <n v="1"/>
    <n v="46.38"/>
    <n v="46.38"/>
    <n v="0.15"/>
    <n v="6.9569999999999999"/>
    <n v="17.87"/>
    <n v="39.423000000000002"/>
    <n v="17.87"/>
    <n v="21.553000000000001"/>
    <n v="0.54671131065621592"/>
  </r>
  <r>
    <n v="5072"/>
    <x v="296"/>
    <n v="2026"/>
    <x v="3"/>
    <n v="10"/>
    <s v="Oct"/>
    <x v="3"/>
    <x v="7"/>
    <x v="1"/>
    <x v="2"/>
    <x v="2"/>
    <x v="9"/>
    <n v="5"/>
    <n v="45.9"/>
    <n v="229.5"/>
    <n v="0.1"/>
    <n v="22.950000000000003"/>
    <n v="17.940000000000001"/>
    <n v="206.55"/>
    <n v="89.7"/>
    <n v="116.85000000000001"/>
    <n v="0.56572258533042852"/>
  </r>
  <r>
    <n v="310"/>
    <x v="297"/>
    <n v="2026"/>
    <x v="3"/>
    <n v="10"/>
    <s v="Oct"/>
    <x v="1"/>
    <x v="12"/>
    <x v="0"/>
    <x v="2"/>
    <x v="1"/>
    <x v="3"/>
    <n v="5"/>
    <n v="144.04"/>
    <n v="720.19999999999993"/>
    <n v="0.1"/>
    <n v="72.02"/>
    <n v="78.069999999999993"/>
    <n v="648.17999999999995"/>
    <n v="390.34999999999997"/>
    <n v="257.83"/>
    <n v="0.39777530932765592"/>
  </r>
  <r>
    <n v="317"/>
    <x v="297"/>
    <n v="2026"/>
    <x v="3"/>
    <n v="10"/>
    <s v="Oct"/>
    <x v="2"/>
    <x v="10"/>
    <x v="3"/>
    <x v="1"/>
    <x v="0"/>
    <x v="0"/>
    <n v="2"/>
    <n v="80.69"/>
    <n v="161.38"/>
    <n v="0.05"/>
    <n v="8.0690000000000008"/>
    <n v="43.81"/>
    <n v="153.31099999999998"/>
    <n v="87.62"/>
    <n v="65.690999999999974"/>
    <n v="0.42848197454846676"/>
  </r>
  <r>
    <n v="684"/>
    <x v="297"/>
    <n v="2026"/>
    <x v="3"/>
    <n v="10"/>
    <s v="Oct"/>
    <x v="3"/>
    <x v="4"/>
    <x v="0"/>
    <x v="2"/>
    <x v="3"/>
    <x v="7"/>
    <n v="1"/>
    <n v="191.91"/>
    <n v="191.91"/>
    <n v="0"/>
    <n v="0"/>
    <n v="101.89"/>
    <n v="191.91"/>
    <n v="101.89"/>
    <n v="90.02"/>
    <n v="0.46907404512531914"/>
  </r>
  <r>
    <n v="1430"/>
    <x v="297"/>
    <n v="2026"/>
    <x v="3"/>
    <n v="10"/>
    <s v="Oct"/>
    <x v="3"/>
    <x v="13"/>
    <x v="2"/>
    <x v="1"/>
    <x v="4"/>
    <x v="14"/>
    <n v="1"/>
    <n v="36.630000000000003"/>
    <n v="36.630000000000003"/>
    <n v="0.05"/>
    <n v="1.8315000000000001"/>
    <n v="13.97"/>
    <n v="34.798500000000004"/>
    <n v="13.97"/>
    <n v="20.828500000000005"/>
    <n v="0.59854591433538806"/>
  </r>
  <r>
    <n v="2049"/>
    <x v="297"/>
    <n v="2026"/>
    <x v="3"/>
    <n v="10"/>
    <s v="Oct"/>
    <x v="3"/>
    <x v="4"/>
    <x v="1"/>
    <x v="2"/>
    <x v="2"/>
    <x v="2"/>
    <n v="6"/>
    <n v="35.380000000000003"/>
    <n v="212.28000000000003"/>
    <n v="0.05"/>
    <n v="10.614000000000003"/>
    <n v="13.9"/>
    <n v="201.66600000000003"/>
    <n v="83.4"/>
    <n v="118.26600000000002"/>
    <n v="0.58644491386748387"/>
  </r>
  <r>
    <n v="2199"/>
    <x v="297"/>
    <n v="2026"/>
    <x v="3"/>
    <n v="10"/>
    <s v="Oct"/>
    <x v="1"/>
    <x v="12"/>
    <x v="3"/>
    <x v="0"/>
    <x v="2"/>
    <x v="15"/>
    <n v="1"/>
    <n v="132.63"/>
    <n v="132.63"/>
    <n v="0.05"/>
    <n v="6.6315"/>
    <n v="67.489999999999995"/>
    <n v="125.99849999999999"/>
    <n v="67.489999999999995"/>
    <n v="58.508499999999998"/>
    <n v="0.46435870268296847"/>
  </r>
  <r>
    <n v="2954"/>
    <x v="297"/>
    <n v="2026"/>
    <x v="3"/>
    <n v="10"/>
    <s v="Oct"/>
    <x v="3"/>
    <x v="4"/>
    <x v="0"/>
    <x v="1"/>
    <x v="1"/>
    <x v="17"/>
    <n v="1"/>
    <n v="71.17"/>
    <n v="71.17"/>
    <n v="0"/>
    <n v="0"/>
    <n v="32.57"/>
    <n v="71.17"/>
    <n v="32.57"/>
    <n v="38.6"/>
    <n v="0.54236335534635383"/>
  </r>
  <r>
    <n v="3218"/>
    <x v="297"/>
    <n v="2026"/>
    <x v="3"/>
    <n v="10"/>
    <s v="Oct"/>
    <x v="0"/>
    <x v="15"/>
    <x v="1"/>
    <x v="2"/>
    <x v="2"/>
    <x v="15"/>
    <n v="6"/>
    <n v="132.08000000000001"/>
    <n v="792.48"/>
    <n v="0.1"/>
    <n v="79.248000000000005"/>
    <n v="67.61"/>
    <n v="713.23200000000008"/>
    <n v="405.65999999999997"/>
    <n v="307.57200000000012"/>
    <n v="0.43123696076451995"/>
  </r>
  <r>
    <n v="3965"/>
    <x v="297"/>
    <n v="2026"/>
    <x v="3"/>
    <n v="10"/>
    <s v="Oct"/>
    <x v="1"/>
    <x v="11"/>
    <x v="2"/>
    <x v="0"/>
    <x v="3"/>
    <x v="13"/>
    <n v="3"/>
    <n v="82.75"/>
    <n v="248.25"/>
    <n v="0.05"/>
    <n v="12.412500000000001"/>
    <n v="38.53"/>
    <n v="235.83749999999998"/>
    <n v="115.59"/>
    <n v="120.24749999999997"/>
    <n v="0.50987438384480832"/>
  </r>
  <r>
    <n v="2278"/>
    <x v="298"/>
    <n v="2026"/>
    <x v="3"/>
    <n v="10"/>
    <s v="Oct"/>
    <x v="0"/>
    <x v="15"/>
    <x v="0"/>
    <x v="0"/>
    <x v="4"/>
    <x v="16"/>
    <n v="5"/>
    <n v="51.5"/>
    <n v="257.5"/>
    <n v="0.1"/>
    <n v="25.75"/>
    <n v="21.38"/>
    <n v="231.75"/>
    <n v="106.89999999999999"/>
    <n v="124.85000000000001"/>
    <n v="0.53872707659115426"/>
  </r>
  <r>
    <n v="3132"/>
    <x v="298"/>
    <n v="2026"/>
    <x v="3"/>
    <n v="10"/>
    <s v="Oct"/>
    <x v="2"/>
    <x v="5"/>
    <x v="0"/>
    <x v="1"/>
    <x v="1"/>
    <x v="3"/>
    <n v="3"/>
    <n v="140.49"/>
    <n v="421.47"/>
    <n v="0.05"/>
    <n v="21.073500000000003"/>
    <n v="77.45"/>
    <n v="400.3965"/>
    <n v="232.35000000000002"/>
    <n v="168.04649999999998"/>
    <n v="0.41970022215478903"/>
  </r>
  <r>
    <n v="3144"/>
    <x v="298"/>
    <n v="2026"/>
    <x v="3"/>
    <n v="10"/>
    <s v="Oct"/>
    <x v="2"/>
    <x v="2"/>
    <x v="3"/>
    <x v="1"/>
    <x v="4"/>
    <x v="14"/>
    <n v="4"/>
    <n v="36.200000000000003"/>
    <n v="144.80000000000001"/>
    <n v="0.15"/>
    <n v="21.720000000000002"/>
    <n v="13.53"/>
    <n v="123.08000000000001"/>
    <n v="54.12"/>
    <n v="68.960000000000008"/>
    <n v="0.56028599285017877"/>
  </r>
  <r>
    <n v="3501"/>
    <x v="298"/>
    <n v="2026"/>
    <x v="3"/>
    <n v="10"/>
    <s v="Oct"/>
    <x v="3"/>
    <x v="7"/>
    <x v="2"/>
    <x v="1"/>
    <x v="3"/>
    <x v="19"/>
    <n v="1"/>
    <n v="120.5"/>
    <n v="120.5"/>
    <n v="0.05"/>
    <n v="6.0250000000000004"/>
    <n v="61.71"/>
    <n v="114.47499999999999"/>
    <n v="61.71"/>
    <n v="52.764999999999993"/>
    <n v="0.4609303341340904"/>
  </r>
  <r>
    <n v="458"/>
    <x v="299"/>
    <n v="2026"/>
    <x v="3"/>
    <n v="10"/>
    <s v="Oct"/>
    <x v="2"/>
    <x v="2"/>
    <x v="2"/>
    <x v="2"/>
    <x v="0"/>
    <x v="8"/>
    <n v="1"/>
    <n v="102.44"/>
    <n v="102.44"/>
    <n v="0.05"/>
    <n v="5.1219999999999999"/>
    <n v="49.14"/>
    <n v="97.317999999999998"/>
    <n v="49.14"/>
    <n v="48.177999999999997"/>
    <n v="0.49505744055570394"/>
  </r>
  <r>
    <n v="1065"/>
    <x v="299"/>
    <n v="2026"/>
    <x v="3"/>
    <n v="10"/>
    <s v="Oct"/>
    <x v="2"/>
    <x v="5"/>
    <x v="0"/>
    <x v="1"/>
    <x v="4"/>
    <x v="12"/>
    <n v="6"/>
    <n v="121.58"/>
    <n v="729.48"/>
    <n v="0.15"/>
    <n v="109.422"/>
    <n v="68.86"/>
    <n v="620.05799999999999"/>
    <n v="413.15999999999997"/>
    <n v="206.89800000000002"/>
    <n v="0.33367523683268346"/>
  </r>
  <r>
    <n v="1707"/>
    <x v="299"/>
    <n v="2026"/>
    <x v="3"/>
    <n v="10"/>
    <s v="Oct"/>
    <x v="2"/>
    <x v="16"/>
    <x v="0"/>
    <x v="1"/>
    <x v="2"/>
    <x v="2"/>
    <n v="2"/>
    <n v="35.36"/>
    <n v="70.72"/>
    <n v="0"/>
    <n v="0"/>
    <n v="13.33"/>
    <n v="70.72"/>
    <n v="26.66"/>
    <n v="44.06"/>
    <n v="0.62302036199095023"/>
  </r>
  <r>
    <n v="1989"/>
    <x v="299"/>
    <n v="2026"/>
    <x v="3"/>
    <n v="10"/>
    <s v="Oct"/>
    <x v="3"/>
    <x v="4"/>
    <x v="0"/>
    <x v="1"/>
    <x v="3"/>
    <x v="5"/>
    <n v="2"/>
    <n v="335.73"/>
    <n v="671.46"/>
    <n v="0"/>
    <n v="0"/>
    <n v="199.44"/>
    <n v="671.46"/>
    <n v="398.88"/>
    <n v="272.58000000000004"/>
    <n v="0.4059512107943884"/>
  </r>
  <r>
    <n v="2852"/>
    <x v="299"/>
    <n v="2026"/>
    <x v="3"/>
    <n v="10"/>
    <s v="Oct"/>
    <x v="1"/>
    <x v="12"/>
    <x v="1"/>
    <x v="2"/>
    <x v="1"/>
    <x v="3"/>
    <n v="3"/>
    <n v="141.96"/>
    <n v="425.88"/>
    <n v="0.1"/>
    <n v="42.588000000000001"/>
    <n v="77.42"/>
    <n v="383.29200000000003"/>
    <n v="232.26"/>
    <n v="151.03200000000004"/>
    <n v="0.39403900942362485"/>
  </r>
  <r>
    <n v="4762"/>
    <x v="299"/>
    <n v="2026"/>
    <x v="3"/>
    <n v="10"/>
    <s v="Oct"/>
    <x v="1"/>
    <x v="12"/>
    <x v="3"/>
    <x v="1"/>
    <x v="4"/>
    <x v="16"/>
    <n v="2"/>
    <n v="51.76"/>
    <n v="103.52"/>
    <n v="0"/>
    <n v="0"/>
    <n v="21.64"/>
    <n v="103.52"/>
    <n v="43.28"/>
    <n v="60.239999999999995"/>
    <n v="0.58191653786707875"/>
  </r>
  <r>
    <n v="4997"/>
    <x v="299"/>
    <n v="2026"/>
    <x v="3"/>
    <n v="10"/>
    <s v="Oct"/>
    <x v="3"/>
    <x v="7"/>
    <x v="0"/>
    <x v="0"/>
    <x v="3"/>
    <x v="7"/>
    <n v="3"/>
    <n v="194.09"/>
    <n v="582.27"/>
    <n v="0.1"/>
    <n v="58.227000000000004"/>
    <n v="105.84"/>
    <n v="524.04300000000001"/>
    <n v="317.52"/>
    <n v="206.52300000000002"/>
    <n v="0.39409552269565667"/>
  </r>
  <r>
    <n v="1238"/>
    <x v="300"/>
    <n v="2026"/>
    <x v="3"/>
    <n v="10"/>
    <s v="Oct"/>
    <x v="1"/>
    <x v="12"/>
    <x v="0"/>
    <x v="0"/>
    <x v="3"/>
    <x v="19"/>
    <n v="1"/>
    <n v="125.39"/>
    <n v="125.39"/>
    <n v="0.05"/>
    <n v="6.2695000000000007"/>
    <n v="61.19"/>
    <n v="119.12049999999999"/>
    <n v="61.19"/>
    <n v="57.930499999999995"/>
    <n v="0.48631847582909743"/>
  </r>
  <r>
    <n v="2622"/>
    <x v="300"/>
    <n v="2026"/>
    <x v="3"/>
    <n v="10"/>
    <s v="Oct"/>
    <x v="0"/>
    <x v="15"/>
    <x v="3"/>
    <x v="1"/>
    <x v="3"/>
    <x v="13"/>
    <n v="3"/>
    <n v="83.73"/>
    <n v="251.19"/>
    <n v="0.15"/>
    <n v="37.6785"/>
    <n v="39.43"/>
    <n v="213.51149999999998"/>
    <n v="118.28999999999999"/>
    <n v="95.221499999999992"/>
    <n v="0.44597831966896395"/>
  </r>
  <r>
    <n v="3106"/>
    <x v="300"/>
    <n v="2026"/>
    <x v="3"/>
    <n v="10"/>
    <s v="Oct"/>
    <x v="3"/>
    <x v="8"/>
    <x v="3"/>
    <x v="2"/>
    <x v="4"/>
    <x v="14"/>
    <n v="3"/>
    <n v="36.99"/>
    <n v="110.97"/>
    <n v="0.05"/>
    <n v="5.5485000000000007"/>
    <n v="14.14"/>
    <n v="105.42149999999999"/>
    <n v="42.42"/>
    <n v="63.001499999999993"/>
    <n v="0.59761528720422297"/>
  </r>
  <r>
    <n v="3274"/>
    <x v="300"/>
    <n v="2026"/>
    <x v="3"/>
    <n v="10"/>
    <s v="Oct"/>
    <x v="3"/>
    <x v="7"/>
    <x v="3"/>
    <x v="1"/>
    <x v="4"/>
    <x v="10"/>
    <n v="1"/>
    <n v="39.42"/>
    <n v="39.42"/>
    <n v="0"/>
    <n v="0"/>
    <n v="14.58"/>
    <n v="39.42"/>
    <n v="14.58"/>
    <n v="24.840000000000003"/>
    <n v="0.63013698630136994"/>
  </r>
  <r>
    <n v="3542"/>
    <x v="300"/>
    <n v="2026"/>
    <x v="3"/>
    <n v="10"/>
    <s v="Oct"/>
    <x v="3"/>
    <x v="4"/>
    <x v="0"/>
    <x v="1"/>
    <x v="0"/>
    <x v="4"/>
    <n v="2"/>
    <n v="50.66"/>
    <n v="101.32"/>
    <n v="0"/>
    <n v="0"/>
    <n v="22.02"/>
    <n v="101.32"/>
    <n v="44.04"/>
    <n v="57.279999999999994"/>
    <n v="0.56533754441373862"/>
  </r>
  <r>
    <n v="3704"/>
    <x v="300"/>
    <n v="2026"/>
    <x v="3"/>
    <n v="10"/>
    <s v="Oct"/>
    <x v="1"/>
    <x v="12"/>
    <x v="0"/>
    <x v="0"/>
    <x v="1"/>
    <x v="17"/>
    <n v="4"/>
    <n v="71.959999999999994"/>
    <n v="287.83999999999997"/>
    <n v="0.1"/>
    <n v="28.783999999999999"/>
    <n v="31.51"/>
    <n v="259.05599999999998"/>
    <n v="126.04"/>
    <n v="133.01599999999996"/>
    <n v="0.51346427027360864"/>
  </r>
  <r>
    <n v="4699"/>
    <x v="300"/>
    <n v="2026"/>
    <x v="3"/>
    <n v="10"/>
    <s v="Oct"/>
    <x v="2"/>
    <x v="5"/>
    <x v="2"/>
    <x v="0"/>
    <x v="0"/>
    <x v="4"/>
    <n v="1"/>
    <n v="49.72"/>
    <n v="49.72"/>
    <n v="0.05"/>
    <n v="2.4860000000000002"/>
    <n v="22.5"/>
    <n v="47.233999999999995"/>
    <n v="22.5"/>
    <n v="24.733999999999995"/>
    <n v="0.52364821950290041"/>
  </r>
  <r>
    <n v="1226"/>
    <x v="301"/>
    <n v="2026"/>
    <x v="3"/>
    <n v="10"/>
    <s v="Oct"/>
    <x v="0"/>
    <x v="0"/>
    <x v="3"/>
    <x v="0"/>
    <x v="2"/>
    <x v="2"/>
    <n v="1"/>
    <n v="36.58"/>
    <n v="36.58"/>
    <n v="0"/>
    <n v="0"/>
    <n v="13.5"/>
    <n v="36.58"/>
    <n v="13.5"/>
    <n v="23.08"/>
    <n v="0.63094587206123565"/>
  </r>
  <r>
    <n v="1245"/>
    <x v="301"/>
    <n v="2026"/>
    <x v="3"/>
    <n v="10"/>
    <s v="Oct"/>
    <x v="1"/>
    <x v="6"/>
    <x v="3"/>
    <x v="0"/>
    <x v="4"/>
    <x v="10"/>
    <n v="2"/>
    <n v="41.06"/>
    <n v="82.12"/>
    <n v="0.05"/>
    <n v="4.1060000000000008"/>
    <n v="15.07"/>
    <n v="78.013999999999996"/>
    <n v="30.14"/>
    <n v="47.873999999999995"/>
    <n v="0.6136590868305688"/>
  </r>
  <r>
    <n v="1477"/>
    <x v="301"/>
    <n v="2026"/>
    <x v="3"/>
    <n v="10"/>
    <s v="Oct"/>
    <x v="1"/>
    <x v="14"/>
    <x v="3"/>
    <x v="0"/>
    <x v="3"/>
    <x v="19"/>
    <n v="1"/>
    <n v="121.78"/>
    <n v="121.78"/>
    <n v="0.15"/>
    <n v="18.266999999999999"/>
    <n v="61.55"/>
    <n v="103.51300000000001"/>
    <n v="61.55"/>
    <n v="41.963000000000008"/>
    <n v="0.40538869513974096"/>
  </r>
  <r>
    <n v="1575"/>
    <x v="301"/>
    <n v="2026"/>
    <x v="3"/>
    <n v="10"/>
    <s v="Oct"/>
    <x v="3"/>
    <x v="7"/>
    <x v="1"/>
    <x v="0"/>
    <x v="2"/>
    <x v="15"/>
    <n v="5"/>
    <n v="130.68"/>
    <n v="653.40000000000009"/>
    <n v="0.2"/>
    <n v="130.68000000000004"/>
    <n v="67.209999999999994"/>
    <n v="522.72000000000014"/>
    <n v="336.04999999999995"/>
    <n v="186.67000000000019"/>
    <n v="0.35711279461279488"/>
  </r>
  <r>
    <n v="2830"/>
    <x v="301"/>
    <n v="2026"/>
    <x v="3"/>
    <n v="10"/>
    <s v="Oct"/>
    <x v="2"/>
    <x v="2"/>
    <x v="0"/>
    <x v="1"/>
    <x v="2"/>
    <x v="18"/>
    <n v="1"/>
    <n v="161.94999999999999"/>
    <n v="161.94999999999999"/>
    <n v="0"/>
    <n v="0"/>
    <n v="86.61"/>
    <n v="161.94999999999999"/>
    <n v="86.61"/>
    <n v="75.339999999999989"/>
    <n v="0.46520531028095086"/>
  </r>
  <r>
    <n v="2884"/>
    <x v="301"/>
    <n v="2026"/>
    <x v="3"/>
    <n v="10"/>
    <s v="Oct"/>
    <x v="0"/>
    <x v="15"/>
    <x v="2"/>
    <x v="0"/>
    <x v="0"/>
    <x v="0"/>
    <n v="2"/>
    <n v="83.6"/>
    <n v="167.2"/>
    <n v="0"/>
    <n v="0"/>
    <n v="43.01"/>
    <n v="167.2"/>
    <n v="86.02"/>
    <n v="81.179999999999993"/>
    <n v="0.48552631578947369"/>
  </r>
  <r>
    <n v="3093"/>
    <x v="301"/>
    <n v="2026"/>
    <x v="3"/>
    <n v="10"/>
    <s v="Oct"/>
    <x v="3"/>
    <x v="4"/>
    <x v="1"/>
    <x v="2"/>
    <x v="3"/>
    <x v="7"/>
    <n v="3"/>
    <n v="194.19"/>
    <n v="582.56999999999994"/>
    <n v="0.15"/>
    <n v="87.385499999999993"/>
    <n v="104.22"/>
    <n v="495.18449999999996"/>
    <n v="312.65999999999997"/>
    <n v="182.52449999999999"/>
    <n v="0.36859897674503139"/>
  </r>
  <r>
    <n v="3613"/>
    <x v="301"/>
    <n v="2026"/>
    <x v="3"/>
    <n v="10"/>
    <s v="Oct"/>
    <x v="1"/>
    <x v="12"/>
    <x v="0"/>
    <x v="0"/>
    <x v="2"/>
    <x v="18"/>
    <n v="3"/>
    <n v="167.41"/>
    <n v="502.23"/>
    <n v="0"/>
    <n v="0"/>
    <n v="85.33"/>
    <n v="502.23"/>
    <n v="255.99"/>
    <n v="246.24"/>
    <n v="0.49029329191804549"/>
  </r>
  <r>
    <n v="4496"/>
    <x v="301"/>
    <n v="2026"/>
    <x v="3"/>
    <n v="10"/>
    <s v="Oct"/>
    <x v="3"/>
    <x v="8"/>
    <x v="0"/>
    <x v="0"/>
    <x v="4"/>
    <x v="10"/>
    <n v="2"/>
    <n v="40.83"/>
    <n v="81.66"/>
    <n v="0.1"/>
    <n v="8.1660000000000004"/>
    <n v="14.91"/>
    <n v="73.494"/>
    <n v="29.82"/>
    <n v="43.673999999999999"/>
    <n v="0.59425259204833047"/>
  </r>
  <r>
    <n v="5194"/>
    <x v="301"/>
    <n v="2026"/>
    <x v="3"/>
    <n v="10"/>
    <s v="Oct"/>
    <x v="0"/>
    <x v="9"/>
    <x v="1"/>
    <x v="2"/>
    <x v="3"/>
    <x v="13"/>
    <n v="12"/>
    <n v="80.84"/>
    <n v="970.08"/>
    <n v="0.1"/>
    <n v="97.00800000000001"/>
    <n v="38.39"/>
    <n v="873.072"/>
    <n v="460.68"/>
    <n v="412.392"/>
    <n v="0.4723459233602727"/>
  </r>
  <r>
    <n v="339"/>
    <x v="302"/>
    <n v="2026"/>
    <x v="3"/>
    <n v="10"/>
    <s v="Oct"/>
    <x v="3"/>
    <x v="13"/>
    <x v="0"/>
    <x v="0"/>
    <x v="0"/>
    <x v="6"/>
    <n v="1"/>
    <n v="39.65"/>
    <n v="39.65"/>
    <n v="0"/>
    <n v="0"/>
    <n v="16.38"/>
    <n v="39.65"/>
    <n v="16.38"/>
    <n v="23.27"/>
    <n v="0.58688524590163937"/>
  </r>
  <r>
    <n v="1199"/>
    <x v="302"/>
    <n v="2026"/>
    <x v="3"/>
    <n v="10"/>
    <s v="Oct"/>
    <x v="1"/>
    <x v="12"/>
    <x v="0"/>
    <x v="1"/>
    <x v="0"/>
    <x v="8"/>
    <n v="1"/>
    <n v="102.47"/>
    <n v="102.47"/>
    <n v="0.1"/>
    <n v="10.247"/>
    <n v="49.75"/>
    <n v="92.222999999999999"/>
    <n v="49.75"/>
    <n v="42.472999999999999"/>
    <n v="0.46054671828068922"/>
  </r>
  <r>
    <n v="1253"/>
    <x v="302"/>
    <n v="2026"/>
    <x v="3"/>
    <n v="10"/>
    <s v="Oct"/>
    <x v="3"/>
    <x v="13"/>
    <x v="2"/>
    <x v="2"/>
    <x v="4"/>
    <x v="10"/>
    <n v="2"/>
    <n v="40.43"/>
    <n v="80.86"/>
    <n v="0"/>
    <n v="0"/>
    <n v="14.88"/>
    <n v="80.86"/>
    <n v="29.76"/>
    <n v="51.099999999999994"/>
    <n v="0.63195646796932969"/>
  </r>
  <r>
    <n v="1407"/>
    <x v="302"/>
    <n v="2026"/>
    <x v="3"/>
    <n v="10"/>
    <s v="Oct"/>
    <x v="3"/>
    <x v="8"/>
    <x v="2"/>
    <x v="2"/>
    <x v="2"/>
    <x v="2"/>
    <n v="2"/>
    <n v="35.880000000000003"/>
    <n v="71.760000000000005"/>
    <n v="0.05"/>
    <n v="3.5880000000000005"/>
    <n v="13.52"/>
    <n v="68.171999999999997"/>
    <n v="27.04"/>
    <n v="41.131999999999998"/>
    <n v="0.60335621662852779"/>
  </r>
  <r>
    <n v="2532"/>
    <x v="302"/>
    <n v="2026"/>
    <x v="3"/>
    <n v="10"/>
    <s v="Oct"/>
    <x v="0"/>
    <x v="15"/>
    <x v="3"/>
    <x v="1"/>
    <x v="0"/>
    <x v="0"/>
    <n v="1"/>
    <n v="80.400000000000006"/>
    <n v="80.400000000000006"/>
    <n v="0"/>
    <n v="0"/>
    <n v="43.34"/>
    <n v="80.400000000000006"/>
    <n v="43.34"/>
    <n v="37.06"/>
    <n v="0.46094527363184079"/>
  </r>
  <r>
    <n v="307"/>
    <x v="303"/>
    <n v="2026"/>
    <x v="3"/>
    <n v="10"/>
    <s v="Oct"/>
    <x v="3"/>
    <x v="8"/>
    <x v="0"/>
    <x v="0"/>
    <x v="4"/>
    <x v="14"/>
    <n v="1"/>
    <n v="37.08"/>
    <n v="37.08"/>
    <n v="0"/>
    <n v="0"/>
    <n v="13.62"/>
    <n v="37.08"/>
    <n v="13.62"/>
    <n v="23.46"/>
    <n v="0.63268608414239491"/>
  </r>
  <r>
    <n v="3257"/>
    <x v="303"/>
    <n v="2026"/>
    <x v="3"/>
    <n v="10"/>
    <s v="Oct"/>
    <x v="3"/>
    <x v="4"/>
    <x v="2"/>
    <x v="1"/>
    <x v="2"/>
    <x v="18"/>
    <n v="6"/>
    <n v="165.92"/>
    <n v="995.52"/>
    <n v="0"/>
    <n v="0"/>
    <n v="87.55"/>
    <n v="995.52"/>
    <n v="525.29999999999995"/>
    <n v="470.22"/>
    <n v="0.4723360655737705"/>
  </r>
  <r>
    <n v="3739"/>
    <x v="303"/>
    <n v="2026"/>
    <x v="3"/>
    <n v="10"/>
    <s v="Oct"/>
    <x v="1"/>
    <x v="12"/>
    <x v="3"/>
    <x v="1"/>
    <x v="2"/>
    <x v="15"/>
    <n v="1"/>
    <n v="135.19"/>
    <n v="135.19"/>
    <n v="0"/>
    <n v="0"/>
    <n v="68.319999999999993"/>
    <n v="135.19"/>
    <n v="68.319999999999993"/>
    <n v="66.87"/>
    <n v="0.49463717730601381"/>
  </r>
  <r>
    <n v="77"/>
    <x v="304"/>
    <n v="2026"/>
    <x v="3"/>
    <n v="11"/>
    <s v="Nov"/>
    <x v="1"/>
    <x v="11"/>
    <x v="0"/>
    <x v="1"/>
    <x v="2"/>
    <x v="15"/>
    <n v="2"/>
    <n v="133.96"/>
    <n v="267.92"/>
    <n v="0.1"/>
    <n v="26.792000000000002"/>
    <n v="65.44"/>
    <n v="241.12800000000001"/>
    <n v="130.88"/>
    <n v="110.24800000000002"/>
    <n v="0.4572177432732823"/>
  </r>
  <r>
    <n v="461"/>
    <x v="304"/>
    <n v="2026"/>
    <x v="3"/>
    <n v="11"/>
    <s v="Nov"/>
    <x v="1"/>
    <x v="11"/>
    <x v="3"/>
    <x v="2"/>
    <x v="0"/>
    <x v="4"/>
    <n v="3"/>
    <n v="51.67"/>
    <n v="155.01"/>
    <n v="0.05"/>
    <n v="7.7504999999999997"/>
    <n v="22.8"/>
    <n v="147.25949999999997"/>
    <n v="68.400000000000006"/>
    <n v="78.859499999999969"/>
    <n v="0.53551383781691497"/>
  </r>
  <r>
    <n v="732"/>
    <x v="304"/>
    <n v="2026"/>
    <x v="3"/>
    <n v="11"/>
    <s v="Nov"/>
    <x v="1"/>
    <x v="1"/>
    <x v="3"/>
    <x v="0"/>
    <x v="1"/>
    <x v="11"/>
    <n v="1"/>
    <n v="150.46"/>
    <n v="150.46"/>
    <n v="0.15"/>
    <n v="22.568999999999999"/>
    <n v="78.39"/>
    <n v="127.89100000000001"/>
    <n v="78.39"/>
    <n v="49.501000000000005"/>
    <n v="0.38705616501552104"/>
  </r>
  <r>
    <n v="919"/>
    <x v="304"/>
    <n v="2026"/>
    <x v="3"/>
    <n v="11"/>
    <s v="Nov"/>
    <x v="3"/>
    <x v="13"/>
    <x v="0"/>
    <x v="1"/>
    <x v="0"/>
    <x v="8"/>
    <n v="1"/>
    <n v="103.53"/>
    <n v="103.53"/>
    <n v="0.1"/>
    <n v="10.353000000000002"/>
    <n v="51.75"/>
    <n v="93.177000000000007"/>
    <n v="51.75"/>
    <n v="41.427000000000007"/>
    <n v="0.4446054283782479"/>
  </r>
  <r>
    <n v="949"/>
    <x v="304"/>
    <n v="2026"/>
    <x v="3"/>
    <n v="11"/>
    <s v="Nov"/>
    <x v="2"/>
    <x v="2"/>
    <x v="0"/>
    <x v="0"/>
    <x v="0"/>
    <x v="8"/>
    <n v="4"/>
    <n v="103.33"/>
    <n v="413.32"/>
    <n v="0"/>
    <n v="0"/>
    <n v="49.15"/>
    <n v="413.32"/>
    <n v="196.6"/>
    <n v="216.72"/>
    <n v="0.5243394948224136"/>
  </r>
  <r>
    <n v="1185"/>
    <x v="304"/>
    <n v="2026"/>
    <x v="3"/>
    <n v="11"/>
    <s v="Nov"/>
    <x v="3"/>
    <x v="8"/>
    <x v="1"/>
    <x v="2"/>
    <x v="2"/>
    <x v="2"/>
    <n v="5"/>
    <n v="37.08"/>
    <n v="185.39999999999998"/>
    <n v="0.15"/>
    <n v="27.809999999999995"/>
    <n v="13.27"/>
    <n v="157.58999999999997"/>
    <n v="66.349999999999994"/>
    <n v="91.239999999999981"/>
    <n v="0.57897074687480166"/>
  </r>
  <r>
    <n v="1248"/>
    <x v="304"/>
    <n v="2026"/>
    <x v="3"/>
    <n v="11"/>
    <s v="Nov"/>
    <x v="0"/>
    <x v="0"/>
    <x v="1"/>
    <x v="2"/>
    <x v="2"/>
    <x v="15"/>
    <n v="5"/>
    <n v="132.33000000000001"/>
    <n v="661.65000000000009"/>
    <n v="0.2"/>
    <n v="132.33000000000001"/>
    <n v="65.2"/>
    <n v="529.32000000000005"/>
    <n v="326"/>
    <n v="203.32000000000005"/>
    <n v="0.3841154689034989"/>
  </r>
  <r>
    <n v="2129"/>
    <x v="304"/>
    <n v="2026"/>
    <x v="3"/>
    <n v="11"/>
    <s v="Nov"/>
    <x v="3"/>
    <x v="13"/>
    <x v="2"/>
    <x v="1"/>
    <x v="0"/>
    <x v="4"/>
    <n v="2"/>
    <n v="50.43"/>
    <n v="100.86"/>
    <n v="0"/>
    <n v="0"/>
    <n v="22.54"/>
    <n v="100.86"/>
    <n v="45.08"/>
    <n v="55.78"/>
    <n v="0.55304382312115807"/>
  </r>
  <r>
    <n v="2850"/>
    <x v="304"/>
    <n v="2026"/>
    <x v="3"/>
    <n v="11"/>
    <s v="Nov"/>
    <x v="2"/>
    <x v="2"/>
    <x v="1"/>
    <x v="0"/>
    <x v="4"/>
    <x v="16"/>
    <n v="3"/>
    <n v="50.05"/>
    <n v="150.14999999999998"/>
    <n v="0.15"/>
    <n v="22.522499999999997"/>
    <n v="22.36"/>
    <n v="127.62749999999998"/>
    <n v="67.08"/>
    <n v="60.547499999999985"/>
    <n v="0.47440794499618022"/>
  </r>
  <r>
    <n v="3477"/>
    <x v="304"/>
    <n v="2026"/>
    <x v="3"/>
    <n v="11"/>
    <s v="Nov"/>
    <x v="3"/>
    <x v="13"/>
    <x v="0"/>
    <x v="0"/>
    <x v="3"/>
    <x v="7"/>
    <n v="1"/>
    <n v="197.14"/>
    <n v="197.14"/>
    <n v="0.05"/>
    <n v="9.8569999999999993"/>
    <n v="102.87"/>
    <n v="187.28299999999999"/>
    <n v="102.87"/>
    <n v="84.412999999999982"/>
    <n v="0.45072430492890431"/>
  </r>
  <r>
    <n v="4673"/>
    <x v="304"/>
    <n v="2026"/>
    <x v="3"/>
    <n v="11"/>
    <s v="Nov"/>
    <x v="0"/>
    <x v="0"/>
    <x v="1"/>
    <x v="2"/>
    <x v="1"/>
    <x v="17"/>
    <n v="5"/>
    <n v="72.13"/>
    <n v="360.65"/>
    <n v="0.1"/>
    <n v="36.064999999999998"/>
    <n v="31.41"/>
    <n v="324.58499999999998"/>
    <n v="157.05000000000001"/>
    <n v="167.53499999999997"/>
    <n v="0.51615139331762094"/>
  </r>
  <r>
    <n v="4679"/>
    <x v="304"/>
    <n v="2026"/>
    <x v="3"/>
    <n v="11"/>
    <s v="Nov"/>
    <x v="1"/>
    <x v="12"/>
    <x v="1"/>
    <x v="0"/>
    <x v="3"/>
    <x v="5"/>
    <n v="8"/>
    <n v="341.51"/>
    <n v="2732.08"/>
    <n v="0.1"/>
    <n v="273.20800000000003"/>
    <n v="200.1"/>
    <n v="2458.8719999999998"/>
    <n v="1600.8"/>
    <n v="858.07199999999989"/>
    <n v="0.34896977150498276"/>
  </r>
  <r>
    <n v="4809"/>
    <x v="304"/>
    <n v="2026"/>
    <x v="3"/>
    <n v="11"/>
    <s v="Nov"/>
    <x v="1"/>
    <x v="11"/>
    <x v="0"/>
    <x v="1"/>
    <x v="2"/>
    <x v="2"/>
    <n v="1"/>
    <n v="36.47"/>
    <n v="36.47"/>
    <n v="0.05"/>
    <n v="1.8235000000000001"/>
    <n v="13.88"/>
    <n v="34.646499999999996"/>
    <n v="13.88"/>
    <n v="20.766499999999994"/>
    <n v="0.59938233299178834"/>
  </r>
  <r>
    <n v="4849"/>
    <x v="304"/>
    <n v="2026"/>
    <x v="3"/>
    <n v="11"/>
    <s v="Nov"/>
    <x v="0"/>
    <x v="0"/>
    <x v="0"/>
    <x v="1"/>
    <x v="2"/>
    <x v="2"/>
    <n v="4"/>
    <n v="35.69"/>
    <n v="142.76"/>
    <n v="0.15"/>
    <n v="21.413999999999998"/>
    <n v="13.52"/>
    <n v="121.34599999999999"/>
    <n v="54.08"/>
    <n v="67.265999999999991"/>
    <n v="0.55433224004087478"/>
  </r>
  <r>
    <n v="436"/>
    <x v="305"/>
    <n v="2026"/>
    <x v="3"/>
    <n v="11"/>
    <s v="Nov"/>
    <x v="2"/>
    <x v="10"/>
    <x v="0"/>
    <x v="1"/>
    <x v="2"/>
    <x v="2"/>
    <n v="2"/>
    <n v="35.340000000000003"/>
    <n v="70.680000000000007"/>
    <n v="0.1"/>
    <n v="7.0680000000000014"/>
    <n v="13.82"/>
    <n v="63.612000000000009"/>
    <n v="27.64"/>
    <n v="35.972000000000008"/>
    <n v="0.56549078790165386"/>
  </r>
  <r>
    <n v="879"/>
    <x v="305"/>
    <n v="2026"/>
    <x v="3"/>
    <n v="11"/>
    <s v="Nov"/>
    <x v="2"/>
    <x v="10"/>
    <x v="0"/>
    <x v="1"/>
    <x v="2"/>
    <x v="9"/>
    <n v="4"/>
    <n v="46.8"/>
    <n v="187.2"/>
    <n v="0.05"/>
    <n v="9.36"/>
    <n v="18.52"/>
    <n v="177.83999999999997"/>
    <n v="74.08"/>
    <n v="103.75999999999998"/>
    <n v="0.58344579397210972"/>
  </r>
  <r>
    <n v="955"/>
    <x v="305"/>
    <n v="2026"/>
    <x v="3"/>
    <n v="11"/>
    <s v="Nov"/>
    <x v="3"/>
    <x v="13"/>
    <x v="2"/>
    <x v="1"/>
    <x v="3"/>
    <x v="7"/>
    <n v="1"/>
    <n v="198.34"/>
    <n v="198.34"/>
    <n v="0.05"/>
    <n v="9.9170000000000016"/>
    <n v="103.2"/>
    <n v="188.423"/>
    <n v="103.2"/>
    <n v="85.222999999999999"/>
    <n v="0.45229616341954004"/>
  </r>
  <r>
    <n v="1068"/>
    <x v="305"/>
    <n v="2026"/>
    <x v="3"/>
    <n v="11"/>
    <s v="Nov"/>
    <x v="1"/>
    <x v="6"/>
    <x v="0"/>
    <x v="0"/>
    <x v="4"/>
    <x v="12"/>
    <n v="5"/>
    <n v="122.26"/>
    <n v="611.30000000000007"/>
    <n v="0.1"/>
    <n v="61.13000000000001"/>
    <n v="68.3"/>
    <n v="550.17000000000007"/>
    <n v="341.5"/>
    <n v="208.67000000000007"/>
    <n v="0.37928276714470083"/>
  </r>
  <r>
    <n v="1733"/>
    <x v="305"/>
    <n v="2026"/>
    <x v="3"/>
    <n v="11"/>
    <s v="Nov"/>
    <x v="0"/>
    <x v="9"/>
    <x v="1"/>
    <x v="0"/>
    <x v="1"/>
    <x v="17"/>
    <n v="3"/>
    <n v="71.12"/>
    <n v="213.36"/>
    <n v="0.15"/>
    <n v="32.003999999999998"/>
    <n v="33.090000000000003"/>
    <n v="181.35599999999999"/>
    <n v="99.27000000000001"/>
    <n v="82.085999999999984"/>
    <n v="0.45262356911268437"/>
  </r>
  <r>
    <n v="3270"/>
    <x v="305"/>
    <n v="2026"/>
    <x v="3"/>
    <n v="11"/>
    <s v="Nov"/>
    <x v="1"/>
    <x v="12"/>
    <x v="2"/>
    <x v="0"/>
    <x v="0"/>
    <x v="0"/>
    <n v="2"/>
    <n v="81.900000000000006"/>
    <n v="163.80000000000001"/>
    <n v="0.15"/>
    <n v="24.57"/>
    <n v="41.91"/>
    <n v="139.23000000000002"/>
    <n v="83.82"/>
    <n v="55.410000000000025"/>
    <n v="0.39797457444516282"/>
  </r>
  <r>
    <n v="3484"/>
    <x v="305"/>
    <n v="2026"/>
    <x v="3"/>
    <n v="11"/>
    <s v="Nov"/>
    <x v="2"/>
    <x v="2"/>
    <x v="3"/>
    <x v="0"/>
    <x v="2"/>
    <x v="18"/>
    <n v="4"/>
    <n v="165.12"/>
    <n v="660.48"/>
    <n v="0.05"/>
    <n v="33.024000000000001"/>
    <n v="89.65"/>
    <n v="627.45600000000002"/>
    <n v="358.6"/>
    <n v="268.85599999999999"/>
    <n v="0.42848582211342306"/>
  </r>
  <r>
    <n v="3608"/>
    <x v="305"/>
    <n v="2026"/>
    <x v="3"/>
    <n v="11"/>
    <s v="Nov"/>
    <x v="3"/>
    <x v="8"/>
    <x v="2"/>
    <x v="1"/>
    <x v="1"/>
    <x v="1"/>
    <n v="1"/>
    <n v="91.35"/>
    <n v="91.35"/>
    <n v="0"/>
    <n v="0"/>
    <n v="45.5"/>
    <n v="91.35"/>
    <n v="45.5"/>
    <n v="45.849999999999994"/>
    <n v="0.50191570881226055"/>
  </r>
  <r>
    <n v="4036"/>
    <x v="305"/>
    <n v="2026"/>
    <x v="3"/>
    <n v="11"/>
    <s v="Nov"/>
    <x v="2"/>
    <x v="3"/>
    <x v="0"/>
    <x v="2"/>
    <x v="4"/>
    <x v="14"/>
    <n v="1"/>
    <n v="36.96"/>
    <n v="36.96"/>
    <n v="0.1"/>
    <n v="3.6960000000000002"/>
    <n v="14.18"/>
    <n v="33.264000000000003"/>
    <n v="14.18"/>
    <n v="19.084000000000003"/>
    <n v="0.57371332371332373"/>
  </r>
  <r>
    <n v="408"/>
    <x v="306"/>
    <n v="2026"/>
    <x v="3"/>
    <n v="11"/>
    <s v="Nov"/>
    <x v="3"/>
    <x v="13"/>
    <x v="0"/>
    <x v="0"/>
    <x v="0"/>
    <x v="4"/>
    <n v="1"/>
    <n v="49.61"/>
    <n v="49.61"/>
    <n v="0"/>
    <n v="0"/>
    <n v="22.8"/>
    <n v="49.61"/>
    <n v="22.8"/>
    <n v="26.81"/>
    <n v="0.54041523886313236"/>
  </r>
  <r>
    <n v="939"/>
    <x v="306"/>
    <n v="2026"/>
    <x v="3"/>
    <n v="11"/>
    <s v="Nov"/>
    <x v="1"/>
    <x v="11"/>
    <x v="2"/>
    <x v="0"/>
    <x v="0"/>
    <x v="4"/>
    <n v="1"/>
    <n v="49.76"/>
    <n v="49.76"/>
    <n v="0.1"/>
    <n v="4.976"/>
    <n v="21.94"/>
    <n v="44.783999999999999"/>
    <n v="21.94"/>
    <n v="22.843999999999998"/>
    <n v="0.51009289031797067"/>
  </r>
  <r>
    <n v="1022"/>
    <x v="306"/>
    <n v="2026"/>
    <x v="3"/>
    <n v="11"/>
    <s v="Nov"/>
    <x v="3"/>
    <x v="7"/>
    <x v="0"/>
    <x v="0"/>
    <x v="0"/>
    <x v="6"/>
    <n v="1"/>
    <n v="39.97"/>
    <n v="39.97"/>
    <n v="0.1"/>
    <n v="3.9969999999999999"/>
    <n v="16.93"/>
    <n v="35.972999999999999"/>
    <n v="16.93"/>
    <n v="19.042999999999999"/>
    <n v="0.52936924915909156"/>
  </r>
  <r>
    <n v="1997"/>
    <x v="306"/>
    <n v="2026"/>
    <x v="3"/>
    <n v="11"/>
    <s v="Nov"/>
    <x v="1"/>
    <x v="12"/>
    <x v="3"/>
    <x v="0"/>
    <x v="3"/>
    <x v="5"/>
    <n v="2"/>
    <n v="335.46"/>
    <n v="670.92"/>
    <n v="0.1"/>
    <n v="67.091999999999999"/>
    <n v="199.87"/>
    <n v="603.82799999999997"/>
    <n v="399.74"/>
    <n v="204.08799999999997"/>
    <n v="0.33799028862523761"/>
  </r>
  <r>
    <n v="3978"/>
    <x v="306"/>
    <n v="2026"/>
    <x v="3"/>
    <n v="11"/>
    <s v="Nov"/>
    <x v="1"/>
    <x v="12"/>
    <x v="0"/>
    <x v="1"/>
    <x v="1"/>
    <x v="11"/>
    <n v="4"/>
    <n v="154.46"/>
    <n v="617.84"/>
    <n v="0.05"/>
    <n v="30.892000000000003"/>
    <n v="80.48"/>
    <n v="586.94799999999998"/>
    <n v="321.92"/>
    <n v="265.02799999999996"/>
    <n v="0.45153574081519993"/>
  </r>
  <r>
    <n v="4715"/>
    <x v="306"/>
    <n v="2026"/>
    <x v="3"/>
    <n v="11"/>
    <s v="Nov"/>
    <x v="0"/>
    <x v="0"/>
    <x v="1"/>
    <x v="2"/>
    <x v="4"/>
    <x v="10"/>
    <n v="10"/>
    <n v="39.869999999999997"/>
    <n v="398.7"/>
    <n v="0.15"/>
    <n v="59.804999999999993"/>
    <n v="14.31"/>
    <n v="338.89499999999998"/>
    <n v="143.1"/>
    <n v="195.79499999999999"/>
    <n v="0.57774531934670026"/>
  </r>
  <r>
    <n v="145"/>
    <x v="307"/>
    <n v="2026"/>
    <x v="3"/>
    <n v="11"/>
    <s v="Nov"/>
    <x v="0"/>
    <x v="15"/>
    <x v="0"/>
    <x v="2"/>
    <x v="1"/>
    <x v="1"/>
    <n v="2"/>
    <n v="93.19"/>
    <n v="186.38"/>
    <n v="0.2"/>
    <n v="37.276000000000003"/>
    <n v="45.7"/>
    <n v="149.10400000000001"/>
    <n v="91.4"/>
    <n v="57.704000000000008"/>
    <n v="0.38700504345959869"/>
  </r>
  <r>
    <n v="465"/>
    <x v="307"/>
    <n v="2026"/>
    <x v="3"/>
    <n v="11"/>
    <s v="Nov"/>
    <x v="1"/>
    <x v="12"/>
    <x v="0"/>
    <x v="0"/>
    <x v="4"/>
    <x v="10"/>
    <n v="3"/>
    <n v="41.29"/>
    <n v="123.87"/>
    <n v="0.05"/>
    <n v="6.1935000000000002"/>
    <n v="14.43"/>
    <n v="117.6765"/>
    <n v="43.29"/>
    <n v="74.386500000000012"/>
    <n v="0.63212706020318421"/>
  </r>
  <r>
    <n v="1449"/>
    <x v="307"/>
    <n v="2026"/>
    <x v="3"/>
    <n v="11"/>
    <s v="Nov"/>
    <x v="3"/>
    <x v="8"/>
    <x v="0"/>
    <x v="0"/>
    <x v="0"/>
    <x v="4"/>
    <n v="1"/>
    <n v="50.76"/>
    <n v="50.76"/>
    <n v="0.1"/>
    <n v="5.0760000000000005"/>
    <n v="22.72"/>
    <n v="45.683999999999997"/>
    <n v="22.72"/>
    <n v="22.963999999999999"/>
    <n v="0.50267051921898254"/>
  </r>
  <r>
    <n v="1802"/>
    <x v="307"/>
    <n v="2026"/>
    <x v="3"/>
    <n v="11"/>
    <s v="Nov"/>
    <x v="2"/>
    <x v="16"/>
    <x v="2"/>
    <x v="2"/>
    <x v="2"/>
    <x v="2"/>
    <n v="1"/>
    <n v="35.94"/>
    <n v="35.94"/>
    <n v="0.05"/>
    <n v="1.7969999999999999"/>
    <n v="13.39"/>
    <n v="34.142999999999994"/>
    <n v="13.39"/>
    <n v="20.752999999999993"/>
    <n v="0.60782590867820629"/>
  </r>
  <r>
    <n v="2645"/>
    <x v="307"/>
    <n v="2026"/>
    <x v="3"/>
    <n v="11"/>
    <s v="Nov"/>
    <x v="0"/>
    <x v="15"/>
    <x v="2"/>
    <x v="1"/>
    <x v="1"/>
    <x v="17"/>
    <n v="4"/>
    <n v="70.010000000000005"/>
    <n v="280.04000000000002"/>
    <n v="0.05"/>
    <n v="14.002000000000002"/>
    <n v="31.43"/>
    <n v="266.03800000000001"/>
    <n v="125.72"/>
    <n v="140.31800000000001"/>
    <n v="0.52743593020545942"/>
  </r>
  <r>
    <n v="3539"/>
    <x v="307"/>
    <n v="2026"/>
    <x v="3"/>
    <n v="11"/>
    <s v="Nov"/>
    <x v="0"/>
    <x v="15"/>
    <x v="3"/>
    <x v="0"/>
    <x v="1"/>
    <x v="11"/>
    <n v="3"/>
    <n v="152.32"/>
    <n v="456.96"/>
    <n v="0.1"/>
    <n v="45.695999999999998"/>
    <n v="79.36"/>
    <n v="411.26400000000001"/>
    <n v="238.07999999999998"/>
    <n v="173.18400000000003"/>
    <n v="0.42110177404295057"/>
  </r>
  <r>
    <n v="4309"/>
    <x v="307"/>
    <n v="2026"/>
    <x v="3"/>
    <n v="11"/>
    <s v="Nov"/>
    <x v="3"/>
    <x v="8"/>
    <x v="0"/>
    <x v="2"/>
    <x v="0"/>
    <x v="4"/>
    <n v="1"/>
    <n v="50.32"/>
    <n v="50.32"/>
    <n v="0.05"/>
    <n v="2.516"/>
    <n v="22.46"/>
    <n v="47.803999999999995"/>
    <n v="22.46"/>
    <n v="25.343999999999994"/>
    <n v="0.53016483976236295"/>
  </r>
  <r>
    <n v="4355"/>
    <x v="307"/>
    <n v="2026"/>
    <x v="3"/>
    <n v="11"/>
    <s v="Nov"/>
    <x v="2"/>
    <x v="2"/>
    <x v="2"/>
    <x v="0"/>
    <x v="1"/>
    <x v="11"/>
    <n v="2"/>
    <n v="151.04"/>
    <n v="302.08"/>
    <n v="0.15"/>
    <n v="45.311999999999998"/>
    <n v="76.97"/>
    <n v="256.76799999999997"/>
    <n v="153.94"/>
    <n v="102.82799999999997"/>
    <n v="0.40047046360917243"/>
  </r>
  <r>
    <n v="5052"/>
    <x v="307"/>
    <n v="2026"/>
    <x v="3"/>
    <n v="11"/>
    <s v="Nov"/>
    <x v="0"/>
    <x v="15"/>
    <x v="3"/>
    <x v="0"/>
    <x v="0"/>
    <x v="6"/>
    <n v="3"/>
    <n v="41.12"/>
    <n v="123.35999999999999"/>
    <n v="0.1"/>
    <n v="12.335999999999999"/>
    <n v="16.670000000000002"/>
    <n v="111.02399999999999"/>
    <n v="50.010000000000005"/>
    <n v="61.013999999999982"/>
    <n v="0.54955685257241671"/>
  </r>
  <r>
    <n v="9"/>
    <x v="308"/>
    <n v="2026"/>
    <x v="3"/>
    <n v="11"/>
    <s v="Nov"/>
    <x v="0"/>
    <x v="15"/>
    <x v="0"/>
    <x v="1"/>
    <x v="1"/>
    <x v="3"/>
    <n v="1"/>
    <n v="140.59"/>
    <n v="140.59"/>
    <n v="0.1"/>
    <n v="14.059000000000001"/>
    <n v="79.510000000000005"/>
    <n v="126.53100000000001"/>
    <n v="79.510000000000005"/>
    <n v="47.021000000000001"/>
    <n v="0.37161644182058151"/>
  </r>
  <r>
    <n v="703"/>
    <x v="308"/>
    <n v="2026"/>
    <x v="3"/>
    <n v="11"/>
    <s v="Nov"/>
    <x v="1"/>
    <x v="14"/>
    <x v="0"/>
    <x v="0"/>
    <x v="2"/>
    <x v="18"/>
    <n v="2"/>
    <n v="160.68"/>
    <n v="321.36"/>
    <n v="0"/>
    <n v="0"/>
    <n v="89.49"/>
    <n v="321.36"/>
    <n v="178.98"/>
    <n v="142.38000000000002"/>
    <n v="0.4430545182972368"/>
  </r>
  <r>
    <n v="1627"/>
    <x v="308"/>
    <n v="2026"/>
    <x v="3"/>
    <n v="11"/>
    <s v="Nov"/>
    <x v="3"/>
    <x v="4"/>
    <x v="0"/>
    <x v="0"/>
    <x v="4"/>
    <x v="16"/>
    <n v="6"/>
    <n v="49.7"/>
    <n v="298.20000000000005"/>
    <n v="0"/>
    <n v="0"/>
    <n v="22.34"/>
    <n v="298.20000000000005"/>
    <n v="134.04"/>
    <n v="164.16000000000005"/>
    <n v="0.55050301810865199"/>
  </r>
  <r>
    <n v="1760"/>
    <x v="308"/>
    <n v="2026"/>
    <x v="3"/>
    <n v="11"/>
    <s v="Nov"/>
    <x v="1"/>
    <x v="11"/>
    <x v="2"/>
    <x v="0"/>
    <x v="0"/>
    <x v="0"/>
    <n v="3"/>
    <n v="80.400000000000006"/>
    <n v="241.20000000000002"/>
    <n v="0.05"/>
    <n v="12.060000000000002"/>
    <n v="42.82"/>
    <n v="229.14000000000001"/>
    <n v="128.46"/>
    <n v="100.68"/>
    <n v="0.43938203718250851"/>
  </r>
  <r>
    <n v="2268"/>
    <x v="308"/>
    <n v="2026"/>
    <x v="3"/>
    <n v="11"/>
    <s v="Nov"/>
    <x v="1"/>
    <x v="1"/>
    <x v="2"/>
    <x v="1"/>
    <x v="1"/>
    <x v="11"/>
    <n v="4"/>
    <n v="151.38999999999999"/>
    <n v="605.55999999999995"/>
    <n v="0.05"/>
    <n v="30.277999999999999"/>
    <n v="80.66"/>
    <n v="575.28199999999993"/>
    <n v="322.64"/>
    <n v="252.64199999999994"/>
    <n v="0.43916201097896329"/>
  </r>
  <r>
    <n v="2636"/>
    <x v="308"/>
    <n v="2026"/>
    <x v="3"/>
    <n v="11"/>
    <s v="Nov"/>
    <x v="1"/>
    <x v="14"/>
    <x v="2"/>
    <x v="2"/>
    <x v="2"/>
    <x v="9"/>
    <n v="2"/>
    <n v="45.44"/>
    <n v="90.88"/>
    <n v="0.05"/>
    <n v="4.5439999999999996"/>
    <n v="18.2"/>
    <n v="86.335999999999999"/>
    <n v="36.4"/>
    <n v="49.936"/>
    <n v="0.57839140103780584"/>
  </r>
  <r>
    <n v="3255"/>
    <x v="308"/>
    <n v="2026"/>
    <x v="3"/>
    <n v="11"/>
    <s v="Nov"/>
    <x v="3"/>
    <x v="13"/>
    <x v="0"/>
    <x v="1"/>
    <x v="1"/>
    <x v="17"/>
    <n v="2"/>
    <n v="70.790000000000006"/>
    <n v="141.58000000000001"/>
    <n v="0.15"/>
    <n v="21.237000000000002"/>
    <n v="33.32"/>
    <n v="120.343"/>
    <n v="66.64"/>
    <n v="53.703000000000003"/>
    <n v="0.44624947026416162"/>
  </r>
  <r>
    <n v="4326"/>
    <x v="308"/>
    <n v="2026"/>
    <x v="3"/>
    <n v="11"/>
    <s v="Nov"/>
    <x v="2"/>
    <x v="5"/>
    <x v="2"/>
    <x v="0"/>
    <x v="2"/>
    <x v="2"/>
    <n v="1"/>
    <n v="35.630000000000003"/>
    <n v="35.630000000000003"/>
    <n v="0"/>
    <n v="0"/>
    <n v="13.47"/>
    <n v="35.630000000000003"/>
    <n v="13.47"/>
    <n v="22.160000000000004"/>
    <n v="0.62194779680044909"/>
  </r>
  <r>
    <n v="4346"/>
    <x v="308"/>
    <n v="2026"/>
    <x v="3"/>
    <n v="11"/>
    <s v="Nov"/>
    <x v="0"/>
    <x v="15"/>
    <x v="0"/>
    <x v="2"/>
    <x v="1"/>
    <x v="17"/>
    <n v="3"/>
    <n v="73.010000000000005"/>
    <n v="219.03000000000003"/>
    <n v="0.15"/>
    <n v="32.854500000000002"/>
    <n v="32.49"/>
    <n v="186.17550000000003"/>
    <n v="97.47"/>
    <n v="88.705500000000029"/>
    <n v="0.47646172562984934"/>
  </r>
  <r>
    <n v="266"/>
    <x v="309"/>
    <n v="2026"/>
    <x v="3"/>
    <n v="11"/>
    <s v="Nov"/>
    <x v="1"/>
    <x v="1"/>
    <x v="3"/>
    <x v="2"/>
    <x v="1"/>
    <x v="1"/>
    <n v="1"/>
    <n v="93.48"/>
    <n v="93.48"/>
    <n v="0.05"/>
    <n v="4.6740000000000004"/>
    <n v="46.34"/>
    <n v="88.805999999999997"/>
    <n v="46.34"/>
    <n v="42.465999999999994"/>
    <n v="0.47818841069297113"/>
  </r>
  <r>
    <n v="274"/>
    <x v="309"/>
    <n v="2026"/>
    <x v="3"/>
    <n v="11"/>
    <s v="Nov"/>
    <x v="1"/>
    <x v="1"/>
    <x v="0"/>
    <x v="2"/>
    <x v="0"/>
    <x v="0"/>
    <n v="1"/>
    <n v="82.89"/>
    <n v="82.89"/>
    <n v="0"/>
    <n v="0"/>
    <n v="41.44"/>
    <n v="82.89"/>
    <n v="41.44"/>
    <n v="41.45"/>
    <n v="0.50006032090722652"/>
  </r>
  <r>
    <n v="1135"/>
    <x v="309"/>
    <n v="2026"/>
    <x v="3"/>
    <n v="11"/>
    <s v="Nov"/>
    <x v="3"/>
    <x v="7"/>
    <x v="0"/>
    <x v="1"/>
    <x v="2"/>
    <x v="2"/>
    <n v="2"/>
    <n v="35.71"/>
    <n v="71.42"/>
    <n v="0.2"/>
    <n v="14.284000000000001"/>
    <n v="13.48"/>
    <n v="57.136000000000003"/>
    <n v="26.96"/>
    <n v="30.176000000000002"/>
    <n v="0.52814337720526461"/>
  </r>
  <r>
    <n v="2166"/>
    <x v="309"/>
    <n v="2026"/>
    <x v="3"/>
    <n v="11"/>
    <s v="Nov"/>
    <x v="3"/>
    <x v="13"/>
    <x v="2"/>
    <x v="1"/>
    <x v="4"/>
    <x v="10"/>
    <n v="1"/>
    <n v="40.380000000000003"/>
    <n v="40.380000000000003"/>
    <n v="0.15"/>
    <n v="6.0570000000000004"/>
    <n v="14.53"/>
    <n v="34.323"/>
    <n v="14.53"/>
    <n v="19.792999999999999"/>
    <n v="0.57666870611543275"/>
  </r>
  <r>
    <n v="3620"/>
    <x v="309"/>
    <n v="2026"/>
    <x v="3"/>
    <n v="11"/>
    <s v="Nov"/>
    <x v="1"/>
    <x v="12"/>
    <x v="3"/>
    <x v="1"/>
    <x v="1"/>
    <x v="3"/>
    <n v="1"/>
    <n v="142"/>
    <n v="142"/>
    <n v="0.05"/>
    <n v="7.1000000000000005"/>
    <n v="81.099999999999994"/>
    <n v="134.9"/>
    <n v="81.099999999999994"/>
    <n v="53.800000000000011"/>
    <n v="0.39881393624907346"/>
  </r>
  <r>
    <n v="3986"/>
    <x v="309"/>
    <n v="2026"/>
    <x v="3"/>
    <n v="11"/>
    <s v="Nov"/>
    <x v="0"/>
    <x v="15"/>
    <x v="3"/>
    <x v="1"/>
    <x v="2"/>
    <x v="2"/>
    <n v="2"/>
    <n v="36.29"/>
    <n v="72.58"/>
    <n v="0.15"/>
    <n v="10.886999999999999"/>
    <n v="13.93"/>
    <n v="61.692999999999998"/>
    <n v="27.86"/>
    <n v="33.832999999999998"/>
    <n v="0.54840905775371596"/>
  </r>
  <r>
    <n v="4384"/>
    <x v="309"/>
    <n v="2026"/>
    <x v="3"/>
    <n v="11"/>
    <s v="Nov"/>
    <x v="3"/>
    <x v="8"/>
    <x v="0"/>
    <x v="1"/>
    <x v="3"/>
    <x v="19"/>
    <n v="1"/>
    <n v="121.66"/>
    <n v="121.66"/>
    <n v="0"/>
    <n v="0"/>
    <n v="61.66"/>
    <n v="121.66"/>
    <n v="61.66"/>
    <n v="60"/>
    <n v="0.49317770836758179"/>
  </r>
  <r>
    <n v="4565"/>
    <x v="309"/>
    <n v="2026"/>
    <x v="3"/>
    <n v="11"/>
    <s v="Nov"/>
    <x v="1"/>
    <x v="14"/>
    <x v="0"/>
    <x v="0"/>
    <x v="3"/>
    <x v="19"/>
    <n v="3"/>
    <n v="124.65"/>
    <n v="373.95000000000005"/>
    <n v="0.05"/>
    <n v="18.697500000000002"/>
    <n v="62.27"/>
    <n v="355.25250000000005"/>
    <n v="186.81"/>
    <n v="168.44250000000005"/>
    <n v="0.47414866890451163"/>
  </r>
  <r>
    <n v="4634"/>
    <x v="309"/>
    <n v="2026"/>
    <x v="3"/>
    <n v="11"/>
    <s v="Nov"/>
    <x v="0"/>
    <x v="15"/>
    <x v="0"/>
    <x v="1"/>
    <x v="0"/>
    <x v="0"/>
    <n v="2"/>
    <n v="80.61"/>
    <n v="161.22"/>
    <n v="0"/>
    <n v="0"/>
    <n v="43.72"/>
    <n v="161.22"/>
    <n v="87.44"/>
    <n v="73.78"/>
    <n v="0.45763552909068356"/>
  </r>
  <r>
    <n v="104"/>
    <x v="310"/>
    <n v="2026"/>
    <x v="3"/>
    <n v="11"/>
    <s v="Nov"/>
    <x v="1"/>
    <x v="11"/>
    <x v="0"/>
    <x v="1"/>
    <x v="1"/>
    <x v="11"/>
    <n v="1"/>
    <n v="153.96"/>
    <n v="153.96"/>
    <n v="0"/>
    <n v="0"/>
    <n v="80.62"/>
    <n v="153.96"/>
    <n v="80.62"/>
    <n v="73.34"/>
    <n v="0.47635749545336453"/>
  </r>
  <r>
    <n v="181"/>
    <x v="310"/>
    <n v="2026"/>
    <x v="3"/>
    <n v="11"/>
    <s v="Nov"/>
    <x v="1"/>
    <x v="1"/>
    <x v="2"/>
    <x v="0"/>
    <x v="2"/>
    <x v="2"/>
    <n v="1"/>
    <n v="35.58"/>
    <n v="35.58"/>
    <n v="0"/>
    <n v="0"/>
    <n v="13.4"/>
    <n v="35.58"/>
    <n v="13.4"/>
    <n v="22.18"/>
    <n v="0.62338392355255767"/>
  </r>
  <r>
    <n v="823"/>
    <x v="310"/>
    <n v="2026"/>
    <x v="3"/>
    <n v="11"/>
    <s v="Nov"/>
    <x v="0"/>
    <x v="0"/>
    <x v="3"/>
    <x v="1"/>
    <x v="4"/>
    <x v="14"/>
    <n v="5"/>
    <n v="36.369999999999997"/>
    <n v="181.85"/>
    <n v="0.15"/>
    <n v="27.2775"/>
    <n v="13.65"/>
    <n v="154.57249999999999"/>
    <n v="68.25"/>
    <n v="86.322499999999991"/>
    <n v="0.55845962250723769"/>
  </r>
  <r>
    <n v="1730"/>
    <x v="310"/>
    <n v="2026"/>
    <x v="3"/>
    <n v="11"/>
    <s v="Nov"/>
    <x v="3"/>
    <x v="4"/>
    <x v="3"/>
    <x v="0"/>
    <x v="1"/>
    <x v="11"/>
    <n v="2"/>
    <n v="151.55000000000001"/>
    <n v="303.10000000000002"/>
    <n v="0.1"/>
    <n v="30.310000000000002"/>
    <n v="80.48"/>
    <n v="272.79000000000002"/>
    <n v="160.96"/>
    <n v="111.83000000000001"/>
    <n v="0.40994904505297114"/>
  </r>
  <r>
    <n v="2710"/>
    <x v="310"/>
    <n v="2026"/>
    <x v="3"/>
    <n v="11"/>
    <s v="Nov"/>
    <x v="0"/>
    <x v="9"/>
    <x v="2"/>
    <x v="1"/>
    <x v="3"/>
    <x v="13"/>
    <n v="2"/>
    <n v="80.67"/>
    <n v="161.34"/>
    <n v="0"/>
    <n v="0"/>
    <n v="40.5"/>
    <n v="161.34"/>
    <n v="81"/>
    <n v="80.34"/>
    <n v="0.49795462997396805"/>
  </r>
  <r>
    <n v="3018"/>
    <x v="310"/>
    <n v="2026"/>
    <x v="3"/>
    <n v="11"/>
    <s v="Nov"/>
    <x v="3"/>
    <x v="7"/>
    <x v="1"/>
    <x v="2"/>
    <x v="0"/>
    <x v="0"/>
    <n v="10"/>
    <n v="81.48"/>
    <n v="814.80000000000007"/>
    <n v="0.05"/>
    <n v="40.740000000000009"/>
    <n v="43.7"/>
    <n v="774.06000000000006"/>
    <n v="437"/>
    <n v="337.06000000000006"/>
    <n v="0.43544428080510561"/>
  </r>
  <r>
    <n v="3735"/>
    <x v="310"/>
    <n v="2026"/>
    <x v="3"/>
    <n v="11"/>
    <s v="Nov"/>
    <x v="3"/>
    <x v="8"/>
    <x v="2"/>
    <x v="0"/>
    <x v="2"/>
    <x v="18"/>
    <n v="2"/>
    <n v="163.58000000000001"/>
    <n v="327.16000000000003"/>
    <n v="0.1"/>
    <n v="32.716000000000001"/>
    <n v="88.14"/>
    <n v="294.44400000000002"/>
    <n v="176.28"/>
    <n v="118.16400000000002"/>
    <n v="0.40131230386762851"/>
  </r>
  <r>
    <n v="4460"/>
    <x v="310"/>
    <n v="2026"/>
    <x v="3"/>
    <n v="11"/>
    <s v="Nov"/>
    <x v="0"/>
    <x v="9"/>
    <x v="2"/>
    <x v="0"/>
    <x v="1"/>
    <x v="17"/>
    <n v="2"/>
    <n v="71.88"/>
    <n v="143.76"/>
    <n v="0.15"/>
    <n v="21.563999999999997"/>
    <n v="31.65"/>
    <n v="122.19599999999998"/>
    <n v="63.3"/>
    <n v="58.895999999999987"/>
    <n v="0.48197977020524396"/>
  </r>
  <r>
    <n v="319"/>
    <x v="311"/>
    <n v="2026"/>
    <x v="3"/>
    <n v="11"/>
    <s v="Nov"/>
    <x v="3"/>
    <x v="8"/>
    <x v="0"/>
    <x v="0"/>
    <x v="2"/>
    <x v="2"/>
    <n v="2"/>
    <n v="36.299999999999997"/>
    <n v="72.599999999999994"/>
    <n v="0.15"/>
    <n v="10.889999999999999"/>
    <n v="13.38"/>
    <n v="61.709999999999994"/>
    <n v="26.76"/>
    <n v="34.949999999999989"/>
    <n v="0.56635877491492448"/>
  </r>
  <r>
    <n v="595"/>
    <x v="311"/>
    <n v="2026"/>
    <x v="3"/>
    <n v="11"/>
    <s v="Nov"/>
    <x v="1"/>
    <x v="12"/>
    <x v="0"/>
    <x v="1"/>
    <x v="4"/>
    <x v="14"/>
    <n v="2"/>
    <n v="36.159999999999997"/>
    <n v="72.319999999999993"/>
    <n v="0.1"/>
    <n v="7.2319999999999993"/>
    <n v="13.79"/>
    <n v="65.087999999999994"/>
    <n v="27.58"/>
    <n v="37.507999999999996"/>
    <n v="0.57626597836774829"/>
  </r>
  <r>
    <n v="1623"/>
    <x v="311"/>
    <n v="2026"/>
    <x v="3"/>
    <n v="11"/>
    <s v="Nov"/>
    <x v="2"/>
    <x v="5"/>
    <x v="0"/>
    <x v="0"/>
    <x v="2"/>
    <x v="2"/>
    <n v="2"/>
    <n v="35.49"/>
    <n v="70.98"/>
    <n v="0.1"/>
    <n v="7.0980000000000008"/>
    <n v="13.78"/>
    <n v="63.882000000000005"/>
    <n v="27.56"/>
    <n v="36.322000000000003"/>
    <n v="0.56857956857956859"/>
  </r>
  <r>
    <n v="2638"/>
    <x v="311"/>
    <n v="2026"/>
    <x v="3"/>
    <n v="11"/>
    <s v="Nov"/>
    <x v="0"/>
    <x v="9"/>
    <x v="0"/>
    <x v="1"/>
    <x v="1"/>
    <x v="17"/>
    <n v="1"/>
    <n v="69.760000000000005"/>
    <n v="69.760000000000005"/>
    <n v="0.15"/>
    <n v="10.464"/>
    <n v="32.39"/>
    <n v="59.295999999999999"/>
    <n v="32.39"/>
    <n v="26.905999999999999"/>
    <n v="0.45375742039935241"/>
  </r>
  <r>
    <n v="2666"/>
    <x v="311"/>
    <n v="2026"/>
    <x v="3"/>
    <n v="11"/>
    <s v="Nov"/>
    <x v="1"/>
    <x v="12"/>
    <x v="2"/>
    <x v="2"/>
    <x v="3"/>
    <x v="13"/>
    <n v="6"/>
    <n v="81.37"/>
    <n v="488.22"/>
    <n v="0"/>
    <n v="0"/>
    <n v="39.5"/>
    <n v="488.22"/>
    <n v="237"/>
    <n v="251.22000000000003"/>
    <n v="0.5145631067961165"/>
  </r>
  <r>
    <n v="3505"/>
    <x v="311"/>
    <n v="2026"/>
    <x v="3"/>
    <n v="11"/>
    <s v="Nov"/>
    <x v="1"/>
    <x v="12"/>
    <x v="1"/>
    <x v="0"/>
    <x v="0"/>
    <x v="0"/>
    <n v="5"/>
    <n v="82.82"/>
    <n v="414.09999999999997"/>
    <n v="0.15"/>
    <n v="62.114999999999995"/>
    <n v="43.8"/>
    <n v="351.98499999999996"/>
    <n v="219"/>
    <n v="132.98499999999996"/>
    <n v="0.37781439549980816"/>
  </r>
  <r>
    <n v="3626"/>
    <x v="311"/>
    <n v="2026"/>
    <x v="3"/>
    <n v="11"/>
    <s v="Nov"/>
    <x v="3"/>
    <x v="13"/>
    <x v="1"/>
    <x v="2"/>
    <x v="0"/>
    <x v="4"/>
    <n v="15"/>
    <n v="51.05"/>
    <n v="765.75"/>
    <n v="0.1"/>
    <n v="76.575000000000003"/>
    <n v="21.95"/>
    <n v="689.17500000000007"/>
    <n v="329.25"/>
    <n v="359.92500000000007"/>
    <n v="0.52225486995320491"/>
  </r>
  <r>
    <n v="3801"/>
    <x v="311"/>
    <n v="2026"/>
    <x v="3"/>
    <n v="11"/>
    <s v="Nov"/>
    <x v="0"/>
    <x v="15"/>
    <x v="0"/>
    <x v="0"/>
    <x v="0"/>
    <x v="8"/>
    <n v="3"/>
    <n v="101.68"/>
    <n v="305.04000000000002"/>
    <n v="0.1"/>
    <n v="30.504000000000005"/>
    <n v="51.9"/>
    <n v="274.536"/>
    <n v="155.69999999999999"/>
    <n v="118.83600000000001"/>
    <n v="0.43286126409651199"/>
  </r>
  <r>
    <n v="4685"/>
    <x v="311"/>
    <n v="2026"/>
    <x v="3"/>
    <n v="11"/>
    <s v="Nov"/>
    <x v="3"/>
    <x v="13"/>
    <x v="1"/>
    <x v="2"/>
    <x v="3"/>
    <x v="13"/>
    <n v="6"/>
    <n v="80.83"/>
    <n v="484.98"/>
    <n v="0.15"/>
    <n v="72.747"/>
    <n v="39.32"/>
    <n v="412.233"/>
    <n v="235.92000000000002"/>
    <n v="176.31299999999999"/>
    <n v="0.42770229457612563"/>
  </r>
  <r>
    <n v="4843"/>
    <x v="311"/>
    <n v="2026"/>
    <x v="3"/>
    <n v="11"/>
    <s v="Nov"/>
    <x v="1"/>
    <x v="12"/>
    <x v="0"/>
    <x v="1"/>
    <x v="3"/>
    <x v="19"/>
    <n v="6"/>
    <n v="123.67"/>
    <n v="742.02"/>
    <n v="0.15"/>
    <n v="111.303"/>
    <n v="60.55"/>
    <n v="630.71699999999998"/>
    <n v="363.29999999999995"/>
    <n v="267.41700000000003"/>
    <n v="0.42398888883603902"/>
  </r>
  <r>
    <n v="4890"/>
    <x v="311"/>
    <n v="2026"/>
    <x v="3"/>
    <n v="11"/>
    <s v="Nov"/>
    <x v="0"/>
    <x v="15"/>
    <x v="0"/>
    <x v="1"/>
    <x v="1"/>
    <x v="1"/>
    <n v="2"/>
    <n v="93.16"/>
    <n v="186.32"/>
    <n v="0.1"/>
    <n v="18.632000000000001"/>
    <n v="44.19"/>
    <n v="167.68799999999999"/>
    <n v="88.38"/>
    <n v="79.307999999999993"/>
    <n v="0.47294976384714471"/>
  </r>
  <r>
    <n v="4913"/>
    <x v="311"/>
    <n v="2026"/>
    <x v="3"/>
    <n v="11"/>
    <s v="Nov"/>
    <x v="2"/>
    <x v="2"/>
    <x v="3"/>
    <x v="1"/>
    <x v="0"/>
    <x v="0"/>
    <n v="1"/>
    <n v="83.79"/>
    <n v="83.79"/>
    <n v="0.1"/>
    <n v="8.3790000000000013"/>
    <n v="42.8"/>
    <n v="75.411000000000001"/>
    <n v="42.8"/>
    <n v="32.611000000000004"/>
    <n v="0.43244354271923197"/>
  </r>
  <r>
    <n v="5079"/>
    <x v="311"/>
    <n v="2026"/>
    <x v="3"/>
    <n v="11"/>
    <s v="Nov"/>
    <x v="2"/>
    <x v="16"/>
    <x v="0"/>
    <x v="1"/>
    <x v="4"/>
    <x v="12"/>
    <n v="1"/>
    <n v="120.98"/>
    <n v="120.98"/>
    <n v="0.1"/>
    <n v="12.098000000000001"/>
    <n v="70.59"/>
    <n v="108.88200000000001"/>
    <n v="70.59"/>
    <n v="38.292000000000002"/>
    <n v="0.35168347385242738"/>
  </r>
  <r>
    <n v="366"/>
    <x v="312"/>
    <n v="2026"/>
    <x v="3"/>
    <n v="11"/>
    <s v="Nov"/>
    <x v="3"/>
    <x v="13"/>
    <x v="2"/>
    <x v="0"/>
    <x v="1"/>
    <x v="11"/>
    <n v="1"/>
    <n v="152.05000000000001"/>
    <n v="152.05000000000001"/>
    <n v="0.15"/>
    <n v="22.807500000000001"/>
    <n v="80.56"/>
    <n v="129.24250000000001"/>
    <n v="80.56"/>
    <n v="48.682500000000005"/>
    <n v="0.37667562914675901"/>
  </r>
  <r>
    <n v="567"/>
    <x v="312"/>
    <n v="2026"/>
    <x v="3"/>
    <n v="11"/>
    <s v="Nov"/>
    <x v="0"/>
    <x v="9"/>
    <x v="2"/>
    <x v="1"/>
    <x v="2"/>
    <x v="2"/>
    <n v="3"/>
    <n v="36.14"/>
    <n v="108.42"/>
    <n v="0.1"/>
    <n v="10.842000000000001"/>
    <n v="13.23"/>
    <n v="97.578000000000003"/>
    <n v="39.69"/>
    <n v="57.888000000000005"/>
    <n v="0.59324847814056447"/>
  </r>
  <r>
    <n v="1051"/>
    <x v="312"/>
    <n v="2026"/>
    <x v="3"/>
    <n v="11"/>
    <s v="Nov"/>
    <x v="3"/>
    <x v="13"/>
    <x v="1"/>
    <x v="2"/>
    <x v="1"/>
    <x v="1"/>
    <n v="12"/>
    <n v="90.99"/>
    <n v="1091.8799999999999"/>
    <n v="0.2"/>
    <n v="218.37599999999998"/>
    <n v="45.51"/>
    <n v="873.50399999999991"/>
    <n v="546.12"/>
    <n v="327.3839999999999"/>
    <n v="0.37479393339927458"/>
  </r>
  <r>
    <n v="1934"/>
    <x v="312"/>
    <n v="2026"/>
    <x v="3"/>
    <n v="11"/>
    <s v="Nov"/>
    <x v="3"/>
    <x v="13"/>
    <x v="3"/>
    <x v="2"/>
    <x v="0"/>
    <x v="4"/>
    <n v="1"/>
    <n v="50.55"/>
    <n v="50.55"/>
    <n v="0.05"/>
    <n v="2.5274999999999999"/>
    <n v="22.09"/>
    <n v="48.022499999999994"/>
    <n v="22.09"/>
    <n v="25.932499999999994"/>
    <n v="0.54000728825029931"/>
  </r>
  <r>
    <n v="2056"/>
    <x v="312"/>
    <n v="2026"/>
    <x v="3"/>
    <n v="11"/>
    <s v="Nov"/>
    <x v="0"/>
    <x v="0"/>
    <x v="2"/>
    <x v="1"/>
    <x v="4"/>
    <x v="16"/>
    <n v="1"/>
    <n v="51.65"/>
    <n v="51.65"/>
    <n v="0.15"/>
    <n v="7.7474999999999996"/>
    <n v="21.86"/>
    <n v="43.902499999999996"/>
    <n v="21.86"/>
    <n v="22.042499999999997"/>
    <n v="0.50207846933545919"/>
  </r>
  <r>
    <n v="2115"/>
    <x v="312"/>
    <n v="2026"/>
    <x v="3"/>
    <n v="11"/>
    <s v="Nov"/>
    <x v="1"/>
    <x v="12"/>
    <x v="0"/>
    <x v="1"/>
    <x v="0"/>
    <x v="0"/>
    <n v="5"/>
    <n v="82.96"/>
    <n v="414.79999999999995"/>
    <n v="0"/>
    <n v="0"/>
    <n v="43.55"/>
    <n v="414.79999999999995"/>
    <n v="217.75"/>
    <n v="197.04999999999995"/>
    <n v="0.47504821600771452"/>
  </r>
  <r>
    <n v="2437"/>
    <x v="312"/>
    <n v="2026"/>
    <x v="3"/>
    <n v="11"/>
    <s v="Nov"/>
    <x v="3"/>
    <x v="4"/>
    <x v="3"/>
    <x v="2"/>
    <x v="1"/>
    <x v="17"/>
    <n v="1"/>
    <n v="70.3"/>
    <n v="70.3"/>
    <n v="0.05"/>
    <n v="3.5150000000000001"/>
    <n v="33.31"/>
    <n v="66.784999999999997"/>
    <n v="33.31"/>
    <n v="33.474999999999994"/>
    <n v="0.50123530732949007"/>
  </r>
  <r>
    <n v="3380"/>
    <x v="312"/>
    <n v="2026"/>
    <x v="3"/>
    <n v="11"/>
    <s v="Nov"/>
    <x v="2"/>
    <x v="2"/>
    <x v="2"/>
    <x v="0"/>
    <x v="2"/>
    <x v="9"/>
    <n v="2"/>
    <n v="47.12"/>
    <n v="94.24"/>
    <n v="0.15"/>
    <n v="14.135999999999999"/>
    <n v="18.64"/>
    <n v="80.103999999999999"/>
    <n v="37.28"/>
    <n v="42.823999999999998"/>
    <n v="0.5346050134824728"/>
  </r>
  <r>
    <n v="3648"/>
    <x v="312"/>
    <n v="2026"/>
    <x v="3"/>
    <n v="11"/>
    <s v="Nov"/>
    <x v="0"/>
    <x v="15"/>
    <x v="3"/>
    <x v="1"/>
    <x v="4"/>
    <x v="10"/>
    <n v="4"/>
    <n v="39.82"/>
    <n v="159.28"/>
    <n v="0.2"/>
    <n v="31.856000000000002"/>
    <n v="14.98"/>
    <n v="127.42400000000001"/>
    <n v="59.92"/>
    <n v="67.504000000000005"/>
    <n v="0.52975891511803119"/>
  </r>
  <r>
    <n v="3692"/>
    <x v="312"/>
    <n v="2026"/>
    <x v="3"/>
    <n v="11"/>
    <s v="Nov"/>
    <x v="1"/>
    <x v="14"/>
    <x v="0"/>
    <x v="0"/>
    <x v="1"/>
    <x v="11"/>
    <n v="4"/>
    <n v="154.27000000000001"/>
    <n v="617.08000000000004"/>
    <n v="0.05"/>
    <n v="30.854000000000003"/>
    <n v="78.36"/>
    <n v="586.226"/>
    <n v="313.44"/>
    <n v="272.786"/>
    <n v="0.46532565938733528"/>
  </r>
  <r>
    <n v="4406"/>
    <x v="312"/>
    <n v="2026"/>
    <x v="3"/>
    <n v="11"/>
    <s v="Nov"/>
    <x v="0"/>
    <x v="0"/>
    <x v="0"/>
    <x v="1"/>
    <x v="1"/>
    <x v="3"/>
    <n v="1"/>
    <n v="143.02000000000001"/>
    <n v="143.02000000000001"/>
    <n v="0.1"/>
    <n v="14.302000000000001"/>
    <n v="79.25"/>
    <n v="128.71800000000002"/>
    <n v="79.25"/>
    <n v="49.468000000000018"/>
    <n v="0.3843129942976119"/>
  </r>
  <r>
    <n v="4550"/>
    <x v="312"/>
    <n v="2026"/>
    <x v="3"/>
    <n v="11"/>
    <s v="Nov"/>
    <x v="2"/>
    <x v="10"/>
    <x v="2"/>
    <x v="0"/>
    <x v="4"/>
    <x v="14"/>
    <n v="1"/>
    <n v="35.36"/>
    <n v="35.36"/>
    <n v="0"/>
    <n v="0"/>
    <n v="13.74"/>
    <n v="35.36"/>
    <n v="13.74"/>
    <n v="21.619999999999997"/>
    <n v="0.61142533936651577"/>
  </r>
  <r>
    <n v="4855"/>
    <x v="312"/>
    <n v="2026"/>
    <x v="3"/>
    <n v="11"/>
    <s v="Nov"/>
    <x v="1"/>
    <x v="6"/>
    <x v="0"/>
    <x v="0"/>
    <x v="1"/>
    <x v="11"/>
    <n v="1"/>
    <n v="156.82"/>
    <n v="156.82"/>
    <n v="0.1"/>
    <n v="15.682"/>
    <n v="77.12"/>
    <n v="141.13800000000001"/>
    <n v="77.12"/>
    <n v="64.018000000000001"/>
    <n v="0.45358443509189589"/>
  </r>
  <r>
    <n v="5151"/>
    <x v="312"/>
    <n v="2026"/>
    <x v="3"/>
    <n v="11"/>
    <s v="Nov"/>
    <x v="2"/>
    <x v="16"/>
    <x v="1"/>
    <x v="2"/>
    <x v="4"/>
    <x v="10"/>
    <n v="10"/>
    <n v="40.98"/>
    <n v="409.79999999999995"/>
    <n v="0.1"/>
    <n v="40.98"/>
    <n v="14.6"/>
    <n v="368.82"/>
    <n v="146"/>
    <n v="222.82"/>
    <n v="0.60414294235670518"/>
  </r>
  <r>
    <n v="5189"/>
    <x v="312"/>
    <n v="2026"/>
    <x v="3"/>
    <n v="11"/>
    <s v="Nov"/>
    <x v="3"/>
    <x v="8"/>
    <x v="2"/>
    <x v="1"/>
    <x v="1"/>
    <x v="3"/>
    <n v="3"/>
    <n v="144.22999999999999"/>
    <n v="432.68999999999994"/>
    <n v="0"/>
    <n v="0"/>
    <n v="80.959999999999994"/>
    <n v="432.68999999999994"/>
    <n v="242.88"/>
    <n v="189.80999999999995"/>
    <n v="0.43867433959647778"/>
  </r>
  <r>
    <n v="726"/>
    <x v="313"/>
    <n v="2026"/>
    <x v="3"/>
    <n v="11"/>
    <s v="Nov"/>
    <x v="3"/>
    <x v="7"/>
    <x v="0"/>
    <x v="1"/>
    <x v="1"/>
    <x v="1"/>
    <n v="1"/>
    <n v="90.23"/>
    <n v="90.23"/>
    <n v="0"/>
    <n v="0"/>
    <n v="44.06"/>
    <n v="90.23"/>
    <n v="44.06"/>
    <n v="46.17"/>
    <n v="0.51169234179319512"/>
  </r>
  <r>
    <n v="2154"/>
    <x v="313"/>
    <n v="2026"/>
    <x v="3"/>
    <n v="11"/>
    <s v="Nov"/>
    <x v="3"/>
    <x v="7"/>
    <x v="0"/>
    <x v="1"/>
    <x v="1"/>
    <x v="11"/>
    <n v="5"/>
    <n v="152.82"/>
    <n v="764.09999999999991"/>
    <n v="0.1"/>
    <n v="76.41"/>
    <n v="80.09"/>
    <n v="687.68999999999994"/>
    <n v="400.45000000000005"/>
    <n v="287.2399999999999"/>
    <n v="0.417688202533118"/>
  </r>
  <r>
    <n v="4403"/>
    <x v="313"/>
    <n v="2026"/>
    <x v="3"/>
    <n v="11"/>
    <s v="Nov"/>
    <x v="0"/>
    <x v="0"/>
    <x v="0"/>
    <x v="2"/>
    <x v="2"/>
    <x v="2"/>
    <n v="2"/>
    <n v="36.61"/>
    <n v="73.22"/>
    <n v="0.05"/>
    <n v="3.661"/>
    <n v="13.31"/>
    <n v="69.558999999999997"/>
    <n v="26.62"/>
    <n v="42.938999999999993"/>
    <n v="0.61730329648212301"/>
  </r>
  <r>
    <n v="4924"/>
    <x v="313"/>
    <n v="2026"/>
    <x v="3"/>
    <n v="11"/>
    <s v="Nov"/>
    <x v="3"/>
    <x v="8"/>
    <x v="1"/>
    <x v="2"/>
    <x v="1"/>
    <x v="11"/>
    <n v="12"/>
    <n v="150.75"/>
    <n v="1809"/>
    <n v="0.1"/>
    <n v="180.9"/>
    <n v="80.569999999999993"/>
    <n v="1628.1000000000001"/>
    <n v="966.83999999999992"/>
    <n v="661.26000000000022"/>
    <n v="0.40615441311958733"/>
  </r>
  <r>
    <n v="25"/>
    <x v="314"/>
    <n v="2026"/>
    <x v="3"/>
    <n v="11"/>
    <s v="Nov"/>
    <x v="0"/>
    <x v="0"/>
    <x v="0"/>
    <x v="0"/>
    <x v="1"/>
    <x v="3"/>
    <n v="1"/>
    <n v="145.83000000000001"/>
    <n v="145.83000000000001"/>
    <n v="0.1"/>
    <n v="14.583000000000002"/>
    <n v="79.14"/>
    <n v="131.24700000000001"/>
    <n v="79.14"/>
    <n v="52.107000000000014"/>
    <n v="0.39701478890946085"/>
  </r>
  <r>
    <n v="252"/>
    <x v="314"/>
    <n v="2026"/>
    <x v="3"/>
    <n v="11"/>
    <s v="Nov"/>
    <x v="0"/>
    <x v="0"/>
    <x v="0"/>
    <x v="0"/>
    <x v="2"/>
    <x v="18"/>
    <n v="4"/>
    <n v="162.04"/>
    <n v="648.16"/>
    <n v="0"/>
    <n v="0"/>
    <n v="85.77"/>
    <n v="648.16"/>
    <n v="343.08"/>
    <n v="305.08"/>
    <n v="0.47068625030856581"/>
  </r>
  <r>
    <n v="1203"/>
    <x v="314"/>
    <n v="2026"/>
    <x v="3"/>
    <n v="11"/>
    <s v="Nov"/>
    <x v="3"/>
    <x v="8"/>
    <x v="2"/>
    <x v="0"/>
    <x v="1"/>
    <x v="3"/>
    <n v="2"/>
    <n v="141.33000000000001"/>
    <n v="282.66000000000003"/>
    <n v="0.05"/>
    <n v="14.133000000000003"/>
    <n v="79.739999999999995"/>
    <n v="268.52699999999999"/>
    <n v="159.47999999999999"/>
    <n v="109.047"/>
    <n v="0.40609324202035552"/>
  </r>
  <r>
    <n v="1567"/>
    <x v="314"/>
    <n v="2026"/>
    <x v="3"/>
    <n v="11"/>
    <s v="Nov"/>
    <x v="2"/>
    <x v="16"/>
    <x v="0"/>
    <x v="0"/>
    <x v="3"/>
    <x v="19"/>
    <n v="1"/>
    <n v="125.11"/>
    <n v="125.11"/>
    <n v="0.1"/>
    <n v="12.511000000000001"/>
    <n v="61.65"/>
    <n v="112.599"/>
    <n v="61.65"/>
    <n v="50.949000000000005"/>
    <n v="0.45248181600191834"/>
  </r>
  <r>
    <n v="2060"/>
    <x v="314"/>
    <n v="2026"/>
    <x v="3"/>
    <n v="11"/>
    <s v="Nov"/>
    <x v="2"/>
    <x v="5"/>
    <x v="0"/>
    <x v="2"/>
    <x v="3"/>
    <x v="19"/>
    <n v="3"/>
    <n v="124.55"/>
    <n v="373.65"/>
    <n v="0.15"/>
    <n v="56.047499999999992"/>
    <n v="60.68"/>
    <n v="317.60249999999996"/>
    <n v="182.04"/>
    <n v="135.56249999999997"/>
    <n v="0.42683070819656643"/>
  </r>
  <r>
    <n v="2485"/>
    <x v="314"/>
    <n v="2026"/>
    <x v="3"/>
    <n v="11"/>
    <s v="Nov"/>
    <x v="2"/>
    <x v="10"/>
    <x v="2"/>
    <x v="0"/>
    <x v="1"/>
    <x v="3"/>
    <n v="1"/>
    <n v="143.77000000000001"/>
    <n v="143.77000000000001"/>
    <n v="0.1"/>
    <n v="14.377000000000002"/>
    <n v="81.02"/>
    <n v="129.393"/>
    <n v="81.02"/>
    <n v="48.373000000000005"/>
    <n v="0.3738455712441941"/>
  </r>
  <r>
    <n v="3101"/>
    <x v="314"/>
    <n v="2026"/>
    <x v="3"/>
    <n v="11"/>
    <s v="Nov"/>
    <x v="3"/>
    <x v="8"/>
    <x v="0"/>
    <x v="1"/>
    <x v="3"/>
    <x v="19"/>
    <n v="3"/>
    <n v="124.72"/>
    <n v="374.15999999999997"/>
    <n v="0.15"/>
    <n v="56.123999999999995"/>
    <n v="60.35"/>
    <n v="318.03599999999994"/>
    <n v="181.05"/>
    <n v="136.98599999999993"/>
    <n v="0.4307248236048748"/>
  </r>
  <r>
    <n v="3165"/>
    <x v="314"/>
    <n v="2026"/>
    <x v="3"/>
    <n v="11"/>
    <s v="Nov"/>
    <x v="2"/>
    <x v="2"/>
    <x v="2"/>
    <x v="0"/>
    <x v="4"/>
    <x v="14"/>
    <n v="1"/>
    <n v="35.729999999999997"/>
    <n v="35.729999999999997"/>
    <n v="0.1"/>
    <n v="3.573"/>
    <n v="14.15"/>
    <n v="32.156999999999996"/>
    <n v="14.15"/>
    <n v="18.006999999999998"/>
    <n v="0.55997139036601673"/>
  </r>
  <r>
    <n v="4179"/>
    <x v="314"/>
    <n v="2026"/>
    <x v="3"/>
    <n v="11"/>
    <s v="Nov"/>
    <x v="2"/>
    <x v="3"/>
    <x v="2"/>
    <x v="2"/>
    <x v="2"/>
    <x v="18"/>
    <n v="2"/>
    <n v="166.1"/>
    <n v="332.2"/>
    <n v="0.05"/>
    <n v="16.61"/>
    <n v="88.2"/>
    <n v="315.58999999999997"/>
    <n v="176.4"/>
    <n v="139.18999999999997"/>
    <n v="0.44104692797617157"/>
  </r>
  <r>
    <n v="4829"/>
    <x v="314"/>
    <n v="2026"/>
    <x v="3"/>
    <n v="11"/>
    <s v="Nov"/>
    <x v="2"/>
    <x v="16"/>
    <x v="3"/>
    <x v="1"/>
    <x v="0"/>
    <x v="0"/>
    <n v="2"/>
    <n v="81.27"/>
    <n v="162.54"/>
    <n v="0.05"/>
    <n v="8.1270000000000007"/>
    <n v="43.04"/>
    <n v="154.41299999999998"/>
    <n v="86.08"/>
    <n v="68.332999999999984"/>
    <n v="0.44253398353765544"/>
  </r>
  <r>
    <n v="4943"/>
    <x v="314"/>
    <n v="2026"/>
    <x v="3"/>
    <n v="11"/>
    <s v="Nov"/>
    <x v="0"/>
    <x v="9"/>
    <x v="1"/>
    <x v="0"/>
    <x v="3"/>
    <x v="7"/>
    <n v="10"/>
    <n v="191.98"/>
    <n v="1919.8"/>
    <n v="0.1"/>
    <n v="191.98000000000002"/>
    <n v="102.73"/>
    <n v="1727.82"/>
    <n v="1027.3"/>
    <n v="700.52"/>
    <n v="0.40543575140929033"/>
  </r>
  <r>
    <n v="887"/>
    <x v="315"/>
    <n v="2026"/>
    <x v="3"/>
    <n v="11"/>
    <s v="Nov"/>
    <x v="3"/>
    <x v="8"/>
    <x v="2"/>
    <x v="0"/>
    <x v="1"/>
    <x v="1"/>
    <n v="6"/>
    <n v="89.87"/>
    <n v="539.22"/>
    <n v="0.2"/>
    <n v="107.84400000000001"/>
    <n v="44.47"/>
    <n v="431.37600000000003"/>
    <n v="266.82"/>
    <n v="164.55600000000004"/>
    <n v="0.3814676755313231"/>
  </r>
  <r>
    <n v="1090"/>
    <x v="315"/>
    <n v="2026"/>
    <x v="3"/>
    <n v="11"/>
    <s v="Nov"/>
    <x v="1"/>
    <x v="14"/>
    <x v="3"/>
    <x v="1"/>
    <x v="0"/>
    <x v="4"/>
    <n v="3"/>
    <n v="51.44"/>
    <n v="154.32"/>
    <n v="0.1"/>
    <n v="15.432"/>
    <n v="23.11"/>
    <n v="138.88800000000001"/>
    <n v="69.33"/>
    <n v="69.558000000000007"/>
    <n v="0.50082080525315364"/>
  </r>
  <r>
    <n v="2090"/>
    <x v="315"/>
    <n v="2026"/>
    <x v="3"/>
    <n v="11"/>
    <s v="Nov"/>
    <x v="3"/>
    <x v="4"/>
    <x v="3"/>
    <x v="1"/>
    <x v="2"/>
    <x v="9"/>
    <n v="4"/>
    <n v="46.68"/>
    <n v="186.72"/>
    <n v="0.05"/>
    <n v="9.3360000000000003"/>
    <n v="17.96"/>
    <n v="177.38399999999999"/>
    <n v="71.84"/>
    <n v="105.54399999999998"/>
    <n v="0.59500293149325756"/>
  </r>
  <r>
    <n v="2561"/>
    <x v="315"/>
    <n v="2026"/>
    <x v="3"/>
    <n v="11"/>
    <s v="Nov"/>
    <x v="1"/>
    <x v="12"/>
    <x v="2"/>
    <x v="1"/>
    <x v="1"/>
    <x v="17"/>
    <n v="4"/>
    <n v="73.05"/>
    <n v="292.2"/>
    <n v="0.2"/>
    <n v="58.44"/>
    <n v="32.82"/>
    <n v="233.76"/>
    <n v="131.28"/>
    <n v="102.47999999999999"/>
    <n v="0.4383983572895277"/>
  </r>
  <r>
    <n v="2855"/>
    <x v="315"/>
    <n v="2026"/>
    <x v="3"/>
    <n v="11"/>
    <s v="Nov"/>
    <x v="2"/>
    <x v="10"/>
    <x v="3"/>
    <x v="1"/>
    <x v="3"/>
    <x v="19"/>
    <n v="1"/>
    <n v="125.32"/>
    <n v="125.32"/>
    <n v="0.15"/>
    <n v="18.797999999999998"/>
    <n v="59.49"/>
    <n v="106.52199999999999"/>
    <n v="59.49"/>
    <n v="47.031999999999989"/>
    <n v="0.44152381667636725"/>
  </r>
  <r>
    <n v="4421"/>
    <x v="315"/>
    <n v="2026"/>
    <x v="3"/>
    <n v="11"/>
    <s v="Nov"/>
    <x v="1"/>
    <x v="11"/>
    <x v="3"/>
    <x v="2"/>
    <x v="4"/>
    <x v="12"/>
    <n v="2"/>
    <n v="123.49"/>
    <n v="246.98"/>
    <n v="0.15"/>
    <n v="37.046999999999997"/>
    <n v="68.08"/>
    <n v="209.93299999999999"/>
    <n v="136.16"/>
    <n v="73.772999999999996"/>
    <n v="0.35141211719929694"/>
  </r>
  <r>
    <n v="195"/>
    <x v="316"/>
    <n v="2026"/>
    <x v="3"/>
    <n v="11"/>
    <s v="Nov"/>
    <x v="1"/>
    <x v="12"/>
    <x v="2"/>
    <x v="0"/>
    <x v="2"/>
    <x v="9"/>
    <n v="1"/>
    <n v="47.37"/>
    <n v="47.37"/>
    <n v="0.2"/>
    <n v="9.4740000000000002"/>
    <n v="18.739999999999998"/>
    <n v="37.896000000000001"/>
    <n v="18.739999999999998"/>
    <n v="19.156000000000002"/>
    <n v="0.50548870593202455"/>
  </r>
  <r>
    <n v="520"/>
    <x v="316"/>
    <n v="2026"/>
    <x v="3"/>
    <n v="11"/>
    <s v="Nov"/>
    <x v="1"/>
    <x v="12"/>
    <x v="1"/>
    <x v="2"/>
    <x v="1"/>
    <x v="1"/>
    <n v="6"/>
    <n v="92.31"/>
    <n v="553.86"/>
    <n v="0.05"/>
    <n v="27.693000000000001"/>
    <n v="46.12"/>
    <n v="526.16700000000003"/>
    <n v="276.71999999999997"/>
    <n v="249.44700000000006"/>
    <n v="0.47408332335551268"/>
  </r>
  <r>
    <n v="646"/>
    <x v="316"/>
    <n v="2026"/>
    <x v="3"/>
    <n v="11"/>
    <s v="Nov"/>
    <x v="2"/>
    <x v="16"/>
    <x v="2"/>
    <x v="0"/>
    <x v="0"/>
    <x v="4"/>
    <n v="1"/>
    <n v="49.53"/>
    <n v="49.53"/>
    <n v="0.1"/>
    <n v="4.9530000000000003"/>
    <n v="22.18"/>
    <n v="44.577000000000005"/>
    <n v="22.18"/>
    <n v="22.397000000000006"/>
    <n v="0.50243399062296712"/>
  </r>
  <r>
    <n v="893"/>
    <x v="316"/>
    <n v="2026"/>
    <x v="3"/>
    <n v="11"/>
    <s v="Nov"/>
    <x v="3"/>
    <x v="8"/>
    <x v="0"/>
    <x v="1"/>
    <x v="2"/>
    <x v="9"/>
    <n v="4"/>
    <n v="47.62"/>
    <n v="190.48"/>
    <n v="0.2"/>
    <n v="38.095999999999997"/>
    <n v="18.100000000000001"/>
    <n v="152.38399999999999"/>
    <n v="72.400000000000006"/>
    <n v="79.98399999999998"/>
    <n v="0.52488450230995376"/>
  </r>
  <r>
    <n v="916"/>
    <x v="316"/>
    <n v="2026"/>
    <x v="3"/>
    <n v="11"/>
    <s v="Nov"/>
    <x v="1"/>
    <x v="6"/>
    <x v="0"/>
    <x v="1"/>
    <x v="0"/>
    <x v="4"/>
    <n v="4"/>
    <n v="51.93"/>
    <n v="207.72"/>
    <n v="0.05"/>
    <n v="10.386000000000001"/>
    <n v="22.62"/>
    <n v="197.334"/>
    <n v="90.48"/>
    <n v="106.854"/>
    <n v="0.54148803551339353"/>
  </r>
  <r>
    <n v="1295"/>
    <x v="316"/>
    <n v="2026"/>
    <x v="3"/>
    <n v="11"/>
    <s v="Nov"/>
    <x v="1"/>
    <x v="11"/>
    <x v="3"/>
    <x v="1"/>
    <x v="1"/>
    <x v="11"/>
    <n v="1"/>
    <n v="155.44999999999999"/>
    <n v="155.44999999999999"/>
    <n v="0.05"/>
    <n v="7.7725"/>
    <n v="77.25"/>
    <n v="147.67749999999998"/>
    <n v="77.25"/>
    <n v="70.427499999999981"/>
    <n v="0.47690067884410281"/>
  </r>
  <r>
    <n v="3438"/>
    <x v="316"/>
    <n v="2026"/>
    <x v="3"/>
    <n v="11"/>
    <s v="Nov"/>
    <x v="0"/>
    <x v="0"/>
    <x v="0"/>
    <x v="0"/>
    <x v="0"/>
    <x v="6"/>
    <n v="4"/>
    <n v="40.03"/>
    <n v="160.12"/>
    <n v="0.05"/>
    <n v="8.0060000000000002"/>
    <n v="16.78"/>
    <n v="152.114"/>
    <n v="67.12"/>
    <n v="84.994"/>
    <n v="0.5587519886400989"/>
  </r>
  <r>
    <n v="3573"/>
    <x v="316"/>
    <n v="2026"/>
    <x v="3"/>
    <n v="11"/>
    <s v="Nov"/>
    <x v="0"/>
    <x v="9"/>
    <x v="0"/>
    <x v="0"/>
    <x v="1"/>
    <x v="11"/>
    <n v="2"/>
    <n v="152.96"/>
    <n v="305.92"/>
    <n v="0.1"/>
    <n v="30.592000000000002"/>
    <n v="79.12"/>
    <n v="275.32800000000003"/>
    <n v="158.24"/>
    <n v="117.08800000000002"/>
    <n v="0.4252673175267318"/>
  </r>
  <r>
    <n v="4257"/>
    <x v="316"/>
    <n v="2026"/>
    <x v="3"/>
    <n v="11"/>
    <s v="Nov"/>
    <x v="3"/>
    <x v="13"/>
    <x v="2"/>
    <x v="1"/>
    <x v="4"/>
    <x v="12"/>
    <n v="2"/>
    <n v="124.06"/>
    <n v="248.12"/>
    <n v="0.05"/>
    <n v="12.406000000000001"/>
    <n v="69.98"/>
    <n v="235.714"/>
    <n v="139.96"/>
    <n v="95.753999999999991"/>
    <n v="0.40622958330858577"/>
  </r>
  <r>
    <n v="4389"/>
    <x v="316"/>
    <n v="2026"/>
    <x v="3"/>
    <n v="11"/>
    <s v="Nov"/>
    <x v="2"/>
    <x v="10"/>
    <x v="3"/>
    <x v="1"/>
    <x v="1"/>
    <x v="11"/>
    <n v="1"/>
    <n v="151.66"/>
    <n v="151.66"/>
    <n v="0.1"/>
    <n v="15.166"/>
    <n v="80.209999999999994"/>
    <n v="136.494"/>
    <n v="80.209999999999994"/>
    <n v="56.284000000000006"/>
    <n v="0.41235512183685735"/>
  </r>
  <r>
    <n v="4887"/>
    <x v="316"/>
    <n v="2026"/>
    <x v="3"/>
    <n v="11"/>
    <s v="Nov"/>
    <x v="3"/>
    <x v="8"/>
    <x v="0"/>
    <x v="1"/>
    <x v="1"/>
    <x v="3"/>
    <n v="2"/>
    <n v="142.30000000000001"/>
    <n v="284.60000000000002"/>
    <n v="0.15"/>
    <n v="42.690000000000005"/>
    <n v="77.760000000000005"/>
    <n v="241.91000000000003"/>
    <n v="155.52000000000001"/>
    <n v="86.390000000000015"/>
    <n v="0.35711628291513375"/>
  </r>
  <r>
    <n v="5007"/>
    <x v="316"/>
    <n v="2026"/>
    <x v="3"/>
    <n v="11"/>
    <s v="Nov"/>
    <x v="1"/>
    <x v="14"/>
    <x v="0"/>
    <x v="2"/>
    <x v="2"/>
    <x v="18"/>
    <n v="4"/>
    <n v="161.97"/>
    <n v="647.88"/>
    <n v="0.05"/>
    <n v="32.393999999999998"/>
    <n v="87.2"/>
    <n v="615.48599999999999"/>
    <n v="348.8"/>
    <n v="266.68599999999998"/>
    <n v="0.4332933649181297"/>
  </r>
  <r>
    <n v="5111"/>
    <x v="316"/>
    <n v="2026"/>
    <x v="3"/>
    <n v="11"/>
    <s v="Nov"/>
    <x v="1"/>
    <x v="14"/>
    <x v="1"/>
    <x v="2"/>
    <x v="2"/>
    <x v="15"/>
    <n v="5"/>
    <n v="133.99"/>
    <n v="669.95"/>
    <n v="0.15"/>
    <n v="100.49250000000001"/>
    <n v="65.55"/>
    <n v="569.45749999999998"/>
    <n v="327.75"/>
    <n v="241.70749999999998"/>
    <n v="0.42445221987593451"/>
  </r>
  <r>
    <n v="5177"/>
    <x v="316"/>
    <n v="2026"/>
    <x v="3"/>
    <n v="11"/>
    <s v="Nov"/>
    <x v="1"/>
    <x v="6"/>
    <x v="2"/>
    <x v="0"/>
    <x v="3"/>
    <x v="13"/>
    <n v="2"/>
    <n v="83.18"/>
    <n v="166.36"/>
    <n v="0.1"/>
    <n v="16.636000000000003"/>
    <n v="40.479999999999997"/>
    <n v="149.72400000000002"/>
    <n v="80.959999999999994"/>
    <n v="68.764000000000024"/>
    <n v="0.45927172664369115"/>
  </r>
  <r>
    <n v="584"/>
    <x v="317"/>
    <n v="2026"/>
    <x v="3"/>
    <n v="11"/>
    <s v="Nov"/>
    <x v="1"/>
    <x v="12"/>
    <x v="0"/>
    <x v="1"/>
    <x v="1"/>
    <x v="1"/>
    <n v="1"/>
    <n v="91.95"/>
    <n v="91.95"/>
    <n v="0"/>
    <n v="0"/>
    <n v="46.64"/>
    <n v="91.95"/>
    <n v="46.64"/>
    <n v="45.31"/>
    <n v="0.49276780859162589"/>
  </r>
  <r>
    <n v="621"/>
    <x v="317"/>
    <n v="2026"/>
    <x v="3"/>
    <n v="11"/>
    <s v="Nov"/>
    <x v="3"/>
    <x v="13"/>
    <x v="1"/>
    <x v="2"/>
    <x v="2"/>
    <x v="2"/>
    <n v="5"/>
    <n v="35.68"/>
    <n v="178.4"/>
    <n v="0.15"/>
    <n v="26.76"/>
    <n v="13.48"/>
    <n v="151.64000000000001"/>
    <n v="67.400000000000006"/>
    <n v="84.240000000000009"/>
    <n v="0.55552624637298864"/>
  </r>
  <r>
    <n v="623"/>
    <x v="317"/>
    <n v="2026"/>
    <x v="3"/>
    <n v="11"/>
    <s v="Nov"/>
    <x v="2"/>
    <x v="16"/>
    <x v="0"/>
    <x v="0"/>
    <x v="3"/>
    <x v="5"/>
    <n v="3"/>
    <n v="336.58"/>
    <n v="1009.74"/>
    <n v="0.15"/>
    <n v="151.46099999999998"/>
    <n v="198.99"/>
    <n v="858.279"/>
    <n v="596.97"/>
    <n v="261.30899999999997"/>
    <n v="0.3044569423229509"/>
  </r>
  <r>
    <n v="1431"/>
    <x v="317"/>
    <n v="2026"/>
    <x v="3"/>
    <n v="11"/>
    <s v="Nov"/>
    <x v="2"/>
    <x v="2"/>
    <x v="0"/>
    <x v="1"/>
    <x v="4"/>
    <x v="14"/>
    <n v="2"/>
    <n v="36.979999999999997"/>
    <n v="73.959999999999994"/>
    <n v="0.15"/>
    <n v="11.093999999999999"/>
    <n v="14.13"/>
    <n v="62.865999999999993"/>
    <n v="28.26"/>
    <n v="34.605999999999995"/>
    <n v="0.55047243342983487"/>
  </r>
  <r>
    <n v="1520"/>
    <x v="317"/>
    <n v="2026"/>
    <x v="3"/>
    <n v="11"/>
    <s v="Nov"/>
    <x v="3"/>
    <x v="13"/>
    <x v="3"/>
    <x v="1"/>
    <x v="4"/>
    <x v="14"/>
    <n v="2"/>
    <n v="36.15"/>
    <n v="72.3"/>
    <n v="0"/>
    <n v="0"/>
    <n v="13.51"/>
    <n v="72.3"/>
    <n v="27.02"/>
    <n v="45.28"/>
    <n v="0.62627939142461964"/>
  </r>
  <r>
    <n v="1791"/>
    <x v="317"/>
    <n v="2026"/>
    <x v="3"/>
    <n v="11"/>
    <s v="Nov"/>
    <x v="2"/>
    <x v="2"/>
    <x v="0"/>
    <x v="2"/>
    <x v="4"/>
    <x v="12"/>
    <n v="1"/>
    <n v="121.86"/>
    <n v="121.86"/>
    <n v="0.05"/>
    <n v="6.093"/>
    <n v="69.900000000000006"/>
    <n v="115.767"/>
    <n v="69.900000000000006"/>
    <n v="45.86699999999999"/>
    <n v="0.396200989919407"/>
  </r>
  <r>
    <n v="2191"/>
    <x v="317"/>
    <n v="2026"/>
    <x v="3"/>
    <n v="11"/>
    <s v="Nov"/>
    <x v="2"/>
    <x v="5"/>
    <x v="2"/>
    <x v="0"/>
    <x v="0"/>
    <x v="4"/>
    <n v="6"/>
    <n v="49.85"/>
    <n v="299.10000000000002"/>
    <n v="0.05"/>
    <n v="14.955000000000002"/>
    <n v="22.68"/>
    <n v="284.14499999999998"/>
    <n v="136.07999999999998"/>
    <n v="148.065"/>
    <n v="0.52108958454310306"/>
  </r>
  <r>
    <n v="2365"/>
    <x v="317"/>
    <n v="2026"/>
    <x v="3"/>
    <n v="11"/>
    <s v="Nov"/>
    <x v="2"/>
    <x v="5"/>
    <x v="2"/>
    <x v="2"/>
    <x v="1"/>
    <x v="1"/>
    <n v="2"/>
    <n v="91.95"/>
    <n v="183.9"/>
    <n v="0.05"/>
    <n v="9.1950000000000003"/>
    <n v="46.45"/>
    <n v="174.70499999999998"/>
    <n v="92.9"/>
    <n v="81.804999999999978"/>
    <n v="0.46824647262528252"/>
  </r>
  <r>
    <n v="2603"/>
    <x v="317"/>
    <n v="2026"/>
    <x v="3"/>
    <n v="11"/>
    <s v="Nov"/>
    <x v="3"/>
    <x v="8"/>
    <x v="3"/>
    <x v="0"/>
    <x v="0"/>
    <x v="4"/>
    <n v="2"/>
    <n v="51.71"/>
    <n v="103.42"/>
    <n v="0.15"/>
    <n v="15.513"/>
    <n v="22.93"/>
    <n v="87.906999999999996"/>
    <n v="45.86"/>
    <n v="42.046999999999997"/>
    <n v="0.47831230732478641"/>
  </r>
  <r>
    <n v="4098"/>
    <x v="317"/>
    <n v="2026"/>
    <x v="3"/>
    <n v="11"/>
    <s v="Nov"/>
    <x v="1"/>
    <x v="1"/>
    <x v="2"/>
    <x v="0"/>
    <x v="4"/>
    <x v="10"/>
    <n v="1"/>
    <n v="41.05"/>
    <n v="41.05"/>
    <n v="0.05"/>
    <n v="2.0524999999999998"/>
    <n v="14.6"/>
    <n v="38.997499999999995"/>
    <n v="14.6"/>
    <n v="24.397499999999994"/>
    <n v="0.62561702673248276"/>
  </r>
  <r>
    <n v="1176"/>
    <x v="318"/>
    <n v="2026"/>
    <x v="3"/>
    <n v="11"/>
    <s v="Nov"/>
    <x v="1"/>
    <x v="6"/>
    <x v="1"/>
    <x v="2"/>
    <x v="3"/>
    <x v="5"/>
    <n v="10"/>
    <n v="333.09"/>
    <n v="3330.8999999999996"/>
    <n v="0.15"/>
    <n v="499.63499999999993"/>
    <n v="197.95"/>
    <n v="2831.2649999999994"/>
    <n v="1979.5"/>
    <n v="851.76499999999942"/>
    <n v="0.30084255624252748"/>
  </r>
  <r>
    <n v="1895"/>
    <x v="318"/>
    <n v="2026"/>
    <x v="3"/>
    <n v="11"/>
    <s v="Nov"/>
    <x v="3"/>
    <x v="4"/>
    <x v="0"/>
    <x v="2"/>
    <x v="0"/>
    <x v="4"/>
    <n v="3"/>
    <n v="51.79"/>
    <n v="155.37"/>
    <n v="0.2"/>
    <n v="31.074000000000002"/>
    <n v="22.23"/>
    <n v="124.29600000000001"/>
    <n v="66.69"/>
    <n v="57.606000000000009"/>
    <n v="0.4634581965630431"/>
  </r>
  <r>
    <n v="3385"/>
    <x v="318"/>
    <n v="2026"/>
    <x v="3"/>
    <n v="11"/>
    <s v="Nov"/>
    <x v="1"/>
    <x v="11"/>
    <x v="3"/>
    <x v="1"/>
    <x v="1"/>
    <x v="17"/>
    <n v="1"/>
    <n v="71.040000000000006"/>
    <n v="71.040000000000006"/>
    <n v="0.1"/>
    <n v="7.104000000000001"/>
    <n v="31.59"/>
    <n v="63.936000000000007"/>
    <n v="31.59"/>
    <n v="32.346000000000004"/>
    <n v="0.50591216216216217"/>
  </r>
  <r>
    <n v="3581"/>
    <x v="318"/>
    <n v="2026"/>
    <x v="3"/>
    <n v="11"/>
    <s v="Nov"/>
    <x v="3"/>
    <x v="4"/>
    <x v="3"/>
    <x v="2"/>
    <x v="1"/>
    <x v="3"/>
    <n v="2"/>
    <n v="141.21"/>
    <n v="282.42"/>
    <n v="0.1"/>
    <n v="28.242000000000004"/>
    <n v="78.31"/>
    <n v="254.17800000000003"/>
    <n v="156.62"/>
    <n v="97.558000000000021"/>
    <n v="0.38381763960688969"/>
  </r>
  <r>
    <n v="4528"/>
    <x v="318"/>
    <n v="2026"/>
    <x v="3"/>
    <n v="11"/>
    <s v="Nov"/>
    <x v="0"/>
    <x v="15"/>
    <x v="3"/>
    <x v="1"/>
    <x v="1"/>
    <x v="3"/>
    <n v="2"/>
    <n v="141.63999999999999"/>
    <n v="283.27999999999997"/>
    <n v="0.15"/>
    <n v="42.491999999999997"/>
    <n v="80.349999999999994"/>
    <n v="240.78799999999998"/>
    <n v="160.69999999999999"/>
    <n v="80.087999999999994"/>
    <n v="0.33260793727262156"/>
  </r>
  <r>
    <n v="4633"/>
    <x v="318"/>
    <n v="2026"/>
    <x v="3"/>
    <n v="11"/>
    <s v="Nov"/>
    <x v="2"/>
    <x v="10"/>
    <x v="0"/>
    <x v="0"/>
    <x v="1"/>
    <x v="17"/>
    <n v="1"/>
    <n v="71.78"/>
    <n v="71.78"/>
    <n v="0.15"/>
    <n v="10.766999999999999"/>
    <n v="32.869999999999997"/>
    <n v="61.012999999999998"/>
    <n v="32.869999999999997"/>
    <n v="28.143000000000001"/>
    <n v="0.46126235392457349"/>
  </r>
  <r>
    <n v="5195"/>
    <x v="318"/>
    <n v="2026"/>
    <x v="3"/>
    <n v="11"/>
    <s v="Nov"/>
    <x v="2"/>
    <x v="16"/>
    <x v="0"/>
    <x v="2"/>
    <x v="1"/>
    <x v="11"/>
    <n v="3"/>
    <n v="153.88999999999999"/>
    <n v="461.66999999999996"/>
    <n v="0.1"/>
    <n v="46.167000000000002"/>
    <n v="80.36"/>
    <n v="415.50299999999999"/>
    <n v="241.07999999999998"/>
    <n v="174.423"/>
    <n v="0.41978758276113531"/>
  </r>
  <r>
    <n v="2778"/>
    <x v="319"/>
    <n v="2026"/>
    <x v="3"/>
    <n v="11"/>
    <s v="Nov"/>
    <x v="3"/>
    <x v="4"/>
    <x v="3"/>
    <x v="0"/>
    <x v="1"/>
    <x v="3"/>
    <n v="1"/>
    <n v="145.4"/>
    <n v="145.4"/>
    <n v="0.1"/>
    <n v="14.540000000000001"/>
    <n v="77.66"/>
    <n v="130.86000000000001"/>
    <n v="77.66"/>
    <n v="53.200000000000017"/>
    <n v="0.40654134189209851"/>
  </r>
  <r>
    <n v="341"/>
    <x v="320"/>
    <n v="2026"/>
    <x v="3"/>
    <n v="11"/>
    <s v="Nov"/>
    <x v="3"/>
    <x v="8"/>
    <x v="0"/>
    <x v="0"/>
    <x v="2"/>
    <x v="15"/>
    <n v="1"/>
    <n v="132.94999999999999"/>
    <n v="132.94999999999999"/>
    <n v="0.05"/>
    <n v="6.6475"/>
    <n v="65.36"/>
    <n v="126.30249999999998"/>
    <n v="65.36"/>
    <n v="60.942499999999981"/>
    <n v="0.48251222264009019"/>
  </r>
  <r>
    <n v="374"/>
    <x v="320"/>
    <n v="2026"/>
    <x v="3"/>
    <n v="11"/>
    <s v="Nov"/>
    <x v="3"/>
    <x v="7"/>
    <x v="2"/>
    <x v="0"/>
    <x v="4"/>
    <x v="16"/>
    <n v="1"/>
    <n v="51.34"/>
    <n v="51.34"/>
    <n v="0.15"/>
    <n v="7.7010000000000005"/>
    <n v="21.37"/>
    <n v="43.639000000000003"/>
    <n v="21.37"/>
    <n v="22.269000000000002"/>
    <n v="0.5103004193496643"/>
  </r>
  <r>
    <n v="598"/>
    <x v="320"/>
    <n v="2026"/>
    <x v="3"/>
    <n v="11"/>
    <s v="Nov"/>
    <x v="0"/>
    <x v="0"/>
    <x v="0"/>
    <x v="1"/>
    <x v="0"/>
    <x v="4"/>
    <n v="1"/>
    <n v="49.98"/>
    <n v="49.98"/>
    <n v="0.1"/>
    <n v="4.9980000000000002"/>
    <n v="22.25"/>
    <n v="44.981999999999999"/>
    <n v="22.25"/>
    <n v="22.731999999999999"/>
    <n v="0.50535769863500957"/>
  </r>
  <r>
    <n v="690"/>
    <x v="320"/>
    <n v="2026"/>
    <x v="3"/>
    <n v="11"/>
    <s v="Nov"/>
    <x v="3"/>
    <x v="8"/>
    <x v="0"/>
    <x v="0"/>
    <x v="2"/>
    <x v="18"/>
    <n v="2"/>
    <n v="168.08"/>
    <n v="336.16"/>
    <n v="0.1"/>
    <n v="33.616000000000007"/>
    <n v="87.63"/>
    <n v="302.54400000000004"/>
    <n v="175.26"/>
    <n v="127.28400000000005"/>
    <n v="0.42071235919403471"/>
  </r>
  <r>
    <n v="1296"/>
    <x v="320"/>
    <n v="2026"/>
    <x v="3"/>
    <n v="11"/>
    <s v="Nov"/>
    <x v="3"/>
    <x v="13"/>
    <x v="0"/>
    <x v="1"/>
    <x v="3"/>
    <x v="7"/>
    <n v="1"/>
    <n v="191.85"/>
    <n v="191.85"/>
    <n v="0.15"/>
    <n v="28.777499999999996"/>
    <n v="104.41"/>
    <n v="163.07249999999999"/>
    <n v="104.41"/>
    <n v="58.662499999999994"/>
    <n v="0.35973263425776875"/>
  </r>
  <r>
    <n v="1585"/>
    <x v="320"/>
    <n v="2026"/>
    <x v="3"/>
    <n v="11"/>
    <s v="Nov"/>
    <x v="1"/>
    <x v="14"/>
    <x v="2"/>
    <x v="0"/>
    <x v="1"/>
    <x v="1"/>
    <n v="4"/>
    <n v="93.99"/>
    <n v="375.96"/>
    <n v="0.1"/>
    <n v="37.595999999999997"/>
    <n v="44.07"/>
    <n v="338.36399999999998"/>
    <n v="176.28"/>
    <n v="162.08399999999997"/>
    <n v="0.47902259105578604"/>
  </r>
  <r>
    <n v="2194"/>
    <x v="320"/>
    <n v="2026"/>
    <x v="3"/>
    <n v="11"/>
    <s v="Nov"/>
    <x v="3"/>
    <x v="13"/>
    <x v="0"/>
    <x v="0"/>
    <x v="2"/>
    <x v="2"/>
    <n v="4"/>
    <n v="36.57"/>
    <n v="146.28"/>
    <n v="0.05"/>
    <n v="7.3140000000000001"/>
    <n v="13.35"/>
    <n v="138.96600000000001"/>
    <n v="53.4"/>
    <n v="85.566000000000003"/>
    <n v="0.61573334484694098"/>
  </r>
  <r>
    <n v="2221"/>
    <x v="320"/>
    <n v="2026"/>
    <x v="3"/>
    <n v="11"/>
    <s v="Nov"/>
    <x v="1"/>
    <x v="12"/>
    <x v="3"/>
    <x v="0"/>
    <x v="0"/>
    <x v="6"/>
    <n v="1"/>
    <n v="39.81"/>
    <n v="39.81"/>
    <n v="0.05"/>
    <n v="1.9905000000000002"/>
    <n v="16.25"/>
    <n v="37.819499999999998"/>
    <n v="16.25"/>
    <n v="21.569499999999998"/>
    <n v="0.57032747656632155"/>
  </r>
  <r>
    <n v="3836"/>
    <x v="320"/>
    <n v="2026"/>
    <x v="3"/>
    <n v="11"/>
    <s v="Nov"/>
    <x v="3"/>
    <x v="4"/>
    <x v="2"/>
    <x v="0"/>
    <x v="1"/>
    <x v="1"/>
    <n v="1"/>
    <n v="91.43"/>
    <n v="91.43"/>
    <n v="0.1"/>
    <n v="9.1430000000000007"/>
    <n v="45.06"/>
    <n v="82.287000000000006"/>
    <n v="45.06"/>
    <n v="37.227000000000004"/>
    <n v="0.45240438951474715"/>
  </r>
  <r>
    <n v="4437"/>
    <x v="320"/>
    <n v="2026"/>
    <x v="3"/>
    <n v="11"/>
    <s v="Nov"/>
    <x v="2"/>
    <x v="2"/>
    <x v="0"/>
    <x v="0"/>
    <x v="4"/>
    <x v="12"/>
    <n v="1"/>
    <n v="122.64"/>
    <n v="122.64"/>
    <n v="0"/>
    <n v="0"/>
    <n v="68.58"/>
    <n v="122.64"/>
    <n v="68.58"/>
    <n v="54.06"/>
    <n v="0.44080234833659493"/>
  </r>
  <r>
    <n v="4735"/>
    <x v="320"/>
    <n v="2026"/>
    <x v="3"/>
    <n v="11"/>
    <s v="Nov"/>
    <x v="1"/>
    <x v="12"/>
    <x v="0"/>
    <x v="2"/>
    <x v="0"/>
    <x v="0"/>
    <n v="1"/>
    <n v="80.959999999999994"/>
    <n v="80.959999999999994"/>
    <n v="0.1"/>
    <n v="8.0960000000000001"/>
    <n v="43.86"/>
    <n v="72.86399999999999"/>
    <n v="43.86"/>
    <n v="29.003999999999991"/>
    <n v="0.39805665349143604"/>
  </r>
  <r>
    <n v="554"/>
    <x v="321"/>
    <n v="2026"/>
    <x v="3"/>
    <n v="11"/>
    <s v="Nov"/>
    <x v="2"/>
    <x v="5"/>
    <x v="3"/>
    <x v="2"/>
    <x v="4"/>
    <x v="14"/>
    <n v="1"/>
    <n v="36.380000000000003"/>
    <n v="36.380000000000003"/>
    <n v="0.05"/>
    <n v="1.8190000000000002"/>
    <n v="14.06"/>
    <n v="34.561"/>
    <n v="14.06"/>
    <n v="20.500999999999998"/>
    <n v="0.59318306761957118"/>
  </r>
  <r>
    <n v="1205"/>
    <x v="321"/>
    <n v="2026"/>
    <x v="3"/>
    <n v="11"/>
    <s v="Nov"/>
    <x v="3"/>
    <x v="13"/>
    <x v="0"/>
    <x v="0"/>
    <x v="0"/>
    <x v="8"/>
    <n v="2"/>
    <n v="100.72"/>
    <n v="201.44"/>
    <n v="0.1"/>
    <n v="20.144000000000002"/>
    <n v="51.68"/>
    <n v="181.29599999999999"/>
    <n v="103.36"/>
    <n v="77.935999999999993"/>
    <n v="0.42988262289294854"/>
  </r>
  <r>
    <n v="1979"/>
    <x v="321"/>
    <n v="2026"/>
    <x v="3"/>
    <n v="11"/>
    <s v="Nov"/>
    <x v="1"/>
    <x v="11"/>
    <x v="2"/>
    <x v="0"/>
    <x v="3"/>
    <x v="19"/>
    <n v="3"/>
    <n v="120.29"/>
    <n v="360.87"/>
    <n v="0"/>
    <n v="0"/>
    <n v="62.04"/>
    <n v="360.87"/>
    <n v="186.12"/>
    <n v="174.75"/>
    <n v="0.48424640452240419"/>
  </r>
  <r>
    <n v="2151"/>
    <x v="321"/>
    <n v="2026"/>
    <x v="3"/>
    <n v="11"/>
    <s v="Nov"/>
    <x v="1"/>
    <x v="1"/>
    <x v="0"/>
    <x v="1"/>
    <x v="3"/>
    <x v="19"/>
    <n v="2"/>
    <n v="124.18"/>
    <n v="248.36"/>
    <n v="0.15"/>
    <n v="37.253999999999998"/>
    <n v="60.72"/>
    <n v="211.10599999999999"/>
    <n v="121.44"/>
    <n v="89.665999999999997"/>
    <n v="0.42474396748552862"/>
  </r>
  <r>
    <n v="2730"/>
    <x v="321"/>
    <n v="2026"/>
    <x v="3"/>
    <n v="11"/>
    <s v="Nov"/>
    <x v="0"/>
    <x v="0"/>
    <x v="0"/>
    <x v="0"/>
    <x v="1"/>
    <x v="11"/>
    <n v="3"/>
    <n v="154.07"/>
    <n v="462.21"/>
    <n v="0.05"/>
    <n v="23.110500000000002"/>
    <n v="77.73"/>
    <n v="439.09949999999998"/>
    <n v="233.19"/>
    <n v="205.90949999999998"/>
    <n v="0.46893585622393102"/>
  </r>
  <r>
    <n v="2779"/>
    <x v="321"/>
    <n v="2026"/>
    <x v="3"/>
    <n v="11"/>
    <s v="Nov"/>
    <x v="0"/>
    <x v="15"/>
    <x v="1"/>
    <x v="2"/>
    <x v="4"/>
    <x v="12"/>
    <n v="4"/>
    <n v="123.4"/>
    <n v="493.6"/>
    <n v="0.05"/>
    <n v="24.680000000000003"/>
    <n v="70.930000000000007"/>
    <n v="468.92"/>
    <n v="283.72000000000003"/>
    <n v="185.2"/>
    <n v="0.3949500980977565"/>
  </r>
  <r>
    <n v="2853"/>
    <x v="321"/>
    <n v="2026"/>
    <x v="3"/>
    <n v="11"/>
    <s v="Nov"/>
    <x v="2"/>
    <x v="3"/>
    <x v="0"/>
    <x v="1"/>
    <x v="0"/>
    <x v="8"/>
    <n v="1"/>
    <n v="104.64"/>
    <n v="104.64"/>
    <n v="0"/>
    <n v="0"/>
    <n v="50.79"/>
    <n v="104.64"/>
    <n v="50.79"/>
    <n v="53.85"/>
    <n v="0.51462155963302758"/>
  </r>
  <r>
    <n v="3825"/>
    <x v="321"/>
    <n v="2026"/>
    <x v="3"/>
    <n v="11"/>
    <s v="Nov"/>
    <x v="3"/>
    <x v="8"/>
    <x v="0"/>
    <x v="1"/>
    <x v="2"/>
    <x v="9"/>
    <n v="2"/>
    <n v="46.44"/>
    <n v="92.88"/>
    <n v="0.1"/>
    <n v="9.2880000000000003"/>
    <n v="18.190000000000001"/>
    <n v="83.591999999999999"/>
    <n v="36.380000000000003"/>
    <n v="47.211999999999996"/>
    <n v="0.56479088908029473"/>
  </r>
  <r>
    <n v="4808"/>
    <x v="321"/>
    <n v="2026"/>
    <x v="3"/>
    <n v="11"/>
    <s v="Nov"/>
    <x v="2"/>
    <x v="16"/>
    <x v="0"/>
    <x v="1"/>
    <x v="3"/>
    <x v="13"/>
    <n v="2"/>
    <n v="81.67"/>
    <n v="163.34"/>
    <n v="0.05"/>
    <n v="8.1669999999999998"/>
    <n v="40.43"/>
    <n v="155.173"/>
    <n v="80.86"/>
    <n v="74.313000000000002"/>
    <n v="0.4789041908063903"/>
  </r>
  <r>
    <n v="5131"/>
    <x v="321"/>
    <n v="2026"/>
    <x v="3"/>
    <n v="11"/>
    <s v="Nov"/>
    <x v="3"/>
    <x v="8"/>
    <x v="2"/>
    <x v="1"/>
    <x v="1"/>
    <x v="17"/>
    <n v="3"/>
    <n v="70.599999999999994"/>
    <n v="211.79999999999998"/>
    <n v="0.05"/>
    <n v="10.59"/>
    <n v="32.68"/>
    <n v="201.20999999999998"/>
    <n v="98.039999999999992"/>
    <n v="103.16999999999999"/>
    <n v="0.5127478753541076"/>
  </r>
  <r>
    <n v="1502"/>
    <x v="322"/>
    <n v="2026"/>
    <x v="3"/>
    <n v="11"/>
    <s v="Nov"/>
    <x v="3"/>
    <x v="7"/>
    <x v="3"/>
    <x v="1"/>
    <x v="4"/>
    <x v="14"/>
    <n v="1"/>
    <n v="35.770000000000003"/>
    <n v="35.770000000000003"/>
    <n v="0.15"/>
    <n v="5.3654999999999999"/>
    <n v="13.69"/>
    <n v="30.404500000000002"/>
    <n v="13.69"/>
    <n v="16.714500000000001"/>
    <n v="0.54973770330049831"/>
  </r>
  <r>
    <n v="2470"/>
    <x v="322"/>
    <n v="2026"/>
    <x v="3"/>
    <n v="11"/>
    <s v="Nov"/>
    <x v="1"/>
    <x v="6"/>
    <x v="2"/>
    <x v="2"/>
    <x v="1"/>
    <x v="1"/>
    <n v="1"/>
    <n v="92.13"/>
    <n v="92.13"/>
    <n v="0.15"/>
    <n v="13.8195"/>
    <n v="45.85"/>
    <n v="78.31049999999999"/>
    <n v="45.85"/>
    <n v="32.460499999999989"/>
    <n v="0.41451018701195874"/>
  </r>
  <r>
    <n v="3452"/>
    <x v="322"/>
    <n v="2026"/>
    <x v="3"/>
    <n v="11"/>
    <s v="Nov"/>
    <x v="1"/>
    <x v="12"/>
    <x v="0"/>
    <x v="0"/>
    <x v="1"/>
    <x v="11"/>
    <n v="5"/>
    <n v="151.09"/>
    <n v="755.45"/>
    <n v="0.05"/>
    <n v="37.772500000000001"/>
    <n v="79.33"/>
    <n v="717.67750000000001"/>
    <n v="396.65"/>
    <n v="321.02750000000003"/>
    <n v="0.44731442744129507"/>
  </r>
  <r>
    <n v="4207"/>
    <x v="322"/>
    <n v="2026"/>
    <x v="3"/>
    <n v="11"/>
    <s v="Nov"/>
    <x v="1"/>
    <x v="12"/>
    <x v="0"/>
    <x v="1"/>
    <x v="0"/>
    <x v="8"/>
    <n v="2"/>
    <n v="103.99"/>
    <n v="207.98"/>
    <n v="0"/>
    <n v="0"/>
    <n v="50.36"/>
    <n v="207.98"/>
    <n v="100.72"/>
    <n v="107.25999999999999"/>
    <n v="0.51572266564092695"/>
  </r>
  <r>
    <n v="695"/>
    <x v="323"/>
    <n v="2026"/>
    <x v="3"/>
    <n v="11"/>
    <s v="Nov"/>
    <x v="2"/>
    <x v="3"/>
    <x v="0"/>
    <x v="0"/>
    <x v="2"/>
    <x v="2"/>
    <n v="1"/>
    <n v="36.909999999999997"/>
    <n v="36.909999999999997"/>
    <n v="0.1"/>
    <n v="3.6909999999999998"/>
    <n v="13.43"/>
    <n v="33.219000000000001"/>
    <n v="13.43"/>
    <n v="19.789000000000001"/>
    <n v="0.59571329660736327"/>
  </r>
  <r>
    <n v="1127"/>
    <x v="323"/>
    <n v="2026"/>
    <x v="3"/>
    <n v="11"/>
    <s v="Nov"/>
    <x v="0"/>
    <x v="0"/>
    <x v="3"/>
    <x v="1"/>
    <x v="0"/>
    <x v="0"/>
    <n v="2"/>
    <n v="81.02"/>
    <n v="162.04"/>
    <n v="0"/>
    <n v="0"/>
    <n v="43.22"/>
    <n v="162.04"/>
    <n v="86.44"/>
    <n v="75.599999999999994"/>
    <n v="0.46655146877314241"/>
  </r>
  <r>
    <n v="1174"/>
    <x v="323"/>
    <n v="2026"/>
    <x v="3"/>
    <n v="11"/>
    <s v="Nov"/>
    <x v="0"/>
    <x v="0"/>
    <x v="3"/>
    <x v="1"/>
    <x v="2"/>
    <x v="18"/>
    <n v="3"/>
    <n v="164.36"/>
    <n v="493.08000000000004"/>
    <n v="0.05"/>
    <n v="24.654000000000003"/>
    <n v="88.7"/>
    <n v="468.42600000000004"/>
    <n v="266.10000000000002"/>
    <n v="202.32600000000002"/>
    <n v="0.43192734818306416"/>
  </r>
  <r>
    <n v="3968"/>
    <x v="323"/>
    <n v="2026"/>
    <x v="3"/>
    <n v="11"/>
    <s v="Nov"/>
    <x v="1"/>
    <x v="11"/>
    <x v="1"/>
    <x v="2"/>
    <x v="4"/>
    <x v="16"/>
    <n v="5"/>
    <n v="51.36"/>
    <n v="256.8"/>
    <n v="0.1"/>
    <n v="25.680000000000003"/>
    <n v="22.45"/>
    <n v="231.12"/>
    <n v="112.25"/>
    <n v="118.87"/>
    <n v="0.51432156455520939"/>
  </r>
  <r>
    <n v="4049"/>
    <x v="323"/>
    <n v="2026"/>
    <x v="3"/>
    <n v="11"/>
    <s v="Nov"/>
    <x v="2"/>
    <x v="16"/>
    <x v="3"/>
    <x v="0"/>
    <x v="2"/>
    <x v="2"/>
    <n v="1"/>
    <n v="36.590000000000003"/>
    <n v="36.590000000000003"/>
    <n v="0"/>
    <n v="0"/>
    <n v="13.73"/>
    <n v="36.590000000000003"/>
    <n v="13.73"/>
    <n v="22.860000000000003"/>
    <n v="0.62476086362394101"/>
  </r>
  <r>
    <n v="3"/>
    <x v="324"/>
    <n v="2026"/>
    <x v="3"/>
    <n v="11"/>
    <s v="Nov"/>
    <x v="3"/>
    <x v="7"/>
    <x v="2"/>
    <x v="0"/>
    <x v="3"/>
    <x v="19"/>
    <n v="5"/>
    <n v="122.33"/>
    <n v="611.65"/>
    <n v="0.15"/>
    <n v="91.747499999999988"/>
    <n v="58.98"/>
    <n v="519.90249999999992"/>
    <n v="294.89999999999998"/>
    <n v="225.00249999999994"/>
    <n v="0.43277826130861069"/>
  </r>
  <r>
    <n v="1603"/>
    <x v="324"/>
    <n v="2026"/>
    <x v="3"/>
    <n v="11"/>
    <s v="Nov"/>
    <x v="3"/>
    <x v="8"/>
    <x v="0"/>
    <x v="0"/>
    <x v="3"/>
    <x v="13"/>
    <n v="1"/>
    <n v="83.49"/>
    <n v="83.49"/>
    <n v="0.05"/>
    <n v="4.1745000000000001"/>
    <n v="39.659999999999997"/>
    <n v="79.315499999999986"/>
    <n v="39.659999999999997"/>
    <n v="39.655499999999989"/>
    <n v="0.49997163227868446"/>
  </r>
  <r>
    <n v="2073"/>
    <x v="324"/>
    <n v="2026"/>
    <x v="3"/>
    <n v="11"/>
    <s v="Nov"/>
    <x v="1"/>
    <x v="12"/>
    <x v="0"/>
    <x v="1"/>
    <x v="0"/>
    <x v="4"/>
    <n v="2"/>
    <n v="51.48"/>
    <n v="102.96"/>
    <n v="0.1"/>
    <n v="10.295999999999999"/>
    <n v="22.51"/>
    <n v="92.664000000000001"/>
    <n v="45.02"/>
    <n v="47.643999999999998"/>
    <n v="0.51415868082534744"/>
  </r>
  <r>
    <n v="2487"/>
    <x v="324"/>
    <n v="2026"/>
    <x v="3"/>
    <n v="11"/>
    <s v="Nov"/>
    <x v="2"/>
    <x v="2"/>
    <x v="3"/>
    <x v="1"/>
    <x v="3"/>
    <x v="19"/>
    <n v="1"/>
    <n v="123.43"/>
    <n v="123.43"/>
    <n v="0.15"/>
    <n v="18.514500000000002"/>
    <n v="60.8"/>
    <n v="104.91550000000001"/>
    <n v="60.8"/>
    <n v="44.115500000000011"/>
    <n v="0.42048601017008935"/>
  </r>
  <r>
    <n v="3407"/>
    <x v="324"/>
    <n v="2026"/>
    <x v="3"/>
    <n v="11"/>
    <s v="Nov"/>
    <x v="3"/>
    <x v="7"/>
    <x v="0"/>
    <x v="1"/>
    <x v="2"/>
    <x v="18"/>
    <n v="1"/>
    <n v="164.85"/>
    <n v="164.85"/>
    <n v="0.1"/>
    <n v="16.484999999999999"/>
    <n v="89.4"/>
    <n v="148.36500000000001"/>
    <n v="89.4"/>
    <n v="58.965000000000003"/>
    <n v="0.39743200889697705"/>
  </r>
  <r>
    <n v="4052"/>
    <x v="324"/>
    <n v="2026"/>
    <x v="3"/>
    <n v="11"/>
    <s v="Nov"/>
    <x v="0"/>
    <x v="0"/>
    <x v="0"/>
    <x v="1"/>
    <x v="2"/>
    <x v="9"/>
    <n v="1"/>
    <n v="46.82"/>
    <n v="46.82"/>
    <n v="0.2"/>
    <n v="9.3640000000000008"/>
    <n v="18.27"/>
    <n v="37.456000000000003"/>
    <n v="18.27"/>
    <n v="19.186000000000003"/>
    <n v="0.51222768047842804"/>
  </r>
  <r>
    <n v="119"/>
    <x v="325"/>
    <n v="2026"/>
    <x v="3"/>
    <n v="11"/>
    <s v="Nov"/>
    <x v="0"/>
    <x v="9"/>
    <x v="0"/>
    <x v="1"/>
    <x v="4"/>
    <x v="10"/>
    <n v="1"/>
    <n v="41.16"/>
    <n v="41.16"/>
    <n v="0.1"/>
    <n v="4.1159999999999997"/>
    <n v="14.82"/>
    <n v="37.043999999999997"/>
    <n v="14.82"/>
    <n v="22.223999999999997"/>
    <n v="0.59993521218011014"/>
  </r>
  <r>
    <n v="298"/>
    <x v="325"/>
    <n v="2026"/>
    <x v="3"/>
    <n v="11"/>
    <s v="Nov"/>
    <x v="1"/>
    <x v="12"/>
    <x v="3"/>
    <x v="1"/>
    <x v="3"/>
    <x v="7"/>
    <n v="1"/>
    <n v="196.08"/>
    <n v="196.08"/>
    <n v="0.1"/>
    <n v="19.608000000000004"/>
    <n v="104.19"/>
    <n v="176.47200000000001"/>
    <n v="104.19"/>
    <n v="72.282000000000011"/>
    <n v="0.40959472324221408"/>
  </r>
  <r>
    <n v="419"/>
    <x v="325"/>
    <n v="2026"/>
    <x v="3"/>
    <n v="11"/>
    <s v="Nov"/>
    <x v="3"/>
    <x v="8"/>
    <x v="2"/>
    <x v="1"/>
    <x v="3"/>
    <x v="7"/>
    <n v="1"/>
    <n v="192.62"/>
    <n v="192.62"/>
    <n v="0.1"/>
    <n v="19.262"/>
    <n v="105.97"/>
    <n v="173.358"/>
    <n v="105.97"/>
    <n v="67.388000000000005"/>
    <n v="0.38872160500236508"/>
  </r>
  <r>
    <n v="1181"/>
    <x v="325"/>
    <n v="2026"/>
    <x v="3"/>
    <n v="11"/>
    <s v="Nov"/>
    <x v="1"/>
    <x v="12"/>
    <x v="3"/>
    <x v="1"/>
    <x v="0"/>
    <x v="8"/>
    <n v="2"/>
    <n v="102.87"/>
    <n v="205.74"/>
    <n v="0.05"/>
    <n v="10.287000000000001"/>
    <n v="51.69"/>
    <n v="195.453"/>
    <n v="103.38"/>
    <n v="92.073000000000008"/>
    <n v="0.4710748875688785"/>
  </r>
  <r>
    <n v="1924"/>
    <x v="325"/>
    <n v="2026"/>
    <x v="3"/>
    <n v="11"/>
    <s v="Nov"/>
    <x v="0"/>
    <x v="15"/>
    <x v="0"/>
    <x v="1"/>
    <x v="0"/>
    <x v="4"/>
    <n v="3"/>
    <n v="50.99"/>
    <n v="152.97"/>
    <n v="0.2"/>
    <n v="30.594000000000001"/>
    <n v="22.53"/>
    <n v="122.376"/>
    <n v="67.59"/>
    <n v="54.786000000000001"/>
    <n v="0.44768582074916652"/>
  </r>
  <r>
    <n v="3829"/>
    <x v="325"/>
    <n v="2026"/>
    <x v="3"/>
    <n v="11"/>
    <s v="Nov"/>
    <x v="1"/>
    <x v="12"/>
    <x v="2"/>
    <x v="1"/>
    <x v="0"/>
    <x v="6"/>
    <n v="1"/>
    <n v="39.94"/>
    <n v="39.94"/>
    <n v="0.1"/>
    <n v="3.9939999999999998"/>
    <n v="16.89"/>
    <n v="35.945999999999998"/>
    <n v="16.89"/>
    <n v="19.055999999999997"/>
    <n v="0.53012852612251704"/>
  </r>
  <r>
    <n v="5065"/>
    <x v="325"/>
    <n v="2026"/>
    <x v="3"/>
    <n v="11"/>
    <s v="Nov"/>
    <x v="3"/>
    <x v="8"/>
    <x v="0"/>
    <x v="1"/>
    <x v="2"/>
    <x v="18"/>
    <n v="2"/>
    <n v="166.15"/>
    <n v="332.3"/>
    <n v="0"/>
    <n v="0"/>
    <n v="86.42"/>
    <n v="332.3"/>
    <n v="172.84"/>
    <n v="159.46"/>
    <n v="0.47986758952753539"/>
  </r>
  <r>
    <n v="5146"/>
    <x v="325"/>
    <n v="2026"/>
    <x v="3"/>
    <n v="11"/>
    <s v="Nov"/>
    <x v="1"/>
    <x v="6"/>
    <x v="0"/>
    <x v="1"/>
    <x v="4"/>
    <x v="14"/>
    <n v="1"/>
    <n v="35.79"/>
    <n v="35.79"/>
    <n v="0.1"/>
    <n v="3.5790000000000002"/>
    <n v="14.17"/>
    <n v="32.210999999999999"/>
    <n v="14.17"/>
    <n v="18.040999999999997"/>
    <n v="0.56008816863804278"/>
  </r>
  <r>
    <n v="320"/>
    <x v="326"/>
    <n v="2026"/>
    <x v="3"/>
    <n v="11"/>
    <s v="Nov"/>
    <x v="2"/>
    <x v="2"/>
    <x v="0"/>
    <x v="1"/>
    <x v="3"/>
    <x v="7"/>
    <n v="5"/>
    <n v="196.53"/>
    <n v="982.65"/>
    <n v="0.15"/>
    <n v="147.39749999999998"/>
    <n v="105.01"/>
    <n v="835.25249999999994"/>
    <n v="525.05000000000007"/>
    <n v="310.20249999999987"/>
    <n v="0.37138769414039452"/>
  </r>
  <r>
    <n v="1250"/>
    <x v="326"/>
    <n v="2026"/>
    <x v="3"/>
    <n v="11"/>
    <s v="Nov"/>
    <x v="1"/>
    <x v="12"/>
    <x v="0"/>
    <x v="1"/>
    <x v="2"/>
    <x v="2"/>
    <n v="6"/>
    <n v="36.35"/>
    <n v="218.10000000000002"/>
    <n v="0"/>
    <n v="0"/>
    <n v="13.24"/>
    <n v="218.10000000000002"/>
    <n v="79.44"/>
    <n v="138.66000000000003"/>
    <n v="0.63576341127922975"/>
  </r>
  <r>
    <n v="2584"/>
    <x v="326"/>
    <n v="2026"/>
    <x v="3"/>
    <n v="11"/>
    <s v="Nov"/>
    <x v="1"/>
    <x v="6"/>
    <x v="1"/>
    <x v="0"/>
    <x v="3"/>
    <x v="7"/>
    <n v="15"/>
    <n v="192.23"/>
    <n v="2883.45"/>
    <n v="0.15"/>
    <n v="432.51749999999998"/>
    <n v="106.34"/>
    <n v="2450.9324999999999"/>
    <n v="1595.1000000000001"/>
    <n v="855.83249999999975"/>
    <n v="0.34918648310387979"/>
  </r>
  <r>
    <n v="2717"/>
    <x v="326"/>
    <n v="2026"/>
    <x v="3"/>
    <n v="11"/>
    <s v="Nov"/>
    <x v="1"/>
    <x v="12"/>
    <x v="0"/>
    <x v="1"/>
    <x v="2"/>
    <x v="18"/>
    <n v="2"/>
    <n v="167.9"/>
    <n v="335.8"/>
    <n v="0.15"/>
    <n v="50.37"/>
    <n v="89.55"/>
    <n v="285.43"/>
    <n v="179.1"/>
    <n v="106.33000000000001"/>
    <n v="0.37252566303471957"/>
  </r>
  <r>
    <n v="2737"/>
    <x v="326"/>
    <n v="2026"/>
    <x v="3"/>
    <n v="11"/>
    <s v="Nov"/>
    <x v="1"/>
    <x v="6"/>
    <x v="0"/>
    <x v="2"/>
    <x v="3"/>
    <x v="13"/>
    <n v="2"/>
    <n v="80.709999999999994"/>
    <n v="161.41999999999999"/>
    <n v="0.1"/>
    <n v="16.141999999999999"/>
    <n v="39.33"/>
    <n v="145.27799999999999"/>
    <n v="78.66"/>
    <n v="66.617999999999995"/>
    <n v="0.45855532152149669"/>
  </r>
  <r>
    <n v="3021"/>
    <x v="326"/>
    <n v="2026"/>
    <x v="3"/>
    <n v="11"/>
    <s v="Nov"/>
    <x v="0"/>
    <x v="15"/>
    <x v="0"/>
    <x v="2"/>
    <x v="1"/>
    <x v="17"/>
    <n v="1"/>
    <n v="71.66"/>
    <n v="71.66"/>
    <n v="0.2"/>
    <n v="14.332000000000001"/>
    <n v="31.83"/>
    <n v="57.328000000000003"/>
    <n v="31.83"/>
    <n v="25.498000000000005"/>
    <n v="0.44477393245883345"/>
  </r>
  <r>
    <n v="5199"/>
    <x v="326"/>
    <n v="2026"/>
    <x v="3"/>
    <n v="11"/>
    <s v="Nov"/>
    <x v="2"/>
    <x v="3"/>
    <x v="0"/>
    <x v="0"/>
    <x v="3"/>
    <x v="19"/>
    <n v="5"/>
    <n v="125.23"/>
    <n v="626.15"/>
    <n v="0.05"/>
    <n v="31.307500000000001"/>
    <n v="59.84"/>
    <n v="594.84249999999997"/>
    <n v="299.20000000000005"/>
    <n v="295.64249999999993"/>
    <n v="0.49700971265503041"/>
  </r>
  <r>
    <n v="1202"/>
    <x v="327"/>
    <n v="2026"/>
    <x v="3"/>
    <n v="11"/>
    <s v="Nov"/>
    <x v="0"/>
    <x v="15"/>
    <x v="3"/>
    <x v="0"/>
    <x v="1"/>
    <x v="1"/>
    <n v="2"/>
    <n v="91.33"/>
    <n v="182.66"/>
    <n v="0.15"/>
    <n v="27.398999999999997"/>
    <n v="45.45"/>
    <n v="155.261"/>
    <n v="90.9"/>
    <n v="64.36099999999999"/>
    <n v="0.41453423589954974"/>
  </r>
  <r>
    <n v="1365"/>
    <x v="327"/>
    <n v="2026"/>
    <x v="3"/>
    <n v="11"/>
    <s v="Nov"/>
    <x v="0"/>
    <x v="0"/>
    <x v="3"/>
    <x v="1"/>
    <x v="1"/>
    <x v="11"/>
    <n v="4"/>
    <n v="155.91"/>
    <n v="623.64"/>
    <n v="0"/>
    <n v="0"/>
    <n v="79.91"/>
    <n v="623.64"/>
    <n v="319.64"/>
    <n v="304"/>
    <n v="0.48746071451478418"/>
  </r>
  <r>
    <n v="2575"/>
    <x v="327"/>
    <n v="2026"/>
    <x v="3"/>
    <n v="11"/>
    <s v="Nov"/>
    <x v="2"/>
    <x v="10"/>
    <x v="2"/>
    <x v="0"/>
    <x v="4"/>
    <x v="10"/>
    <n v="1"/>
    <n v="39.42"/>
    <n v="39.42"/>
    <n v="0"/>
    <n v="0"/>
    <n v="14.63"/>
    <n v="39.42"/>
    <n v="14.63"/>
    <n v="24.79"/>
    <n v="0.62886859462201927"/>
  </r>
  <r>
    <n v="2673"/>
    <x v="327"/>
    <n v="2026"/>
    <x v="3"/>
    <n v="11"/>
    <s v="Nov"/>
    <x v="2"/>
    <x v="2"/>
    <x v="0"/>
    <x v="0"/>
    <x v="0"/>
    <x v="4"/>
    <n v="2"/>
    <n v="51.56"/>
    <n v="103.12"/>
    <n v="0.05"/>
    <n v="5.1560000000000006"/>
    <n v="22.7"/>
    <n v="97.963999999999999"/>
    <n v="45.4"/>
    <n v="52.564"/>
    <n v="0.5365644522477645"/>
  </r>
  <r>
    <n v="4145"/>
    <x v="327"/>
    <n v="2026"/>
    <x v="3"/>
    <n v="11"/>
    <s v="Nov"/>
    <x v="0"/>
    <x v="0"/>
    <x v="0"/>
    <x v="0"/>
    <x v="3"/>
    <x v="19"/>
    <n v="1"/>
    <n v="120.49"/>
    <n v="120.49"/>
    <n v="0.15"/>
    <n v="18.073499999999999"/>
    <n v="61.22"/>
    <n v="102.4165"/>
    <n v="61.22"/>
    <n v="41.1965"/>
    <n v="0.40224475548373556"/>
  </r>
  <r>
    <n v="4610"/>
    <x v="327"/>
    <n v="2026"/>
    <x v="3"/>
    <n v="11"/>
    <s v="Nov"/>
    <x v="2"/>
    <x v="16"/>
    <x v="2"/>
    <x v="0"/>
    <x v="1"/>
    <x v="11"/>
    <n v="2"/>
    <n v="153.96"/>
    <n v="307.92"/>
    <n v="0"/>
    <n v="0"/>
    <n v="79.33"/>
    <n v="307.92"/>
    <n v="158.66"/>
    <n v="149.26000000000002"/>
    <n v="0.48473629514159527"/>
  </r>
  <r>
    <n v="4721"/>
    <x v="327"/>
    <n v="2026"/>
    <x v="3"/>
    <n v="11"/>
    <s v="Nov"/>
    <x v="2"/>
    <x v="16"/>
    <x v="2"/>
    <x v="1"/>
    <x v="0"/>
    <x v="6"/>
    <n v="1"/>
    <n v="39.85"/>
    <n v="39.85"/>
    <n v="0"/>
    <n v="0"/>
    <n v="16.3"/>
    <n v="39.85"/>
    <n v="16.3"/>
    <n v="23.55"/>
    <n v="0.59096612296110418"/>
  </r>
  <r>
    <n v="324"/>
    <x v="328"/>
    <n v="2026"/>
    <x v="3"/>
    <n v="11"/>
    <s v="Nov"/>
    <x v="3"/>
    <x v="13"/>
    <x v="3"/>
    <x v="0"/>
    <x v="0"/>
    <x v="8"/>
    <n v="2"/>
    <n v="103.88"/>
    <n v="207.76"/>
    <n v="0.15"/>
    <n v="31.163999999999998"/>
    <n v="49.26"/>
    <n v="176.59599999999998"/>
    <n v="98.52"/>
    <n v="78.075999999999979"/>
    <n v="0.44211646922920106"/>
  </r>
  <r>
    <n v="559"/>
    <x v="328"/>
    <n v="2026"/>
    <x v="3"/>
    <n v="11"/>
    <s v="Nov"/>
    <x v="3"/>
    <x v="7"/>
    <x v="0"/>
    <x v="0"/>
    <x v="2"/>
    <x v="15"/>
    <n v="2"/>
    <n v="134.19"/>
    <n v="268.38"/>
    <n v="0.1"/>
    <n v="26.838000000000001"/>
    <n v="65.39"/>
    <n v="241.542"/>
    <n v="130.78"/>
    <n v="110.762"/>
    <n v="0.45856207202060095"/>
  </r>
  <r>
    <n v="1108"/>
    <x v="328"/>
    <n v="2026"/>
    <x v="3"/>
    <n v="11"/>
    <s v="Nov"/>
    <x v="1"/>
    <x v="1"/>
    <x v="3"/>
    <x v="1"/>
    <x v="2"/>
    <x v="2"/>
    <n v="1"/>
    <n v="37.06"/>
    <n v="37.06"/>
    <n v="0.1"/>
    <n v="3.7060000000000004"/>
    <n v="13.18"/>
    <n v="33.354000000000006"/>
    <n v="13.18"/>
    <n v="20.174000000000007"/>
    <n v="0.6048449961024166"/>
  </r>
  <r>
    <n v="1344"/>
    <x v="328"/>
    <n v="2026"/>
    <x v="3"/>
    <n v="11"/>
    <s v="Nov"/>
    <x v="2"/>
    <x v="10"/>
    <x v="0"/>
    <x v="1"/>
    <x v="2"/>
    <x v="15"/>
    <n v="4"/>
    <n v="135.21"/>
    <n v="540.84"/>
    <n v="0.05"/>
    <n v="27.042000000000002"/>
    <n v="68.64"/>
    <n v="513.798"/>
    <n v="274.56"/>
    <n v="239.238"/>
    <n v="0.46562656919645462"/>
  </r>
  <r>
    <n v="1922"/>
    <x v="328"/>
    <n v="2026"/>
    <x v="3"/>
    <n v="11"/>
    <s v="Nov"/>
    <x v="0"/>
    <x v="9"/>
    <x v="3"/>
    <x v="0"/>
    <x v="1"/>
    <x v="3"/>
    <n v="2"/>
    <n v="145.77000000000001"/>
    <n v="291.54000000000002"/>
    <n v="0.1"/>
    <n v="29.154000000000003"/>
    <n v="78.14"/>
    <n v="262.38600000000002"/>
    <n v="156.28"/>
    <n v="106.10600000000002"/>
    <n v="0.40438895367893107"/>
  </r>
  <r>
    <n v="2343"/>
    <x v="328"/>
    <n v="2026"/>
    <x v="3"/>
    <n v="11"/>
    <s v="Nov"/>
    <x v="0"/>
    <x v="15"/>
    <x v="2"/>
    <x v="1"/>
    <x v="3"/>
    <x v="19"/>
    <n v="1"/>
    <n v="121.53"/>
    <n v="121.53"/>
    <n v="0.15"/>
    <n v="18.229499999999998"/>
    <n v="62.14"/>
    <n v="103.3005"/>
    <n v="62.14"/>
    <n v="41.160499999999999"/>
    <n v="0.39845402490791426"/>
  </r>
  <r>
    <n v="2466"/>
    <x v="328"/>
    <n v="2026"/>
    <x v="3"/>
    <n v="11"/>
    <s v="Nov"/>
    <x v="2"/>
    <x v="2"/>
    <x v="0"/>
    <x v="2"/>
    <x v="0"/>
    <x v="6"/>
    <n v="2"/>
    <n v="40.51"/>
    <n v="81.02"/>
    <n v="0.05"/>
    <n v="4.0510000000000002"/>
    <n v="16.45"/>
    <n v="76.968999999999994"/>
    <n v="32.9"/>
    <n v="44.068999999999996"/>
    <n v="0.5725551845548208"/>
  </r>
  <r>
    <n v="2647"/>
    <x v="328"/>
    <n v="2026"/>
    <x v="3"/>
    <n v="11"/>
    <s v="Nov"/>
    <x v="2"/>
    <x v="5"/>
    <x v="0"/>
    <x v="1"/>
    <x v="1"/>
    <x v="17"/>
    <n v="1"/>
    <n v="70.099999999999994"/>
    <n v="70.099999999999994"/>
    <n v="0.15"/>
    <n v="10.514999999999999"/>
    <n v="32.28"/>
    <n v="59.584999999999994"/>
    <n v="32.28"/>
    <n v="27.304999999999993"/>
    <n v="0.45825291600234952"/>
  </r>
  <r>
    <n v="2958"/>
    <x v="328"/>
    <n v="2026"/>
    <x v="3"/>
    <n v="11"/>
    <s v="Nov"/>
    <x v="1"/>
    <x v="12"/>
    <x v="3"/>
    <x v="1"/>
    <x v="1"/>
    <x v="3"/>
    <n v="1"/>
    <n v="144.25"/>
    <n v="144.25"/>
    <n v="0.1"/>
    <n v="14.425000000000001"/>
    <n v="79.55"/>
    <n v="129.82500000000002"/>
    <n v="79.55"/>
    <n v="50.27500000000002"/>
    <n v="0.38725207009435791"/>
  </r>
  <r>
    <n v="3527"/>
    <x v="328"/>
    <n v="2026"/>
    <x v="3"/>
    <n v="11"/>
    <s v="Nov"/>
    <x v="1"/>
    <x v="6"/>
    <x v="3"/>
    <x v="0"/>
    <x v="1"/>
    <x v="3"/>
    <n v="4"/>
    <n v="146.19"/>
    <n v="584.76"/>
    <n v="0.1"/>
    <n v="58.475999999999999"/>
    <n v="79.569999999999993"/>
    <n v="526.28399999999999"/>
    <n v="318.27999999999997"/>
    <n v="208.00400000000002"/>
    <n v="0.39523147198090769"/>
  </r>
  <r>
    <n v="3729"/>
    <x v="328"/>
    <n v="2026"/>
    <x v="3"/>
    <n v="11"/>
    <s v="Nov"/>
    <x v="0"/>
    <x v="9"/>
    <x v="0"/>
    <x v="1"/>
    <x v="3"/>
    <x v="13"/>
    <n v="1"/>
    <n v="81.89"/>
    <n v="81.89"/>
    <n v="0.05"/>
    <n v="4.0945"/>
    <n v="38.33"/>
    <n v="77.79549999999999"/>
    <n v="38.33"/>
    <n v="39.465499999999992"/>
    <n v="0.50729797996028048"/>
  </r>
  <r>
    <n v="4961"/>
    <x v="328"/>
    <n v="2026"/>
    <x v="3"/>
    <n v="11"/>
    <s v="Nov"/>
    <x v="2"/>
    <x v="2"/>
    <x v="2"/>
    <x v="1"/>
    <x v="3"/>
    <x v="7"/>
    <n v="2"/>
    <n v="194.78"/>
    <n v="389.56"/>
    <n v="0.15"/>
    <n v="58.433999999999997"/>
    <n v="102.51"/>
    <n v="331.12599999999998"/>
    <n v="205.02"/>
    <n v="126.10599999999997"/>
    <n v="0.38083992196324051"/>
  </r>
  <r>
    <n v="5034"/>
    <x v="328"/>
    <n v="2026"/>
    <x v="3"/>
    <n v="11"/>
    <s v="Nov"/>
    <x v="1"/>
    <x v="14"/>
    <x v="0"/>
    <x v="0"/>
    <x v="1"/>
    <x v="3"/>
    <n v="1"/>
    <n v="141.63"/>
    <n v="141.63"/>
    <n v="0.05"/>
    <n v="7.0815000000000001"/>
    <n v="77.17"/>
    <n v="134.54849999999999"/>
    <n v="77.17"/>
    <n v="57.378499999999988"/>
    <n v="0.42645217152179321"/>
  </r>
  <r>
    <n v="343"/>
    <x v="329"/>
    <n v="2026"/>
    <x v="3"/>
    <n v="11"/>
    <s v="Nov"/>
    <x v="2"/>
    <x v="16"/>
    <x v="0"/>
    <x v="0"/>
    <x v="0"/>
    <x v="6"/>
    <n v="1"/>
    <n v="40.86"/>
    <n v="40.86"/>
    <n v="0.05"/>
    <n v="2.0430000000000001"/>
    <n v="17.14"/>
    <n v="38.817"/>
    <n v="17.14"/>
    <n v="21.677"/>
    <n v="0.55844088930107938"/>
  </r>
  <r>
    <n v="405"/>
    <x v="329"/>
    <n v="2026"/>
    <x v="3"/>
    <n v="11"/>
    <s v="Nov"/>
    <x v="3"/>
    <x v="8"/>
    <x v="0"/>
    <x v="1"/>
    <x v="1"/>
    <x v="3"/>
    <n v="1"/>
    <n v="141.61000000000001"/>
    <n v="141.61000000000001"/>
    <n v="0.05"/>
    <n v="7.0805000000000007"/>
    <n v="77.7"/>
    <n v="134.52950000000001"/>
    <n v="77.7"/>
    <n v="56.82950000000001"/>
    <n v="0.42243151130421214"/>
  </r>
  <r>
    <n v="485"/>
    <x v="329"/>
    <n v="2026"/>
    <x v="3"/>
    <n v="11"/>
    <s v="Nov"/>
    <x v="3"/>
    <x v="7"/>
    <x v="0"/>
    <x v="1"/>
    <x v="3"/>
    <x v="19"/>
    <n v="2"/>
    <n v="122.15"/>
    <n v="244.3"/>
    <n v="0.1"/>
    <n v="24.430000000000003"/>
    <n v="61.15"/>
    <n v="219.87"/>
    <n v="122.3"/>
    <n v="97.570000000000007"/>
    <n v="0.44376222313185065"/>
  </r>
  <r>
    <n v="807"/>
    <x v="329"/>
    <n v="2026"/>
    <x v="3"/>
    <n v="11"/>
    <s v="Nov"/>
    <x v="2"/>
    <x v="5"/>
    <x v="2"/>
    <x v="0"/>
    <x v="2"/>
    <x v="15"/>
    <n v="5"/>
    <n v="130.24"/>
    <n v="651.20000000000005"/>
    <n v="0.1"/>
    <n v="65.12"/>
    <n v="66.75"/>
    <n v="586.08000000000004"/>
    <n v="333.75"/>
    <n v="252.33000000000004"/>
    <n v="0.43053849303849306"/>
  </r>
  <r>
    <n v="1666"/>
    <x v="329"/>
    <n v="2026"/>
    <x v="3"/>
    <n v="11"/>
    <s v="Nov"/>
    <x v="0"/>
    <x v="15"/>
    <x v="1"/>
    <x v="0"/>
    <x v="0"/>
    <x v="4"/>
    <n v="3"/>
    <n v="50.18"/>
    <n v="150.54"/>
    <n v="0.1"/>
    <n v="15.054"/>
    <n v="23.12"/>
    <n v="135.48599999999999"/>
    <n v="69.36"/>
    <n v="66.125999999999991"/>
    <n v="0.4880651875470528"/>
  </r>
  <r>
    <n v="3442"/>
    <x v="329"/>
    <n v="2026"/>
    <x v="3"/>
    <n v="11"/>
    <s v="Nov"/>
    <x v="0"/>
    <x v="9"/>
    <x v="2"/>
    <x v="1"/>
    <x v="4"/>
    <x v="16"/>
    <n v="2"/>
    <n v="50.93"/>
    <n v="101.86"/>
    <n v="0.15"/>
    <n v="15.279"/>
    <n v="22.35"/>
    <n v="86.581000000000003"/>
    <n v="44.7"/>
    <n v="41.881"/>
    <n v="0.48372044674928677"/>
  </r>
  <r>
    <n v="4177"/>
    <x v="329"/>
    <n v="2026"/>
    <x v="3"/>
    <n v="11"/>
    <s v="Nov"/>
    <x v="2"/>
    <x v="10"/>
    <x v="0"/>
    <x v="2"/>
    <x v="0"/>
    <x v="4"/>
    <n v="1"/>
    <n v="49.6"/>
    <n v="49.6"/>
    <n v="0"/>
    <n v="0"/>
    <n v="22.62"/>
    <n v="49.6"/>
    <n v="22.62"/>
    <n v="26.98"/>
    <n v="0.5439516129032258"/>
  </r>
  <r>
    <n v="4659"/>
    <x v="329"/>
    <n v="2026"/>
    <x v="3"/>
    <n v="11"/>
    <s v="Nov"/>
    <x v="1"/>
    <x v="11"/>
    <x v="1"/>
    <x v="2"/>
    <x v="3"/>
    <x v="13"/>
    <n v="3"/>
    <n v="83.3"/>
    <n v="249.89999999999998"/>
    <n v="0.15"/>
    <n v="37.484999999999992"/>
    <n v="38.74"/>
    <n v="212.41499999999996"/>
    <n v="116.22"/>
    <n v="96.194999999999965"/>
    <n v="0.45286349834051259"/>
  </r>
  <r>
    <n v="4667"/>
    <x v="329"/>
    <n v="2026"/>
    <x v="3"/>
    <n v="11"/>
    <s v="Nov"/>
    <x v="1"/>
    <x v="14"/>
    <x v="3"/>
    <x v="2"/>
    <x v="2"/>
    <x v="2"/>
    <n v="1"/>
    <n v="35.89"/>
    <n v="35.89"/>
    <n v="0.05"/>
    <n v="1.7945000000000002"/>
    <n v="13.53"/>
    <n v="34.095500000000001"/>
    <n v="13.53"/>
    <n v="20.5655"/>
    <n v="0.60317343931017287"/>
  </r>
  <r>
    <n v="197"/>
    <x v="330"/>
    <n v="2026"/>
    <x v="3"/>
    <n v="11"/>
    <s v="Nov"/>
    <x v="3"/>
    <x v="4"/>
    <x v="2"/>
    <x v="1"/>
    <x v="3"/>
    <x v="7"/>
    <n v="1"/>
    <n v="195.32"/>
    <n v="195.32"/>
    <n v="0"/>
    <n v="0"/>
    <n v="103.21"/>
    <n v="195.32"/>
    <n v="103.21"/>
    <n v="92.11"/>
    <n v="0.47158509113250052"/>
  </r>
  <r>
    <n v="361"/>
    <x v="330"/>
    <n v="2026"/>
    <x v="3"/>
    <n v="11"/>
    <s v="Nov"/>
    <x v="1"/>
    <x v="6"/>
    <x v="0"/>
    <x v="0"/>
    <x v="2"/>
    <x v="2"/>
    <n v="1"/>
    <n v="36.36"/>
    <n v="36.36"/>
    <n v="0.05"/>
    <n v="1.8180000000000001"/>
    <n v="13.33"/>
    <n v="34.541999999999994"/>
    <n v="13.33"/>
    <n v="21.211999999999996"/>
    <n v="0.61409298824619307"/>
  </r>
  <r>
    <n v="841"/>
    <x v="330"/>
    <n v="2026"/>
    <x v="3"/>
    <n v="11"/>
    <s v="Nov"/>
    <x v="1"/>
    <x v="12"/>
    <x v="0"/>
    <x v="0"/>
    <x v="2"/>
    <x v="2"/>
    <n v="2"/>
    <n v="35.85"/>
    <n v="71.7"/>
    <n v="0.05"/>
    <n v="3.5850000000000004"/>
    <n v="13.69"/>
    <n v="68.114999999999995"/>
    <n v="27.38"/>
    <n v="40.734999999999999"/>
    <n v="0.59803273875064233"/>
  </r>
  <r>
    <n v="903"/>
    <x v="330"/>
    <n v="2026"/>
    <x v="3"/>
    <n v="11"/>
    <s v="Nov"/>
    <x v="3"/>
    <x v="8"/>
    <x v="0"/>
    <x v="1"/>
    <x v="2"/>
    <x v="9"/>
    <n v="4"/>
    <n v="46.73"/>
    <n v="186.92"/>
    <n v="0"/>
    <n v="0"/>
    <n v="17.989999999999998"/>
    <n v="186.92"/>
    <n v="71.959999999999994"/>
    <n v="114.96"/>
    <n v="0.61502246950567085"/>
  </r>
  <r>
    <n v="1278"/>
    <x v="330"/>
    <n v="2026"/>
    <x v="3"/>
    <n v="11"/>
    <s v="Nov"/>
    <x v="3"/>
    <x v="13"/>
    <x v="2"/>
    <x v="0"/>
    <x v="1"/>
    <x v="3"/>
    <n v="3"/>
    <n v="143.72"/>
    <n v="431.15999999999997"/>
    <n v="0.15"/>
    <n v="64.673999999999992"/>
    <n v="78.56"/>
    <n v="366.48599999999999"/>
    <n v="235.68"/>
    <n v="130.80599999999998"/>
    <n v="0.35691950033561987"/>
  </r>
  <r>
    <n v="2091"/>
    <x v="330"/>
    <n v="2026"/>
    <x v="3"/>
    <n v="11"/>
    <s v="Nov"/>
    <x v="1"/>
    <x v="12"/>
    <x v="3"/>
    <x v="1"/>
    <x v="4"/>
    <x v="14"/>
    <n v="1"/>
    <n v="35.590000000000003"/>
    <n v="35.590000000000003"/>
    <n v="0"/>
    <n v="0"/>
    <n v="13.57"/>
    <n v="35.590000000000003"/>
    <n v="13.57"/>
    <n v="22.020000000000003"/>
    <n v="0.61871312166338865"/>
  </r>
  <r>
    <n v="3070"/>
    <x v="330"/>
    <n v="2026"/>
    <x v="3"/>
    <n v="11"/>
    <s v="Nov"/>
    <x v="3"/>
    <x v="13"/>
    <x v="3"/>
    <x v="0"/>
    <x v="1"/>
    <x v="17"/>
    <n v="4"/>
    <n v="71.11"/>
    <n v="284.44"/>
    <n v="0.05"/>
    <n v="14.222000000000001"/>
    <n v="32.25"/>
    <n v="270.21799999999996"/>
    <n v="129"/>
    <n v="141.21799999999996"/>
    <n v="0.52260767232382732"/>
  </r>
  <r>
    <n v="4007"/>
    <x v="330"/>
    <n v="2026"/>
    <x v="3"/>
    <n v="11"/>
    <s v="Nov"/>
    <x v="0"/>
    <x v="9"/>
    <x v="3"/>
    <x v="2"/>
    <x v="0"/>
    <x v="4"/>
    <n v="5"/>
    <n v="51.04"/>
    <n v="255.2"/>
    <n v="0"/>
    <n v="0"/>
    <n v="22.69"/>
    <n v="255.2"/>
    <n v="113.45"/>
    <n v="141.75"/>
    <n v="0.55544670846394983"/>
  </r>
  <r>
    <n v="4488"/>
    <x v="330"/>
    <n v="2026"/>
    <x v="3"/>
    <n v="11"/>
    <s v="Nov"/>
    <x v="1"/>
    <x v="14"/>
    <x v="2"/>
    <x v="0"/>
    <x v="2"/>
    <x v="18"/>
    <n v="3"/>
    <n v="161.66"/>
    <n v="484.98"/>
    <n v="0.05"/>
    <n v="24.249000000000002"/>
    <n v="88.3"/>
    <n v="460.73099999999999"/>
    <n v="264.89999999999998"/>
    <n v="195.83100000000002"/>
    <n v="0.42504411467863029"/>
  </r>
  <r>
    <n v="5159"/>
    <x v="330"/>
    <n v="2026"/>
    <x v="3"/>
    <n v="11"/>
    <s v="Nov"/>
    <x v="3"/>
    <x v="13"/>
    <x v="0"/>
    <x v="2"/>
    <x v="3"/>
    <x v="13"/>
    <n v="2"/>
    <n v="80.400000000000006"/>
    <n v="160.80000000000001"/>
    <n v="0.15"/>
    <n v="24.12"/>
    <n v="38.869999999999997"/>
    <n v="136.68"/>
    <n v="77.739999999999995"/>
    <n v="58.940000000000012"/>
    <n v="0.43122622183201648"/>
  </r>
  <r>
    <n v="669"/>
    <x v="331"/>
    <n v="2026"/>
    <x v="3"/>
    <n v="11"/>
    <s v="Nov"/>
    <x v="2"/>
    <x v="3"/>
    <x v="0"/>
    <x v="0"/>
    <x v="4"/>
    <x v="14"/>
    <n v="3"/>
    <n v="36.81"/>
    <n v="110.43"/>
    <n v="0.05"/>
    <n v="5.5215000000000005"/>
    <n v="13.82"/>
    <n v="104.9085"/>
    <n v="41.46"/>
    <n v="63.448500000000003"/>
    <n v="0.60479846723573405"/>
  </r>
  <r>
    <n v="686"/>
    <x v="331"/>
    <n v="2026"/>
    <x v="3"/>
    <n v="11"/>
    <s v="Nov"/>
    <x v="1"/>
    <x v="12"/>
    <x v="3"/>
    <x v="0"/>
    <x v="2"/>
    <x v="15"/>
    <n v="2"/>
    <n v="132.61000000000001"/>
    <n v="265.22000000000003"/>
    <n v="0.1"/>
    <n v="26.522000000000006"/>
    <n v="67.3"/>
    <n v="238.69800000000004"/>
    <n v="134.6"/>
    <n v="104.09800000000004"/>
    <n v="0.43610755012610086"/>
  </r>
  <r>
    <n v="990"/>
    <x v="331"/>
    <n v="2026"/>
    <x v="3"/>
    <n v="11"/>
    <s v="Nov"/>
    <x v="0"/>
    <x v="15"/>
    <x v="0"/>
    <x v="0"/>
    <x v="0"/>
    <x v="6"/>
    <n v="5"/>
    <n v="39.79"/>
    <n v="198.95"/>
    <n v="0.1"/>
    <n v="19.895"/>
    <n v="17.09"/>
    <n v="179.05500000000001"/>
    <n v="85.45"/>
    <n v="93.605000000000004"/>
    <n v="0.52277233252352628"/>
  </r>
  <r>
    <n v="1134"/>
    <x v="331"/>
    <n v="2026"/>
    <x v="3"/>
    <n v="11"/>
    <s v="Nov"/>
    <x v="3"/>
    <x v="4"/>
    <x v="0"/>
    <x v="0"/>
    <x v="2"/>
    <x v="2"/>
    <n v="2"/>
    <n v="36.119999999999997"/>
    <n v="72.239999999999995"/>
    <n v="0.1"/>
    <n v="7.2240000000000002"/>
    <n v="13.61"/>
    <n v="65.015999999999991"/>
    <n v="27.22"/>
    <n v="37.795999999999992"/>
    <n v="0.58133382551987201"/>
  </r>
  <r>
    <n v="1770"/>
    <x v="331"/>
    <n v="2026"/>
    <x v="3"/>
    <n v="11"/>
    <s v="Nov"/>
    <x v="3"/>
    <x v="7"/>
    <x v="2"/>
    <x v="0"/>
    <x v="1"/>
    <x v="11"/>
    <n v="5"/>
    <n v="153.93"/>
    <n v="769.65000000000009"/>
    <n v="0.05"/>
    <n v="38.482500000000009"/>
    <n v="77.27"/>
    <n v="731.16750000000002"/>
    <n v="386.34999999999997"/>
    <n v="344.81750000000005"/>
    <n v="0.4715985051304934"/>
  </r>
  <r>
    <n v="3396"/>
    <x v="331"/>
    <n v="2026"/>
    <x v="3"/>
    <n v="11"/>
    <s v="Nov"/>
    <x v="2"/>
    <x v="3"/>
    <x v="2"/>
    <x v="1"/>
    <x v="4"/>
    <x v="16"/>
    <n v="3"/>
    <n v="50.67"/>
    <n v="152.01"/>
    <n v="0.05"/>
    <n v="7.6005000000000003"/>
    <n v="22.25"/>
    <n v="144.40949999999998"/>
    <n v="66.75"/>
    <n v="77.65949999999998"/>
    <n v="0.53777279195620775"/>
  </r>
  <r>
    <n v="4259"/>
    <x v="331"/>
    <n v="2026"/>
    <x v="3"/>
    <n v="11"/>
    <s v="Nov"/>
    <x v="2"/>
    <x v="3"/>
    <x v="0"/>
    <x v="0"/>
    <x v="1"/>
    <x v="17"/>
    <n v="4"/>
    <n v="72.77"/>
    <n v="291.08"/>
    <n v="0"/>
    <n v="0"/>
    <n v="32.090000000000003"/>
    <n v="291.08"/>
    <n v="128.36000000000001"/>
    <n v="162.71999999999997"/>
    <n v="0.55902157482479031"/>
  </r>
  <r>
    <n v="4440"/>
    <x v="331"/>
    <n v="2026"/>
    <x v="3"/>
    <n v="11"/>
    <s v="Nov"/>
    <x v="2"/>
    <x v="10"/>
    <x v="3"/>
    <x v="1"/>
    <x v="2"/>
    <x v="9"/>
    <n v="1"/>
    <n v="46.45"/>
    <n v="46.45"/>
    <n v="0.1"/>
    <n v="4.6450000000000005"/>
    <n v="17.96"/>
    <n v="41.805000000000007"/>
    <n v="17.96"/>
    <n v="23.845000000000006"/>
    <n v="0.57038631742614521"/>
  </r>
  <r>
    <n v="5115"/>
    <x v="331"/>
    <n v="2026"/>
    <x v="3"/>
    <n v="11"/>
    <s v="Nov"/>
    <x v="0"/>
    <x v="15"/>
    <x v="0"/>
    <x v="1"/>
    <x v="2"/>
    <x v="18"/>
    <n v="1"/>
    <n v="165.75"/>
    <n v="165.75"/>
    <n v="0.2"/>
    <n v="33.15"/>
    <n v="89.16"/>
    <n v="132.6"/>
    <n v="89.16"/>
    <n v="43.44"/>
    <n v="0.32760180995475113"/>
  </r>
  <r>
    <n v="5136"/>
    <x v="331"/>
    <n v="2026"/>
    <x v="3"/>
    <n v="11"/>
    <s v="Nov"/>
    <x v="2"/>
    <x v="2"/>
    <x v="3"/>
    <x v="1"/>
    <x v="3"/>
    <x v="7"/>
    <n v="4"/>
    <n v="198.02"/>
    <n v="792.08"/>
    <n v="0.05"/>
    <n v="39.604000000000006"/>
    <n v="103.82"/>
    <n v="752.476"/>
    <n v="415.28"/>
    <n v="337.19600000000003"/>
    <n v="0.44811528872681655"/>
  </r>
  <r>
    <n v="562"/>
    <x v="332"/>
    <n v="2026"/>
    <x v="3"/>
    <n v="11"/>
    <s v="Nov"/>
    <x v="1"/>
    <x v="12"/>
    <x v="0"/>
    <x v="1"/>
    <x v="2"/>
    <x v="9"/>
    <n v="1"/>
    <n v="46.3"/>
    <n v="46.3"/>
    <n v="0.2"/>
    <n v="9.26"/>
    <n v="18.78"/>
    <n v="37.04"/>
    <n v="18.78"/>
    <n v="18.259999999999998"/>
    <n v="0.49298056155507552"/>
  </r>
  <r>
    <n v="806"/>
    <x v="332"/>
    <n v="2026"/>
    <x v="3"/>
    <n v="11"/>
    <s v="Nov"/>
    <x v="0"/>
    <x v="15"/>
    <x v="3"/>
    <x v="0"/>
    <x v="4"/>
    <x v="10"/>
    <n v="1"/>
    <n v="39.659999999999997"/>
    <n v="39.659999999999997"/>
    <n v="0"/>
    <n v="0"/>
    <n v="14.76"/>
    <n v="39.659999999999997"/>
    <n v="14.76"/>
    <n v="24.9"/>
    <n v="0.62783661119515888"/>
  </r>
  <r>
    <n v="3150"/>
    <x v="332"/>
    <n v="2026"/>
    <x v="3"/>
    <n v="11"/>
    <s v="Nov"/>
    <x v="1"/>
    <x v="6"/>
    <x v="0"/>
    <x v="1"/>
    <x v="3"/>
    <x v="13"/>
    <n v="3"/>
    <n v="80.72"/>
    <n v="242.16"/>
    <n v="0.05"/>
    <n v="12.108000000000001"/>
    <n v="39.130000000000003"/>
    <n v="230.05199999999999"/>
    <n v="117.39000000000001"/>
    <n v="112.66199999999998"/>
    <n v="0.48972406238589528"/>
  </r>
  <r>
    <n v="4847"/>
    <x v="332"/>
    <n v="2026"/>
    <x v="3"/>
    <n v="11"/>
    <s v="Nov"/>
    <x v="1"/>
    <x v="14"/>
    <x v="3"/>
    <x v="1"/>
    <x v="2"/>
    <x v="2"/>
    <n v="2"/>
    <n v="35.51"/>
    <n v="71.02"/>
    <n v="0.05"/>
    <n v="3.5510000000000002"/>
    <n v="13.24"/>
    <n v="67.468999999999994"/>
    <n v="26.48"/>
    <n v="40.98899999999999"/>
    <n v="0.60752345521646967"/>
  </r>
  <r>
    <n v="221"/>
    <x v="333"/>
    <n v="2026"/>
    <x v="3"/>
    <n v="11"/>
    <s v="Nov"/>
    <x v="3"/>
    <x v="8"/>
    <x v="2"/>
    <x v="2"/>
    <x v="2"/>
    <x v="15"/>
    <n v="1"/>
    <n v="132.06"/>
    <n v="132.06"/>
    <n v="0.15"/>
    <n v="19.809000000000001"/>
    <n v="67.53"/>
    <n v="112.251"/>
    <n v="67.53"/>
    <n v="44.721000000000004"/>
    <n v="0.39840179597509157"/>
  </r>
  <r>
    <n v="630"/>
    <x v="333"/>
    <n v="2026"/>
    <x v="3"/>
    <n v="11"/>
    <s v="Nov"/>
    <x v="3"/>
    <x v="8"/>
    <x v="0"/>
    <x v="2"/>
    <x v="0"/>
    <x v="6"/>
    <n v="3"/>
    <n v="41.07"/>
    <n v="123.21000000000001"/>
    <n v="0.1"/>
    <n v="12.321000000000002"/>
    <n v="16.86"/>
    <n v="110.88900000000001"/>
    <n v="50.58"/>
    <n v="60.309000000000012"/>
    <n v="0.54386819251684126"/>
  </r>
  <r>
    <n v="1789"/>
    <x v="333"/>
    <n v="2026"/>
    <x v="3"/>
    <n v="11"/>
    <s v="Nov"/>
    <x v="1"/>
    <x v="12"/>
    <x v="0"/>
    <x v="1"/>
    <x v="1"/>
    <x v="11"/>
    <n v="2"/>
    <n v="151.49"/>
    <n v="302.98"/>
    <n v="0.1"/>
    <n v="30.298000000000002"/>
    <n v="81.39"/>
    <n v="272.68200000000002"/>
    <n v="162.78"/>
    <n v="109.90200000000002"/>
    <n v="0.40304090479019522"/>
  </r>
  <r>
    <n v="1947"/>
    <x v="333"/>
    <n v="2026"/>
    <x v="3"/>
    <n v="11"/>
    <s v="Nov"/>
    <x v="0"/>
    <x v="0"/>
    <x v="2"/>
    <x v="2"/>
    <x v="4"/>
    <x v="14"/>
    <n v="1"/>
    <n v="35.729999999999997"/>
    <n v="35.729999999999997"/>
    <n v="0.2"/>
    <n v="7.1459999999999999"/>
    <n v="14.33"/>
    <n v="28.584"/>
    <n v="14.33"/>
    <n v="14.254"/>
    <n v="0.49867058494262523"/>
  </r>
  <r>
    <n v="2279"/>
    <x v="333"/>
    <n v="2026"/>
    <x v="3"/>
    <n v="11"/>
    <s v="Nov"/>
    <x v="0"/>
    <x v="0"/>
    <x v="2"/>
    <x v="0"/>
    <x v="0"/>
    <x v="4"/>
    <n v="2"/>
    <n v="50.38"/>
    <n v="100.76"/>
    <n v="0.1"/>
    <n v="10.076000000000001"/>
    <n v="22.41"/>
    <n v="90.684000000000012"/>
    <n v="44.82"/>
    <n v="45.864000000000011"/>
    <n v="0.50575625248114342"/>
  </r>
  <r>
    <n v="2439"/>
    <x v="333"/>
    <n v="2026"/>
    <x v="3"/>
    <n v="11"/>
    <s v="Nov"/>
    <x v="0"/>
    <x v="9"/>
    <x v="0"/>
    <x v="2"/>
    <x v="4"/>
    <x v="14"/>
    <n v="1"/>
    <n v="35.67"/>
    <n v="35.67"/>
    <n v="0.1"/>
    <n v="3.5670000000000002"/>
    <n v="13.81"/>
    <n v="32.103000000000002"/>
    <n v="13.81"/>
    <n v="18.292999999999999"/>
    <n v="0.5698221350029592"/>
  </r>
  <r>
    <n v="2540"/>
    <x v="333"/>
    <n v="2026"/>
    <x v="3"/>
    <n v="11"/>
    <s v="Nov"/>
    <x v="1"/>
    <x v="14"/>
    <x v="1"/>
    <x v="2"/>
    <x v="3"/>
    <x v="13"/>
    <n v="12"/>
    <n v="81.150000000000006"/>
    <n v="973.80000000000007"/>
    <n v="0.15"/>
    <n v="146.07"/>
    <n v="39.590000000000003"/>
    <n v="827.73"/>
    <n v="475.08000000000004"/>
    <n v="352.65"/>
    <n v="0.42604472472907828"/>
  </r>
  <r>
    <n v="2747"/>
    <x v="333"/>
    <n v="2026"/>
    <x v="3"/>
    <n v="11"/>
    <s v="Nov"/>
    <x v="0"/>
    <x v="15"/>
    <x v="2"/>
    <x v="0"/>
    <x v="3"/>
    <x v="7"/>
    <n v="1"/>
    <n v="194.73"/>
    <n v="194.73"/>
    <n v="0"/>
    <n v="0"/>
    <n v="104.48"/>
    <n v="194.73"/>
    <n v="104.48"/>
    <n v="90.249999999999986"/>
    <n v="0.46346222975401835"/>
  </r>
  <r>
    <n v="3094"/>
    <x v="333"/>
    <n v="2026"/>
    <x v="3"/>
    <n v="11"/>
    <s v="Nov"/>
    <x v="1"/>
    <x v="1"/>
    <x v="3"/>
    <x v="2"/>
    <x v="3"/>
    <x v="19"/>
    <n v="2"/>
    <n v="122.18"/>
    <n v="244.36"/>
    <n v="0.15"/>
    <n v="36.654000000000003"/>
    <n v="61.3"/>
    <n v="207.70600000000002"/>
    <n v="122.6"/>
    <n v="85.106000000000023"/>
    <n v="0.40974261696821479"/>
  </r>
  <r>
    <n v="3359"/>
    <x v="333"/>
    <n v="2026"/>
    <x v="3"/>
    <n v="11"/>
    <s v="Nov"/>
    <x v="3"/>
    <x v="13"/>
    <x v="0"/>
    <x v="0"/>
    <x v="3"/>
    <x v="13"/>
    <n v="1"/>
    <n v="83.14"/>
    <n v="83.14"/>
    <n v="0"/>
    <n v="0"/>
    <n v="39.369999999999997"/>
    <n v="83.14"/>
    <n v="39.369999999999997"/>
    <n v="43.77"/>
    <n v="0.52646139042578788"/>
  </r>
  <r>
    <n v="3473"/>
    <x v="333"/>
    <n v="2026"/>
    <x v="3"/>
    <n v="11"/>
    <s v="Nov"/>
    <x v="2"/>
    <x v="5"/>
    <x v="0"/>
    <x v="0"/>
    <x v="0"/>
    <x v="0"/>
    <n v="1"/>
    <n v="80.97"/>
    <n v="80.97"/>
    <n v="0"/>
    <n v="0"/>
    <n v="43.64"/>
    <n v="80.97"/>
    <n v="43.64"/>
    <n v="37.33"/>
    <n v="0.4610349512164999"/>
  </r>
  <r>
    <n v="3589"/>
    <x v="333"/>
    <n v="2026"/>
    <x v="3"/>
    <n v="11"/>
    <s v="Nov"/>
    <x v="0"/>
    <x v="9"/>
    <x v="0"/>
    <x v="1"/>
    <x v="1"/>
    <x v="17"/>
    <n v="1"/>
    <n v="73.03"/>
    <n v="73.03"/>
    <n v="0"/>
    <n v="0"/>
    <n v="32.71"/>
    <n v="73.03"/>
    <n v="32.71"/>
    <n v="40.32"/>
    <n v="0.55210187594139393"/>
  </r>
  <r>
    <n v="4689"/>
    <x v="333"/>
    <n v="2026"/>
    <x v="3"/>
    <n v="11"/>
    <s v="Nov"/>
    <x v="2"/>
    <x v="3"/>
    <x v="0"/>
    <x v="0"/>
    <x v="2"/>
    <x v="9"/>
    <n v="1"/>
    <n v="46.81"/>
    <n v="46.81"/>
    <n v="0.05"/>
    <n v="2.3405"/>
    <n v="17.87"/>
    <n v="44.469500000000004"/>
    <n v="17.87"/>
    <n v="26.599500000000003"/>
    <n v="0.59815154206815913"/>
  </r>
  <r>
    <n v="4819"/>
    <x v="333"/>
    <n v="2026"/>
    <x v="3"/>
    <n v="11"/>
    <s v="Nov"/>
    <x v="3"/>
    <x v="7"/>
    <x v="3"/>
    <x v="1"/>
    <x v="1"/>
    <x v="11"/>
    <n v="2"/>
    <n v="153.51"/>
    <n v="307.02"/>
    <n v="0.15"/>
    <n v="46.052999999999997"/>
    <n v="81.290000000000006"/>
    <n v="260.96699999999998"/>
    <n v="162.58000000000001"/>
    <n v="98.386999999999972"/>
    <n v="0.3770093536730697"/>
  </r>
  <r>
    <n v="5167"/>
    <x v="333"/>
    <n v="2026"/>
    <x v="3"/>
    <n v="11"/>
    <s v="Nov"/>
    <x v="2"/>
    <x v="5"/>
    <x v="3"/>
    <x v="1"/>
    <x v="3"/>
    <x v="7"/>
    <n v="2"/>
    <n v="197.5"/>
    <n v="395"/>
    <n v="0"/>
    <n v="0"/>
    <n v="104.47"/>
    <n v="395"/>
    <n v="208.94"/>
    <n v="186.06"/>
    <n v="0.4710379746835443"/>
  </r>
  <r>
    <n v="38"/>
    <x v="334"/>
    <n v="2026"/>
    <x v="3"/>
    <n v="12"/>
    <s v="Dec"/>
    <x v="3"/>
    <x v="8"/>
    <x v="1"/>
    <x v="2"/>
    <x v="1"/>
    <x v="3"/>
    <n v="8"/>
    <n v="146.55000000000001"/>
    <n v="1172.4000000000001"/>
    <n v="0.1"/>
    <n v="117.24000000000001"/>
    <n v="78.03"/>
    <n v="1055.1600000000001"/>
    <n v="624.24"/>
    <n v="430.92000000000007"/>
    <n v="0.40839303991811671"/>
  </r>
  <r>
    <n v="364"/>
    <x v="334"/>
    <n v="2026"/>
    <x v="3"/>
    <n v="12"/>
    <s v="Dec"/>
    <x v="3"/>
    <x v="13"/>
    <x v="0"/>
    <x v="2"/>
    <x v="0"/>
    <x v="4"/>
    <n v="2"/>
    <n v="51.83"/>
    <n v="103.66"/>
    <n v="0.15"/>
    <n v="15.548999999999999"/>
    <n v="22.02"/>
    <n v="88.11099999999999"/>
    <n v="44.04"/>
    <n v="44.070999999999991"/>
    <n v="0.50017591447151888"/>
  </r>
  <r>
    <n v="2040"/>
    <x v="334"/>
    <n v="2026"/>
    <x v="3"/>
    <n v="12"/>
    <s v="Dec"/>
    <x v="1"/>
    <x v="12"/>
    <x v="0"/>
    <x v="1"/>
    <x v="1"/>
    <x v="3"/>
    <n v="1"/>
    <n v="140.34"/>
    <n v="140.34"/>
    <n v="0.15"/>
    <n v="21.050999999999998"/>
    <n v="79.92"/>
    <n v="119.289"/>
    <n v="79.92"/>
    <n v="39.369"/>
    <n v="0.33003043029952467"/>
  </r>
  <r>
    <n v="2899"/>
    <x v="334"/>
    <n v="2026"/>
    <x v="3"/>
    <n v="12"/>
    <s v="Dec"/>
    <x v="0"/>
    <x v="0"/>
    <x v="0"/>
    <x v="1"/>
    <x v="1"/>
    <x v="11"/>
    <n v="1"/>
    <n v="156.44999999999999"/>
    <n v="156.44999999999999"/>
    <n v="0"/>
    <n v="0"/>
    <n v="80.56"/>
    <n v="156.44999999999999"/>
    <n v="80.56"/>
    <n v="75.889999999999986"/>
    <n v="0.48507510386705011"/>
  </r>
  <r>
    <n v="3199"/>
    <x v="334"/>
    <n v="2026"/>
    <x v="3"/>
    <n v="12"/>
    <s v="Dec"/>
    <x v="2"/>
    <x v="16"/>
    <x v="3"/>
    <x v="0"/>
    <x v="4"/>
    <x v="10"/>
    <n v="1"/>
    <n v="41.33"/>
    <n v="41.33"/>
    <n v="0"/>
    <n v="0"/>
    <n v="15.03"/>
    <n v="41.33"/>
    <n v="15.03"/>
    <n v="26.299999999999997"/>
    <n v="0.6363416404548754"/>
  </r>
  <r>
    <n v="4722"/>
    <x v="334"/>
    <n v="2026"/>
    <x v="3"/>
    <n v="12"/>
    <s v="Dec"/>
    <x v="1"/>
    <x v="11"/>
    <x v="2"/>
    <x v="1"/>
    <x v="0"/>
    <x v="6"/>
    <n v="1"/>
    <n v="39.479999999999997"/>
    <n v="39.479999999999997"/>
    <n v="0.05"/>
    <n v="1.974"/>
    <n v="16.78"/>
    <n v="37.505999999999993"/>
    <n v="16.78"/>
    <n v="20.725999999999992"/>
    <n v="0.55260491654668575"/>
  </r>
  <r>
    <n v="1423"/>
    <x v="335"/>
    <n v="2026"/>
    <x v="3"/>
    <n v="12"/>
    <s v="Dec"/>
    <x v="2"/>
    <x v="3"/>
    <x v="0"/>
    <x v="2"/>
    <x v="1"/>
    <x v="17"/>
    <n v="1"/>
    <n v="73.010000000000005"/>
    <n v="73.010000000000005"/>
    <n v="0.1"/>
    <n v="7.301000000000001"/>
    <n v="31.51"/>
    <n v="65.709000000000003"/>
    <n v="31.51"/>
    <n v="34.198999999999998"/>
    <n v="0.52046142841924237"/>
  </r>
  <r>
    <n v="1505"/>
    <x v="335"/>
    <n v="2026"/>
    <x v="3"/>
    <n v="12"/>
    <s v="Dec"/>
    <x v="0"/>
    <x v="15"/>
    <x v="0"/>
    <x v="2"/>
    <x v="4"/>
    <x v="10"/>
    <n v="2"/>
    <n v="40.86"/>
    <n v="81.72"/>
    <n v="0.05"/>
    <n v="4.0860000000000003"/>
    <n v="15.06"/>
    <n v="77.634"/>
    <n v="30.12"/>
    <n v="47.513999999999996"/>
    <n v="0.6120256588608084"/>
  </r>
  <r>
    <n v="1664"/>
    <x v="335"/>
    <n v="2026"/>
    <x v="3"/>
    <n v="12"/>
    <s v="Dec"/>
    <x v="2"/>
    <x v="5"/>
    <x v="3"/>
    <x v="0"/>
    <x v="3"/>
    <x v="7"/>
    <n v="6"/>
    <n v="194.79"/>
    <n v="1168.74"/>
    <n v="0"/>
    <n v="0"/>
    <n v="105.73"/>
    <n v="1168.74"/>
    <n v="634.38"/>
    <n v="534.36"/>
    <n v="0.45721032907233433"/>
  </r>
  <r>
    <n v="2035"/>
    <x v="335"/>
    <n v="2026"/>
    <x v="3"/>
    <n v="12"/>
    <s v="Dec"/>
    <x v="3"/>
    <x v="13"/>
    <x v="0"/>
    <x v="1"/>
    <x v="3"/>
    <x v="13"/>
    <n v="4"/>
    <n v="80.98"/>
    <n v="323.92"/>
    <n v="0.2"/>
    <n v="64.784000000000006"/>
    <n v="38.6"/>
    <n v="259.13600000000002"/>
    <n v="154.4"/>
    <n v="104.73600000000002"/>
    <n v="0.40417387009138062"/>
  </r>
  <r>
    <n v="2094"/>
    <x v="335"/>
    <n v="2026"/>
    <x v="3"/>
    <n v="12"/>
    <s v="Dec"/>
    <x v="0"/>
    <x v="15"/>
    <x v="0"/>
    <x v="1"/>
    <x v="3"/>
    <x v="7"/>
    <n v="3"/>
    <n v="196.48"/>
    <n v="589.43999999999994"/>
    <n v="0.05"/>
    <n v="29.471999999999998"/>
    <n v="107.2"/>
    <n v="559.96799999999996"/>
    <n v="321.60000000000002"/>
    <n v="238.36799999999994"/>
    <n v="0.42568146751242919"/>
  </r>
  <r>
    <n v="2204"/>
    <x v="335"/>
    <n v="2026"/>
    <x v="3"/>
    <n v="12"/>
    <s v="Dec"/>
    <x v="0"/>
    <x v="9"/>
    <x v="2"/>
    <x v="1"/>
    <x v="2"/>
    <x v="9"/>
    <n v="2"/>
    <n v="46.63"/>
    <n v="93.26"/>
    <n v="0"/>
    <n v="0"/>
    <n v="18.68"/>
    <n v="93.26"/>
    <n v="37.36"/>
    <n v="55.900000000000006"/>
    <n v="0.59939952820072917"/>
  </r>
  <r>
    <n v="3921"/>
    <x v="335"/>
    <n v="2026"/>
    <x v="3"/>
    <n v="12"/>
    <s v="Dec"/>
    <x v="2"/>
    <x v="5"/>
    <x v="1"/>
    <x v="2"/>
    <x v="1"/>
    <x v="3"/>
    <n v="12"/>
    <n v="142.93"/>
    <n v="1715.16"/>
    <n v="0.1"/>
    <n v="171.51600000000002"/>
    <n v="79.81"/>
    <n v="1543.644"/>
    <n v="957.72"/>
    <n v="585.92399999999998"/>
    <n v="0.37957197384889263"/>
  </r>
  <r>
    <n v="3999"/>
    <x v="335"/>
    <n v="2026"/>
    <x v="3"/>
    <n v="12"/>
    <s v="Dec"/>
    <x v="1"/>
    <x v="12"/>
    <x v="2"/>
    <x v="0"/>
    <x v="1"/>
    <x v="11"/>
    <n v="2"/>
    <n v="153.97"/>
    <n v="307.94"/>
    <n v="0"/>
    <n v="0"/>
    <n v="79.45"/>
    <n v="307.94"/>
    <n v="158.9"/>
    <n v="149.04"/>
    <n v="0.48399038773787101"/>
  </r>
  <r>
    <n v="4546"/>
    <x v="335"/>
    <n v="2026"/>
    <x v="3"/>
    <n v="12"/>
    <s v="Dec"/>
    <x v="3"/>
    <x v="13"/>
    <x v="0"/>
    <x v="0"/>
    <x v="3"/>
    <x v="5"/>
    <n v="1"/>
    <n v="344.63"/>
    <n v="344.63"/>
    <n v="0.05"/>
    <n v="17.2315"/>
    <n v="189.22"/>
    <n v="327.39849999999996"/>
    <n v="189.22"/>
    <n v="138.17849999999996"/>
    <n v="0.42204988721695419"/>
  </r>
  <r>
    <n v="158"/>
    <x v="336"/>
    <n v="2026"/>
    <x v="3"/>
    <n v="12"/>
    <s v="Dec"/>
    <x v="3"/>
    <x v="13"/>
    <x v="0"/>
    <x v="1"/>
    <x v="2"/>
    <x v="9"/>
    <n v="2"/>
    <n v="46.51"/>
    <n v="93.02"/>
    <n v="0.05"/>
    <n v="4.6509999999999998"/>
    <n v="18.73"/>
    <n v="88.368999999999986"/>
    <n v="37.46"/>
    <n v="50.908999999999985"/>
    <n v="0.57609568966492763"/>
  </r>
  <r>
    <n v="1972"/>
    <x v="336"/>
    <n v="2026"/>
    <x v="3"/>
    <n v="12"/>
    <s v="Dec"/>
    <x v="0"/>
    <x v="9"/>
    <x v="1"/>
    <x v="2"/>
    <x v="0"/>
    <x v="0"/>
    <n v="6"/>
    <n v="80.17"/>
    <n v="481.02"/>
    <n v="0.1"/>
    <n v="48.102000000000004"/>
    <n v="42.67"/>
    <n v="432.91800000000001"/>
    <n v="256.02"/>
    <n v="176.89800000000002"/>
    <n v="0.40861779828974543"/>
  </r>
  <r>
    <n v="3196"/>
    <x v="336"/>
    <n v="2026"/>
    <x v="3"/>
    <n v="12"/>
    <s v="Dec"/>
    <x v="3"/>
    <x v="13"/>
    <x v="0"/>
    <x v="1"/>
    <x v="3"/>
    <x v="19"/>
    <n v="2"/>
    <n v="124.62"/>
    <n v="249.24"/>
    <n v="0.1"/>
    <n v="24.924000000000003"/>
    <n v="58.91"/>
    <n v="224.316"/>
    <n v="117.82"/>
    <n v="106.49600000000001"/>
    <n v="0.47475882237557737"/>
  </r>
  <r>
    <n v="3722"/>
    <x v="336"/>
    <n v="2026"/>
    <x v="3"/>
    <n v="12"/>
    <s v="Dec"/>
    <x v="2"/>
    <x v="3"/>
    <x v="0"/>
    <x v="0"/>
    <x v="1"/>
    <x v="3"/>
    <n v="1"/>
    <n v="144.78"/>
    <n v="144.78"/>
    <n v="0.15"/>
    <n v="21.716999999999999"/>
    <n v="81.53"/>
    <n v="123.063"/>
    <n v="81.53"/>
    <n v="41.533000000000001"/>
    <n v="0.33749380398657597"/>
  </r>
  <r>
    <n v="4201"/>
    <x v="336"/>
    <n v="2026"/>
    <x v="3"/>
    <n v="12"/>
    <s v="Dec"/>
    <x v="3"/>
    <x v="7"/>
    <x v="0"/>
    <x v="2"/>
    <x v="2"/>
    <x v="15"/>
    <n v="1"/>
    <n v="133.80000000000001"/>
    <n v="133.80000000000001"/>
    <n v="0"/>
    <n v="0"/>
    <n v="66.349999999999994"/>
    <n v="133.80000000000001"/>
    <n v="66.349999999999994"/>
    <n v="67.450000000000017"/>
    <n v="0.50411061285500758"/>
  </r>
  <r>
    <n v="4498"/>
    <x v="336"/>
    <n v="2026"/>
    <x v="3"/>
    <n v="12"/>
    <s v="Dec"/>
    <x v="3"/>
    <x v="7"/>
    <x v="2"/>
    <x v="1"/>
    <x v="3"/>
    <x v="19"/>
    <n v="1"/>
    <n v="124.93"/>
    <n v="124.93"/>
    <n v="0"/>
    <n v="0"/>
    <n v="59.41"/>
    <n v="124.93"/>
    <n v="59.41"/>
    <n v="65.52000000000001"/>
    <n v="0.52445369406867848"/>
  </r>
  <r>
    <n v="4791"/>
    <x v="336"/>
    <n v="2026"/>
    <x v="3"/>
    <n v="12"/>
    <s v="Dec"/>
    <x v="1"/>
    <x v="12"/>
    <x v="0"/>
    <x v="1"/>
    <x v="1"/>
    <x v="17"/>
    <n v="2"/>
    <n v="70.59"/>
    <n v="141.18"/>
    <n v="0.1"/>
    <n v="14.118000000000002"/>
    <n v="32.68"/>
    <n v="127.06200000000001"/>
    <n v="65.36"/>
    <n v="61.702000000000012"/>
    <n v="0.48560545245628123"/>
  </r>
  <r>
    <n v="614"/>
    <x v="337"/>
    <n v="2026"/>
    <x v="3"/>
    <n v="12"/>
    <s v="Dec"/>
    <x v="3"/>
    <x v="7"/>
    <x v="0"/>
    <x v="0"/>
    <x v="1"/>
    <x v="11"/>
    <n v="2"/>
    <n v="151.05000000000001"/>
    <n v="302.10000000000002"/>
    <n v="0.15"/>
    <n v="45.315000000000005"/>
    <n v="80.36"/>
    <n v="256.78500000000003"/>
    <n v="160.72"/>
    <n v="96.065000000000026"/>
    <n v="0.37410674299511271"/>
  </r>
  <r>
    <n v="2301"/>
    <x v="337"/>
    <n v="2026"/>
    <x v="3"/>
    <n v="12"/>
    <s v="Dec"/>
    <x v="3"/>
    <x v="7"/>
    <x v="0"/>
    <x v="0"/>
    <x v="3"/>
    <x v="19"/>
    <n v="2"/>
    <n v="120.37"/>
    <n v="240.74"/>
    <n v="0.2"/>
    <n v="48.148000000000003"/>
    <n v="59.39"/>
    <n v="192.59200000000001"/>
    <n v="118.78"/>
    <n v="73.812000000000012"/>
    <n v="0.3832557946332143"/>
  </r>
  <r>
    <n v="4430"/>
    <x v="337"/>
    <n v="2026"/>
    <x v="3"/>
    <n v="12"/>
    <s v="Dec"/>
    <x v="1"/>
    <x v="1"/>
    <x v="0"/>
    <x v="0"/>
    <x v="3"/>
    <x v="7"/>
    <n v="3"/>
    <n v="193.8"/>
    <n v="581.40000000000009"/>
    <n v="0"/>
    <n v="0"/>
    <n v="104.55"/>
    <n v="581.40000000000009"/>
    <n v="313.64999999999998"/>
    <n v="267.75000000000011"/>
    <n v="0.46052631578947378"/>
  </r>
  <r>
    <n v="318"/>
    <x v="338"/>
    <n v="2026"/>
    <x v="3"/>
    <n v="12"/>
    <s v="Dec"/>
    <x v="3"/>
    <x v="13"/>
    <x v="0"/>
    <x v="2"/>
    <x v="1"/>
    <x v="3"/>
    <n v="1"/>
    <n v="146.08000000000001"/>
    <n v="146.08000000000001"/>
    <n v="0.1"/>
    <n v="14.608000000000002"/>
    <n v="81.540000000000006"/>
    <n v="131.47200000000001"/>
    <n v="81.540000000000006"/>
    <n v="49.932000000000002"/>
    <n v="0.37979189485213583"/>
  </r>
  <r>
    <n v="782"/>
    <x v="338"/>
    <n v="2026"/>
    <x v="3"/>
    <n v="12"/>
    <s v="Dec"/>
    <x v="3"/>
    <x v="7"/>
    <x v="1"/>
    <x v="2"/>
    <x v="0"/>
    <x v="8"/>
    <n v="4"/>
    <n v="101.17"/>
    <n v="404.68"/>
    <n v="0.15"/>
    <n v="60.701999999999998"/>
    <n v="50.48"/>
    <n v="343.97800000000001"/>
    <n v="201.92"/>
    <n v="142.05800000000002"/>
    <n v="0.41298571420265257"/>
  </r>
  <r>
    <n v="1402"/>
    <x v="338"/>
    <n v="2026"/>
    <x v="3"/>
    <n v="12"/>
    <s v="Dec"/>
    <x v="1"/>
    <x v="6"/>
    <x v="2"/>
    <x v="1"/>
    <x v="3"/>
    <x v="19"/>
    <n v="2"/>
    <n v="121.64"/>
    <n v="243.28"/>
    <n v="0"/>
    <n v="0"/>
    <n v="61.94"/>
    <n v="243.28"/>
    <n v="123.88"/>
    <n v="119.4"/>
    <n v="0.49079250246629402"/>
  </r>
  <r>
    <n v="1824"/>
    <x v="338"/>
    <n v="2026"/>
    <x v="3"/>
    <n v="12"/>
    <s v="Dec"/>
    <x v="1"/>
    <x v="1"/>
    <x v="0"/>
    <x v="0"/>
    <x v="2"/>
    <x v="18"/>
    <n v="1"/>
    <n v="165.1"/>
    <n v="165.1"/>
    <n v="0.05"/>
    <n v="8.2550000000000008"/>
    <n v="85.23"/>
    <n v="156.845"/>
    <n v="85.23"/>
    <n v="71.614999999999995"/>
    <n v="0.45659727756702473"/>
  </r>
  <r>
    <n v="2141"/>
    <x v="338"/>
    <n v="2026"/>
    <x v="3"/>
    <n v="12"/>
    <s v="Dec"/>
    <x v="3"/>
    <x v="13"/>
    <x v="0"/>
    <x v="1"/>
    <x v="3"/>
    <x v="7"/>
    <n v="3"/>
    <n v="194.07"/>
    <n v="582.21"/>
    <n v="0.1"/>
    <n v="58.221000000000004"/>
    <n v="102.37"/>
    <n v="523.98900000000003"/>
    <n v="307.11"/>
    <n v="216.87900000000002"/>
    <n v="0.4138999101126169"/>
  </r>
  <r>
    <n v="3517"/>
    <x v="338"/>
    <n v="2026"/>
    <x v="3"/>
    <n v="12"/>
    <s v="Dec"/>
    <x v="3"/>
    <x v="13"/>
    <x v="3"/>
    <x v="1"/>
    <x v="1"/>
    <x v="11"/>
    <n v="1"/>
    <n v="152.44"/>
    <n v="152.44"/>
    <n v="0.1"/>
    <n v="15.244"/>
    <n v="76.91"/>
    <n v="137.196"/>
    <n v="76.91"/>
    <n v="60.286000000000001"/>
    <n v="0.43941514329863846"/>
  </r>
  <r>
    <n v="4055"/>
    <x v="338"/>
    <n v="2026"/>
    <x v="3"/>
    <n v="12"/>
    <s v="Dec"/>
    <x v="1"/>
    <x v="12"/>
    <x v="0"/>
    <x v="0"/>
    <x v="3"/>
    <x v="19"/>
    <n v="1"/>
    <n v="123.82"/>
    <n v="123.82"/>
    <n v="0.05"/>
    <n v="6.1909999999999998"/>
    <n v="59.19"/>
    <n v="117.62899999999999"/>
    <n v="59.19"/>
    <n v="58.438999999999993"/>
    <n v="0.49680775999115862"/>
  </r>
  <r>
    <n v="4168"/>
    <x v="338"/>
    <n v="2026"/>
    <x v="3"/>
    <n v="12"/>
    <s v="Dec"/>
    <x v="0"/>
    <x v="0"/>
    <x v="0"/>
    <x v="1"/>
    <x v="1"/>
    <x v="17"/>
    <n v="4"/>
    <n v="71.12"/>
    <n v="284.48"/>
    <n v="0.05"/>
    <n v="14.224000000000002"/>
    <n v="31.93"/>
    <n v="270.25600000000003"/>
    <n v="127.72"/>
    <n v="142.53600000000003"/>
    <n v="0.52741104730329769"/>
  </r>
  <r>
    <n v="4317"/>
    <x v="338"/>
    <n v="2026"/>
    <x v="3"/>
    <n v="12"/>
    <s v="Dec"/>
    <x v="2"/>
    <x v="16"/>
    <x v="3"/>
    <x v="0"/>
    <x v="1"/>
    <x v="17"/>
    <n v="1"/>
    <n v="71.55"/>
    <n v="71.55"/>
    <n v="0.1"/>
    <n v="7.1550000000000002"/>
    <n v="32.07"/>
    <n v="64.394999999999996"/>
    <n v="32.07"/>
    <n v="32.324999999999996"/>
    <n v="0.50197996738877237"/>
  </r>
  <r>
    <n v="4879"/>
    <x v="338"/>
    <n v="2026"/>
    <x v="3"/>
    <n v="12"/>
    <s v="Dec"/>
    <x v="2"/>
    <x v="2"/>
    <x v="3"/>
    <x v="0"/>
    <x v="1"/>
    <x v="17"/>
    <n v="2"/>
    <n v="70.239999999999995"/>
    <n v="140.47999999999999"/>
    <n v="0.1"/>
    <n v="14.048"/>
    <n v="33.29"/>
    <n v="126.43199999999999"/>
    <n v="66.58"/>
    <n v="59.85199999999999"/>
    <n v="0.47339281194634264"/>
  </r>
  <r>
    <n v="467"/>
    <x v="339"/>
    <n v="2026"/>
    <x v="3"/>
    <n v="12"/>
    <s v="Dec"/>
    <x v="0"/>
    <x v="0"/>
    <x v="3"/>
    <x v="0"/>
    <x v="0"/>
    <x v="4"/>
    <n v="2"/>
    <n v="50.68"/>
    <n v="101.36"/>
    <n v="0.15"/>
    <n v="15.203999999999999"/>
    <n v="22.41"/>
    <n v="86.155999999999992"/>
    <n v="44.82"/>
    <n v="41.335999999999991"/>
    <n v="0.47978086262129155"/>
  </r>
  <r>
    <n v="825"/>
    <x v="339"/>
    <n v="2026"/>
    <x v="3"/>
    <n v="12"/>
    <s v="Dec"/>
    <x v="3"/>
    <x v="7"/>
    <x v="0"/>
    <x v="1"/>
    <x v="0"/>
    <x v="8"/>
    <n v="1"/>
    <n v="101.26"/>
    <n v="101.26"/>
    <n v="0"/>
    <n v="0"/>
    <n v="51.7"/>
    <n v="101.26"/>
    <n v="51.7"/>
    <n v="49.56"/>
    <n v="0.4894331424056883"/>
  </r>
  <r>
    <n v="2346"/>
    <x v="339"/>
    <n v="2026"/>
    <x v="3"/>
    <n v="12"/>
    <s v="Dec"/>
    <x v="0"/>
    <x v="0"/>
    <x v="3"/>
    <x v="2"/>
    <x v="2"/>
    <x v="9"/>
    <n v="2"/>
    <n v="46.01"/>
    <n v="92.02"/>
    <n v="0.05"/>
    <n v="4.601"/>
    <n v="18.399999999999999"/>
    <n v="87.418999999999997"/>
    <n v="36.799999999999997"/>
    <n v="50.619"/>
    <n v="0.57903888170763795"/>
  </r>
  <r>
    <n v="3095"/>
    <x v="339"/>
    <n v="2026"/>
    <x v="3"/>
    <n v="12"/>
    <s v="Dec"/>
    <x v="1"/>
    <x v="12"/>
    <x v="0"/>
    <x v="1"/>
    <x v="2"/>
    <x v="15"/>
    <n v="2"/>
    <n v="131.97999999999999"/>
    <n v="263.95999999999998"/>
    <n v="0.1"/>
    <n v="26.396000000000001"/>
    <n v="68.02"/>
    <n v="237.56399999999999"/>
    <n v="136.04"/>
    <n v="101.524"/>
    <n v="0.42735431294303855"/>
  </r>
  <r>
    <n v="3580"/>
    <x v="339"/>
    <n v="2026"/>
    <x v="3"/>
    <n v="12"/>
    <s v="Dec"/>
    <x v="3"/>
    <x v="7"/>
    <x v="2"/>
    <x v="1"/>
    <x v="1"/>
    <x v="17"/>
    <n v="2"/>
    <n v="73.16"/>
    <n v="146.32"/>
    <n v="0.15"/>
    <n v="21.947999999999997"/>
    <n v="32.64"/>
    <n v="124.37199999999999"/>
    <n v="65.28"/>
    <n v="59.091999999999985"/>
    <n v="0.47512301804264617"/>
  </r>
  <r>
    <n v="4672"/>
    <x v="339"/>
    <n v="2026"/>
    <x v="3"/>
    <n v="12"/>
    <s v="Dec"/>
    <x v="1"/>
    <x v="6"/>
    <x v="0"/>
    <x v="2"/>
    <x v="2"/>
    <x v="9"/>
    <n v="2"/>
    <n v="47.43"/>
    <n v="94.86"/>
    <n v="0.05"/>
    <n v="4.7430000000000003"/>
    <n v="18.63"/>
    <n v="90.11699999999999"/>
    <n v="37.26"/>
    <n v="52.856999999999992"/>
    <n v="0.58653750124837711"/>
  </r>
  <r>
    <n v="533"/>
    <x v="340"/>
    <n v="2026"/>
    <x v="3"/>
    <n v="12"/>
    <s v="Dec"/>
    <x v="0"/>
    <x v="9"/>
    <x v="0"/>
    <x v="1"/>
    <x v="2"/>
    <x v="2"/>
    <n v="1"/>
    <n v="35.93"/>
    <n v="35.93"/>
    <n v="0.05"/>
    <n v="1.7965"/>
    <n v="13.23"/>
    <n v="34.133499999999998"/>
    <n v="13.23"/>
    <n v="20.903499999999998"/>
    <n v="0.6124042363074399"/>
  </r>
  <r>
    <n v="2160"/>
    <x v="340"/>
    <n v="2026"/>
    <x v="3"/>
    <n v="12"/>
    <s v="Dec"/>
    <x v="0"/>
    <x v="15"/>
    <x v="3"/>
    <x v="0"/>
    <x v="2"/>
    <x v="2"/>
    <n v="1"/>
    <n v="35.53"/>
    <n v="35.53"/>
    <n v="0.05"/>
    <n v="1.7765000000000002"/>
    <n v="13.28"/>
    <n v="33.753500000000003"/>
    <n v="13.28"/>
    <n v="20.473500000000001"/>
    <n v="0.6065593197742456"/>
  </r>
  <r>
    <n v="2841"/>
    <x v="340"/>
    <n v="2026"/>
    <x v="3"/>
    <n v="12"/>
    <s v="Dec"/>
    <x v="1"/>
    <x v="14"/>
    <x v="0"/>
    <x v="1"/>
    <x v="3"/>
    <x v="7"/>
    <n v="3"/>
    <n v="196.97"/>
    <n v="590.91"/>
    <n v="0.15"/>
    <n v="88.636499999999998"/>
    <n v="101.88"/>
    <n v="502.27349999999996"/>
    <n v="305.64"/>
    <n v="196.63349999999997"/>
    <n v="0.39148690902466482"/>
  </r>
  <r>
    <n v="3433"/>
    <x v="340"/>
    <n v="2026"/>
    <x v="3"/>
    <n v="12"/>
    <s v="Dec"/>
    <x v="0"/>
    <x v="0"/>
    <x v="0"/>
    <x v="1"/>
    <x v="2"/>
    <x v="2"/>
    <n v="2"/>
    <n v="37.020000000000003"/>
    <n v="74.040000000000006"/>
    <n v="0.2"/>
    <n v="14.808000000000002"/>
    <n v="13.39"/>
    <n v="59.232000000000006"/>
    <n v="26.78"/>
    <n v="32.452000000000005"/>
    <n v="0.5478795245813074"/>
  </r>
  <r>
    <n v="3763"/>
    <x v="340"/>
    <n v="2026"/>
    <x v="3"/>
    <n v="12"/>
    <s v="Dec"/>
    <x v="1"/>
    <x v="14"/>
    <x v="0"/>
    <x v="1"/>
    <x v="2"/>
    <x v="9"/>
    <n v="4"/>
    <n v="47.22"/>
    <n v="188.88"/>
    <n v="0"/>
    <n v="0"/>
    <n v="18.420000000000002"/>
    <n v="188.88"/>
    <n v="73.680000000000007"/>
    <n v="115.19999999999999"/>
    <n v="0.60991105463786521"/>
  </r>
  <r>
    <n v="706"/>
    <x v="341"/>
    <n v="2026"/>
    <x v="3"/>
    <n v="12"/>
    <s v="Dec"/>
    <x v="1"/>
    <x v="12"/>
    <x v="2"/>
    <x v="0"/>
    <x v="2"/>
    <x v="9"/>
    <n v="4"/>
    <n v="46.48"/>
    <n v="185.92"/>
    <n v="0.1"/>
    <n v="18.591999999999999"/>
    <n v="18.66"/>
    <n v="167.328"/>
    <n v="74.64"/>
    <n v="92.688000000000002"/>
    <n v="0.55393000573723461"/>
  </r>
  <r>
    <n v="1086"/>
    <x v="341"/>
    <n v="2026"/>
    <x v="3"/>
    <n v="12"/>
    <s v="Dec"/>
    <x v="3"/>
    <x v="13"/>
    <x v="1"/>
    <x v="2"/>
    <x v="1"/>
    <x v="3"/>
    <n v="12"/>
    <n v="146.99"/>
    <n v="1763.88"/>
    <n v="0.15"/>
    <n v="264.58199999999999"/>
    <n v="79.239999999999995"/>
    <n v="1499.298"/>
    <n v="950.87999999999988"/>
    <n v="548.41800000000012"/>
    <n v="0.36578318653129671"/>
  </r>
  <r>
    <n v="1204"/>
    <x v="341"/>
    <n v="2026"/>
    <x v="3"/>
    <n v="12"/>
    <s v="Dec"/>
    <x v="2"/>
    <x v="10"/>
    <x v="0"/>
    <x v="1"/>
    <x v="4"/>
    <x v="10"/>
    <n v="1"/>
    <n v="40.29"/>
    <n v="40.29"/>
    <n v="0"/>
    <n v="0"/>
    <n v="15.07"/>
    <n v="40.29"/>
    <n v="15.07"/>
    <n v="25.22"/>
    <n v="0.62596177711590961"/>
  </r>
  <r>
    <n v="1451"/>
    <x v="341"/>
    <n v="2026"/>
    <x v="3"/>
    <n v="12"/>
    <s v="Dec"/>
    <x v="0"/>
    <x v="0"/>
    <x v="1"/>
    <x v="2"/>
    <x v="3"/>
    <x v="19"/>
    <n v="4"/>
    <n v="125.82"/>
    <n v="503.28"/>
    <n v="0.15"/>
    <n v="75.49199999999999"/>
    <n v="61.39"/>
    <n v="427.78799999999995"/>
    <n v="245.56"/>
    <n v="182.22799999999995"/>
    <n v="0.42597735326844133"/>
  </r>
  <r>
    <n v="1650"/>
    <x v="341"/>
    <n v="2026"/>
    <x v="3"/>
    <n v="12"/>
    <s v="Dec"/>
    <x v="1"/>
    <x v="1"/>
    <x v="0"/>
    <x v="1"/>
    <x v="2"/>
    <x v="2"/>
    <n v="3"/>
    <n v="36.25"/>
    <n v="108.75"/>
    <n v="0"/>
    <n v="0"/>
    <n v="13.67"/>
    <n v="108.75"/>
    <n v="41.01"/>
    <n v="67.740000000000009"/>
    <n v="0.62289655172413805"/>
  </r>
  <r>
    <n v="1740"/>
    <x v="341"/>
    <n v="2026"/>
    <x v="3"/>
    <n v="12"/>
    <s v="Dec"/>
    <x v="2"/>
    <x v="10"/>
    <x v="3"/>
    <x v="0"/>
    <x v="2"/>
    <x v="18"/>
    <n v="1"/>
    <n v="165.29"/>
    <n v="165.29"/>
    <n v="0.05"/>
    <n v="8.2645"/>
    <n v="89.92"/>
    <n v="157.02549999999999"/>
    <n v="89.92"/>
    <n v="67.105499999999992"/>
    <n v="0.42735415585366704"/>
  </r>
  <r>
    <n v="3191"/>
    <x v="341"/>
    <n v="2026"/>
    <x v="3"/>
    <n v="12"/>
    <s v="Dec"/>
    <x v="3"/>
    <x v="8"/>
    <x v="0"/>
    <x v="1"/>
    <x v="3"/>
    <x v="13"/>
    <n v="1"/>
    <n v="82.89"/>
    <n v="82.89"/>
    <n v="0.15"/>
    <n v="12.4335"/>
    <n v="38.51"/>
    <n v="70.456500000000005"/>
    <n v="38.51"/>
    <n v="31.946500000000007"/>
    <n v="0.45342161475520365"/>
  </r>
  <r>
    <n v="3662"/>
    <x v="341"/>
    <n v="2026"/>
    <x v="3"/>
    <n v="12"/>
    <s v="Dec"/>
    <x v="1"/>
    <x v="6"/>
    <x v="0"/>
    <x v="2"/>
    <x v="3"/>
    <x v="7"/>
    <n v="1"/>
    <n v="199.66"/>
    <n v="199.66"/>
    <n v="0"/>
    <n v="0"/>
    <n v="103.15"/>
    <n v="199.66"/>
    <n v="103.15"/>
    <n v="96.509999999999991"/>
    <n v="0.48337173194430527"/>
  </r>
  <r>
    <n v="3922"/>
    <x v="341"/>
    <n v="2026"/>
    <x v="3"/>
    <n v="12"/>
    <s v="Dec"/>
    <x v="3"/>
    <x v="8"/>
    <x v="2"/>
    <x v="1"/>
    <x v="1"/>
    <x v="3"/>
    <n v="2"/>
    <n v="146.25"/>
    <n v="292.5"/>
    <n v="0.05"/>
    <n v="14.625"/>
    <n v="77.3"/>
    <n v="277.875"/>
    <n v="154.6"/>
    <n v="123.27500000000001"/>
    <n v="0.44363472784525421"/>
  </r>
  <r>
    <n v="4022"/>
    <x v="341"/>
    <n v="2026"/>
    <x v="3"/>
    <n v="12"/>
    <s v="Dec"/>
    <x v="0"/>
    <x v="9"/>
    <x v="3"/>
    <x v="0"/>
    <x v="3"/>
    <x v="5"/>
    <n v="1"/>
    <n v="333.51"/>
    <n v="333.51"/>
    <n v="0.2"/>
    <n v="66.701999999999998"/>
    <n v="199.91"/>
    <n v="266.80799999999999"/>
    <n v="199.91"/>
    <n v="66.897999999999996"/>
    <n v="0.25073461065635211"/>
  </r>
  <r>
    <n v="4366"/>
    <x v="341"/>
    <n v="2026"/>
    <x v="3"/>
    <n v="12"/>
    <s v="Dec"/>
    <x v="1"/>
    <x v="12"/>
    <x v="2"/>
    <x v="1"/>
    <x v="1"/>
    <x v="11"/>
    <n v="1"/>
    <n v="151.97"/>
    <n v="151.97"/>
    <n v="0.05"/>
    <n v="7.5985000000000005"/>
    <n v="80.239999999999995"/>
    <n v="144.3715"/>
    <n v="80.239999999999995"/>
    <n v="64.131500000000003"/>
    <n v="0.44421163456776441"/>
  </r>
  <r>
    <n v="4880"/>
    <x v="341"/>
    <n v="2026"/>
    <x v="3"/>
    <n v="12"/>
    <s v="Dec"/>
    <x v="3"/>
    <x v="13"/>
    <x v="2"/>
    <x v="1"/>
    <x v="0"/>
    <x v="6"/>
    <n v="1"/>
    <n v="41.07"/>
    <n v="41.07"/>
    <n v="0"/>
    <n v="0"/>
    <n v="16.600000000000001"/>
    <n v="41.07"/>
    <n v="16.600000000000001"/>
    <n v="24.47"/>
    <n v="0.59581202824446067"/>
  </r>
  <r>
    <n v="5127"/>
    <x v="341"/>
    <n v="2026"/>
    <x v="3"/>
    <n v="12"/>
    <s v="Dec"/>
    <x v="1"/>
    <x v="11"/>
    <x v="3"/>
    <x v="0"/>
    <x v="3"/>
    <x v="19"/>
    <n v="1"/>
    <n v="122.65"/>
    <n v="122.65"/>
    <n v="0"/>
    <n v="0"/>
    <n v="58.9"/>
    <n v="122.65"/>
    <n v="58.9"/>
    <n v="63.750000000000007"/>
    <n v="0.51977170811251527"/>
  </r>
  <r>
    <n v="13"/>
    <x v="342"/>
    <n v="2026"/>
    <x v="3"/>
    <n v="12"/>
    <s v="Dec"/>
    <x v="1"/>
    <x v="6"/>
    <x v="0"/>
    <x v="0"/>
    <x v="1"/>
    <x v="3"/>
    <n v="6"/>
    <n v="143.16"/>
    <n v="858.96"/>
    <n v="0.15"/>
    <n v="128.84399999999999"/>
    <n v="80.349999999999994"/>
    <n v="730.11599999999999"/>
    <n v="482.09999999999997"/>
    <n v="248.01600000000002"/>
    <n v="0.33969396643820987"/>
  </r>
  <r>
    <n v="102"/>
    <x v="342"/>
    <n v="2026"/>
    <x v="3"/>
    <n v="12"/>
    <s v="Dec"/>
    <x v="2"/>
    <x v="5"/>
    <x v="2"/>
    <x v="1"/>
    <x v="1"/>
    <x v="3"/>
    <n v="3"/>
    <n v="142.75"/>
    <n v="428.25"/>
    <n v="0.1"/>
    <n v="42.825000000000003"/>
    <n v="81.739999999999995"/>
    <n v="385.42500000000001"/>
    <n v="245.21999999999997"/>
    <n v="140.20500000000004"/>
    <n v="0.3637672698968672"/>
  </r>
  <r>
    <n v="519"/>
    <x v="342"/>
    <n v="2026"/>
    <x v="3"/>
    <n v="12"/>
    <s v="Dec"/>
    <x v="1"/>
    <x v="12"/>
    <x v="2"/>
    <x v="0"/>
    <x v="4"/>
    <x v="14"/>
    <n v="2"/>
    <n v="36.03"/>
    <n v="72.06"/>
    <n v="0.1"/>
    <n v="7.2060000000000004"/>
    <n v="13.54"/>
    <n v="64.853999999999999"/>
    <n v="27.08"/>
    <n v="37.774000000000001"/>
    <n v="0.58244672649335427"/>
  </r>
  <r>
    <n v="522"/>
    <x v="342"/>
    <n v="2026"/>
    <x v="3"/>
    <n v="12"/>
    <s v="Dec"/>
    <x v="0"/>
    <x v="15"/>
    <x v="2"/>
    <x v="0"/>
    <x v="2"/>
    <x v="15"/>
    <n v="2"/>
    <n v="133.4"/>
    <n v="266.8"/>
    <n v="0"/>
    <n v="0"/>
    <n v="67.69"/>
    <n v="266.8"/>
    <n v="135.38"/>
    <n v="131.42000000000002"/>
    <n v="0.49257871064467768"/>
  </r>
  <r>
    <n v="798"/>
    <x v="342"/>
    <n v="2026"/>
    <x v="3"/>
    <n v="12"/>
    <s v="Dec"/>
    <x v="2"/>
    <x v="2"/>
    <x v="2"/>
    <x v="0"/>
    <x v="3"/>
    <x v="7"/>
    <n v="3"/>
    <n v="199.31"/>
    <n v="597.93000000000006"/>
    <n v="0.05"/>
    <n v="29.896500000000003"/>
    <n v="101.19"/>
    <n v="568.0335"/>
    <n v="303.57"/>
    <n v="264.46350000000001"/>
    <n v="0.46557729429690325"/>
  </r>
  <r>
    <n v="1746"/>
    <x v="342"/>
    <n v="2026"/>
    <x v="3"/>
    <n v="12"/>
    <s v="Dec"/>
    <x v="1"/>
    <x v="11"/>
    <x v="0"/>
    <x v="2"/>
    <x v="2"/>
    <x v="9"/>
    <n v="1"/>
    <n v="47.44"/>
    <n v="47.44"/>
    <n v="0.15"/>
    <n v="7.1159999999999997"/>
    <n v="17.899999999999999"/>
    <n v="40.323999999999998"/>
    <n v="17.899999999999999"/>
    <n v="22.423999999999999"/>
    <n v="0.55609562543398472"/>
  </r>
  <r>
    <n v="3412"/>
    <x v="342"/>
    <n v="2026"/>
    <x v="3"/>
    <n v="12"/>
    <s v="Dec"/>
    <x v="0"/>
    <x v="0"/>
    <x v="1"/>
    <x v="2"/>
    <x v="1"/>
    <x v="3"/>
    <n v="10"/>
    <n v="145.30000000000001"/>
    <n v="1453"/>
    <n v="0.1"/>
    <n v="145.30000000000001"/>
    <n v="79.7"/>
    <n v="1307.7"/>
    <n v="797"/>
    <n v="510.70000000000005"/>
    <n v="0.39053299686472437"/>
  </r>
  <r>
    <n v="175"/>
    <x v="343"/>
    <n v="2026"/>
    <x v="3"/>
    <n v="12"/>
    <s v="Dec"/>
    <x v="0"/>
    <x v="0"/>
    <x v="3"/>
    <x v="1"/>
    <x v="0"/>
    <x v="0"/>
    <n v="1"/>
    <n v="81.010000000000005"/>
    <n v="81.010000000000005"/>
    <n v="0.2"/>
    <n v="16.202000000000002"/>
    <n v="41.51"/>
    <n v="64.808000000000007"/>
    <n v="41.51"/>
    <n v="23.298000000000009"/>
    <n v="0.35949265522774976"/>
  </r>
  <r>
    <n v="1014"/>
    <x v="343"/>
    <n v="2026"/>
    <x v="3"/>
    <n v="12"/>
    <s v="Dec"/>
    <x v="3"/>
    <x v="7"/>
    <x v="3"/>
    <x v="1"/>
    <x v="2"/>
    <x v="2"/>
    <n v="2"/>
    <n v="35.619999999999997"/>
    <n v="71.239999999999995"/>
    <n v="0"/>
    <n v="0"/>
    <n v="13.62"/>
    <n v="71.239999999999995"/>
    <n v="27.24"/>
    <n v="44"/>
    <n v="0.61763054463784395"/>
  </r>
  <r>
    <n v="1763"/>
    <x v="343"/>
    <n v="2026"/>
    <x v="3"/>
    <n v="12"/>
    <s v="Dec"/>
    <x v="0"/>
    <x v="0"/>
    <x v="0"/>
    <x v="1"/>
    <x v="0"/>
    <x v="4"/>
    <n v="2"/>
    <n v="49.88"/>
    <n v="99.76"/>
    <n v="0.05"/>
    <n v="4.9880000000000004"/>
    <n v="22.31"/>
    <n v="94.772000000000006"/>
    <n v="44.62"/>
    <n v="50.152000000000008"/>
    <n v="0.52918583547883347"/>
  </r>
  <r>
    <n v="1863"/>
    <x v="343"/>
    <n v="2026"/>
    <x v="3"/>
    <n v="12"/>
    <s v="Dec"/>
    <x v="3"/>
    <x v="7"/>
    <x v="3"/>
    <x v="0"/>
    <x v="0"/>
    <x v="8"/>
    <n v="1"/>
    <n v="101.18"/>
    <n v="101.18"/>
    <n v="0.05"/>
    <n v="5.0590000000000011"/>
    <n v="49.12"/>
    <n v="96.120999999999995"/>
    <n v="49.12"/>
    <n v="47.000999999999998"/>
    <n v="0.48897743469169069"/>
  </r>
  <r>
    <n v="3466"/>
    <x v="343"/>
    <n v="2026"/>
    <x v="3"/>
    <n v="12"/>
    <s v="Dec"/>
    <x v="1"/>
    <x v="12"/>
    <x v="2"/>
    <x v="2"/>
    <x v="4"/>
    <x v="14"/>
    <n v="2"/>
    <n v="36.64"/>
    <n v="73.28"/>
    <n v="0"/>
    <n v="0"/>
    <n v="13.7"/>
    <n v="73.28"/>
    <n v="27.4"/>
    <n v="45.88"/>
    <n v="0.62609170305676853"/>
  </r>
  <r>
    <n v="3630"/>
    <x v="343"/>
    <n v="2026"/>
    <x v="3"/>
    <n v="12"/>
    <s v="Dec"/>
    <x v="1"/>
    <x v="12"/>
    <x v="2"/>
    <x v="0"/>
    <x v="0"/>
    <x v="6"/>
    <n v="3"/>
    <n v="39.979999999999997"/>
    <n v="119.94"/>
    <n v="0.1"/>
    <n v="11.994"/>
    <n v="16.989999999999998"/>
    <n v="107.946"/>
    <n v="50.97"/>
    <n v="56.975999999999999"/>
    <n v="0.52781946528819967"/>
  </r>
  <r>
    <n v="3633"/>
    <x v="343"/>
    <n v="2026"/>
    <x v="3"/>
    <n v="12"/>
    <s v="Dec"/>
    <x v="3"/>
    <x v="4"/>
    <x v="3"/>
    <x v="2"/>
    <x v="1"/>
    <x v="3"/>
    <n v="3"/>
    <n v="144.16"/>
    <n v="432.48"/>
    <n v="0"/>
    <n v="0"/>
    <n v="77.36"/>
    <n v="432.48"/>
    <n v="232.07999999999998"/>
    <n v="200.40000000000003"/>
    <n v="0.46337402885682583"/>
  </r>
  <r>
    <n v="4"/>
    <x v="344"/>
    <n v="2026"/>
    <x v="3"/>
    <n v="12"/>
    <s v="Dec"/>
    <x v="3"/>
    <x v="4"/>
    <x v="0"/>
    <x v="1"/>
    <x v="0"/>
    <x v="8"/>
    <n v="1"/>
    <n v="102.98"/>
    <n v="102.98"/>
    <n v="0.1"/>
    <n v="10.298000000000002"/>
    <n v="51.45"/>
    <n v="92.682000000000002"/>
    <n v="51.45"/>
    <n v="41.231999999999999"/>
    <n v="0.4448760277076455"/>
  </r>
  <r>
    <n v="70"/>
    <x v="344"/>
    <n v="2026"/>
    <x v="3"/>
    <n v="12"/>
    <s v="Dec"/>
    <x v="3"/>
    <x v="13"/>
    <x v="0"/>
    <x v="1"/>
    <x v="4"/>
    <x v="12"/>
    <n v="2"/>
    <n v="122.49"/>
    <n v="244.98"/>
    <n v="0.15"/>
    <n v="36.747"/>
    <n v="70.930000000000007"/>
    <n v="208.23299999999998"/>
    <n v="141.86000000000001"/>
    <n v="66.372999999999962"/>
    <n v="0.31874390706564265"/>
  </r>
  <r>
    <n v="948"/>
    <x v="344"/>
    <n v="2026"/>
    <x v="3"/>
    <n v="12"/>
    <s v="Dec"/>
    <x v="1"/>
    <x v="11"/>
    <x v="3"/>
    <x v="1"/>
    <x v="1"/>
    <x v="3"/>
    <n v="1"/>
    <n v="141.74"/>
    <n v="141.74"/>
    <n v="0.15"/>
    <n v="21.260999999999999"/>
    <n v="78.97"/>
    <n v="120.479"/>
    <n v="78.97"/>
    <n v="41.509"/>
    <n v="0.34453307215365336"/>
  </r>
  <r>
    <n v="1957"/>
    <x v="344"/>
    <n v="2026"/>
    <x v="3"/>
    <n v="12"/>
    <s v="Dec"/>
    <x v="3"/>
    <x v="7"/>
    <x v="0"/>
    <x v="0"/>
    <x v="0"/>
    <x v="6"/>
    <n v="6"/>
    <n v="39.44"/>
    <n v="236.64"/>
    <n v="0.1"/>
    <n v="23.664000000000001"/>
    <n v="16.89"/>
    <n v="212.976"/>
    <n v="101.34"/>
    <n v="111.636"/>
    <n v="0.52417173766058145"/>
  </r>
  <r>
    <n v="3097"/>
    <x v="344"/>
    <n v="2026"/>
    <x v="3"/>
    <n v="12"/>
    <s v="Dec"/>
    <x v="2"/>
    <x v="3"/>
    <x v="2"/>
    <x v="0"/>
    <x v="0"/>
    <x v="4"/>
    <n v="1"/>
    <n v="49.64"/>
    <n v="49.64"/>
    <n v="0.1"/>
    <n v="4.9640000000000004"/>
    <n v="22"/>
    <n v="44.676000000000002"/>
    <n v="22"/>
    <n v="22.676000000000002"/>
    <n v="0.50756558331094992"/>
  </r>
  <r>
    <n v="3649"/>
    <x v="344"/>
    <n v="2026"/>
    <x v="3"/>
    <n v="12"/>
    <s v="Dec"/>
    <x v="2"/>
    <x v="2"/>
    <x v="0"/>
    <x v="1"/>
    <x v="2"/>
    <x v="18"/>
    <n v="1"/>
    <n v="164.29"/>
    <n v="164.29"/>
    <n v="0.05"/>
    <n v="8.2144999999999992"/>
    <n v="88.66"/>
    <n v="156.07549999999998"/>
    <n v="88.66"/>
    <n v="67.41549999999998"/>
    <n v="0.43194159237035917"/>
  </r>
  <r>
    <n v="3963"/>
    <x v="344"/>
    <n v="2026"/>
    <x v="3"/>
    <n v="12"/>
    <s v="Dec"/>
    <x v="3"/>
    <x v="8"/>
    <x v="0"/>
    <x v="0"/>
    <x v="2"/>
    <x v="2"/>
    <n v="1"/>
    <n v="35.81"/>
    <n v="35.81"/>
    <n v="0"/>
    <n v="0"/>
    <n v="13.28"/>
    <n v="35.81"/>
    <n v="13.28"/>
    <n v="22.53"/>
    <n v="0.62915386763473891"/>
  </r>
  <r>
    <n v="4305"/>
    <x v="344"/>
    <n v="2026"/>
    <x v="3"/>
    <n v="12"/>
    <s v="Dec"/>
    <x v="0"/>
    <x v="9"/>
    <x v="2"/>
    <x v="1"/>
    <x v="4"/>
    <x v="10"/>
    <n v="1"/>
    <n v="41.31"/>
    <n v="41.31"/>
    <n v="0.05"/>
    <n v="2.0655000000000001"/>
    <n v="14.56"/>
    <n v="39.244500000000002"/>
    <n v="14.56"/>
    <n v="24.6845"/>
    <n v="0.62899259768884808"/>
  </r>
  <r>
    <n v="4942"/>
    <x v="344"/>
    <n v="2026"/>
    <x v="3"/>
    <n v="12"/>
    <s v="Dec"/>
    <x v="3"/>
    <x v="13"/>
    <x v="3"/>
    <x v="1"/>
    <x v="2"/>
    <x v="2"/>
    <n v="3"/>
    <n v="36.6"/>
    <n v="109.80000000000001"/>
    <n v="0.15"/>
    <n v="16.470000000000002"/>
    <n v="13.95"/>
    <n v="93.330000000000013"/>
    <n v="41.849999999999994"/>
    <n v="51.480000000000018"/>
    <n v="0.55159112825458068"/>
  </r>
  <r>
    <n v="19"/>
    <x v="345"/>
    <n v="2026"/>
    <x v="3"/>
    <n v="12"/>
    <s v="Dec"/>
    <x v="1"/>
    <x v="1"/>
    <x v="0"/>
    <x v="1"/>
    <x v="0"/>
    <x v="4"/>
    <n v="5"/>
    <n v="49.59"/>
    <n v="247.95000000000002"/>
    <n v="0"/>
    <n v="0"/>
    <n v="22.63"/>
    <n v="247.95000000000002"/>
    <n v="113.14999999999999"/>
    <n v="134.80000000000001"/>
    <n v="0.54365799556362171"/>
  </r>
  <r>
    <n v="4963"/>
    <x v="345"/>
    <n v="2026"/>
    <x v="3"/>
    <n v="12"/>
    <s v="Dec"/>
    <x v="0"/>
    <x v="0"/>
    <x v="0"/>
    <x v="1"/>
    <x v="1"/>
    <x v="17"/>
    <n v="5"/>
    <n v="72.3"/>
    <n v="361.5"/>
    <n v="0.05"/>
    <n v="18.074999999999999"/>
    <n v="31.73"/>
    <n v="343.42500000000001"/>
    <n v="158.65"/>
    <n v="184.77500000000001"/>
    <n v="0.53803596127247577"/>
  </r>
  <r>
    <n v="5110"/>
    <x v="345"/>
    <n v="2026"/>
    <x v="3"/>
    <n v="12"/>
    <s v="Dec"/>
    <x v="3"/>
    <x v="4"/>
    <x v="0"/>
    <x v="1"/>
    <x v="0"/>
    <x v="4"/>
    <n v="1"/>
    <n v="51.57"/>
    <n v="51.57"/>
    <n v="0.1"/>
    <n v="5.157"/>
    <n v="23.11"/>
    <n v="46.413000000000004"/>
    <n v="23.11"/>
    <n v="23.303000000000004"/>
    <n v="0.5020791588563549"/>
  </r>
  <r>
    <n v="10"/>
    <x v="346"/>
    <n v="2026"/>
    <x v="3"/>
    <n v="12"/>
    <s v="Dec"/>
    <x v="0"/>
    <x v="0"/>
    <x v="0"/>
    <x v="0"/>
    <x v="2"/>
    <x v="2"/>
    <n v="3"/>
    <n v="35.380000000000003"/>
    <n v="106.14000000000001"/>
    <n v="0"/>
    <n v="0"/>
    <n v="13.51"/>
    <n v="106.14000000000001"/>
    <n v="40.53"/>
    <n v="65.610000000000014"/>
    <n v="0.61814584511023185"/>
  </r>
  <r>
    <n v="216"/>
    <x v="346"/>
    <n v="2026"/>
    <x v="3"/>
    <n v="12"/>
    <s v="Dec"/>
    <x v="2"/>
    <x v="2"/>
    <x v="0"/>
    <x v="2"/>
    <x v="0"/>
    <x v="0"/>
    <n v="1"/>
    <n v="83.08"/>
    <n v="83.08"/>
    <n v="0.15"/>
    <n v="12.462"/>
    <n v="42.91"/>
    <n v="70.617999999999995"/>
    <n v="42.91"/>
    <n v="27.707999999999998"/>
    <n v="0.39236455294684075"/>
  </r>
  <r>
    <n v="1937"/>
    <x v="346"/>
    <n v="2026"/>
    <x v="3"/>
    <n v="12"/>
    <s v="Dec"/>
    <x v="1"/>
    <x v="12"/>
    <x v="1"/>
    <x v="2"/>
    <x v="3"/>
    <x v="19"/>
    <n v="3"/>
    <n v="120.5"/>
    <n v="361.5"/>
    <n v="0.15"/>
    <n v="54.225000000000001"/>
    <n v="61.44"/>
    <n v="307.27499999999998"/>
    <n v="184.32"/>
    <n v="122.95499999999998"/>
    <n v="0.40014644862094212"/>
  </r>
  <r>
    <n v="4720"/>
    <x v="346"/>
    <n v="2026"/>
    <x v="3"/>
    <n v="12"/>
    <s v="Dec"/>
    <x v="0"/>
    <x v="0"/>
    <x v="0"/>
    <x v="1"/>
    <x v="1"/>
    <x v="17"/>
    <n v="3"/>
    <n v="73.040000000000006"/>
    <n v="219.12"/>
    <n v="0.1"/>
    <n v="21.912000000000003"/>
    <n v="31.78"/>
    <n v="197.208"/>
    <n v="95.34"/>
    <n v="101.86799999999999"/>
    <n v="0.51655105269563095"/>
  </r>
  <r>
    <n v="91"/>
    <x v="347"/>
    <n v="2026"/>
    <x v="3"/>
    <n v="12"/>
    <s v="Dec"/>
    <x v="1"/>
    <x v="1"/>
    <x v="0"/>
    <x v="0"/>
    <x v="3"/>
    <x v="5"/>
    <n v="2"/>
    <n v="339.95"/>
    <n v="679.9"/>
    <n v="0"/>
    <n v="0"/>
    <n v="195.78"/>
    <n v="679.9"/>
    <n v="391.56"/>
    <n v="288.33999999999997"/>
    <n v="0.42409177820267685"/>
  </r>
  <r>
    <n v="505"/>
    <x v="347"/>
    <n v="2026"/>
    <x v="3"/>
    <n v="12"/>
    <s v="Dec"/>
    <x v="0"/>
    <x v="15"/>
    <x v="3"/>
    <x v="0"/>
    <x v="3"/>
    <x v="7"/>
    <n v="2"/>
    <n v="199.43"/>
    <n v="398.86"/>
    <n v="0.05"/>
    <n v="19.943000000000001"/>
    <n v="106.58"/>
    <n v="378.91699999999997"/>
    <n v="213.16"/>
    <n v="165.75699999999998"/>
    <n v="0.4374493622613923"/>
  </r>
  <r>
    <n v="640"/>
    <x v="347"/>
    <n v="2026"/>
    <x v="3"/>
    <n v="12"/>
    <s v="Dec"/>
    <x v="0"/>
    <x v="15"/>
    <x v="0"/>
    <x v="0"/>
    <x v="4"/>
    <x v="16"/>
    <n v="2"/>
    <n v="51.77"/>
    <n v="103.54"/>
    <n v="0.05"/>
    <n v="5.1770000000000005"/>
    <n v="21.76"/>
    <n v="98.363"/>
    <n v="43.52"/>
    <n v="54.842999999999996"/>
    <n v="0.55755721155312465"/>
  </r>
  <r>
    <n v="1408"/>
    <x v="347"/>
    <n v="2026"/>
    <x v="3"/>
    <n v="12"/>
    <s v="Dec"/>
    <x v="1"/>
    <x v="1"/>
    <x v="0"/>
    <x v="1"/>
    <x v="2"/>
    <x v="18"/>
    <n v="1"/>
    <n v="161.53"/>
    <n v="161.53"/>
    <n v="0"/>
    <n v="0"/>
    <n v="87.43"/>
    <n v="161.53"/>
    <n v="87.43"/>
    <n v="74.099999999999994"/>
    <n v="0.45873831486411187"/>
  </r>
  <r>
    <n v="2074"/>
    <x v="347"/>
    <n v="2026"/>
    <x v="3"/>
    <n v="12"/>
    <s v="Dec"/>
    <x v="1"/>
    <x v="12"/>
    <x v="1"/>
    <x v="2"/>
    <x v="1"/>
    <x v="3"/>
    <n v="4"/>
    <n v="145.85"/>
    <n v="583.4"/>
    <n v="0.1"/>
    <n v="58.34"/>
    <n v="79.47"/>
    <n v="525.05999999999995"/>
    <n v="317.88"/>
    <n v="207.17999999999995"/>
    <n v="0.39458347617415146"/>
  </r>
  <r>
    <n v="2639"/>
    <x v="347"/>
    <n v="2026"/>
    <x v="3"/>
    <n v="12"/>
    <s v="Dec"/>
    <x v="3"/>
    <x v="13"/>
    <x v="0"/>
    <x v="0"/>
    <x v="3"/>
    <x v="7"/>
    <n v="1"/>
    <n v="197.18"/>
    <n v="197.18"/>
    <n v="0"/>
    <n v="0"/>
    <n v="105.28"/>
    <n v="197.18"/>
    <n v="105.28"/>
    <n v="91.9"/>
    <n v="0.46607160969672384"/>
  </r>
  <r>
    <n v="2694"/>
    <x v="347"/>
    <n v="2026"/>
    <x v="3"/>
    <n v="12"/>
    <s v="Dec"/>
    <x v="3"/>
    <x v="7"/>
    <x v="0"/>
    <x v="1"/>
    <x v="3"/>
    <x v="19"/>
    <n v="1"/>
    <n v="124.9"/>
    <n v="124.9"/>
    <n v="0"/>
    <n v="0"/>
    <n v="62.16"/>
    <n v="124.9"/>
    <n v="62.16"/>
    <n v="62.740000000000009"/>
    <n v="0.50232185748598879"/>
  </r>
  <r>
    <n v="2797"/>
    <x v="347"/>
    <n v="2026"/>
    <x v="3"/>
    <n v="12"/>
    <s v="Dec"/>
    <x v="2"/>
    <x v="16"/>
    <x v="2"/>
    <x v="1"/>
    <x v="1"/>
    <x v="17"/>
    <n v="2"/>
    <n v="70.239999999999995"/>
    <n v="140.47999999999999"/>
    <n v="0.1"/>
    <n v="14.048"/>
    <n v="32.130000000000003"/>
    <n v="126.43199999999999"/>
    <n v="64.260000000000005"/>
    <n v="62.171999999999983"/>
    <n v="0.49174259681093385"/>
  </r>
  <r>
    <n v="2811"/>
    <x v="347"/>
    <n v="2026"/>
    <x v="3"/>
    <n v="12"/>
    <s v="Dec"/>
    <x v="1"/>
    <x v="11"/>
    <x v="2"/>
    <x v="2"/>
    <x v="1"/>
    <x v="3"/>
    <n v="5"/>
    <n v="145.6"/>
    <n v="728"/>
    <n v="0.15"/>
    <n v="109.2"/>
    <n v="81.180000000000007"/>
    <n v="618.79999999999995"/>
    <n v="405.90000000000003"/>
    <n v="212.89999999999992"/>
    <n v="0.34405300581771159"/>
  </r>
  <r>
    <n v="4037"/>
    <x v="347"/>
    <n v="2026"/>
    <x v="3"/>
    <n v="12"/>
    <s v="Dec"/>
    <x v="3"/>
    <x v="8"/>
    <x v="2"/>
    <x v="0"/>
    <x v="1"/>
    <x v="11"/>
    <n v="1"/>
    <n v="152.4"/>
    <n v="152.4"/>
    <n v="0.05"/>
    <n v="7.620000000000001"/>
    <n v="77.98"/>
    <n v="144.78"/>
    <n v="77.98"/>
    <n v="66.8"/>
    <n v="0.46138969470921398"/>
  </r>
  <r>
    <n v="4629"/>
    <x v="347"/>
    <n v="2026"/>
    <x v="3"/>
    <n v="12"/>
    <s v="Dec"/>
    <x v="2"/>
    <x v="2"/>
    <x v="0"/>
    <x v="1"/>
    <x v="2"/>
    <x v="2"/>
    <n v="1"/>
    <n v="36.17"/>
    <n v="36.17"/>
    <n v="0.05"/>
    <n v="1.8085000000000002"/>
    <n v="13.87"/>
    <n v="34.361499999999999"/>
    <n v="13.87"/>
    <n v="20.491500000000002"/>
    <n v="0.59635056676803988"/>
  </r>
  <r>
    <n v="2455"/>
    <x v="348"/>
    <n v="2026"/>
    <x v="3"/>
    <n v="12"/>
    <s v="Dec"/>
    <x v="1"/>
    <x v="12"/>
    <x v="0"/>
    <x v="0"/>
    <x v="3"/>
    <x v="19"/>
    <n v="3"/>
    <n v="126.21"/>
    <n v="378.63"/>
    <n v="0.1"/>
    <n v="37.863"/>
    <n v="60.65"/>
    <n v="340.767"/>
    <n v="181.95"/>
    <n v="158.81700000000001"/>
    <n v="0.46605745274630467"/>
  </r>
  <r>
    <n v="3184"/>
    <x v="348"/>
    <n v="2026"/>
    <x v="3"/>
    <n v="12"/>
    <s v="Dec"/>
    <x v="3"/>
    <x v="13"/>
    <x v="1"/>
    <x v="0"/>
    <x v="1"/>
    <x v="3"/>
    <n v="6"/>
    <n v="143.72999999999999"/>
    <n v="862.37999999999988"/>
    <n v="0.15"/>
    <n v="129.35699999999997"/>
    <n v="77.27"/>
    <n v="733.02299999999991"/>
    <n v="463.62"/>
    <n v="269.40299999999991"/>
    <n v="0.36752325643260847"/>
  </r>
  <r>
    <n v="3363"/>
    <x v="348"/>
    <n v="2026"/>
    <x v="3"/>
    <n v="12"/>
    <s v="Dec"/>
    <x v="1"/>
    <x v="12"/>
    <x v="3"/>
    <x v="1"/>
    <x v="1"/>
    <x v="3"/>
    <n v="4"/>
    <n v="146.38999999999999"/>
    <n v="585.55999999999995"/>
    <n v="0"/>
    <n v="0"/>
    <n v="78.95"/>
    <n v="585.55999999999995"/>
    <n v="315.8"/>
    <n v="269.75999999999993"/>
    <n v="0.46068720541020552"/>
  </r>
  <r>
    <n v="3373"/>
    <x v="348"/>
    <n v="2026"/>
    <x v="3"/>
    <n v="12"/>
    <s v="Dec"/>
    <x v="1"/>
    <x v="12"/>
    <x v="3"/>
    <x v="0"/>
    <x v="1"/>
    <x v="1"/>
    <n v="2"/>
    <n v="89.84"/>
    <n v="179.68"/>
    <n v="0.05"/>
    <n v="8.984"/>
    <n v="45.17"/>
    <n v="170.696"/>
    <n v="90.34"/>
    <n v="80.355999999999995"/>
    <n v="0.47075502647982376"/>
  </r>
  <r>
    <n v="3799"/>
    <x v="348"/>
    <n v="2026"/>
    <x v="3"/>
    <n v="12"/>
    <s v="Dec"/>
    <x v="2"/>
    <x v="10"/>
    <x v="2"/>
    <x v="1"/>
    <x v="4"/>
    <x v="16"/>
    <n v="3"/>
    <n v="49.67"/>
    <n v="149.01"/>
    <n v="0.05"/>
    <n v="7.4504999999999999"/>
    <n v="21.5"/>
    <n v="141.55949999999999"/>
    <n v="64.5"/>
    <n v="77.059499999999986"/>
    <n v="0.54436120500566898"/>
  </r>
  <r>
    <n v="5002"/>
    <x v="348"/>
    <n v="2026"/>
    <x v="3"/>
    <n v="12"/>
    <s v="Dec"/>
    <x v="1"/>
    <x v="14"/>
    <x v="1"/>
    <x v="2"/>
    <x v="1"/>
    <x v="1"/>
    <n v="4"/>
    <n v="94.3"/>
    <n v="377.2"/>
    <n v="0.1"/>
    <n v="37.72"/>
    <n v="44.36"/>
    <n v="339.48"/>
    <n v="177.44"/>
    <n v="162.04000000000002"/>
    <n v="0.47731825144338402"/>
  </r>
  <r>
    <n v="2896"/>
    <x v="349"/>
    <n v="2026"/>
    <x v="3"/>
    <n v="12"/>
    <s v="Dec"/>
    <x v="1"/>
    <x v="12"/>
    <x v="2"/>
    <x v="2"/>
    <x v="4"/>
    <x v="14"/>
    <n v="2"/>
    <n v="36.020000000000003"/>
    <n v="72.040000000000006"/>
    <n v="0.1"/>
    <n v="7.2040000000000006"/>
    <n v="13.59"/>
    <n v="64.836000000000013"/>
    <n v="27.18"/>
    <n v="37.656000000000013"/>
    <n v="0.58078845086063302"/>
  </r>
  <r>
    <n v="3334"/>
    <x v="349"/>
    <n v="2026"/>
    <x v="3"/>
    <n v="12"/>
    <s v="Dec"/>
    <x v="1"/>
    <x v="14"/>
    <x v="0"/>
    <x v="0"/>
    <x v="1"/>
    <x v="11"/>
    <n v="1"/>
    <n v="154.12"/>
    <n v="154.12"/>
    <n v="0"/>
    <n v="0"/>
    <n v="77.45"/>
    <n v="154.12"/>
    <n v="77.45"/>
    <n v="76.67"/>
    <n v="0.49746950428237735"/>
  </r>
  <r>
    <n v="3469"/>
    <x v="349"/>
    <n v="2026"/>
    <x v="3"/>
    <n v="12"/>
    <s v="Dec"/>
    <x v="0"/>
    <x v="9"/>
    <x v="0"/>
    <x v="0"/>
    <x v="1"/>
    <x v="11"/>
    <n v="1"/>
    <n v="150.88"/>
    <n v="150.88"/>
    <n v="0.05"/>
    <n v="7.5440000000000005"/>
    <n v="81.02"/>
    <n v="143.33599999999998"/>
    <n v="81.02"/>
    <n v="62.315999999999988"/>
    <n v="0.43475470223809787"/>
  </r>
  <r>
    <n v="569"/>
    <x v="350"/>
    <n v="2026"/>
    <x v="3"/>
    <n v="12"/>
    <s v="Dec"/>
    <x v="2"/>
    <x v="2"/>
    <x v="3"/>
    <x v="1"/>
    <x v="0"/>
    <x v="6"/>
    <n v="2"/>
    <n v="40.479999999999997"/>
    <n v="80.959999999999994"/>
    <n v="0"/>
    <n v="0"/>
    <n v="16.23"/>
    <n v="80.959999999999994"/>
    <n v="32.46"/>
    <n v="48.499999999999993"/>
    <n v="0.5990612648221344"/>
  </r>
  <r>
    <n v="2404"/>
    <x v="350"/>
    <n v="2026"/>
    <x v="3"/>
    <n v="12"/>
    <s v="Dec"/>
    <x v="2"/>
    <x v="10"/>
    <x v="3"/>
    <x v="2"/>
    <x v="2"/>
    <x v="18"/>
    <n v="3"/>
    <n v="163.34"/>
    <n v="490.02"/>
    <n v="0.1"/>
    <n v="49.002000000000002"/>
    <n v="88.53"/>
    <n v="441.01799999999997"/>
    <n v="265.59000000000003"/>
    <n v="175.42799999999994"/>
    <n v="0.39777968246194023"/>
  </r>
  <r>
    <n v="4682"/>
    <x v="350"/>
    <n v="2026"/>
    <x v="3"/>
    <n v="12"/>
    <s v="Dec"/>
    <x v="3"/>
    <x v="4"/>
    <x v="2"/>
    <x v="1"/>
    <x v="4"/>
    <x v="10"/>
    <n v="2"/>
    <n v="40.89"/>
    <n v="81.78"/>
    <n v="0"/>
    <n v="0"/>
    <n v="14.95"/>
    <n v="81.78"/>
    <n v="29.9"/>
    <n v="51.88"/>
    <n v="0.63438493519197847"/>
  </r>
  <r>
    <n v="4888"/>
    <x v="350"/>
    <n v="2026"/>
    <x v="3"/>
    <n v="12"/>
    <s v="Dec"/>
    <x v="2"/>
    <x v="2"/>
    <x v="3"/>
    <x v="1"/>
    <x v="4"/>
    <x v="10"/>
    <n v="1"/>
    <n v="40.159999999999997"/>
    <n v="40.159999999999997"/>
    <n v="0.15"/>
    <n v="6.0239999999999991"/>
    <n v="14.46"/>
    <n v="34.135999999999996"/>
    <n v="14.46"/>
    <n v="19.675999999999995"/>
    <n v="0.576400281228029"/>
  </r>
  <r>
    <n v="4923"/>
    <x v="350"/>
    <n v="2026"/>
    <x v="3"/>
    <n v="12"/>
    <s v="Dec"/>
    <x v="3"/>
    <x v="13"/>
    <x v="0"/>
    <x v="1"/>
    <x v="3"/>
    <x v="13"/>
    <n v="2"/>
    <n v="79.86"/>
    <n v="159.72"/>
    <n v="0"/>
    <n v="0"/>
    <n v="39.049999999999997"/>
    <n v="159.72"/>
    <n v="78.099999999999994"/>
    <n v="81.62"/>
    <n v="0.51101928374655647"/>
  </r>
  <r>
    <n v="131"/>
    <x v="351"/>
    <n v="2026"/>
    <x v="3"/>
    <n v="12"/>
    <s v="Dec"/>
    <x v="1"/>
    <x v="11"/>
    <x v="3"/>
    <x v="0"/>
    <x v="3"/>
    <x v="19"/>
    <n v="2"/>
    <n v="123.42"/>
    <n v="246.84"/>
    <n v="0.1"/>
    <n v="24.684000000000001"/>
    <n v="60.03"/>
    <n v="222.15600000000001"/>
    <n v="120.06"/>
    <n v="102.096"/>
    <n v="0.45956895154756117"/>
  </r>
  <r>
    <n v="349"/>
    <x v="351"/>
    <n v="2026"/>
    <x v="3"/>
    <n v="12"/>
    <s v="Dec"/>
    <x v="2"/>
    <x v="2"/>
    <x v="0"/>
    <x v="0"/>
    <x v="2"/>
    <x v="9"/>
    <n v="1"/>
    <n v="47.61"/>
    <n v="47.61"/>
    <n v="0.05"/>
    <n v="2.3805000000000001"/>
    <n v="18.18"/>
    <n v="45.229499999999994"/>
    <n v="18.18"/>
    <n v="27.049499999999995"/>
    <n v="0.59804994527907662"/>
  </r>
  <r>
    <n v="1131"/>
    <x v="351"/>
    <n v="2026"/>
    <x v="3"/>
    <n v="12"/>
    <s v="Dec"/>
    <x v="3"/>
    <x v="8"/>
    <x v="0"/>
    <x v="0"/>
    <x v="1"/>
    <x v="1"/>
    <n v="2"/>
    <n v="93.88"/>
    <n v="187.76"/>
    <n v="0.1"/>
    <n v="18.776"/>
    <n v="45.89"/>
    <n v="168.98400000000001"/>
    <n v="91.78"/>
    <n v="77.204000000000008"/>
    <n v="0.45687165648818823"/>
  </r>
  <r>
    <n v="2738"/>
    <x v="351"/>
    <n v="2026"/>
    <x v="3"/>
    <n v="12"/>
    <s v="Dec"/>
    <x v="1"/>
    <x v="11"/>
    <x v="0"/>
    <x v="1"/>
    <x v="1"/>
    <x v="3"/>
    <n v="3"/>
    <n v="145.43"/>
    <n v="436.29"/>
    <n v="0.05"/>
    <n v="21.814500000000002"/>
    <n v="81.72"/>
    <n v="414.47550000000001"/>
    <n v="245.16"/>
    <n v="169.31550000000001"/>
    <n v="0.40850544845232106"/>
  </r>
  <r>
    <n v="4400"/>
    <x v="351"/>
    <n v="2026"/>
    <x v="3"/>
    <n v="12"/>
    <s v="Dec"/>
    <x v="3"/>
    <x v="4"/>
    <x v="0"/>
    <x v="0"/>
    <x v="2"/>
    <x v="2"/>
    <n v="2"/>
    <n v="36.89"/>
    <n v="73.78"/>
    <n v="0.1"/>
    <n v="7.3780000000000001"/>
    <n v="13.74"/>
    <n v="66.402000000000001"/>
    <n v="27.48"/>
    <n v="38.921999999999997"/>
    <n v="0.58615704346254627"/>
  </r>
  <r>
    <n v="3122"/>
    <x v="352"/>
    <n v="2026"/>
    <x v="3"/>
    <n v="12"/>
    <s v="Dec"/>
    <x v="0"/>
    <x v="0"/>
    <x v="3"/>
    <x v="0"/>
    <x v="1"/>
    <x v="3"/>
    <n v="1"/>
    <n v="145.44"/>
    <n v="145.44"/>
    <n v="0.1"/>
    <n v="14.544"/>
    <n v="80.42"/>
    <n v="130.89600000000002"/>
    <n v="80.42"/>
    <n v="50.476000000000013"/>
    <n v="0.38561911746730232"/>
  </r>
  <r>
    <n v="4572"/>
    <x v="352"/>
    <n v="2026"/>
    <x v="3"/>
    <n v="12"/>
    <s v="Dec"/>
    <x v="0"/>
    <x v="15"/>
    <x v="0"/>
    <x v="1"/>
    <x v="4"/>
    <x v="16"/>
    <n v="2"/>
    <n v="51.56"/>
    <n v="103.12"/>
    <n v="0"/>
    <n v="0"/>
    <n v="21.9"/>
    <n v="103.12"/>
    <n v="43.8"/>
    <n v="59.320000000000007"/>
    <n v="0.57525213343677273"/>
  </r>
  <r>
    <n v="4783"/>
    <x v="352"/>
    <n v="2026"/>
    <x v="3"/>
    <n v="12"/>
    <s v="Dec"/>
    <x v="3"/>
    <x v="7"/>
    <x v="0"/>
    <x v="1"/>
    <x v="3"/>
    <x v="19"/>
    <n v="2"/>
    <n v="122"/>
    <n v="244"/>
    <n v="0.15"/>
    <n v="36.6"/>
    <n v="60.01"/>
    <n v="207.4"/>
    <n v="120.02"/>
    <n v="87.38000000000001"/>
    <n v="0.4213114754098361"/>
  </r>
  <r>
    <n v="5055"/>
    <x v="352"/>
    <n v="2026"/>
    <x v="3"/>
    <n v="12"/>
    <s v="Dec"/>
    <x v="2"/>
    <x v="3"/>
    <x v="3"/>
    <x v="1"/>
    <x v="1"/>
    <x v="17"/>
    <n v="1"/>
    <n v="71.89"/>
    <n v="71.89"/>
    <n v="0.15"/>
    <n v="10.7835"/>
    <n v="32.409999999999997"/>
    <n v="61.106499999999997"/>
    <n v="32.409999999999997"/>
    <n v="28.6965"/>
    <n v="0.46961452545964832"/>
  </r>
  <r>
    <n v="5100"/>
    <x v="352"/>
    <n v="2026"/>
    <x v="3"/>
    <n v="12"/>
    <s v="Dec"/>
    <x v="2"/>
    <x v="5"/>
    <x v="0"/>
    <x v="0"/>
    <x v="1"/>
    <x v="17"/>
    <n v="2"/>
    <n v="70.59"/>
    <n v="141.18"/>
    <n v="0.15"/>
    <n v="21.177"/>
    <n v="31.56"/>
    <n v="120.003"/>
    <n v="63.12"/>
    <n v="56.883000000000003"/>
    <n v="0.47401314967125824"/>
  </r>
  <r>
    <n v="488"/>
    <x v="353"/>
    <n v="2026"/>
    <x v="3"/>
    <n v="12"/>
    <s v="Dec"/>
    <x v="3"/>
    <x v="7"/>
    <x v="0"/>
    <x v="0"/>
    <x v="1"/>
    <x v="3"/>
    <n v="4"/>
    <n v="141.91"/>
    <n v="567.64"/>
    <n v="0.05"/>
    <n v="28.382000000000001"/>
    <n v="80.260000000000005"/>
    <n v="539.25799999999992"/>
    <n v="321.04000000000002"/>
    <n v="218.2179999999999"/>
    <n v="0.40466344495584661"/>
  </r>
  <r>
    <n v="710"/>
    <x v="353"/>
    <n v="2026"/>
    <x v="3"/>
    <n v="12"/>
    <s v="Dec"/>
    <x v="1"/>
    <x v="6"/>
    <x v="1"/>
    <x v="2"/>
    <x v="1"/>
    <x v="3"/>
    <n v="3"/>
    <n v="140.4"/>
    <n v="421.20000000000005"/>
    <n v="0.2"/>
    <n v="84.240000000000009"/>
    <n v="81.760000000000005"/>
    <n v="336.96000000000004"/>
    <n v="245.28000000000003"/>
    <n v="91.68"/>
    <n v="0.27207977207977208"/>
  </r>
  <r>
    <n v="1009"/>
    <x v="353"/>
    <n v="2026"/>
    <x v="3"/>
    <n v="12"/>
    <s v="Dec"/>
    <x v="3"/>
    <x v="13"/>
    <x v="3"/>
    <x v="0"/>
    <x v="1"/>
    <x v="17"/>
    <n v="2"/>
    <n v="72.349999999999994"/>
    <n v="144.69999999999999"/>
    <n v="0.15"/>
    <n v="21.704999999999998"/>
    <n v="32.44"/>
    <n v="122.99499999999999"/>
    <n v="64.88"/>
    <n v="58.114999999999995"/>
    <n v="0.47249888206837676"/>
  </r>
  <r>
    <n v="1231"/>
    <x v="353"/>
    <n v="2026"/>
    <x v="3"/>
    <n v="12"/>
    <s v="Dec"/>
    <x v="3"/>
    <x v="8"/>
    <x v="0"/>
    <x v="1"/>
    <x v="3"/>
    <x v="19"/>
    <n v="4"/>
    <n v="120.8"/>
    <n v="483.2"/>
    <n v="0.1"/>
    <n v="48.32"/>
    <n v="59.93"/>
    <n v="434.88"/>
    <n v="239.72"/>
    <n v="195.16"/>
    <n v="0.44876747608535689"/>
  </r>
  <r>
    <n v="1445"/>
    <x v="353"/>
    <n v="2026"/>
    <x v="3"/>
    <n v="12"/>
    <s v="Dec"/>
    <x v="3"/>
    <x v="7"/>
    <x v="0"/>
    <x v="1"/>
    <x v="1"/>
    <x v="17"/>
    <n v="1"/>
    <n v="71.23"/>
    <n v="71.23"/>
    <n v="0"/>
    <n v="0"/>
    <n v="31.63"/>
    <n v="71.23"/>
    <n v="31.63"/>
    <n v="39.600000000000009"/>
    <n v="0.55594552856942303"/>
  </r>
  <r>
    <n v="2842"/>
    <x v="353"/>
    <n v="2026"/>
    <x v="3"/>
    <n v="12"/>
    <s v="Dec"/>
    <x v="2"/>
    <x v="10"/>
    <x v="1"/>
    <x v="2"/>
    <x v="0"/>
    <x v="4"/>
    <n v="5"/>
    <n v="51.02"/>
    <n v="255.10000000000002"/>
    <n v="0.05"/>
    <n v="12.755000000000003"/>
    <n v="22.56"/>
    <n v="242.345"/>
    <n v="112.8"/>
    <n v="129.54500000000002"/>
    <n v="0.5345478553302111"/>
  </r>
  <r>
    <n v="3783"/>
    <x v="353"/>
    <n v="2026"/>
    <x v="3"/>
    <n v="12"/>
    <s v="Dec"/>
    <x v="2"/>
    <x v="2"/>
    <x v="3"/>
    <x v="1"/>
    <x v="2"/>
    <x v="15"/>
    <n v="1"/>
    <n v="130.52000000000001"/>
    <n v="130.52000000000001"/>
    <n v="0.1"/>
    <n v="13.052000000000001"/>
    <n v="66.09"/>
    <n v="117.46800000000002"/>
    <n v="66.09"/>
    <n v="51.378000000000014"/>
    <n v="0.43737869036673821"/>
  </r>
  <r>
    <n v="4484"/>
    <x v="353"/>
    <n v="2026"/>
    <x v="3"/>
    <n v="12"/>
    <s v="Dec"/>
    <x v="1"/>
    <x v="14"/>
    <x v="0"/>
    <x v="0"/>
    <x v="0"/>
    <x v="0"/>
    <n v="2"/>
    <n v="79.87"/>
    <n v="159.74"/>
    <n v="0.15"/>
    <n v="23.961000000000002"/>
    <n v="41.9"/>
    <n v="135.779"/>
    <n v="83.8"/>
    <n v="51.978999999999999"/>
    <n v="0.38282061290773978"/>
  </r>
  <r>
    <n v="4597"/>
    <x v="353"/>
    <n v="2026"/>
    <x v="3"/>
    <n v="12"/>
    <s v="Dec"/>
    <x v="3"/>
    <x v="13"/>
    <x v="0"/>
    <x v="0"/>
    <x v="1"/>
    <x v="17"/>
    <n v="3"/>
    <n v="71.3"/>
    <n v="213.89999999999998"/>
    <n v="0.1"/>
    <n v="21.39"/>
    <n v="32.93"/>
    <n v="192.51"/>
    <n v="98.789999999999992"/>
    <n v="93.72"/>
    <n v="0.48683185289075892"/>
  </r>
  <r>
    <n v="4917"/>
    <x v="353"/>
    <n v="2026"/>
    <x v="3"/>
    <n v="12"/>
    <s v="Dec"/>
    <x v="0"/>
    <x v="9"/>
    <x v="0"/>
    <x v="0"/>
    <x v="3"/>
    <x v="19"/>
    <n v="2"/>
    <n v="122.95"/>
    <n v="245.9"/>
    <n v="0.1"/>
    <n v="24.590000000000003"/>
    <n v="59.79"/>
    <n v="221.31"/>
    <n v="119.58"/>
    <n v="101.73"/>
    <n v="0.45967195336857802"/>
  </r>
  <r>
    <n v="629"/>
    <x v="354"/>
    <n v="2026"/>
    <x v="3"/>
    <n v="12"/>
    <s v="Dec"/>
    <x v="3"/>
    <x v="13"/>
    <x v="0"/>
    <x v="2"/>
    <x v="4"/>
    <x v="16"/>
    <n v="2"/>
    <n v="50.04"/>
    <n v="100.08"/>
    <n v="0.05"/>
    <n v="5.0040000000000004"/>
    <n v="22.43"/>
    <n v="95.075999999999993"/>
    <n v="44.86"/>
    <n v="50.215999999999994"/>
    <n v="0.52816694013210486"/>
  </r>
  <r>
    <n v="1373"/>
    <x v="354"/>
    <n v="2026"/>
    <x v="3"/>
    <n v="12"/>
    <s v="Dec"/>
    <x v="1"/>
    <x v="1"/>
    <x v="3"/>
    <x v="0"/>
    <x v="3"/>
    <x v="13"/>
    <n v="1"/>
    <n v="80.92"/>
    <n v="80.92"/>
    <n v="0.05"/>
    <n v="4.0460000000000003"/>
    <n v="40.14"/>
    <n v="76.873999999999995"/>
    <n v="40.14"/>
    <n v="36.733999999999995"/>
    <n v="0.47784686630069978"/>
  </r>
  <r>
    <n v="1668"/>
    <x v="354"/>
    <n v="2026"/>
    <x v="3"/>
    <n v="12"/>
    <s v="Dec"/>
    <x v="2"/>
    <x v="5"/>
    <x v="0"/>
    <x v="2"/>
    <x v="0"/>
    <x v="4"/>
    <n v="6"/>
    <n v="50.35"/>
    <n v="302.10000000000002"/>
    <n v="0.15"/>
    <n v="45.315000000000005"/>
    <n v="22.91"/>
    <n v="256.78500000000003"/>
    <n v="137.46"/>
    <n v="119.32500000000002"/>
    <n v="0.46468835796483443"/>
  </r>
  <r>
    <n v="2646"/>
    <x v="354"/>
    <n v="2026"/>
    <x v="3"/>
    <n v="12"/>
    <s v="Dec"/>
    <x v="1"/>
    <x v="1"/>
    <x v="0"/>
    <x v="0"/>
    <x v="4"/>
    <x v="14"/>
    <n v="1"/>
    <n v="35.799999999999997"/>
    <n v="35.799999999999997"/>
    <n v="0.05"/>
    <n v="1.79"/>
    <n v="14.12"/>
    <n v="34.01"/>
    <n v="14.12"/>
    <n v="19.89"/>
    <n v="0.58482799176712741"/>
  </r>
  <r>
    <n v="3044"/>
    <x v="354"/>
    <n v="2026"/>
    <x v="3"/>
    <n v="12"/>
    <s v="Dec"/>
    <x v="1"/>
    <x v="6"/>
    <x v="1"/>
    <x v="2"/>
    <x v="0"/>
    <x v="6"/>
    <n v="4"/>
    <n v="40.64"/>
    <n v="162.56"/>
    <n v="0.1"/>
    <n v="16.256"/>
    <n v="16.260000000000002"/>
    <n v="146.304"/>
    <n v="65.040000000000006"/>
    <n v="81.263999999999996"/>
    <n v="0.55544619422572172"/>
  </r>
  <r>
    <n v="3065"/>
    <x v="354"/>
    <n v="2026"/>
    <x v="3"/>
    <n v="12"/>
    <s v="Dec"/>
    <x v="2"/>
    <x v="10"/>
    <x v="0"/>
    <x v="1"/>
    <x v="3"/>
    <x v="13"/>
    <n v="3"/>
    <n v="81.510000000000005"/>
    <n v="244.53000000000003"/>
    <n v="0.05"/>
    <n v="12.226500000000001"/>
    <n v="39.9"/>
    <n v="232.30350000000001"/>
    <n v="119.69999999999999"/>
    <n v="112.60350000000003"/>
    <n v="0.48472580051527425"/>
  </r>
  <r>
    <n v="3365"/>
    <x v="354"/>
    <n v="2026"/>
    <x v="3"/>
    <n v="12"/>
    <s v="Dec"/>
    <x v="3"/>
    <x v="7"/>
    <x v="2"/>
    <x v="1"/>
    <x v="4"/>
    <x v="12"/>
    <n v="2"/>
    <n v="122.4"/>
    <n v="244.8"/>
    <n v="0.1"/>
    <n v="24.480000000000004"/>
    <n v="71.09"/>
    <n v="220.32000000000002"/>
    <n v="142.18"/>
    <n v="78.140000000000015"/>
    <n v="0.35466594045025424"/>
  </r>
  <r>
    <n v="4042"/>
    <x v="354"/>
    <n v="2026"/>
    <x v="3"/>
    <n v="12"/>
    <s v="Dec"/>
    <x v="0"/>
    <x v="9"/>
    <x v="3"/>
    <x v="0"/>
    <x v="2"/>
    <x v="9"/>
    <n v="1"/>
    <n v="45.94"/>
    <n v="45.94"/>
    <n v="0.05"/>
    <n v="2.2970000000000002"/>
    <n v="18.100000000000001"/>
    <n v="43.642999999999994"/>
    <n v="18.100000000000001"/>
    <n v="25.542999999999992"/>
    <n v="0.58527140664024002"/>
  </r>
  <r>
    <n v="4635"/>
    <x v="354"/>
    <n v="2026"/>
    <x v="3"/>
    <n v="12"/>
    <s v="Dec"/>
    <x v="3"/>
    <x v="13"/>
    <x v="1"/>
    <x v="0"/>
    <x v="3"/>
    <x v="7"/>
    <n v="15"/>
    <n v="196.89"/>
    <n v="2953.35"/>
    <n v="0.15"/>
    <n v="443.0025"/>
    <n v="105.09"/>
    <n v="2510.3474999999999"/>
    <n v="1576.3500000000001"/>
    <n v="933.99749999999972"/>
    <n v="0.37205904760197533"/>
  </r>
  <r>
    <n v="4748"/>
    <x v="354"/>
    <n v="2026"/>
    <x v="3"/>
    <n v="12"/>
    <s v="Dec"/>
    <x v="3"/>
    <x v="13"/>
    <x v="2"/>
    <x v="2"/>
    <x v="0"/>
    <x v="4"/>
    <n v="1"/>
    <n v="51.18"/>
    <n v="51.18"/>
    <n v="0.05"/>
    <n v="2.5590000000000002"/>
    <n v="22.98"/>
    <n v="48.620999999999995"/>
    <n v="22.98"/>
    <n v="25.640999999999995"/>
    <n v="0.52736471894860237"/>
  </r>
  <r>
    <n v="342"/>
    <x v="355"/>
    <n v="2026"/>
    <x v="3"/>
    <n v="12"/>
    <s v="Dec"/>
    <x v="1"/>
    <x v="6"/>
    <x v="2"/>
    <x v="1"/>
    <x v="0"/>
    <x v="6"/>
    <n v="3"/>
    <n v="40.78"/>
    <n v="122.34"/>
    <n v="0.15"/>
    <n v="18.350999999999999"/>
    <n v="16.73"/>
    <n v="103.989"/>
    <n v="50.19"/>
    <n v="53.799000000000007"/>
    <n v="0.51735279693044456"/>
  </r>
  <r>
    <n v="676"/>
    <x v="355"/>
    <n v="2026"/>
    <x v="3"/>
    <n v="12"/>
    <s v="Dec"/>
    <x v="2"/>
    <x v="3"/>
    <x v="3"/>
    <x v="0"/>
    <x v="3"/>
    <x v="7"/>
    <n v="1"/>
    <n v="195.63"/>
    <n v="195.63"/>
    <n v="0.05"/>
    <n v="9.7815000000000012"/>
    <n v="102.13"/>
    <n v="185.84849999999997"/>
    <n v="102.13"/>
    <n v="83.718499999999977"/>
    <n v="0.45046637449320276"/>
  </r>
  <r>
    <n v="1912"/>
    <x v="355"/>
    <n v="2026"/>
    <x v="3"/>
    <n v="12"/>
    <s v="Dec"/>
    <x v="2"/>
    <x v="5"/>
    <x v="1"/>
    <x v="0"/>
    <x v="2"/>
    <x v="15"/>
    <n v="10"/>
    <n v="134.86000000000001"/>
    <n v="1348.6000000000001"/>
    <n v="0.1"/>
    <n v="134.86000000000001"/>
    <n v="65.3"/>
    <n v="1213.7400000000002"/>
    <n v="653"/>
    <n v="560.74000000000024"/>
    <n v="0.46199350767050612"/>
  </r>
  <r>
    <n v="2065"/>
    <x v="355"/>
    <n v="2026"/>
    <x v="3"/>
    <n v="12"/>
    <s v="Dec"/>
    <x v="3"/>
    <x v="4"/>
    <x v="0"/>
    <x v="1"/>
    <x v="0"/>
    <x v="0"/>
    <n v="1"/>
    <n v="83.15"/>
    <n v="83.15"/>
    <n v="0"/>
    <n v="0"/>
    <n v="42.3"/>
    <n v="83.15"/>
    <n v="42.3"/>
    <n v="40.850000000000009"/>
    <n v="0.49128081779915822"/>
  </r>
  <r>
    <n v="3136"/>
    <x v="355"/>
    <n v="2026"/>
    <x v="3"/>
    <n v="12"/>
    <s v="Dec"/>
    <x v="1"/>
    <x v="6"/>
    <x v="3"/>
    <x v="2"/>
    <x v="0"/>
    <x v="0"/>
    <n v="1"/>
    <n v="81.599999999999994"/>
    <n v="81.599999999999994"/>
    <n v="0.15"/>
    <n v="12.239999999999998"/>
    <n v="42"/>
    <n v="69.36"/>
    <n v="42"/>
    <n v="27.36"/>
    <n v="0.3944636678200692"/>
  </r>
  <r>
    <n v="3423"/>
    <x v="355"/>
    <n v="2026"/>
    <x v="3"/>
    <n v="12"/>
    <s v="Dec"/>
    <x v="3"/>
    <x v="7"/>
    <x v="2"/>
    <x v="2"/>
    <x v="2"/>
    <x v="9"/>
    <n v="5"/>
    <n v="47.67"/>
    <n v="238.35000000000002"/>
    <n v="0.1"/>
    <n v="23.835000000000004"/>
    <n v="17.84"/>
    <n v="214.51500000000001"/>
    <n v="89.2"/>
    <n v="125.31500000000001"/>
    <n v="0.5841782625923595"/>
  </r>
  <r>
    <n v="3746"/>
    <x v="355"/>
    <n v="2026"/>
    <x v="3"/>
    <n v="12"/>
    <s v="Dec"/>
    <x v="3"/>
    <x v="7"/>
    <x v="2"/>
    <x v="2"/>
    <x v="0"/>
    <x v="4"/>
    <n v="2"/>
    <n v="50.96"/>
    <n v="101.92"/>
    <n v="0.15"/>
    <n v="15.288"/>
    <n v="22.59"/>
    <n v="86.632000000000005"/>
    <n v="45.18"/>
    <n v="41.452000000000005"/>
    <n v="0.47848370117277683"/>
  </r>
  <r>
    <n v="1198"/>
    <x v="356"/>
    <n v="2026"/>
    <x v="3"/>
    <n v="12"/>
    <s v="Dec"/>
    <x v="3"/>
    <x v="7"/>
    <x v="2"/>
    <x v="1"/>
    <x v="2"/>
    <x v="9"/>
    <n v="5"/>
    <n v="47.69"/>
    <n v="238.45"/>
    <n v="0.05"/>
    <n v="11.922499999999999"/>
    <n v="18.23"/>
    <n v="226.52749999999997"/>
    <n v="91.15"/>
    <n v="135.37749999999997"/>
    <n v="0.59762059794064726"/>
  </r>
  <r>
    <n v="2123"/>
    <x v="356"/>
    <n v="2026"/>
    <x v="3"/>
    <n v="12"/>
    <s v="Dec"/>
    <x v="3"/>
    <x v="8"/>
    <x v="0"/>
    <x v="0"/>
    <x v="1"/>
    <x v="1"/>
    <n v="1"/>
    <n v="91.08"/>
    <n v="91.08"/>
    <n v="0.2"/>
    <n v="18.216000000000001"/>
    <n v="46.14"/>
    <n v="72.864000000000004"/>
    <n v="46.14"/>
    <n v="26.724000000000004"/>
    <n v="0.36676548089591571"/>
  </r>
  <r>
    <n v="2586"/>
    <x v="356"/>
    <n v="2026"/>
    <x v="3"/>
    <n v="12"/>
    <s v="Dec"/>
    <x v="1"/>
    <x v="14"/>
    <x v="2"/>
    <x v="1"/>
    <x v="1"/>
    <x v="3"/>
    <n v="1"/>
    <n v="143.84"/>
    <n v="143.84"/>
    <n v="0.15"/>
    <n v="21.576000000000001"/>
    <n v="78.17"/>
    <n v="122.264"/>
    <n v="78.17"/>
    <n v="44.093999999999994"/>
    <n v="0.360645815612118"/>
  </r>
  <r>
    <n v="3048"/>
    <x v="356"/>
    <n v="2026"/>
    <x v="3"/>
    <n v="12"/>
    <s v="Dec"/>
    <x v="1"/>
    <x v="6"/>
    <x v="0"/>
    <x v="1"/>
    <x v="0"/>
    <x v="8"/>
    <n v="1"/>
    <n v="102.66"/>
    <n v="102.66"/>
    <n v="0.05"/>
    <n v="5.133"/>
    <n v="49.2"/>
    <n v="97.526999999999987"/>
    <n v="49.2"/>
    <n v="48.326999999999984"/>
    <n v="0.4955243163431664"/>
  </r>
  <r>
    <n v="3838"/>
    <x v="356"/>
    <n v="2026"/>
    <x v="3"/>
    <n v="12"/>
    <s v="Dec"/>
    <x v="1"/>
    <x v="11"/>
    <x v="2"/>
    <x v="1"/>
    <x v="4"/>
    <x v="10"/>
    <n v="2"/>
    <n v="40.32"/>
    <n v="80.64"/>
    <n v="0"/>
    <n v="0"/>
    <n v="14.39"/>
    <n v="80.64"/>
    <n v="28.78"/>
    <n v="51.86"/>
    <n v="0.64310515873015872"/>
  </r>
  <r>
    <n v="4718"/>
    <x v="356"/>
    <n v="2026"/>
    <x v="3"/>
    <n v="12"/>
    <s v="Dec"/>
    <x v="0"/>
    <x v="0"/>
    <x v="2"/>
    <x v="0"/>
    <x v="1"/>
    <x v="11"/>
    <n v="1"/>
    <n v="157.58000000000001"/>
    <n v="157.58000000000001"/>
    <n v="0.1"/>
    <n v="15.758000000000003"/>
    <n v="80.37"/>
    <n v="141.822"/>
    <n v="80.37"/>
    <n v="61.451999999999998"/>
    <n v="0.43330371874603374"/>
  </r>
  <r>
    <n v="4844"/>
    <x v="356"/>
    <n v="2026"/>
    <x v="3"/>
    <n v="12"/>
    <s v="Dec"/>
    <x v="1"/>
    <x v="14"/>
    <x v="0"/>
    <x v="1"/>
    <x v="4"/>
    <x v="14"/>
    <n v="1"/>
    <n v="36.4"/>
    <n v="36.4"/>
    <n v="0"/>
    <n v="0"/>
    <n v="14.22"/>
    <n v="36.4"/>
    <n v="14.22"/>
    <n v="22.18"/>
    <n v="0.6093406593406594"/>
  </r>
  <r>
    <n v="678"/>
    <x v="357"/>
    <n v="2026"/>
    <x v="3"/>
    <n v="12"/>
    <s v="Dec"/>
    <x v="1"/>
    <x v="11"/>
    <x v="0"/>
    <x v="2"/>
    <x v="1"/>
    <x v="3"/>
    <n v="1"/>
    <n v="142.15"/>
    <n v="142.15"/>
    <n v="0.05"/>
    <n v="7.1075000000000008"/>
    <n v="80.5"/>
    <n v="135.04249999999999"/>
    <n v="80.5"/>
    <n v="54.54249999999999"/>
    <n v="0.40389136753244342"/>
  </r>
  <r>
    <n v="1706"/>
    <x v="357"/>
    <n v="2026"/>
    <x v="3"/>
    <n v="12"/>
    <s v="Dec"/>
    <x v="0"/>
    <x v="0"/>
    <x v="0"/>
    <x v="0"/>
    <x v="3"/>
    <x v="5"/>
    <n v="2"/>
    <n v="332.38"/>
    <n v="664.76"/>
    <n v="0.05"/>
    <n v="33.238"/>
    <n v="192.16"/>
    <n v="631.52199999999993"/>
    <n v="384.32"/>
    <n v="247.20199999999994"/>
    <n v="0.39143846136793331"/>
  </r>
  <r>
    <n v="3034"/>
    <x v="357"/>
    <n v="2026"/>
    <x v="3"/>
    <n v="12"/>
    <s v="Dec"/>
    <x v="1"/>
    <x v="1"/>
    <x v="2"/>
    <x v="1"/>
    <x v="3"/>
    <x v="19"/>
    <n v="1"/>
    <n v="122.18"/>
    <n v="122.18"/>
    <n v="0.15"/>
    <n v="18.327000000000002"/>
    <n v="61.28"/>
    <n v="103.85300000000001"/>
    <n v="61.28"/>
    <n v="42.573000000000008"/>
    <n v="0.40993519686479934"/>
  </r>
  <r>
    <n v="3883"/>
    <x v="357"/>
    <n v="2026"/>
    <x v="3"/>
    <n v="12"/>
    <s v="Dec"/>
    <x v="0"/>
    <x v="0"/>
    <x v="0"/>
    <x v="1"/>
    <x v="3"/>
    <x v="19"/>
    <n v="1"/>
    <n v="125.66"/>
    <n v="125.66"/>
    <n v="0.15"/>
    <n v="18.849"/>
    <n v="60.6"/>
    <n v="106.81099999999999"/>
    <n v="60.6"/>
    <n v="46.210999999999991"/>
    <n v="0.43264270533933763"/>
  </r>
  <r>
    <n v="4342"/>
    <x v="357"/>
    <n v="2026"/>
    <x v="3"/>
    <n v="12"/>
    <s v="Dec"/>
    <x v="3"/>
    <x v="4"/>
    <x v="0"/>
    <x v="0"/>
    <x v="2"/>
    <x v="9"/>
    <n v="2"/>
    <n v="47.38"/>
    <n v="94.76"/>
    <n v="0.05"/>
    <n v="4.7380000000000004"/>
    <n v="18.850000000000001"/>
    <n v="90.022000000000006"/>
    <n v="37.700000000000003"/>
    <n v="52.322000000000003"/>
    <n v="0.58121348114905247"/>
  </r>
  <r>
    <n v="4468"/>
    <x v="357"/>
    <n v="2026"/>
    <x v="3"/>
    <n v="12"/>
    <s v="Dec"/>
    <x v="0"/>
    <x v="0"/>
    <x v="0"/>
    <x v="2"/>
    <x v="3"/>
    <x v="13"/>
    <n v="1"/>
    <n v="80.8"/>
    <n v="80.8"/>
    <n v="0.05"/>
    <n v="4.04"/>
    <n v="38.33"/>
    <n v="76.759999999999991"/>
    <n v="38.33"/>
    <n v="38.429999999999993"/>
    <n v="0.50065138092756645"/>
  </r>
  <r>
    <n v="7"/>
    <x v="358"/>
    <n v="2026"/>
    <x v="3"/>
    <n v="12"/>
    <s v="Dec"/>
    <x v="3"/>
    <x v="8"/>
    <x v="0"/>
    <x v="0"/>
    <x v="0"/>
    <x v="8"/>
    <n v="5"/>
    <n v="103.52"/>
    <n v="517.6"/>
    <n v="0.1"/>
    <n v="51.760000000000005"/>
    <n v="49.1"/>
    <n v="465.84000000000003"/>
    <n v="245.5"/>
    <n v="220.34000000000003"/>
    <n v="0.47299501974927016"/>
  </r>
  <r>
    <n v="658"/>
    <x v="358"/>
    <n v="2026"/>
    <x v="3"/>
    <n v="12"/>
    <s v="Dec"/>
    <x v="1"/>
    <x v="6"/>
    <x v="2"/>
    <x v="2"/>
    <x v="1"/>
    <x v="11"/>
    <n v="2"/>
    <n v="153.38999999999999"/>
    <n v="306.77999999999997"/>
    <n v="0.05"/>
    <n v="15.338999999999999"/>
    <n v="78.06"/>
    <n v="291.44099999999997"/>
    <n v="156.12"/>
    <n v="135.32099999999997"/>
    <n v="0.46431696295305047"/>
  </r>
  <r>
    <n v="1192"/>
    <x v="358"/>
    <n v="2026"/>
    <x v="3"/>
    <n v="12"/>
    <s v="Dec"/>
    <x v="3"/>
    <x v="13"/>
    <x v="1"/>
    <x v="2"/>
    <x v="4"/>
    <x v="10"/>
    <n v="6"/>
    <n v="39.49"/>
    <n v="236.94"/>
    <n v="0.05"/>
    <n v="11.847000000000001"/>
    <n v="14.49"/>
    <n v="225.09299999999999"/>
    <n v="86.94"/>
    <n v="138.15299999999999"/>
    <n v="0.61375964601298127"/>
  </r>
  <r>
    <n v="3852"/>
    <x v="358"/>
    <n v="2026"/>
    <x v="3"/>
    <n v="12"/>
    <s v="Dec"/>
    <x v="2"/>
    <x v="2"/>
    <x v="2"/>
    <x v="2"/>
    <x v="4"/>
    <x v="14"/>
    <n v="1"/>
    <n v="35.54"/>
    <n v="35.54"/>
    <n v="0.1"/>
    <n v="3.5540000000000003"/>
    <n v="13.63"/>
    <n v="31.986000000000001"/>
    <n v="13.63"/>
    <n v="18.356000000000002"/>
    <n v="0.5738760707809667"/>
  </r>
  <r>
    <n v="4507"/>
    <x v="358"/>
    <n v="2026"/>
    <x v="3"/>
    <n v="12"/>
    <s v="Dec"/>
    <x v="1"/>
    <x v="12"/>
    <x v="3"/>
    <x v="0"/>
    <x v="2"/>
    <x v="18"/>
    <n v="2"/>
    <n v="167.21"/>
    <n v="334.42"/>
    <n v="0.05"/>
    <n v="16.721"/>
    <n v="88.23"/>
    <n v="317.69900000000001"/>
    <n v="176.46"/>
    <n v="141.239"/>
    <n v="0.44456860109726504"/>
  </r>
  <r>
    <n v="260"/>
    <x v="359"/>
    <n v="2026"/>
    <x v="3"/>
    <n v="12"/>
    <s v="Dec"/>
    <x v="2"/>
    <x v="2"/>
    <x v="0"/>
    <x v="2"/>
    <x v="1"/>
    <x v="17"/>
    <n v="1"/>
    <n v="71.89"/>
    <n v="71.89"/>
    <n v="0.1"/>
    <n v="7.1890000000000001"/>
    <n v="31.88"/>
    <n v="64.701000000000008"/>
    <n v="31.88"/>
    <n v="32.821000000000012"/>
    <n v="0.50727191233520363"/>
  </r>
  <r>
    <n v="1659"/>
    <x v="359"/>
    <n v="2026"/>
    <x v="3"/>
    <n v="12"/>
    <s v="Dec"/>
    <x v="0"/>
    <x v="15"/>
    <x v="2"/>
    <x v="1"/>
    <x v="2"/>
    <x v="15"/>
    <n v="1"/>
    <n v="133.56"/>
    <n v="133.56"/>
    <n v="0.05"/>
    <n v="6.6780000000000008"/>
    <n v="68.739999999999995"/>
    <n v="126.88199999999999"/>
    <n v="68.739999999999995"/>
    <n v="58.141999999999996"/>
    <n v="0.4582367869358932"/>
  </r>
  <r>
    <n v="3188"/>
    <x v="359"/>
    <n v="2026"/>
    <x v="3"/>
    <n v="12"/>
    <s v="Dec"/>
    <x v="3"/>
    <x v="7"/>
    <x v="3"/>
    <x v="1"/>
    <x v="3"/>
    <x v="19"/>
    <n v="2"/>
    <n v="122.28"/>
    <n v="244.56"/>
    <n v="0.1"/>
    <n v="24.456000000000003"/>
    <n v="61.64"/>
    <n v="220.10400000000001"/>
    <n v="123.28"/>
    <n v="96.824000000000012"/>
    <n v="0.43990113764402283"/>
  </r>
  <r>
    <n v="3673"/>
    <x v="359"/>
    <n v="2026"/>
    <x v="3"/>
    <n v="12"/>
    <s v="Dec"/>
    <x v="0"/>
    <x v="15"/>
    <x v="0"/>
    <x v="2"/>
    <x v="4"/>
    <x v="10"/>
    <n v="1"/>
    <n v="40.619999999999997"/>
    <n v="40.619999999999997"/>
    <n v="0"/>
    <n v="0"/>
    <n v="14.62"/>
    <n v="40.619999999999997"/>
    <n v="14.62"/>
    <n v="26"/>
    <n v="0.64007877892663712"/>
  </r>
  <r>
    <n v="3805"/>
    <x v="359"/>
    <n v="2026"/>
    <x v="3"/>
    <n v="12"/>
    <s v="Dec"/>
    <x v="3"/>
    <x v="4"/>
    <x v="1"/>
    <x v="2"/>
    <x v="2"/>
    <x v="9"/>
    <n v="8"/>
    <n v="45.54"/>
    <n v="364.32"/>
    <n v="0.15"/>
    <n v="54.647999999999996"/>
    <n v="18.54"/>
    <n v="309.67199999999997"/>
    <n v="148.32"/>
    <n v="161.35199999999998"/>
    <n v="0.52104161822831896"/>
  </r>
  <r>
    <n v="3945"/>
    <x v="359"/>
    <n v="2026"/>
    <x v="3"/>
    <n v="12"/>
    <s v="Dec"/>
    <x v="3"/>
    <x v="13"/>
    <x v="1"/>
    <x v="2"/>
    <x v="0"/>
    <x v="4"/>
    <n v="4"/>
    <n v="50.96"/>
    <n v="203.84"/>
    <n v="0.1"/>
    <n v="20.384"/>
    <n v="22.14"/>
    <n v="183.45600000000002"/>
    <n v="88.56"/>
    <n v="94.896000000000015"/>
    <n v="0.51726844583987441"/>
  </r>
  <r>
    <n v="4266"/>
    <x v="359"/>
    <n v="2026"/>
    <x v="3"/>
    <n v="12"/>
    <s v="Dec"/>
    <x v="1"/>
    <x v="1"/>
    <x v="0"/>
    <x v="1"/>
    <x v="0"/>
    <x v="6"/>
    <n v="4"/>
    <n v="40.19"/>
    <n v="160.76"/>
    <n v="0.15"/>
    <n v="24.113999999999997"/>
    <n v="16.55"/>
    <n v="136.64599999999999"/>
    <n v="66.2"/>
    <n v="70.445999999999984"/>
    <n v="0.51553649576277383"/>
  </r>
  <r>
    <n v="606"/>
    <x v="360"/>
    <n v="2026"/>
    <x v="3"/>
    <n v="12"/>
    <s v="Dec"/>
    <x v="1"/>
    <x v="12"/>
    <x v="0"/>
    <x v="1"/>
    <x v="3"/>
    <x v="5"/>
    <n v="3"/>
    <n v="333.84"/>
    <n v="1001.52"/>
    <n v="0"/>
    <n v="0"/>
    <n v="193.05"/>
    <n v="1001.52"/>
    <n v="579.15000000000009"/>
    <n v="422.36999999999989"/>
    <n v="0.42172897196261672"/>
  </r>
  <r>
    <n v="1166"/>
    <x v="360"/>
    <n v="2026"/>
    <x v="3"/>
    <n v="12"/>
    <s v="Dec"/>
    <x v="2"/>
    <x v="16"/>
    <x v="3"/>
    <x v="0"/>
    <x v="3"/>
    <x v="7"/>
    <n v="2"/>
    <n v="198.94"/>
    <n v="397.88"/>
    <n v="0.15"/>
    <n v="59.681999999999995"/>
    <n v="102.32"/>
    <n v="338.19799999999998"/>
    <n v="204.64"/>
    <n v="133.55799999999999"/>
    <n v="0.39491067362905752"/>
  </r>
  <r>
    <n v="1913"/>
    <x v="360"/>
    <n v="2026"/>
    <x v="3"/>
    <n v="12"/>
    <s v="Dec"/>
    <x v="2"/>
    <x v="5"/>
    <x v="3"/>
    <x v="1"/>
    <x v="4"/>
    <x v="14"/>
    <n v="3"/>
    <n v="35.979999999999997"/>
    <n v="107.94"/>
    <n v="0"/>
    <n v="0"/>
    <n v="13.6"/>
    <n v="107.94"/>
    <n v="40.799999999999997"/>
    <n v="67.14"/>
    <n v="0.62201222901612008"/>
  </r>
  <r>
    <n v="2402"/>
    <x v="360"/>
    <n v="2026"/>
    <x v="3"/>
    <n v="12"/>
    <s v="Dec"/>
    <x v="1"/>
    <x v="14"/>
    <x v="3"/>
    <x v="1"/>
    <x v="2"/>
    <x v="15"/>
    <n v="6"/>
    <n v="133.4"/>
    <n v="800.40000000000009"/>
    <n v="0.1"/>
    <n v="80.04000000000002"/>
    <n v="66.3"/>
    <n v="720.36000000000013"/>
    <n v="397.79999999999995"/>
    <n v="322.56000000000017"/>
    <n v="0.44777611194402817"/>
  </r>
  <r>
    <n v="3192"/>
    <x v="360"/>
    <n v="2026"/>
    <x v="3"/>
    <n v="12"/>
    <s v="Dec"/>
    <x v="3"/>
    <x v="7"/>
    <x v="0"/>
    <x v="0"/>
    <x v="1"/>
    <x v="1"/>
    <n v="2"/>
    <n v="93.45"/>
    <n v="186.9"/>
    <n v="0"/>
    <n v="0"/>
    <n v="45.75"/>
    <n v="186.9"/>
    <n v="91.5"/>
    <n v="95.4"/>
    <n v="0.5104333868378812"/>
  </r>
  <r>
    <n v="3721"/>
    <x v="360"/>
    <n v="2026"/>
    <x v="3"/>
    <n v="12"/>
    <s v="Dec"/>
    <x v="2"/>
    <x v="5"/>
    <x v="3"/>
    <x v="1"/>
    <x v="4"/>
    <x v="16"/>
    <n v="1"/>
    <n v="49.79"/>
    <n v="49.79"/>
    <n v="0.2"/>
    <n v="9.9580000000000002"/>
    <n v="21.87"/>
    <n v="39.832000000000001"/>
    <n v="21.87"/>
    <n v="17.962"/>
    <n v="0.45094396465153641"/>
  </r>
  <r>
    <n v="3882"/>
    <x v="360"/>
    <n v="2026"/>
    <x v="3"/>
    <n v="12"/>
    <s v="Dec"/>
    <x v="3"/>
    <x v="8"/>
    <x v="3"/>
    <x v="0"/>
    <x v="1"/>
    <x v="17"/>
    <n v="3"/>
    <n v="70.430000000000007"/>
    <n v="211.29000000000002"/>
    <n v="0.1"/>
    <n v="21.129000000000005"/>
    <n v="32.869999999999997"/>
    <n v="190.16100000000003"/>
    <n v="98.609999999999985"/>
    <n v="91.551000000000045"/>
    <n v="0.48143941186678674"/>
  </r>
  <r>
    <n v="4945"/>
    <x v="360"/>
    <n v="2026"/>
    <x v="3"/>
    <n v="12"/>
    <s v="Dec"/>
    <x v="2"/>
    <x v="2"/>
    <x v="0"/>
    <x v="2"/>
    <x v="3"/>
    <x v="13"/>
    <n v="2"/>
    <n v="82.04"/>
    <n v="164.08"/>
    <n v="0.1"/>
    <n v="16.408000000000001"/>
    <n v="38.880000000000003"/>
    <n v="147.67200000000003"/>
    <n v="77.760000000000005"/>
    <n v="69.91200000000002"/>
    <n v="0.47342759629449055"/>
  </r>
  <r>
    <n v="5084"/>
    <x v="360"/>
    <n v="2026"/>
    <x v="3"/>
    <n v="12"/>
    <s v="Dec"/>
    <x v="1"/>
    <x v="11"/>
    <x v="3"/>
    <x v="0"/>
    <x v="2"/>
    <x v="2"/>
    <n v="1"/>
    <n v="35.409999999999997"/>
    <n v="35.409999999999997"/>
    <n v="0.2"/>
    <n v="7.0819999999999999"/>
    <n v="13.54"/>
    <n v="28.327999999999999"/>
    <n v="13.54"/>
    <n v="14.788"/>
    <n v="0.5220276757977973"/>
  </r>
  <r>
    <n v="246"/>
    <x v="361"/>
    <n v="2026"/>
    <x v="3"/>
    <n v="12"/>
    <s v="Dec"/>
    <x v="3"/>
    <x v="7"/>
    <x v="3"/>
    <x v="2"/>
    <x v="0"/>
    <x v="6"/>
    <n v="1"/>
    <n v="41.06"/>
    <n v="41.06"/>
    <n v="0.1"/>
    <n v="4.1060000000000008"/>
    <n v="16.23"/>
    <n v="36.954000000000001"/>
    <n v="16.23"/>
    <n v="20.724"/>
    <n v="0.5608053255398604"/>
  </r>
  <r>
    <n v="537"/>
    <x v="361"/>
    <n v="2026"/>
    <x v="3"/>
    <n v="12"/>
    <s v="Dec"/>
    <x v="3"/>
    <x v="8"/>
    <x v="1"/>
    <x v="2"/>
    <x v="1"/>
    <x v="1"/>
    <n v="12"/>
    <n v="90.29"/>
    <n v="1083.48"/>
    <n v="0.1"/>
    <n v="108.34800000000001"/>
    <n v="45.76"/>
    <n v="975.13200000000006"/>
    <n v="549.12"/>
    <n v="426.01200000000006"/>
    <n v="0.43687623829389255"/>
  </r>
  <r>
    <n v="968"/>
    <x v="361"/>
    <n v="2026"/>
    <x v="3"/>
    <n v="12"/>
    <s v="Dec"/>
    <x v="1"/>
    <x v="12"/>
    <x v="2"/>
    <x v="1"/>
    <x v="0"/>
    <x v="8"/>
    <n v="1"/>
    <n v="103.13"/>
    <n v="103.13"/>
    <n v="0.15"/>
    <n v="15.469499999999998"/>
    <n v="50.06"/>
    <n v="87.660499999999999"/>
    <n v="50.06"/>
    <n v="37.600499999999997"/>
    <n v="0.42893321393329947"/>
  </r>
  <r>
    <n v="1234"/>
    <x v="361"/>
    <n v="2026"/>
    <x v="3"/>
    <n v="12"/>
    <s v="Dec"/>
    <x v="3"/>
    <x v="13"/>
    <x v="0"/>
    <x v="0"/>
    <x v="0"/>
    <x v="0"/>
    <n v="1"/>
    <n v="81.39"/>
    <n v="81.39"/>
    <n v="0.05"/>
    <n v="4.0695000000000006"/>
    <n v="43.54"/>
    <n v="77.320499999999996"/>
    <n v="43.54"/>
    <n v="33.780499999999996"/>
    <n v="0.43688931137279247"/>
  </r>
  <r>
    <n v="2061"/>
    <x v="361"/>
    <n v="2026"/>
    <x v="3"/>
    <n v="12"/>
    <s v="Dec"/>
    <x v="0"/>
    <x v="15"/>
    <x v="3"/>
    <x v="0"/>
    <x v="3"/>
    <x v="5"/>
    <n v="2"/>
    <n v="342.78"/>
    <n v="685.56"/>
    <n v="0"/>
    <n v="0"/>
    <n v="197.89"/>
    <n v="685.56"/>
    <n v="395.78"/>
    <n v="289.77999999999997"/>
    <n v="0.4226909387945621"/>
  </r>
  <r>
    <n v="2219"/>
    <x v="361"/>
    <n v="2026"/>
    <x v="3"/>
    <n v="12"/>
    <s v="Dec"/>
    <x v="1"/>
    <x v="14"/>
    <x v="0"/>
    <x v="0"/>
    <x v="1"/>
    <x v="3"/>
    <n v="1"/>
    <n v="147"/>
    <n v="147"/>
    <n v="0.15"/>
    <n v="22.05"/>
    <n v="79.58"/>
    <n v="124.95"/>
    <n v="79.58"/>
    <n v="45.370000000000005"/>
    <n v="0.36310524209683875"/>
  </r>
  <r>
    <n v="2651"/>
    <x v="361"/>
    <n v="2026"/>
    <x v="3"/>
    <n v="12"/>
    <s v="Dec"/>
    <x v="0"/>
    <x v="15"/>
    <x v="0"/>
    <x v="1"/>
    <x v="2"/>
    <x v="9"/>
    <n v="1"/>
    <n v="45.69"/>
    <n v="45.69"/>
    <n v="0.2"/>
    <n v="9.1379999999999999"/>
    <n v="18.829999999999998"/>
    <n v="36.552"/>
    <n v="18.829999999999998"/>
    <n v="17.722000000000001"/>
    <n v="0.48484351061501429"/>
  </r>
  <r>
    <n v="3173"/>
    <x v="361"/>
    <n v="2026"/>
    <x v="3"/>
    <n v="12"/>
    <s v="Dec"/>
    <x v="1"/>
    <x v="12"/>
    <x v="3"/>
    <x v="0"/>
    <x v="0"/>
    <x v="6"/>
    <n v="1"/>
    <n v="39.69"/>
    <n v="39.69"/>
    <n v="0"/>
    <n v="0"/>
    <n v="17.09"/>
    <n v="39.69"/>
    <n v="17.09"/>
    <n v="22.599999999999998"/>
    <n v="0.56941295036533135"/>
  </r>
  <r>
    <n v="3409"/>
    <x v="361"/>
    <n v="2026"/>
    <x v="3"/>
    <n v="12"/>
    <s v="Dec"/>
    <x v="3"/>
    <x v="4"/>
    <x v="0"/>
    <x v="1"/>
    <x v="3"/>
    <x v="19"/>
    <n v="5"/>
    <n v="122.42"/>
    <n v="612.1"/>
    <n v="0"/>
    <n v="0"/>
    <n v="60.8"/>
    <n v="612.1"/>
    <n v="304"/>
    <n v="308.10000000000002"/>
    <n v="0.50334912595981052"/>
  </r>
  <r>
    <n v="3535"/>
    <x v="361"/>
    <n v="2026"/>
    <x v="3"/>
    <n v="12"/>
    <s v="Dec"/>
    <x v="1"/>
    <x v="6"/>
    <x v="2"/>
    <x v="1"/>
    <x v="2"/>
    <x v="2"/>
    <n v="1"/>
    <n v="37.03"/>
    <n v="37.03"/>
    <n v="0.15"/>
    <n v="5.5545"/>
    <n v="13.53"/>
    <n v="31.4755"/>
    <n v="13.53"/>
    <n v="17.945500000000003"/>
    <n v="0.57014185636447401"/>
  </r>
  <r>
    <n v="5134"/>
    <x v="361"/>
    <n v="2026"/>
    <x v="3"/>
    <n v="12"/>
    <s v="Dec"/>
    <x v="1"/>
    <x v="14"/>
    <x v="2"/>
    <x v="0"/>
    <x v="1"/>
    <x v="1"/>
    <n v="1"/>
    <n v="90.99"/>
    <n v="90.99"/>
    <n v="0.05"/>
    <n v="4.5495000000000001"/>
    <n v="44.78"/>
    <n v="86.440499999999986"/>
    <n v="44.78"/>
    <n v="41.660499999999985"/>
    <n v="0.48195579618350187"/>
  </r>
  <r>
    <n v="2011"/>
    <x v="362"/>
    <n v="2026"/>
    <x v="3"/>
    <n v="12"/>
    <s v="Dec"/>
    <x v="1"/>
    <x v="11"/>
    <x v="0"/>
    <x v="0"/>
    <x v="1"/>
    <x v="1"/>
    <n v="1"/>
    <n v="90.81"/>
    <n v="90.81"/>
    <n v="0.1"/>
    <n v="9.0810000000000013"/>
    <n v="46.53"/>
    <n v="81.728999999999999"/>
    <n v="46.53"/>
    <n v="35.198999999999998"/>
    <n v="0.43067944059024332"/>
  </r>
  <r>
    <n v="2477"/>
    <x v="362"/>
    <n v="2026"/>
    <x v="3"/>
    <n v="12"/>
    <s v="Dec"/>
    <x v="0"/>
    <x v="15"/>
    <x v="2"/>
    <x v="1"/>
    <x v="0"/>
    <x v="6"/>
    <n v="1"/>
    <n v="41.28"/>
    <n v="41.28"/>
    <n v="0.15"/>
    <n v="6.1920000000000002"/>
    <n v="16.41"/>
    <n v="35.088000000000001"/>
    <n v="16.41"/>
    <n v="18.678000000000001"/>
    <n v="0.53231874145006841"/>
  </r>
  <r>
    <n v="2745"/>
    <x v="362"/>
    <n v="2026"/>
    <x v="3"/>
    <n v="12"/>
    <s v="Dec"/>
    <x v="3"/>
    <x v="13"/>
    <x v="3"/>
    <x v="2"/>
    <x v="2"/>
    <x v="9"/>
    <n v="1"/>
    <n v="46.07"/>
    <n v="46.07"/>
    <n v="0"/>
    <n v="0"/>
    <n v="18.420000000000002"/>
    <n v="46.07"/>
    <n v="18.420000000000002"/>
    <n v="27.65"/>
    <n v="0.60017364879531143"/>
  </r>
  <r>
    <n v="4427"/>
    <x v="362"/>
    <n v="2026"/>
    <x v="3"/>
    <n v="12"/>
    <s v="Dec"/>
    <x v="1"/>
    <x v="12"/>
    <x v="2"/>
    <x v="2"/>
    <x v="1"/>
    <x v="3"/>
    <n v="1"/>
    <n v="147.29"/>
    <n v="147.29"/>
    <n v="0.1"/>
    <n v="14.728999999999999"/>
    <n v="78.2"/>
    <n v="132.56100000000001"/>
    <n v="78.2"/>
    <n v="54.361000000000004"/>
    <n v="0.4100829052285363"/>
  </r>
  <r>
    <n v="377"/>
    <x v="363"/>
    <n v="2026"/>
    <x v="3"/>
    <n v="12"/>
    <s v="Dec"/>
    <x v="3"/>
    <x v="13"/>
    <x v="0"/>
    <x v="1"/>
    <x v="0"/>
    <x v="6"/>
    <n v="1"/>
    <n v="40.82"/>
    <n v="40.82"/>
    <n v="0.1"/>
    <n v="4.0819999999999999"/>
    <n v="17.2"/>
    <n v="36.738"/>
    <n v="17.2"/>
    <n v="19.538"/>
    <n v="0.53181991398551909"/>
  </r>
  <r>
    <n v="1530"/>
    <x v="363"/>
    <n v="2026"/>
    <x v="3"/>
    <n v="12"/>
    <s v="Dec"/>
    <x v="3"/>
    <x v="7"/>
    <x v="0"/>
    <x v="1"/>
    <x v="4"/>
    <x v="16"/>
    <n v="3"/>
    <n v="50.72"/>
    <n v="152.16"/>
    <n v="0"/>
    <n v="0"/>
    <n v="22.3"/>
    <n v="152.16"/>
    <n v="66.900000000000006"/>
    <n v="85.259999999999991"/>
    <n v="0.56033123028391163"/>
  </r>
  <r>
    <n v="2135"/>
    <x v="363"/>
    <n v="2026"/>
    <x v="3"/>
    <n v="12"/>
    <s v="Dec"/>
    <x v="1"/>
    <x v="12"/>
    <x v="3"/>
    <x v="2"/>
    <x v="3"/>
    <x v="7"/>
    <n v="3"/>
    <n v="194.7"/>
    <n v="584.09999999999991"/>
    <n v="0.1"/>
    <n v="58.41"/>
    <n v="102.62"/>
    <n v="525.68999999999994"/>
    <n v="307.86"/>
    <n v="217.82999999999993"/>
    <n v="0.41436968555612613"/>
  </r>
  <r>
    <n v="2916"/>
    <x v="363"/>
    <n v="2026"/>
    <x v="3"/>
    <n v="12"/>
    <s v="Dec"/>
    <x v="1"/>
    <x v="6"/>
    <x v="2"/>
    <x v="1"/>
    <x v="2"/>
    <x v="2"/>
    <n v="1"/>
    <n v="36.64"/>
    <n v="36.64"/>
    <n v="0.05"/>
    <n v="1.8320000000000001"/>
    <n v="13.59"/>
    <n v="34.808"/>
    <n v="13.59"/>
    <n v="21.218"/>
    <n v="0.60957251206619167"/>
  </r>
  <r>
    <n v="3449"/>
    <x v="363"/>
    <n v="2026"/>
    <x v="3"/>
    <n v="12"/>
    <s v="Dec"/>
    <x v="2"/>
    <x v="10"/>
    <x v="3"/>
    <x v="0"/>
    <x v="3"/>
    <x v="7"/>
    <n v="6"/>
    <n v="192.9"/>
    <n v="1157.4000000000001"/>
    <n v="0.2"/>
    <n v="231.48000000000002"/>
    <n v="106.89"/>
    <n v="925.92000000000007"/>
    <n v="641.34"/>
    <n v="284.58000000000004"/>
    <n v="0.30734836702954899"/>
  </r>
  <r>
    <n v="3498"/>
    <x v="363"/>
    <n v="2026"/>
    <x v="3"/>
    <n v="12"/>
    <s v="Dec"/>
    <x v="3"/>
    <x v="7"/>
    <x v="3"/>
    <x v="0"/>
    <x v="1"/>
    <x v="17"/>
    <n v="2"/>
    <n v="71.56"/>
    <n v="143.12"/>
    <n v="0.1"/>
    <n v="14.312000000000001"/>
    <n v="32.99"/>
    <n v="128.80800000000002"/>
    <n v="65.98"/>
    <n v="62.828000000000017"/>
    <n v="0.4877647351096206"/>
  </r>
  <r>
    <n v="4851"/>
    <x v="363"/>
    <n v="2026"/>
    <x v="3"/>
    <n v="12"/>
    <s v="Dec"/>
    <x v="3"/>
    <x v="13"/>
    <x v="3"/>
    <x v="1"/>
    <x v="0"/>
    <x v="6"/>
    <n v="1"/>
    <n v="40.270000000000003"/>
    <n v="40.270000000000003"/>
    <n v="0.1"/>
    <n v="4.0270000000000001"/>
    <n v="16.63"/>
    <n v="36.243000000000002"/>
    <n v="16.63"/>
    <n v="19.613000000000003"/>
    <n v="0.54115277432883602"/>
  </r>
  <r>
    <n v="4926"/>
    <x v="363"/>
    <n v="2026"/>
    <x v="3"/>
    <n v="12"/>
    <s v="Dec"/>
    <x v="3"/>
    <x v="7"/>
    <x v="2"/>
    <x v="2"/>
    <x v="0"/>
    <x v="0"/>
    <n v="6"/>
    <n v="81.180000000000007"/>
    <n v="487.08000000000004"/>
    <n v="0.05"/>
    <n v="24.354000000000003"/>
    <n v="43.3"/>
    <n v="462.726"/>
    <n v="259.79999999999995"/>
    <n v="202.92600000000004"/>
    <n v="0.43854462468069666"/>
  </r>
  <r>
    <n v="5035"/>
    <x v="363"/>
    <n v="2026"/>
    <x v="3"/>
    <n v="12"/>
    <s v="Dec"/>
    <x v="1"/>
    <x v="12"/>
    <x v="0"/>
    <x v="1"/>
    <x v="0"/>
    <x v="8"/>
    <n v="2"/>
    <n v="101.73"/>
    <n v="203.46"/>
    <n v="0.1"/>
    <n v="20.346000000000004"/>
    <n v="49.3"/>
    <n v="183.114"/>
    <n v="98.6"/>
    <n v="84.51400000000001"/>
    <n v="0.46153762137247839"/>
  </r>
  <r>
    <n v="5135"/>
    <x v="363"/>
    <n v="2026"/>
    <x v="3"/>
    <n v="12"/>
    <s v="Dec"/>
    <x v="2"/>
    <x v="10"/>
    <x v="0"/>
    <x v="1"/>
    <x v="0"/>
    <x v="4"/>
    <n v="5"/>
    <n v="51.78"/>
    <n v="258.89999999999998"/>
    <n v="0.15"/>
    <n v="38.834999999999994"/>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C0293A-DF5D-48B0-97EA-F75BBFB2C28C}" name="unitcost s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165" showAll="0"/>
    <pivotField numFmtId="9" showAll="0"/>
    <pivotField numFmtId="9" showAll="0"/>
    <pivotField dataField="1" numFmtId="165" showAll="0"/>
    <pivotField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Unit Cost" fld="17" baseField="0" baseItem="0" numFmtId="165"/>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895029-C6F1-4D08-B4A1-BE928872D501}" name="Total Discount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I10"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165" showAll="0"/>
    <pivotField numFmtId="9" showAll="0"/>
    <pivotField dataField="1" numFmtId="9" showAll="0"/>
    <pivotField numFmtId="165" showAll="0"/>
    <pivotField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Discount Amount" fld="16" baseField="0" baseItem="0" numFmtId="9"/>
  </dataFields>
  <formats count="1">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1E342A-EC37-417E-BE9E-5E3ED0BCAF25}" name="unitprice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dataField="1" numFmtId="165" showAll="0"/>
    <pivotField numFmtId="165" showAll="0"/>
    <pivotField numFmtId="9" showAll="0"/>
    <pivotField numFmtId="9" showAll="0"/>
    <pivotField numFmtId="165" showAll="0"/>
    <pivotField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Unit Price" fld="13" subtotal="count" baseField="0" baseItem="0"/>
  </dataFields>
  <formats count="1">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DE0176-4C98-4C87-A0CC-CF812B9810CB}" name="Sum of 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165" showAll="0"/>
    <pivotField numFmtId="9" showAll="0"/>
    <pivotField numFmtId="9" showAll="0"/>
    <pivotField numFmtId="165" showAll="0"/>
    <pivotField numFmtId="165" showAll="0"/>
    <pivotField dataField="1"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GS" fld="19" baseField="0" baseItem="0" numFmtId="168"/>
  </dataFields>
  <formats count="3">
    <format dxfId="179">
      <pivotArea type="all" dataOnly="0" outline="0" fieldPosition="0"/>
    </format>
    <format dxfId="178">
      <pivotArea dataOnly="0" labelOnly="1" outline="0" axis="axisValues" fieldPosition="0"/>
    </format>
    <format dxfId="1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0F7CDE-413E-420C-8807-1F9377A66701}" name="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Category">
  <location ref="A11:B17" firstHeaderRow="1" firstDataRow="1"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axis="axisRow" showAll="0">
      <items count="6">
        <item x="3"/>
        <item x="0"/>
        <item x="4"/>
        <item x="1"/>
        <item x="2"/>
        <item t="default"/>
      </items>
    </pivotField>
    <pivotField showAll="0"/>
    <pivotField numFmtId="1" showAll="0"/>
    <pivotField numFmtId="165" showAll="0"/>
    <pivotField numFmtId="165" showAll="0"/>
    <pivotField numFmtId="9" showAll="0"/>
    <pivotField numFmtId="9" showAll="0"/>
    <pivotField numFmtId="165" showAll="0"/>
    <pivotField dataField="1"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Sum of Revenue" fld="18" baseField="0" baseItem="0" numFmtId="165"/>
  </dataFields>
  <formats count="2">
    <format dxfId="181">
      <pivotArea outline="0" collapsedLevelsAreSubtotals="1" fieldPosition="0"/>
    </format>
    <format dxfId="180">
      <pivotArea collapsedLevelsAreSubtotals="1" fieldPosition="0">
        <references count="1">
          <reference field="10" count="0"/>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65AB3C-CB29-41E3-8142-C7446D8B208B}" name="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165" showAll="0"/>
    <pivotField numFmtId="9" showAll="0"/>
    <pivotField numFmtId="9" showAll="0"/>
    <pivotField numFmtId="165" showAll="0"/>
    <pivotField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0" subtotal="count" baseField="0" baseItem="0"/>
  </dataFields>
  <formats count="2">
    <format dxfId="183">
      <pivotArea dataOnly="0" labelOnly="1" outline="0" axis="axisValues" fieldPosition="0"/>
    </format>
    <format dxfId="1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641599-091A-463F-A8DA-00A79ADDD2A3}" name="Monthly Revenue by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0:L44" firstHeaderRow="1" firstDataRow="2" firstDataCol="1"/>
  <pivotFields count="24">
    <pivotField showAll="0"/>
    <pivotField axis="axisRow"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Col" showAll="0">
      <items count="5">
        <item x="1"/>
        <item x="3"/>
        <item x="0"/>
        <item x="2"/>
        <item t="default"/>
      </items>
    </pivotField>
    <pivotField showAll="0"/>
    <pivotField showAll="0"/>
    <pivotField showAll="0"/>
    <pivotField numFmtId="1" showAll="0"/>
    <pivotField numFmtId="165" showAll="0"/>
    <pivotField numFmtId="165" showAll="0"/>
    <pivotField numFmtId="9" showAll="0"/>
    <pivotField numFmtId="9" showAll="0"/>
    <pivotField numFmtId="165" showAll="0"/>
    <pivotField dataField="1" numFmtId="165" showAll="0"/>
    <pivotField numFmtId="165" showAll="0"/>
    <pivotField numFmtId="165" showAll="0"/>
    <pivotField numFmtId="166"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1"/>
  </rowFields>
  <rowItems count="13">
    <i>
      <x v="1"/>
    </i>
    <i>
      <x v="2"/>
    </i>
    <i>
      <x v="3"/>
    </i>
    <i>
      <x v="4"/>
    </i>
    <i>
      <x v="5"/>
    </i>
    <i>
      <x v="6"/>
    </i>
    <i>
      <x v="7"/>
    </i>
    <i>
      <x v="8"/>
    </i>
    <i>
      <x v="9"/>
    </i>
    <i>
      <x v="10"/>
    </i>
    <i>
      <x v="11"/>
    </i>
    <i>
      <x v="12"/>
    </i>
    <i t="grand">
      <x/>
    </i>
  </rowItems>
  <colFields count="1">
    <field x="8"/>
  </colFields>
  <colItems count="5">
    <i>
      <x/>
    </i>
    <i>
      <x v="1"/>
    </i>
    <i>
      <x v="2"/>
    </i>
    <i>
      <x v="3"/>
    </i>
    <i t="grand">
      <x/>
    </i>
  </colItems>
  <dataFields count="1">
    <dataField name="Monthly Revenue by Channel" fld="18" baseField="0" baseItem="0" numFmtId="165"/>
  </dataFields>
  <formats count="13">
    <format dxfId="196">
      <pivotArea outline="0" collapsedLevelsAreSubtotals="1" fieldPosition="0"/>
    </format>
    <format dxfId="195">
      <pivotArea collapsedLevelsAreSubtotals="1" fieldPosition="0">
        <references count="1">
          <reference field="23" count="1">
            <x v="1"/>
          </reference>
        </references>
      </pivotArea>
    </format>
    <format dxfId="194">
      <pivotArea collapsedLevelsAreSubtotals="1" fieldPosition="0">
        <references count="1">
          <reference field="23" count="1">
            <x v="2"/>
          </reference>
        </references>
      </pivotArea>
    </format>
    <format dxfId="193">
      <pivotArea collapsedLevelsAreSubtotals="1" fieldPosition="0">
        <references count="1">
          <reference field="23" count="1">
            <x v="3"/>
          </reference>
        </references>
      </pivotArea>
    </format>
    <format dxfId="192">
      <pivotArea collapsedLevelsAreSubtotals="1" fieldPosition="0">
        <references count="1">
          <reference field="23" count="1">
            <x v="4"/>
          </reference>
        </references>
      </pivotArea>
    </format>
    <format dxfId="191">
      <pivotArea collapsedLevelsAreSubtotals="1" fieldPosition="0">
        <references count="1">
          <reference field="23" count="1">
            <x v="5"/>
          </reference>
        </references>
      </pivotArea>
    </format>
    <format dxfId="190">
      <pivotArea collapsedLevelsAreSubtotals="1" fieldPosition="0">
        <references count="1">
          <reference field="23" count="1">
            <x v="6"/>
          </reference>
        </references>
      </pivotArea>
    </format>
    <format dxfId="189">
      <pivotArea collapsedLevelsAreSubtotals="1" fieldPosition="0">
        <references count="1">
          <reference field="23" count="1">
            <x v="7"/>
          </reference>
        </references>
      </pivotArea>
    </format>
    <format dxfId="188">
      <pivotArea collapsedLevelsAreSubtotals="1" fieldPosition="0">
        <references count="1">
          <reference field="23" count="1">
            <x v="8"/>
          </reference>
        </references>
      </pivotArea>
    </format>
    <format dxfId="187">
      <pivotArea collapsedLevelsAreSubtotals="1" fieldPosition="0">
        <references count="1">
          <reference field="23" count="1">
            <x v="9"/>
          </reference>
        </references>
      </pivotArea>
    </format>
    <format dxfId="186">
      <pivotArea collapsedLevelsAreSubtotals="1" fieldPosition="0">
        <references count="1">
          <reference field="23" count="1">
            <x v="10"/>
          </reference>
        </references>
      </pivotArea>
    </format>
    <format dxfId="185">
      <pivotArea collapsedLevelsAreSubtotals="1" fieldPosition="0">
        <references count="1">
          <reference field="23" count="1">
            <x v="11"/>
          </reference>
        </references>
      </pivotArea>
    </format>
    <format dxfId="184">
      <pivotArea collapsedLevelsAreSubtotals="1" fieldPosition="0">
        <references count="1">
          <reference field="23" count="1">
            <x v="12"/>
          </reference>
        </references>
      </pivotArea>
    </format>
  </formats>
  <chartFormats count="5">
    <chartFormat chart="17" format="8" series="1">
      <pivotArea type="data" outline="0" fieldPosition="0">
        <references count="2">
          <reference field="4294967294" count="1" selected="0">
            <x v="0"/>
          </reference>
          <reference field="8" count="1" selected="0">
            <x v="0"/>
          </reference>
        </references>
      </pivotArea>
    </chartFormat>
    <chartFormat chart="17" format="9" series="1">
      <pivotArea type="data" outline="0" fieldPosition="0">
        <references count="2">
          <reference field="4294967294" count="1" selected="0">
            <x v="0"/>
          </reference>
          <reference field="8" count="1" selected="0">
            <x v="1"/>
          </reference>
        </references>
      </pivotArea>
    </chartFormat>
    <chartFormat chart="17" format="10" series="1">
      <pivotArea type="data" outline="0" fieldPosition="0">
        <references count="2">
          <reference field="4294967294" count="1" selected="0">
            <x v="0"/>
          </reference>
          <reference field="8" count="1" selected="0">
            <x v="2"/>
          </reference>
        </references>
      </pivotArea>
    </chartFormat>
    <chartFormat chart="17" format="11" series="1">
      <pivotArea type="data" outline="0" fieldPosition="0">
        <references count="2">
          <reference field="4294967294" count="1" selected="0">
            <x v="0"/>
          </reference>
          <reference field="8" count="1" selected="0">
            <x v="3"/>
          </reference>
        </references>
      </pivotArea>
    </chartFormat>
    <chartFormat chart="1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F196EC-5AB6-45BA-84BF-DFEA21C9949A}" name="Gross product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G14:H25" firstHeaderRow="1" firstDataRow="1"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axis="axisRow" showAll="0" measureFilter="1">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165" showAll="0"/>
    <pivotField numFmtId="9" showAll="0"/>
    <pivotField numFmtId="9" showAll="0"/>
    <pivotField numFmtId="165" showAll="0"/>
    <pivotField numFmtId="165" showAll="0"/>
    <pivotField numFmtId="165" showAll="0"/>
    <pivotField dataField="1"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1">
    <i>
      <x/>
    </i>
    <i>
      <x v="1"/>
    </i>
    <i>
      <x v="4"/>
    </i>
    <i>
      <x v="5"/>
    </i>
    <i>
      <x v="6"/>
    </i>
    <i>
      <x v="9"/>
    </i>
    <i>
      <x v="12"/>
    </i>
    <i>
      <x v="14"/>
    </i>
    <i>
      <x v="15"/>
    </i>
    <i>
      <x v="17"/>
    </i>
    <i t="grand">
      <x/>
    </i>
  </rowItems>
  <colItems count="1">
    <i/>
  </colItems>
  <dataFields count="1">
    <dataField name="Sum of Gross Profit" fld="20" baseField="0" baseItem="0" numFmtId="165"/>
  </dataFields>
  <formats count="2">
    <format dxfId="198">
      <pivotArea outline="0" collapsedLevelsAreSubtotals="1" fieldPosition="0"/>
    </format>
    <format dxfId="197">
      <pivotArea collapsedLevelsAreSubtotals="1" fieldPosition="0">
        <references count="1">
          <reference field="11"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1460AA-3857-47F8-8092-99679D5B285F}" name="discount s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165" showAll="0"/>
    <pivotField dataField="1" numFmtId="9" showAll="0"/>
    <pivotField numFmtId="9" showAll="0"/>
    <pivotField numFmtId="165" showAll="0"/>
    <pivotField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Discount %" fld="15" baseField="0" baseItem="0" numFmtId="9"/>
  </dataFields>
  <formats count="1">
    <format dxfId="1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E3B830-708A-4443-B06B-A8C686DE3587}" name="Gros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165" showAll="0"/>
    <pivotField numFmtId="9" showAll="0"/>
    <pivotField numFmtId="9" showAll="0"/>
    <pivotField numFmtId="165" showAll="0"/>
    <pivotField numFmtId="165" showAll="0"/>
    <pivotField numFmtId="165" showAll="0"/>
    <pivotField dataField="1"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Gross Profit" fld="20" baseField="0" baseItem="0" numFmtId="165"/>
  </dataFields>
  <formats count="1">
    <format dxfId="2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0C4B52-4F0E-40D3-9D93-4C15D586C9B7}" name="Units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dataField="1" numFmtId="1" showAll="0"/>
    <pivotField numFmtId="165" showAll="0"/>
    <pivotField numFmtId="165" showAll="0"/>
    <pivotField numFmtId="9" showAll="0"/>
    <pivotField numFmtId="9" showAll="0"/>
    <pivotField numFmtId="165" showAll="0"/>
    <pivotField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Units Sold" fld="12" baseField="0" baseItem="0" numFmtId="1"/>
  </dataFields>
  <formats count="2">
    <format dxfId="202">
      <pivotArea dataOnly="0" labelOnly="1" outline="0" axis="axisValues" fieldPosition="0"/>
    </format>
    <format dxfId="2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826CBE-2842-4A3D-BD6F-00E553558AB0}" name="Month 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4:P28" firstHeaderRow="1" firstDataRow="2" firstDataCol="1"/>
  <pivotFields count="24">
    <pivotField showAll="0"/>
    <pivotField axis="axisRow"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axis="axisCol" showAll="0">
      <items count="6">
        <item x="3"/>
        <item x="0"/>
        <item x="4"/>
        <item x="1"/>
        <item x="2"/>
        <item t="default"/>
      </items>
    </pivotField>
    <pivotField showAll="0"/>
    <pivotField numFmtId="1" showAll="0"/>
    <pivotField numFmtId="165" showAll="0"/>
    <pivotField numFmtId="165" showAll="0"/>
    <pivotField numFmtId="9" showAll="0"/>
    <pivotField numFmtId="9" showAll="0"/>
    <pivotField numFmtId="165" showAll="0"/>
    <pivotField dataField="1" numFmtId="165" showAll="0"/>
    <pivotField numFmtId="165" showAll="0"/>
    <pivotField numFmtId="165" showAll="0"/>
    <pivotField numFmtId="166"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1"/>
  </rowFields>
  <rowItems count="13">
    <i>
      <x v="1"/>
    </i>
    <i>
      <x v="2"/>
    </i>
    <i>
      <x v="3"/>
    </i>
    <i>
      <x v="4"/>
    </i>
    <i>
      <x v="5"/>
    </i>
    <i>
      <x v="6"/>
    </i>
    <i>
      <x v="7"/>
    </i>
    <i>
      <x v="8"/>
    </i>
    <i>
      <x v="9"/>
    </i>
    <i>
      <x v="10"/>
    </i>
    <i>
      <x v="11"/>
    </i>
    <i>
      <x v="12"/>
    </i>
    <i t="grand">
      <x/>
    </i>
  </rowItems>
  <colFields count="1">
    <field x="10"/>
  </colFields>
  <colItems count="6">
    <i>
      <x/>
    </i>
    <i>
      <x v="1"/>
    </i>
    <i>
      <x v="2"/>
    </i>
    <i>
      <x v="3"/>
    </i>
    <i>
      <x v="4"/>
    </i>
    <i t="grand">
      <x/>
    </i>
  </colItems>
  <dataFields count="1">
    <dataField name="Monthly Revenue by Category" fld="18" baseField="0" baseItem="0" numFmtId="165"/>
  </dataFields>
  <formats count="13">
    <format dxfId="215">
      <pivotArea outline="0" collapsedLevelsAreSubtotals="1" fieldPosition="0"/>
    </format>
    <format dxfId="214">
      <pivotArea collapsedLevelsAreSubtotals="1" fieldPosition="0">
        <references count="1">
          <reference field="23" count="1">
            <x v="1"/>
          </reference>
        </references>
      </pivotArea>
    </format>
    <format dxfId="213">
      <pivotArea collapsedLevelsAreSubtotals="1" fieldPosition="0">
        <references count="1">
          <reference field="23" count="1">
            <x v="2"/>
          </reference>
        </references>
      </pivotArea>
    </format>
    <format dxfId="212">
      <pivotArea collapsedLevelsAreSubtotals="1" fieldPosition="0">
        <references count="1">
          <reference field="23" count="1">
            <x v="3"/>
          </reference>
        </references>
      </pivotArea>
    </format>
    <format dxfId="211">
      <pivotArea collapsedLevelsAreSubtotals="1" fieldPosition="0">
        <references count="1">
          <reference field="23" count="1">
            <x v="4"/>
          </reference>
        </references>
      </pivotArea>
    </format>
    <format dxfId="210">
      <pivotArea collapsedLevelsAreSubtotals="1" fieldPosition="0">
        <references count="1">
          <reference field="23" count="1">
            <x v="5"/>
          </reference>
        </references>
      </pivotArea>
    </format>
    <format dxfId="209">
      <pivotArea collapsedLevelsAreSubtotals="1" fieldPosition="0">
        <references count="1">
          <reference field="23" count="1">
            <x v="6"/>
          </reference>
        </references>
      </pivotArea>
    </format>
    <format dxfId="208">
      <pivotArea collapsedLevelsAreSubtotals="1" fieldPosition="0">
        <references count="1">
          <reference field="23" count="1">
            <x v="7"/>
          </reference>
        </references>
      </pivotArea>
    </format>
    <format dxfId="207">
      <pivotArea collapsedLevelsAreSubtotals="1" fieldPosition="0">
        <references count="1">
          <reference field="23" count="1">
            <x v="8"/>
          </reference>
        </references>
      </pivotArea>
    </format>
    <format dxfId="206">
      <pivotArea collapsedLevelsAreSubtotals="1" fieldPosition="0">
        <references count="1">
          <reference field="23" count="1">
            <x v="9"/>
          </reference>
        </references>
      </pivotArea>
    </format>
    <format dxfId="205">
      <pivotArea collapsedLevelsAreSubtotals="1" fieldPosition="0">
        <references count="1">
          <reference field="23" count="1">
            <x v="10"/>
          </reference>
        </references>
      </pivotArea>
    </format>
    <format dxfId="204">
      <pivotArea collapsedLevelsAreSubtotals="1" fieldPosition="0">
        <references count="1">
          <reference field="23" count="1">
            <x v="11"/>
          </reference>
        </references>
      </pivotArea>
    </format>
    <format dxfId="203">
      <pivotArea collapsedLevelsAreSubtotals="1" fieldPosition="0">
        <references count="1">
          <reference field="23" count="1">
            <x v="12"/>
          </reference>
        </references>
      </pivotArea>
    </format>
  </formats>
  <chartFormats count="6">
    <chartFormat chart="12" format="10" series="1">
      <pivotArea type="data" outline="0" fieldPosition="0">
        <references count="2">
          <reference field="4294967294" count="1" selected="0">
            <x v="0"/>
          </reference>
          <reference field="10" count="1" selected="0">
            <x v="0"/>
          </reference>
        </references>
      </pivotArea>
    </chartFormat>
    <chartFormat chart="12" format="11" series="1">
      <pivotArea type="data" outline="0" fieldPosition="0">
        <references count="2">
          <reference field="4294967294" count="1" selected="0">
            <x v="0"/>
          </reference>
          <reference field="10" count="1" selected="0">
            <x v="1"/>
          </reference>
        </references>
      </pivotArea>
    </chartFormat>
    <chartFormat chart="12" format="12" series="1">
      <pivotArea type="data" outline="0" fieldPosition="0">
        <references count="2">
          <reference field="4294967294" count="1" selected="0">
            <x v="0"/>
          </reference>
          <reference field="10" count="1" selected="0">
            <x v="2"/>
          </reference>
        </references>
      </pivotArea>
    </chartFormat>
    <chartFormat chart="12" format="13" series="1">
      <pivotArea type="data" outline="0" fieldPosition="0">
        <references count="2">
          <reference field="4294967294" count="1" selected="0">
            <x v="0"/>
          </reference>
          <reference field="10" count="1" selected="0">
            <x v="3"/>
          </reference>
        </references>
      </pivotArea>
    </chartFormat>
    <chartFormat chart="12" format="14" series="1">
      <pivotArea type="data" outline="0" fieldPosition="0">
        <references count="2">
          <reference field="4294967294" count="1" selected="0">
            <x v="0"/>
          </reference>
          <reference field="10" count="1" selected="0">
            <x v="4"/>
          </reference>
        </references>
      </pivotArea>
    </chartFormat>
    <chartFormat chart="1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0621A8-AAA5-4DE0-A450-59D2E7B72BC4}" name="Prediscount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2:I13"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dataField="1" numFmtId="165" showAll="0"/>
    <pivotField numFmtId="9" showAll="0"/>
    <pivotField numFmtId="9" showAll="0"/>
    <pivotField numFmtId="165" showAll="0"/>
    <pivotField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Pre-discount Sales" fld="14" baseField="0" baseItem="0" numFmtId="165"/>
  </dataFields>
  <formats count="1">
    <format dxfId="2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CDE96D1-28E5-41C2-B3CC-891A6032E8E3}" name="Gross profit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ategory">
  <location ref="D12:E18" firstHeaderRow="1" firstDataRow="1"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axis="axisRow" showAll="0">
      <items count="6">
        <item x="3"/>
        <item x="0"/>
        <item x="4"/>
        <item x="1"/>
        <item x="2"/>
        <item t="default"/>
      </items>
    </pivotField>
    <pivotField showAll="0"/>
    <pivotField numFmtId="1" showAll="0"/>
    <pivotField numFmtId="165" showAll="0"/>
    <pivotField numFmtId="165" showAll="0"/>
    <pivotField numFmtId="9" showAll="0"/>
    <pivotField numFmtId="9" showAll="0"/>
    <pivotField numFmtId="165" showAll="0"/>
    <pivotField numFmtId="165" showAll="0"/>
    <pivotField numFmtId="165" showAll="0"/>
    <pivotField dataField="1"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Sum of Gross Profit" fld="20" baseField="0" baseItem="0" numFmtId="165"/>
  </dataFields>
  <formats count="2">
    <format dxfId="218">
      <pivotArea outline="0" collapsedLevelsAreSubtotals="1" fieldPosition="0"/>
    </format>
    <format dxfId="217">
      <pivotArea collapsedLevelsAreSubtotals="1" fieldPosition="0">
        <references count="1">
          <reference field="10"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A783DC4-18A3-496E-9FE4-675D5B7D7729}" name="sum of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165" showAll="0"/>
    <pivotField numFmtId="9" showAll="0"/>
    <pivotField numFmtId="9" showAll="0"/>
    <pivotField numFmtId="165" showAll="0"/>
    <pivotField dataField="1"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8" baseField="0" baseItem="0" numFmtId="167"/>
  </dataFields>
  <formats count="1">
    <format dxfId="2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77F33C2-EB2B-4669-AB11-B6C445315A01}" name="Revenue by 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ales Channel">
  <location ref="A19:B24" firstHeaderRow="1" firstDataRow="1"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pivotField showAll="0"/>
    <pivotField numFmtId="1" showAll="0"/>
    <pivotField numFmtId="165" showAll="0"/>
    <pivotField numFmtId="165" showAll="0"/>
    <pivotField numFmtId="9" showAll="0"/>
    <pivotField numFmtId="9" showAll="0"/>
    <pivotField numFmtId="165" showAll="0"/>
    <pivotField dataField="1"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Total Revenue" fld="18" baseField="0" baseItem="0" numFmtId="165"/>
  </dataFields>
  <formats count="1">
    <format dxfId="220">
      <pivotArea outline="0" collapsedLevelsAreSubtotals="1" fieldPosition="0"/>
    </format>
  </formats>
  <chartFormats count="6">
    <chartFormat chart="7"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8" count="1" selected="0">
            <x v="0"/>
          </reference>
        </references>
      </pivotArea>
    </chartFormat>
    <chartFormat chart="12" format="8">
      <pivotArea type="data" outline="0" fieldPosition="0">
        <references count="2">
          <reference field="4294967294" count="1" selected="0">
            <x v="0"/>
          </reference>
          <reference field="8" count="1" selected="0">
            <x v="1"/>
          </reference>
        </references>
      </pivotArea>
    </chartFormat>
    <chartFormat chart="12" format="9">
      <pivotArea type="data" outline="0" fieldPosition="0">
        <references count="2">
          <reference field="4294967294" count="1" selected="0">
            <x v="0"/>
          </reference>
          <reference field="8" count="1" selected="0">
            <x v="2"/>
          </reference>
        </references>
      </pivotArea>
    </chartFormat>
    <chartFormat chart="1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13C6EF8-55F5-4F41-82C2-F56A3442BB65}" name="Customer mix by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6:E32" firstHeaderRow="1" firstDataRow="2"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axis="axisCol" showAll="0">
      <items count="4">
        <item x="2"/>
        <item x="1"/>
        <item x="0"/>
        <item t="default"/>
      </items>
    </pivotField>
    <pivotField showAll="0"/>
    <pivotField showAll="0"/>
    <pivotField numFmtId="1" showAll="0"/>
    <pivotField numFmtId="165" showAll="0"/>
    <pivotField numFmtId="165" showAll="0"/>
    <pivotField numFmtId="9" showAll="0"/>
    <pivotField numFmtId="9" showAll="0"/>
    <pivotField numFmtId="165" showAll="0"/>
    <pivotField dataField="1"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9"/>
  </colFields>
  <colItems count="4">
    <i>
      <x/>
    </i>
    <i>
      <x v="1"/>
    </i>
    <i>
      <x v="2"/>
    </i>
    <i t="grand">
      <x/>
    </i>
  </colItems>
  <dataFields count="1">
    <dataField name="customer mix by channel" fld="18" baseField="0" baseItem="0" numFmtId="165"/>
  </dataFields>
  <formats count="2">
    <format dxfId="222">
      <pivotArea outline="0" collapsedLevelsAreSubtotals="1" fieldPosition="0"/>
    </format>
    <format dxfId="221">
      <pivotArea collapsedLevelsAreSubtotals="1" fieldPosition="0">
        <references count="1">
          <reference field="8" count="0"/>
        </references>
      </pivotArea>
    </format>
  </formats>
  <chartFormats count="12">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8" count="1" selected="0">
            <x v="0"/>
          </reference>
        </references>
      </pivotArea>
    </chartFormat>
    <chartFormat chart="12" format="8">
      <pivotArea type="data" outline="0" fieldPosition="0">
        <references count="2">
          <reference field="4294967294" count="1" selected="0">
            <x v="0"/>
          </reference>
          <reference field="8" count="1" selected="0">
            <x v="1"/>
          </reference>
        </references>
      </pivotArea>
    </chartFormat>
    <chartFormat chart="12" format="9">
      <pivotArea type="data" outline="0" fieldPosition="0">
        <references count="2">
          <reference field="4294967294" count="1" selected="0">
            <x v="0"/>
          </reference>
          <reference field="8" count="1" selected="0">
            <x v="2"/>
          </reference>
        </references>
      </pivotArea>
    </chartFormat>
    <chartFormat chart="12" format="10">
      <pivotArea type="data" outline="0" fieldPosition="0">
        <references count="2">
          <reference field="4294967294" count="1" selected="0">
            <x v="0"/>
          </reference>
          <reference field="8" count="1" selected="0">
            <x v="3"/>
          </reference>
        </references>
      </pivotArea>
    </chartFormat>
    <chartFormat chart="17" format="6" series="1">
      <pivotArea type="data" outline="0" fieldPosition="0">
        <references count="2">
          <reference field="4294967294" count="1" selected="0">
            <x v="0"/>
          </reference>
          <reference field="9" count="1" selected="0">
            <x v="0"/>
          </reference>
        </references>
      </pivotArea>
    </chartFormat>
    <chartFormat chart="17" format="7" series="1">
      <pivotArea type="data" outline="0" fieldPosition="0">
        <references count="2">
          <reference field="4294967294" count="1" selected="0">
            <x v="0"/>
          </reference>
          <reference field="9" count="1" selected="0">
            <x v="1"/>
          </reference>
        </references>
      </pivotArea>
    </chartFormat>
    <chartFormat chart="17" format="8" series="1">
      <pivotArea type="data" outline="0" fieldPosition="0">
        <references count="2">
          <reference field="4294967294" count="1" selected="0">
            <x v="0"/>
          </reference>
          <reference field="9" count="1" selected="0">
            <x v="2"/>
          </reference>
        </references>
      </pivotArea>
    </chartFormat>
    <chartFormat chart="17" format="9">
      <pivotArea type="data" outline="0" fieldPosition="0">
        <references count="3">
          <reference field="4294967294" count="1" selected="0">
            <x v="0"/>
          </reference>
          <reference field="8" count="1" selected="0">
            <x v="0"/>
          </reference>
          <reference field="9" count="1" selected="0">
            <x v="0"/>
          </reference>
        </references>
      </pivotArea>
    </chartFormat>
    <chartFormat chart="1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7414E9F-C664-40AD-9B30-C72BFA23DE61}" name="Total revenue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location ref="R2:S20" firstHeaderRow="1" firstDataRow="1"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165" showAll="0"/>
    <pivotField numFmtId="9" showAll="0"/>
    <pivotField numFmtId="9" showAll="0"/>
    <pivotField numFmtId="165" showAll="0"/>
    <pivotField dataField="1" numFmtId="165" showAll="0"/>
    <pivotField numFmtId="165" showAll="0"/>
    <pivotField numFmtId="165"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8" baseField="0" baseItem="0" numFmtId="165"/>
  </dataFields>
  <formats count="1">
    <format dxfId="2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6EC3A0-6562-4551-BFEA-8C3AF9CB0E63}" sourceName="Region">
  <pivotTables>
    <pivotTable tabId="3" name="Revenue by Category"/>
    <pivotTable tabId="3" name="Customer mix by channel"/>
    <pivotTable tabId="3" name="discount sum"/>
    <pivotTable tabId="3" name="Gross product by Product"/>
    <pivotTable tabId="3" name="Gross profit"/>
    <pivotTable tabId="3" name="Gross profit by Category"/>
    <pivotTable tabId="3" name="Month revenue by Category"/>
    <pivotTable tabId="3" name="Prediscount sales"/>
    <pivotTable tabId="3" name="Sum of COGS"/>
    <pivotTable tabId="3" name="sum of Revenue"/>
    <pivotTable tabId="3" name="Total Discount Amount"/>
    <pivotTable tabId="3" name="Total Orders"/>
    <pivotTable tabId="3" name="Total revenue by Country"/>
    <pivotTable tabId="3" name="unitcost sum"/>
    <pivotTable tabId="3" name="unitprice count"/>
    <pivotTable tabId="3" name="Units Sold"/>
    <pivotTable tabId="3" name="Revenue by sales channel"/>
    <pivotTable tabId="3" name="Monthly Revenue by Channel"/>
  </pivotTables>
  <data>
    <tabular pivotCacheId="117722515">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C6B8DD2-5078-4177-A06C-B87C09D4386E}" sourceName="Country">
  <pivotTables>
    <pivotTable tabId="3" name="Monthly Revenue by Channel"/>
    <pivotTable tabId="3" name="Customer mix by channel"/>
    <pivotTable tabId="3" name="discount sum"/>
    <pivotTable tabId="3" name="Gross product by Product"/>
    <pivotTable tabId="3" name="Gross profit"/>
    <pivotTable tabId="3" name="Gross profit by Category"/>
    <pivotTable tabId="3" name="Month revenue by Category"/>
    <pivotTable tabId="3" name="Prediscount sales"/>
    <pivotTable tabId="3" name="Revenue by Category"/>
    <pivotTable tabId="3" name="Revenue by sales channel"/>
    <pivotTable tabId="3" name="Sum of COGS"/>
    <pivotTable tabId="3" name="sum of Revenue"/>
    <pivotTable tabId="3" name="Total Discount Amount"/>
    <pivotTable tabId="3" name="Total Orders"/>
    <pivotTable tabId="3" name="Total revenue by Country"/>
    <pivotTable tabId="3" name="unitcost sum"/>
    <pivotTable tabId="3" name="unitprice count"/>
    <pivotTable tabId="3" name="Units Sold"/>
  </pivotTables>
  <data>
    <tabular pivotCacheId="117722515">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32CE851-A7DE-47B8-82C5-E42B30326A9E}" sourceName="Quarter">
  <pivotTables>
    <pivotTable tabId="3" name="Monthly Revenue by Channel"/>
    <pivotTable tabId="3" name="Customer mix by channel"/>
    <pivotTable tabId="3" name="discount sum"/>
    <pivotTable tabId="3" name="Gross product by Product"/>
    <pivotTable tabId="3" name="Gross profit"/>
    <pivotTable tabId="3" name="Gross profit by Category"/>
    <pivotTable tabId="3" name="Month revenue by Category"/>
    <pivotTable tabId="3" name="Prediscount sales"/>
    <pivotTable tabId="3" name="Revenue by Category"/>
    <pivotTable tabId="3" name="Revenue by sales channel"/>
    <pivotTable tabId="3" name="Sum of COGS"/>
    <pivotTable tabId="3" name="sum of Revenue"/>
    <pivotTable tabId="3" name="Total Discount Amount"/>
    <pivotTable tabId="3" name="Total Orders"/>
    <pivotTable tabId="3" name="Total revenue by Country"/>
    <pivotTable tabId="3" name="unitcost sum"/>
    <pivotTable tabId="3" name="unitprice count"/>
    <pivotTable tabId="3" name="Units Sold"/>
  </pivotTables>
  <data>
    <tabular pivotCacheId="11772251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CA1B82-B3E6-4891-ACE9-9B2C69836DA7}" cache="Slicer_Region" caption="Region" style="SlicerStyleLight2" rowHeight="360000"/>
  <slicer name="Country" xr10:uid="{98EB20E9-3CBF-4EFE-A9AB-BB80C2C172AA}" cache="Slicer_Country" caption="Country" startItem="7" style="SlicerStyleLight2" rowHeight="360000"/>
  <slicer name="Quarter" xr10:uid="{E03FA2C5-C975-4545-8B6E-5C3479A70CB2}" cache="Slicer_Quarter" caption="Quarter" style="SlicerStyleLigh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391950-F12D-4CF9-92F0-B5E529AA1B39}" name="SalesDataTable" displayName="SalesDataTable" ref="A1:V2708" totalsRowShown="0" headerRowDxfId="173" dataDxfId="172">
  <autoFilter ref="A1:V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21" xr3:uid="{A57C2F50-6CB3-46F7-BA22-40B52491FC61}" name="ID" dataDxfId="171"/>
    <tableColumn id="2" xr3:uid="{BEB9B602-9942-47CF-9984-D3A0EEC61357}" name="Order Date" dataDxfId="170"/>
    <tableColumn id="1" xr3:uid="{FBC58736-4BAA-49FB-9FFF-9DCA93A12FF3}" name="Year" dataDxfId="169">
      <calculatedColumnFormula>YEAR(SalesDataTable[[#This Row],[Order Date]])</calculatedColumnFormula>
    </tableColumn>
    <tableColumn id="18" xr3:uid="{02DB7E81-7183-4487-A3D3-4F87067E142F}" name="Quarter" dataDxfId="168">
      <calculatedColumnFormula>"Q"&amp;ROUNDUP(MONTH(SalesDataTable[[#This Row],[Order Date]])/3,0)</calculatedColumnFormula>
    </tableColumn>
    <tableColumn id="19" xr3:uid="{2CC3D845-B0B5-40A4-86BD-2E8E7CB0C8CD}" name="Month No" dataDxfId="167">
      <calculatedColumnFormula>MONTH(SalesDataTable[[#This Row],[Order Date]])</calculatedColumnFormula>
    </tableColumn>
    <tableColumn id="17" xr3:uid="{510D8FB2-0200-429A-BB00-51D5138D9D3E}" name="Month" dataDxfId="166">
      <calculatedColumnFormula>TEXT(SalesDataTable[[#This Row],[Order Date]],"MMM")</calculatedColumnFormula>
    </tableColumn>
    <tableColumn id="3" xr3:uid="{B8745789-B0D5-4E76-A44F-409BB51EA5B9}" name="Region" dataDxfId="165"/>
    <tableColumn id="4" xr3:uid="{5E1EA8CA-5453-40D8-A129-85FBB63D1478}" name="Country" dataDxfId="164"/>
    <tableColumn id="5" xr3:uid="{B616058E-1720-47BE-BF94-6D1407BBF142}" name="Sales Channel" dataDxfId="163"/>
    <tableColumn id="6" xr3:uid="{B72E34C7-E528-464C-9B1D-817A89671D85}" name="Customer Type" dataDxfId="162"/>
    <tableColumn id="7" xr3:uid="{CE9DCE17-881F-4FA1-A96C-9E1C3913AA01}" name="Product Category" dataDxfId="161"/>
    <tableColumn id="8" xr3:uid="{01872E06-BE19-420C-8EAB-BAA8B38F9FBD}" name="Product" dataDxfId="160"/>
    <tableColumn id="9" xr3:uid="{1195F8AE-F7F6-4843-9493-75DA4D08F501}" name="Units Sold" dataDxfId="159"/>
    <tableColumn id="10" xr3:uid="{FB27A540-BDB9-4F97-9CD3-AF1CE0834011}" name="Unit Price" dataDxfId="158"/>
    <tableColumn id="25" xr3:uid="{F2033CA5-5D8F-45E0-A0ED-F896BB7DA107}" name="Pre-discount Sales" dataDxfId="157">
      <calculatedColumnFormula>SalesDataTable[[#This Row],[Units Sold]]*SalesDataTable[[#This Row],[Unit Price]]</calculatedColumnFormula>
    </tableColumn>
    <tableColumn id="11" xr3:uid="{7D1FAB8A-A5EC-4E81-BB46-835A2076C42A}" name="Discount %" dataDxfId="156"/>
    <tableColumn id="24" xr3:uid="{F345C7A1-1C62-4EBE-B122-065219F292B1}" name="Discount Amount" dataDxfId="155">
      <calculatedColumnFormula>SalesDataTable[[#This Row],[Units Sold]]*SalesDataTable[[#This Row],[Unit Price]]*SalesDataTable[[#This Row],[Discount %]]</calculatedColumnFormula>
    </tableColumn>
    <tableColumn id="12" xr3:uid="{4606FC10-A347-4A83-891F-1421580C81E1}" name="Unit Cost" dataDxfId="154"/>
    <tableColumn id="13" xr3:uid="{82154C61-6D11-4F34-B64B-952E3B19A09B}" name="Revenue" dataDxfId="153">
      <calculatedColumnFormula>M2*N2*(1-P2)</calculatedColumnFormula>
    </tableColumn>
    <tableColumn id="14" xr3:uid="{42EEA913-E859-4107-BE16-450B8AF12315}" name="COGS" dataDxfId="152">
      <calculatedColumnFormula>M2*R2</calculatedColumnFormula>
    </tableColumn>
    <tableColumn id="15" xr3:uid="{28654EB9-0C61-4AF8-AB6C-B0416A3DD3BB}" name="Gross Profit" dataDxfId="151">
      <calculatedColumnFormula>S2-T2</calculatedColumnFormula>
    </tableColumn>
    <tableColumn id="16" xr3:uid="{B1F8654F-2FF7-4CF7-B16F-2344D746EC52}" name="Gross Margin %" dataDxfId="150">
      <calculatedColumnFormula>IFERROR(U2/S2,0)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44789-9FA3-45C9-B1CE-E66C09503720}">
  <dimension ref="A2:V44"/>
  <sheetViews>
    <sheetView zoomScale="78" workbookViewId="0"/>
  </sheetViews>
  <sheetFormatPr defaultRowHeight="14.4" x14ac:dyDescent="0.3"/>
  <cols>
    <col min="1" max="1" width="15.6640625" bestFit="1" customWidth="1"/>
    <col min="2" max="2" width="12.44140625" bestFit="1" customWidth="1"/>
    <col min="3" max="3" width="16.88671875" bestFit="1" customWidth="1"/>
    <col min="4" max="4" width="18.109375" bestFit="1" customWidth="1"/>
    <col min="5" max="5" width="16.6640625" bestFit="1" customWidth="1"/>
    <col min="7" max="7" width="24.77734375" bestFit="1" customWidth="1"/>
    <col min="8" max="8" width="16.109375" bestFit="1" customWidth="1"/>
    <col min="9" max="9" width="11.44140625" bestFit="1" customWidth="1"/>
    <col min="10" max="10" width="11.21875" bestFit="1" customWidth="1"/>
    <col min="11" max="11" width="13.33203125" bestFit="1" customWidth="1"/>
    <col min="12" max="12" width="10.5546875" bestFit="1" customWidth="1"/>
    <col min="13" max="13" width="7.5546875" bestFit="1" customWidth="1"/>
    <col min="14" max="15" width="9.109375" bestFit="1" customWidth="1"/>
    <col min="16" max="16" width="10.5546875" bestFit="1" customWidth="1"/>
    <col min="18" max="18" width="13.6640625" bestFit="1" customWidth="1"/>
    <col min="19" max="19" width="14.21875" bestFit="1" customWidth="1"/>
    <col min="21" max="21" width="14.44140625" bestFit="1" customWidth="1"/>
    <col min="22" max="22" width="14.5546875" bestFit="1" customWidth="1"/>
  </cols>
  <sheetData>
    <row r="2" spans="1:22" x14ac:dyDescent="0.3">
      <c r="R2" s="18" t="s">
        <v>7</v>
      </c>
      <c r="S2" t="s">
        <v>73</v>
      </c>
      <c r="U2" t="str">
        <f>R2</f>
        <v>Country</v>
      </c>
      <c r="V2" t="str">
        <f>S2</f>
        <v>Sum of Revenue</v>
      </c>
    </row>
    <row r="3" spans="1:22" x14ac:dyDescent="0.3">
      <c r="A3" t="s">
        <v>73</v>
      </c>
      <c r="C3" t="s">
        <v>74</v>
      </c>
      <c r="E3" t="s">
        <v>75</v>
      </c>
      <c r="G3" s="26" t="s">
        <v>76</v>
      </c>
      <c r="I3" s="26" t="s">
        <v>78</v>
      </c>
      <c r="K3" s="26" t="s">
        <v>77</v>
      </c>
      <c r="R3" s="22" t="s">
        <v>47</v>
      </c>
      <c r="S3" s="13">
        <v>32754.26549999999</v>
      </c>
      <c r="U3" t="str">
        <f t="shared" ref="U3:U15" si="0">R3</f>
        <v>Austria</v>
      </c>
      <c r="V3">
        <f t="shared" ref="V3:V15" si="1">S3</f>
        <v>32754.26549999999</v>
      </c>
    </row>
    <row r="4" spans="1:22" x14ac:dyDescent="0.3">
      <c r="A4" s="13">
        <v>645223.1794999995</v>
      </c>
      <c r="C4" s="13">
        <v>296384.2495000005</v>
      </c>
      <c r="E4" s="14">
        <f>GETPIVOTDATA("Gross Profit",$C$3)/GETPIVOTDATA("Revenue",$A$3)</f>
        <v>0.45935152194884954</v>
      </c>
      <c r="G4" s="15">
        <v>6698</v>
      </c>
      <c r="I4" s="15">
        <v>2707</v>
      </c>
      <c r="K4" s="16">
        <v>348838.93000000058</v>
      </c>
      <c r="R4" s="22" t="s">
        <v>41</v>
      </c>
      <c r="S4" s="13">
        <v>26318.221999999987</v>
      </c>
      <c r="U4" t="str">
        <f t="shared" si="0"/>
        <v>Belgium</v>
      </c>
      <c r="V4">
        <f t="shared" si="1"/>
        <v>26318.221999999987</v>
      </c>
    </row>
    <row r="5" spans="1:22" x14ac:dyDescent="0.3">
      <c r="R5" s="22" t="s">
        <v>27</v>
      </c>
      <c r="S5" s="13">
        <v>23348.653999999995</v>
      </c>
      <c r="U5" t="str">
        <f t="shared" si="0"/>
        <v>Czechia</v>
      </c>
      <c r="V5">
        <f t="shared" si="1"/>
        <v>23348.653999999995</v>
      </c>
    </row>
    <row r="6" spans="1:22" x14ac:dyDescent="0.3">
      <c r="C6" t="s">
        <v>79</v>
      </c>
      <c r="E6" t="s">
        <v>82</v>
      </c>
      <c r="G6" t="s">
        <v>80</v>
      </c>
      <c r="R6" s="22" t="s">
        <v>45</v>
      </c>
      <c r="S6" s="13">
        <v>28462.138000000006</v>
      </c>
      <c r="U6" t="str">
        <f t="shared" si="0"/>
        <v>Denmark</v>
      </c>
      <c r="V6">
        <f t="shared" si="1"/>
        <v>28462.138000000006</v>
      </c>
    </row>
    <row r="7" spans="1:22" x14ac:dyDescent="0.3">
      <c r="C7" s="19">
        <v>137.44999999999868</v>
      </c>
      <c r="E7" s="13">
        <v>2707</v>
      </c>
      <c r="G7" s="13">
        <v>134948.52999999974</v>
      </c>
      <c r="R7" s="22" t="s">
        <v>59</v>
      </c>
      <c r="S7" s="13">
        <v>24075.482</v>
      </c>
      <c r="U7" t="str">
        <f t="shared" si="0"/>
        <v>Finland</v>
      </c>
      <c r="V7">
        <f t="shared" si="1"/>
        <v>24075.482</v>
      </c>
    </row>
    <row r="8" spans="1:22" x14ac:dyDescent="0.3">
      <c r="R8" s="22" t="s">
        <v>67</v>
      </c>
      <c r="S8" s="13">
        <v>55102.048500000012</v>
      </c>
      <c r="U8" t="str">
        <f t="shared" si="0"/>
        <v>France</v>
      </c>
      <c r="V8">
        <f t="shared" si="1"/>
        <v>55102.048500000012</v>
      </c>
    </row>
    <row r="9" spans="1:22" x14ac:dyDescent="0.3">
      <c r="I9" t="s">
        <v>84</v>
      </c>
      <c r="R9" s="22" t="s">
        <v>63</v>
      </c>
      <c r="S9" s="13">
        <v>70034.105500000005</v>
      </c>
      <c r="U9" t="str">
        <f t="shared" si="0"/>
        <v>Germany</v>
      </c>
      <c r="V9">
        <f t="shared" si="1"/>
        <v>70034.105500000005</v>
      </c>
    </row>
    <row r="10" spans="1:22" x14ac:dyDescent="0.3">
      <c r="E10" t="s">
        <v>86</v>
      </c>
      <c r="I10" s="13">
        <v>44733.760500000011</v>
      </c>
      <c r="R10" s="22" t="s">
        <v>38</v>
      </c>
      <c r="S10" s="13">
        <v>16596.517499999994</v>
      </c>
      <c r="U10" t="str">
        <f t="shared" si="0"/>
        <v>Ireland</v>
      </c>
      <c r="V10">
        <f t="shared" si="1"/>
        <v>16596.517499999994</v>
      </c>
    </row>
    <row r="11" spans="1:22" x14ac:dyDescent="0.3">
      <c r="A11" s="18" t="s">
        <v>10</v>
      </c>
      <c r="B11" t="s">
        <v>73</v>
      </c>
      <c r="E11" s="14">
        <f>I10/I13</f>
        <v>6.4835583072763894E-2</v>
      </c>
      <c r="R11" s="22" t="s">
        <v>70</v>
      </c>
      <c r="S11" s="13">
        <v>50319.473499999986</v>
      </c>
      <c r="U11" t="str">
        <f t="shared" si="0"/>
        <v>Italy</v>
      </c>
      <c r="V11">
        <f t="shared" si="1"/>
        <v>50319.473499999986</v>
      </c>
    </row>
    <row r="12" spans="1:22" x14ac:dyDescent="0.3">
      <c r="A12" s="22" t="s">
        <v>43</v>
      </c>
      <c r="B12" s="23">
        <v>198505.1335</v>
      </c>
      <c r="D12" s="18" t="s">
        <v>10</v>
      </c>
      <c r="E12" t="s">
        <v>74</v>
      </c>
      <c r="I12" t="s">
        <v>85</v>
      </c>
      <c r="R12" s="22" t="s">
        <v>51</v>
      </c>
      <c r="S12" s="13">
        <v>42192.776500000007</v>
      </c>
      <c r="U12" t="str">
        <f t="shared" si="0"/>
        <v>Netherlands</v>
      </c>
      <c r="V12">
        <f t="shared" si="1"/>
        <v>42192.776500000007</v>
      </c>
    </row>
    <row r="13" spans="1:22" x14ac:dyDescent="0.3">
      <c r="A13" s="22" t="s">
        <v>24</v>
      </c>
      <c r="B13" s="23">
        <v>87481.988500000065</v>
      </c>
      <c r="D13" s="22" t="s">
        <v>43</v>
      </c>
      <c r="E13" s="24">
        <v>84949.233499999988</v>
      </c>
      <c r="I13" s="13">
        <v>689956.94000000053</v>
      </c>
      <c r="R13" s="22" t="s">
        <v>72</v>
      </c>
      <c r="S13" s="13">
        <v>26376.673999999999</v>
      </c>
      <c r="U13" t="str">
        <f t="shared" si="0"/>
        <v>Norway</v>
      </c>
      <c r="V13">
        <f t="shared" si="1"/>
        <v>26376.673999999999</v>
      </c>
    </row>
    <row r="14" spans="1:22" x14ac:dyDescent="0.3">
      <c r="A14" s="22" t="s">
        <v>54</v>
      </c>
      <c r="B14" s="23">
        <v>55552.427999999942</v>
      </c>
      <c r="D14" s="22" t="s">
        <v>24</v>
      </c>
      <c r="E14" s="24">
        <v>42793.448499999991</v>
      </c>
      <c r="G14" s="18" t="s">
        <v>11</v>
      </c>
      <c r="H14" t="s">
        <v>74</v>
      </c>
      <c r="J14" s="18" t="s">
        <v>103</v>
      </c>
      <c r="K14" s="18" t="s">
        <v>101</v>
      </c>
      <c r="R14" s="22" t="s">
        <v>69</v>
      </c>
      <c r="S14" s="13">
        <v>40290.002</v>
      </c>
      <c r="U14" t="str">
        <f t="shared" si="0"/>
        <v>Poland</v>
      </c>
      <c r="V14">
        <f t="shared" si="1"/>
        <v>40290.002</v>
      </c>
    </row>
    <row r="15" spans="1:22" x14ac:dyDescent="0.3">
      <c r="A15" s="22" t="s">
        <v>29</v>
      </c>
      <c r="B15" s="23">
        <v>179959.14399999997</v>
      </c>
      <c r="D15" s="22" t="s">
        <v>54</v>
      </c>
      <c r="E15" s="24">
        <v>28456.897999999997</v>
      </c>
      <c r="G15" s="22" t="s">
        <v>44</v>
      </c>
      <c r="H15" s="24">
        <v>23659.413500000006</v>
      </c>
      <c r="J15" s="18" t="s">
        <v>87</v>
      </c>
      <c r="K15" t="s">
        <v>43</v>
      </c>
      <c r="L15" t="s">
        <v>24</v>
      </c>
      <c r="M15" t="s">
        <v>54</v>
      </c>
      <c r="N15" t="s">
        <v>29</v>
      </c>
      <c r="O15" t="s">
        <v>34</v>
      </c>
      <c r="P15" t="s">
        <v>88</v>
      </c>
      <c r="R15" s="22" t="s">
        <v>56</v>
      </c>
      <c r="S15" s="13">
        <v>27591.421000000006</v>
      </c>
      <c r="U15" t="str">
        <f t="shared" si="0"/>
        <v>Portugal</v>
      </c>
      <c r="V15">
        <f t="shared" si="1"/>
        <v>27591.421000000006</v>
      </c>
    </row>
    <row r="16" spans="1:22" x14ac:dyDescent="0.3">
      <c r="A16" s="22" t="s">
        <v>34</v>
      </c>
      <c r="B16" s="23">
        <v>123724.48550000004</v>
      </c>
      <c r="D16" s="22" t="s">
        <v>29</v>
      </c>
      <c r="E16" s="24">
        <v>81107.713999999934</v>
      </c>
      <c r="G16" s="22" t="s">
        <v>64</v>
      </c>
      <c r="H16" s="24">
        <v>19925.000000000007</v>
      </c>
      <c r="J16" s="22" t="s">
        <v>90</v>
      </c>
      <c r="K16" s="24">
        <v>14239.866</v>
      </c>
      <c r="L16" s="24">
        <v>5814.8145000000031</v>
      </c>
      <c r="M16" s="24">
        <v>3888.5239999999994</v>
      </c>
      <c r="N16" s="24">
        <v>7457.6759999999995</v>
      </c>
      <c r="O16" s="24">
        <v>7690.9389999999994</v>
      </c>
      <c r="P16" s="24">
        <v>39091.819499999998</v>
      </c>
      <c r="R16" s="22" t="s">
        <v>21</v>
      </c>
      <c r="S16" s="13">
        <v>46624.590999999986</v>
      </c>
      <c r="U16" t="str">
        <f>R16</f>
        <v>Spain</v>
      </c>
      <c r="V16">
        <f>S16</f>
        <v>46624.590999999986</v>
      </c>
    </row>
    <row r="17" spans="1:22" x14ac:dyDescent="0.3">
      <c r="A17" s="22" t="s">
        <v>88</v>
      </c>
      <c r="B17" s="13">
        <v>645223.17950000009</v>
      </c>
      <c r="D17" s="22" t="s">
        <v>34</v>
      </c>
      <c r="E17" s="24">
        <v>59076.955499999975</v>
      </c>
      <c r="G17" s="22" t="s">
        <v>71</v>
      </c>
      <c r="H17" s="24">
        <v>23661.976000000017</v>
      </c>
      <c r="J17" s="22" t="s">
        <v>93</v>
      </c>
      <c r="K17" s="24">
        <v>14934.135499999997</v>
      </c>
      <c r="L17" s="24">
        <v>3825.9454999999998</v>
      </c>
      <c r="M17" s="24">
        <v>3720.5464999999999</v>
      </c>
      <c r="N17" s="24">
        <v>8450.3645000000015</v>
      </c>
      <c r="O17" s="24">
        <v>4716.7249999999995</v>
      </c>
      <c r="P17" s="24">
        <v>35647.716999999997</v>
      </c>
      <c r="R17" s="22" t="s">
        <v>32</v>
      </c>
      <c r="S17" s="13">
        <v>35977.811999999991</v>
      </c>
      <c r="U17" t="str">
        <f t="shared" ref="U17:U19" si="2">R17</f>
        <v>Sweden</v>
      </c>
      <c r="V17">
        <f t="shared" ref="V17:V19" si="3">S17</f>
        <v>35977.811999999991</v>
      </c>
    </row>
    <row r="18" spans="1:22" x14ac:dyDescent="0.3">
      <c r="D18" s="22" t="s">
        <v>88</v>
      </c>
      <c r="E18" s="13">
        <v>296384.24949999986</v>
      </c>
      <c r="G18" s="22" t="s">
        <v>50</v>
      </c>
      <c r="H18" s="24">
        <v>15320.154999999995</v>
      </c>
      <c r="J18" s="22" t="s">
        <v>97</v>
      </c>
      <c r="K18" s="24">
        <v>11071.659499999996</v>
      </c>
      <c r="L18" s="24">
        <v>9074.1214999999975</v>
      </c>
      <c r="M18" s="24">
        <v>5363.5219999999999</v>
      </c>
      <c r="N18" s="24">
        <v>9399.4449999999997</v>
      </c>
      <c r="O18" s="24">
        <v>9788.1504999999979</v>
      </c>
      <c r="P18" s="24">
        <v>44696.898499999988</v>
      </c>
      <c r="R18" s="22" t="s">
        <v>61</v>
      </c>
      <c r="S18" s="13">
        <v>24731.628500000003</v>
      </c>
      <c r="U18" t="str">
        <f t="shared" si="2"/>
        <v>Switzerland</v>
      </c>
      <c r="V18">
        <f t="shared" si="3"/>
        <v>24731.628500000003</v>
      </c>
    </row>
    <row r="19" spans="1:22" x14ac:dyDescent="0.3">
      <c r="A19" s="18" t="s">
        <v>8</v>
      </c>
      <c r="B19" t="s">
        <v>102</v>
      </c>
      <c r="G19" s="22" t="s">
        <v>30</v>
      </c>
      <c r="H19" s="24">
        <v>16171.012999999997</v>
      </c>
      <c r="J19" s="22" t="s">
        <v>100</v>
      </c>
      <c r="K19" s="24">
        <v>17999.036499999998</v>
      </c>
      <c r="L19" s="24">
        <v>6261.7244999999994</v>
      </c>
      <c r="M19" s="24">
        <v>5109.0835000000006</v>
      </c>
      <c r="N19" s="24">
        <v>13686.653999999999</v>
      </c>
      <c r="O19" s="24">
        <v>11632.140499999996</v>
      </c>
      <c r="P19" s="24">
        <v>54688.638999999996</v>
      </c>
      <c r="R19" s="22" t="s">
        <v>53</v>
      </c>
      <c r="S19" s="13">
        <v>74427.368000000002</v>
      </c>
      <c r="U19" t="str">
        <f t="shared" si="2"/>
        <v>United Kingdom</v>
      </c>
      <c r="V19">
        <f t="shared" si="3"/>
        <v>74427.368000000002</v>
      </c>
    </row>
    <row r="20" spans="1:22" x14ac:dyDescent="0.3">
      <c r="A20" s="22" t="s">
        <v>28</v>
      </c>
      <c r="B20" s="13">
        <v>179633.50449999995</v>
      </c>
      <c r="G20" s="22" t="s">
        <v>60</v>
      </c>
      <c r="H20" s="24">
        <v>10633.307000000004</v>
      </c>
      <c r="J20" s="22" t="s">
        <v>99</v>
      </c>
      <c r="K20" s="24">
        <v>15712.019000000002</v>
      </c>
      <c r="L20" s="24">
        <v>6828.2819999999983</v>
      </c>
      <c r="M20" s="24">
        <v>6155.2120000000004</v>
      </c>
      <c r="N20" s="24">
        <v>18083.240000000005</v>
      </c>
      <c r="O20" s="24">
        <v>11456.432000000001</v>
      </c>
      <c r="P20" s="24">
        <v>58235.185000000005</v>
      </c>
      <c r="R20" s="22" t="s">
        <v>88</v>
      </c>
      <c r="S20" s="13">
        <v>645223.17949999997</v>
      </c>
    </row>
    <row r="21" spans="1:22" x14ac:dyDescent="0.3">
      <c r="A21" s="22" t="s">
        <v>48</v>
      </c>
      <c r="B21" s="13">
        <v>92836.006999999969</v>
      </c>
      <c r="G21" s="22" t="s">
        <v>57</v>
      </c>
      <c r="H21" s="24">
        <v>29621.749</v>
      </c>
      <c r="J21" s="22" t="s">
        <v>98</v>
      </c>
      <c r="K21" s="24">
        <v>24714.066999999999</v>
      </c>
      <c r="L21" s="24">
        <v>7999.8939999999984</v>
      </c>
      <c r="M21" s="24">
        <v>4599.9589999999989</v>
      </c>
      <c r="N21" s="24">
        <v>16656.901000000005</v>
      </c>
      <c r="O21" s="24">
        <v>15533.516</v>
      </c>
      <c r="P21" s="24">
        <v>69504.337</v>
      </c>
    </row>
    <row r="22" spans="1:22" x14ac:dyDescent="0.3">
      <c r="A22" s="22" t="s">
        <v>22</v>
      </c>
      <c r="B22" s="13">
        <v>260307.05699999991</v>
      </c>
      <c r="G22" s="22" t="s">
        <v>37</v>
      </c>
      <c r="H22" s="24">
        <v>24748.090500000009</v>
      </c>
      <c r="J22" s="22" t="s">
        <v>96</v>
      </c>
      <c r="K22" s="24">
        <v>15462.850000000002</v>
      </c>
      <c r="L22" s="24">
        <v>10728.260999999999</v>
      </c>
      <c r="M22" s="24">
        <v>6214.9694999999974</v>
      </c>
      <c r="N22" s="24">
        <v>20329.617499999997</v>
      </c>
      <c r="O22" s="24">
        <v>13706.538</v>
      </c>
      <c r="P22" s="24">
        <v>66442.23599999999</v>
      </c>
    </row>
    <row r="23" spans="1:22" x14ac:dyDescent="0.3">
      <c r="A23" s="22" t="s">
        <v>39</v>
      </c>
      <c r="B23" s="13">
        <v>112446.61100000008</v>
      </c>
      <c r="G23" s="22" t="s">
        <v>49</v>
      </c>
      <c r="H23" s="24">
        <v>26994.537000000004</v>
      </c>
      <c r="J23" s="22" t="s">
        <v>95</v>
      </c>
      <c r="K23" s="24">
        <v>12877.885</v>
      </c>
      <c r="L23" s="24">
        <v>10389.151</v>
      </c>
      <c r="M23" s="24">
        <v>4013.6099999999997</v>
      </c>
      <c r="N23" s="24">
        <v>18113.742000000002</v>
      </c>
      <c r="O23" s="24">
        <v>12214.656500000006</v>
      </c>
      <c r="P23" s="24">
        <v>57609.044500000011</v>
      </c>
    </row>
    <row r="24" spans="1:22" x14ac:dyDescent="0.3">
      <c r="A24" s="22" t="s">
        <v>88</v>
      </c>
      <c r="B24" s="13">
        <v>645223.17949999985</v>
      </c>
      <c r="G24" s="22" t="s">
        <v>68</v>
      </c>
      <c r="H24" s="24">
        <v>22959.666000000008</v>
      </c>
      <c r="J24" s="22" t="s">
        <v>94</v>
      </c>
      <c r="K24" s="24">
        <v>14643.894</v>
      </c>
      <c r="L24" s="24">
        <v>7010.6274999999987</v>
      </c>
      <c r="M24" s="24">
        <v>5044.6439999999993</v>
      </c>
      <c r="N24" s="24">
        <v>17186.718499999999</v>
      </c>
      <c r="O24" s="24">
        <v>9723.3945000000022</v>
      </c>
      <c r="P24" s="24">
        <v>53609.2785</v>
      </c>
    </row>
    <row r="25" spans="1:22" x14ac:dyDescent="0.3">
      <c r="G25" s="22" t="s">
        <v>88</v>
      </c>
      <c r="H25" s="13">
        <v>213694.90700000004</v>
      </c>
      <c r="J25" s="22" t="s">
        <v>92</v>
      </c>
      <c r="K25" s="24">
        <v>16643.260499999997</v>
      </c>
      <c r="L25" s="24">
        <v>5882.4334999999983</v>
      </c>
      <c r="M25" s="24">
        <v>4625.8855000000003</v>
      </c>
      <c r="N25" s="24">
        <v>12476.368499999999</v>
      </c>
      <c r="O25" s="24">
        <v>9519.5870000000032</v>
      </c>
      <c r="P25" s="24">
        <v>49147.535000000003</v>
      </c>
    </row>
    <row r="26" spans="1:22" x14ac:dyDescent="0.3">
      <c r="A26" s="18" t="s">
        <v>105</v>
      </c>
      <c r="B26" s="18" t="s">
        <v>101</v>
      </c>
      <c r="J26" s="22" t="s">
        <v>91</v>
      </c>
      <c r="K26" s="24">
        <v>22069.923999999995</v>
      </c>
      <c r="L26" s="24">
        <v>8103.7795000000006</v>
      </c>
      <c r="M26" s="24">
        <v>4683.7350000000006</v>
      </c>
      <c r="N26" s="24">
        <v>19636.293500000003</v>
      </c>
      <c r="O26" s="24">
        <v>11029.907499999999</v>
      </c>
      <c r="P26" s="24">
        <v>65523.639500000005</v>
      </c>
    </row>
    <row r="27" spans="1:22" x14ac:dyDescent="0.3">
      <c r="A27" s="18" t="s">
        <v>87</v>
      </c>
      <c r="B27" t="s">
        <v>36</v>
      </c>
      <c r="C27" t="s">
        <v>33</v>
      </c>
      <c r="D27" t="s">
        <v>23</v>
      </c>
      <c r="E27" t="s">
        <v>88</v>
      </c>
      <c r="J27" s="22" t="s">
        <v>89</v>
      </c>
      <c r="K27" s="24">
        <v>18136.536499999995</v>
      </c>
      <c r="L27" s="24">
        <v>5562.9539999999979</v>
      </c>
      <c r="M27" s="24">
        <v>2132.7370000000001</v>
      </c>
      <c r="N27" s="24">
        <v>18482.123500000009</v>
      </c>
      <c r="O27" s="24">
        <v>6712.4989999999989</v>
      </c>
      <c r="P27" s="24">
        <v>51026.85</v>
      </c>
    </row>
    <row r="28" spans="1:22" x14ac:dyDescent="0.3">
      <c r="A28" s="22" t="s">
        <v>28</v>
      </c>
      <c r="B28" s="24">
        <v>131373.77100000004</v>
      </c>
      <c r="C28" s="24">
        <v>10267.588500000002</v>
      </c>
      <c r="D28" s="24">
        <v>37992.144999999997</v>
      </c>
      <c r="E28" s="24">
        <v>179633.50450000004</v>
      </c>
      <c r="J28" s="22" t="s">
        <v>88</v>
      </c>
      <c r="K28" s="13">
        <v>198505.13349999997</v>
      </c>
      <c r="L28" s="13">
        <v>87481.988499999992</v>
      </c>
      <c r="M28" s="13">
        <v>55552.427999999993</v>
      </c>
      <c r="N28" s="13">
        <v>179959.14400000003</v>
      </c>
      <c r="O28" s="13">
        <v>123724.4855</v>
      </c>
      <c r="P28" s="13">
        <v>645223.17949999997</v>
      </c>
    </row>
    <row r="29" spans="1:22" x14ac:dyDescent="0.3">
      <c r="A29" s="22" t="s">
        <v>48</v>
      </c>
      <c r="B29" s="24">
        <v>12506.107000000002</v>
      </c>
      <c r="C29" s="24">
        <v>38674.321000000004</v>
      </c>
      <c r="D29" s="24">
        <v>41655.578999999998</v>
      </c>
      <c r="E29" s="24">
        <v>92836.007000000012</v>
      </c>
    </row>
    <row r="30" spans="1:22" x14ac:dyDescent="0.3">
      <c r="A30" s="22" t="s">
        <v>22</v>
      </c>
      <c r="B30" s="24">
        <v>40094.50700000002</v>
      </c>
      <c r="C30" s="24">
        <v>117816.29050000002</v>
      </c>
      <c r="D30" s="24">
        <v>102396.25949999994</v>
      </c>
      <c r="E30" s="24">
        <v>260307.05699999997</v>
      </c>
      <c r="G30" s="18" t="s">
        <v>104</v>
      </c>
      <c r="H30" s="18" t="s">
        <v>101</v>
      </c>
    </row>
    <row r="31" spans="1:22" x14ac:dyDescent="0.3">
      <c r="A31" s="22" t="s">
        <v>39</v>
      </c>
      <c r="B31" s="24">
        <v>19783.121499999997</v>
      </c>
      <c r="C31" s="24">
        <v>48631.071499999969</v>
      </c>
      <c r="D31" s="24">
        <v>44032.417999999991</v>
      </c>
      <c r="E31" s="24">
        <v>112446.61099999996</v>
      </c>
      <c r="G31" s="18" t="s">
        <v>87</v>
      </c>
      <c r="H31" t="s">
        <v>28</v>
      </c>
      <c r="I31" t="s">
        <v>48</v>
      </c>
      <c r="J31" t="s">
        <v>22</v>
      </c>
      <c r="K31" t="s">
        <v>39</v>
      </c>
      <c r="L31" t="s">
        <v>88</v>
      </c>
    </row>
    <row r="32" spans="1:22" x14ac:dyDescent="0.3">
      <c r="A32" s="22" t="s">
        <v>88</v>
      </c>
      <c r="B32" s="13">
        <v>203757.50650000005</v>
      </c>
      <c r="C32" s="13">
        <v>215389.27149999997</v>
      </c>
      <c r="D32" s="13">
        <v>226076.40149999992</v>
      </c>
      <c r="E32" s="13">
        <v>645223.17949999997</v>
      </c>
      <c r="G32" s="22" t="s">
        <v>90</v>
      </c>
      <c r="H32" s="24">
        <v>12491.220499999999</v>
      </c>
      <c r="I32" s="24">
        <v>3533.7739999999999</v>
      </c>
      <c r="J32" s="24">
        <v>15431.691499999997</v>
      </c>
      <c r="K32" s="24">
        <v>7635.1335000000008</v>
      </c>
      <c r="L32" s="24">
        <v>39091.819499999998</v>
      </c>
    </row>
    <row r="33" spans="7:12" x14ac:dyDescent="0.3">
      <c r="G33" s="22" t="s">
        <v>93</v>
      </c>
      <c r="H33" s="24">
        <v>11808.350499999999</v>
      </c>
      <c r="I33" s="24">
        <v>4563.2640000000001</v>
      </c>
      <c r="J33" s="24">
        <v>13513.073</v>
      </c>
      <c r="K33" s="24">
        <v>5763.0295000000006</v>
      </c>
      <c r="L33" s="24">
        <v>35647.717000000004</v>
      </c>
    </row>
    <row r="34" spans="7:12" x14ac:dyDescent="0.3">
      <c r="G34" s="22" t="s">
        <v>97</v>
      </c>
      <c r="H34" s="24">
        <v>9777.3490000000002</v>
      </c>
      <c r="I34" s="24">
        <v>9151.630000000001</v>
      </c>
      <c r="J34" s="24">
        <v>19566.944999999996</v>
      </c>
      <c r="K34" s="24">
        <v>6200.9744999999994</v>
      </c>
      <c r="L34" s="24">
        <v>44696.898499999996</v>
      </c>
    </row>
    <row r="35" spans="7:12" x14ac:dyDescent="0.3">
      <c r="G35" s="22" t="s">
        <v>100</v>
      </c>
      <c r="H35" s="24">
        <v>14989.688499999998</v>
      </c>
      <c r="I35" s="24">
        <v>7527.7899999999981</v>
      </c>
      <c r="J35" s="24">
        <v>23702.858500000002</v>
      </c>
      <c r="K35" s="24">
        <v>8468.301999999996</v>
      </c>
      <c r="L35" s="24">
        <v>54688.638999999996</v>
      </c>
    </row>
    <row r="36" spans="7:12" x14ac:dyDescent="0.3">
      <c r="G36" s="22" t="s">
        <v>99</v>
      </c>
      <c r="H36" s="24">
        <v>16926.762000000002</v>
      </c>
      <c r="I36" s="24">
        <v>7365.2180000000026</v>
      </c>
      <c r="J36" s="24">
        <v>23614.114000000016</v>
      </c>
      <c r="K36" s="24">
        <v>10329.090999999999</v>
      </c>
      <c r="L36" s="24">
        <v>58235.185000000019</v>
      </c>
    </row>
    <row r="37" spans="7:12" x14ac:dyDescent="0.3">
      <c r="G37" s="22" t="s">
        <v>98</v>
      </c>
      <c r="H37" s="24">
        <v>24577.590499999998</v>
      </c>
      <c r="I37" s="24">
        <v>10028.388999999997</v>
      </c>
      <c r="J37" s="24">
        <v>24587.236499999999</v>
      </c>
      <c r="K37" s="24">
        <v>10311.121000000001</v>
      </c>
      <c r="L37" s="24">
        <v>69504.337</v>
      </c>
    </row>
    <row r="38" spans="7:12" x14ac:dyDescent="0.3">
      <c r="G38" s="22" t="s">
        <v>96</v>
      </c>
      <c r="H38" s="24">
        <v>12946.293500000003</v>
      </c>
      <c r="I38" s="24">
        <v>8795.5020000000004</v>
      </c>
      <c r="J38" s="24">
        <v>31520.562499999985</v>
      </c>
      <c r="K38" s="24">
        <v>13179.877999999999</v>
      </c>
      <c r="L38" s="24">
        <v>66442.23599999999</v>
      </c>
    </row>
    <row r="39" spans="7:12" x14ac:dyDescent="0.3">
      <c r="G39" s="22" t="s">
        <v>95</v>
      </c>
      <c r="H39" s="24">
        <v>14908.824500000002</v>
      </c>
      <c r="I39" s="24">
        <v>8026.9630000000016</v>
      </c>
      <c r="J39" s="24">
        <v>22948.165999999997</v>
      </c>
      <c r="K39" s="24">
        <v>11725.091000000002</v>
      </c>
      <c r="L39" s="24">
        <v>57609.044500000004</v>
      </c>
    </row>
    <row r="40" spans="7:12" x14ac:dyDescent="0.3">
      <c r="G40" s="22" t="s">
        <v>94</v>
      </c>
      <c r="H40" s="24">
        <v>13879.960500000001</v>
      </c>
      <c r="I40" s="24">
        <v>7498.7170000000015</v>
      </c>
      <c r="J40" s="24">
        <v>21512.432499999999</v>
      </c>
      <c r="K40" s="24">
        <v>10718.168500000003</v>
      </c>
      <c r="L40" s="24">
        <v>53609.2785</v>
      </c>
    </row>
    <row r="41" spans="7:12" x14ac:dyDescent="0.3">
      <c r="G41" s="22" t="s">
        <v>92</v>
      </c>
      <c r="H41" s="24">
        <v>13320.015999999998</v>
      </c>
      <c r="I41" s="24">
        <v>5331.8869999999988</v>
      </c>
      <c r="J41" s="24">
        <v>21372.493999999999</v>
      </c>
      <c r="K41" s="24">
        <v>9123.137999999999</v>
      </c>
      <c r="L41" s="24">
        <v>49147.534999999996</v>
      </c>
    </row>
    <row r="42" spans="7:12" x14ac:dyDescent="0.3">
      <c r="G42" s="22" t="s">
        <v>91</v>
      </c>
      <c r="H42" s="24">
        <v>19349.075499999999</v>
      </c>
      <c r="I42" s="24">
        <v>10733.319000000001</v>
      </c>
      <c r="J42" s="24">
        <v>23409.191999999999</v>
      </c>
      <c r="K42" s="24">
        <v>12032.053</v>
      </c>
      <c r="L42" s="24">
        <v>65523.639500000005</v>
      </c>
    </row>
    <row r="43" spans="7:12" x14ac:dyDescent="0.3">
      <c r="G43" s="22" t="s">
        <v>89</v>
      </c>
      <c r="H43" s="24">
        <v>14658.3735</v>
      </c>
      <c r="I43" s="24">
        <v>10279.554000000002</v>
      </c>
      <c r="J43" s="24">
        <v>19128.291500000003</v>
      </c>
      <c r="K43" s="24">
        <v>6960.6309999999976</v>
      </c>
      <c r="L43" s="24">
        <v>51026.850000000006</v>
      </c>
    </row>
    <row r="44" spans="7:12" x14ac:dyDescent="0.3">
      <c r="G44" s="22" t="s">
        <v>88</v>
      </c>
      <c r="H44" s="13">
        <v>179633.50449999998</v>
      </c>
      <c r="I44" s="13">
        <v>92836.007000000012</v>
      </c>
      <c r="J44" s="13">
        <v>260307.057</v>
      </c>
      <c r="K44" s="13">
        <v>112446.61099999999</v>
      </c>
      <c r="L44" s="13">
        <v>645223.17950000009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1FBB-DF48-47B2-A29D-F4C90711E722}">
  <dimension ref="A1:AL63"/>
  <sheetViews>
    <sheetView showGridLines="0" showRowColHeaders="0" tabSelected="1" zoomScale="63" zoomScaleNormal="228" workbookViewId="0">
      <selection activeCell="J10" sqref="J10"/>
    </sheetView>
  </sheetViews>
  <sheetFormatPr defaultRowHeight="14.4" x14ac:dyDescent="0.3"/>
  <sheetData>
    <row r="1" spans="1:38"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row>
    <row r="2" spans="1:38"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row>
    <row r="3" spans="1:38"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row>
    <row r="4" spans="1:38"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row>
    <row r="5" spans="1:38"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row>
    <row r="6" spans="1:38"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row>
    <row r="7" spans="1:38"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row>
    <row r="8" spans="1:38"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row>
    <row r="9" spans="1:38"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row>
    <row r="10" spans="1:38"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row>
    <row r="11" spans="1:38"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row>
    <row r="12" spans="1:38"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row>
    <row r="13" spans="1:38"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row>
    <row r="14" spans="1:38"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row>
    <row r="15" spans="1:38"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row>
    <row r="16" spans="1:38"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row>
    <row r="17" spans="1:38"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row>
    <row r="18" spans="1:38"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row>
    <row r="19" spans="1:38"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row>
    <row r="20" spans="1:38"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row>
    <row r="21" spans="1:38"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row>
    <row r="22" spans="1:38"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row>
    <row r="23" spans="1:38"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row>
    <row r="24" spans="1:38"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row>
    <row r="25" spans="1:38"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row>
    <row r="26" spans="1:38"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row>
    <row r="27" spans="1:38"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row>
    <row r="28" spans="1:38"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row>
    <row r="29" spans="1:38"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row>
    <row r="30" spans="1:38" x14ac:dyDescent="0.3">
      <c r="A30" s="25"/>
      <c r="B30" s="25"/>
      <c r="C30" s="25"/>
      <c r="D30" s="25"/>
      <c r="E30" s="25"/>
      <c r="F30" s="25"/>
      <c r="G30" s="25"/>
      <c r="H30" s="25"/>
      <c r="I30" s="25"/>
      <c r="J30" s="25"/>
      <c r="K30" s="25"/>
      <c r="L30" s="25"/>
      <c r="M30" s="25"/>
      <c r="N30" s="25"/>
      <c r="O30" s="25"/>
      <c r="P30" s="25"/>
      <c r="Q30" s="25"/>
      <c r="R30" s="25"/>
      <c r="S30" s="25"/>
      <c r="T30" s="25"/>
      <c r="U30" s="25"/>
      <c r="V30" s="25"/>
      <c r="W30" s="17"/>
      <c r="X30" s="17"/>
      <c r="Y30" s="17"/>
      <c r="Z30" s="17"/>
      <c r="AA30" s="17"/>
      <c r="AB30" s="17"/>
      <c r="AC30" s="17"/>
      <c r="AD30" s="17"/>
      <c r="AE30" s="17"/>
      <c r="AF30" s="17"/>
      <c r="AG30" s="17"/>
      <c r="AH30" s="17"/>
      <c r="AI30" s="17"/>
      <c r="AJ30" s="17"/>
      <c r="AK30" s="17"/>
      <c r="AL30" s="17"/>
    </row>
    <row r="31" spans="1:38" x14ac:dyDescent="0.3">
      <c r="A31" s="25"/>
      <c r="B31" s="25"/>
      <c r="C31" s="25"/>
      <c r="D31" s="25"/>
      <c r="E31" s="25"/>
      <c r="F31" s="25"/>
      <c r="G31" s="25"/>
      <c r="H31" s="25"/>
      <c r="I31" s="25"/>
      <c r="J31" s="25"/>
      <c r="K31" s="25"/>
      <c r="L31" s="25"/>
      <c r="M31" s="25"/>
      <c r="N31" s="25"/>
      <c r="O31" s="25"/>
      <c r="P31" s="25"/>
      <c r="Q31" s="25"/>
      <c r="R31" s="25"/>
      <c r="S31" s="25"/>
      <c r="T31" s="25"/>
      <c r="U31" s="25"/>
      <c r="V31" s="25"/>
      <c r="W31" s="17"/>
      <c r="X31" s="17"/>
      <c r="Y31" s="17"/>
      <c r="Z31" s="17"/>
      <c r="AA31" s="17"/>
      <c r="AB31" s="17"/>
      <c r="AC31" s="17"/>
      <c r="AD31" s="17"/>
      <c r="AE31" s="17"/>
      <c r="AF31" s="17"/>
      <c r="AG31" s="17"/>
      <c r="AH31" s="17"/>
      <c r="AI31" s="17"/>
      <c r="AJ31" s="17"/>
      <c r="AK31" s="17"/>
      <c r="AL31" s="17"/>
    </row>
    <row r="32" spans="1:38" x14ac:dyDescent="0.3">
      <c r="A32" s="25"/>
      <c r="B32" s="25"/>
      <c r="C32" s="25"/>
      <c r="D32" s="25"/>
      <c r="E32" s="25"/>
      <c r="F32" s="25"/>
      <c r="G32" s="25"/>
      <c r="H32" s="25"/>
      <c r="I32" s="25"/>
      <c r="J32" s="25"/>
      <c r="K32" s="25"/>
      <c r="L32" s="25"/>
      <c r="M32" s="25"/>
      <c r="N32" s="25"/>
      <c r="O32" s="25"/>
      <c r="P32" s="25"/>
      <c r="Q32" s="25"/>
      <c r="R32" s="25"/>
      <c r="S32" s="25"/>
      <c r="T32" s="25"/>
      <c r="U32" s="25"/>
      <c r="V32" s="25"/>
      <c r="W32" s="17"/>
      <c r="X32" s="17"/>
      <c r="Y32" s="17"/>
      <c r="Z32" s="17"/>
      <c r="AA32" s="17"/>
      <c r="AB32" s="17"/>
      <c r="AC32" s="17"/>
      <c r="AD32" s="17"/>
      <c r="AE32" s="17"/>
      <c r="AF32" s="17"/>
      <c r="AG32" s="17"/>
      <c r="AH32" s="17"/>
      <c r="AI32" s="17"/>
      <c r="AJ32" s="17"/>
      <c r="AK32" s="17"/>
      <c r="AL32" s="17"/>
    </row>
    <row r="33" spans="1:38" x14ac:dyDescent="0.3">
      <c r="A33" s="25"/>
      <c r="B33" s="25"/>
      <c r="C33" s="25"/>
      <c r="D33" s="25"/>
      <c r="E33" s="25"/>
      <c r="F33" s="25"/>
      <c r="G33" s="25"/>
      <c r="H33" s="25"/>
      <c r="I33" s="25"/>
      <c r="J33" s="25"/>
      <c r="K33" s="25"/>
      <c r="L33" s="25"/>
      <c r="M33" s="25"/>
      <c r="N33" s="25"/>
      <c r="O33" s="25"/>
      <c r="P33" s="25"/>
      <c r="Q33" s="25"/>
      <c r="R33" s="25"/>
      <c r="S33" s="25"/>
      <c r="T33" s="25"/>
      <c r="U33" s="25"/>
      <c r="V33" s="25"/>
      <c r="W33" s="17"/>
      <c r="X33" s="17"/>
      <c r="Y33" s="17"/>
      <c r="Z33" s="17"/>
      <c r="AA33" s="17"/>
      <c r="AB33" s="17"/>
      <c r="AC33" s="17"/>
      <c r="AD33" s="17"/>
      <c r="AE33" s="17"/>
      <c r="AF33" s="17"/>
      <c r="AG33" s="17"/>
      <c r="AH33" s="17"/>
      <c r="AI33" s="17"/>
      <c r="AJ33" s="17"/>
      <c r="AK33" s="17"/>
      <c r="AL33" s="17"/>
    </row>
    <row r="34" spans="1:38" x14ac:dyDescent="0.3">
      <c r="A34" s="25"/>
      <c r="B34" s="25"/>
      <c r="C34" s="25"/>
      <c r="D34" s="25"/>
      <c r="E34" s="25"/>
      <c r="F34" s="25"/>
      <c r="G34" s="25"/>
      <c r="H34" s="25"/>
      <c r="I34" s="25"/>
      <c r="J34" s="25"/>
      <c r="K34" s="25"/>
      <c r="L34" s="25"/>
      <c r="M34" s="25"/>
      <c r="N34" s="25"/>
      <c r="O34" s="25"/>
      <c r="P34" s="25"/>
      <c r="Q34" s="25"/>
      <c r="R34" s="25"/>
      <c r="S34" s="25"/>
      <c r="T34" s="25"/>
      <c r="U34" s="25"/>
      <c r="V34" s="25"/>
      <c r="W34" s="17"/>
      <c r="X34" s="17"/>
      <c r="Y34" s="17"/>
      <c r="Z34" s="17"/>
      <c r="AA34" s="17"/>
      <c r="AB34" s="17"/>
      <c r="AC34" s="17"/>
      <c r="AD34" s="17"/>
      <c r="AE34" s="17"/>
      <c r="AF34" s="17"/>
      <c r="AG34" s="17"/>
      <c r="AH34" s="17"/>
      <c r="AI34" s="17"/>
      <c r="AJ34" s="17"/>
      <c r="AK34" s="17"/>
      <c r="AL34" s="17"/>
    </row>
    <row r="35" spans="1:38" x14ac:dyDescent="0.3">
      <c r="A35" s="25"/>
      <c r="B35" s="25"/>
      <c r="C35" s="25"/>
      <c r="D35" s="25"/>
      <c r="E35" s="25"/>
      <c r="F35" s="25"/>
      <c r="G35" s="25"/>
      <c r="H35" s="25"/>
      <c r="I35" s="25"/>
      <c r="J35" s="25"/>
      <c r="K35" s="25"/>
      <c r="L35" s="25"/>
      <c r="M35" s="25"/>
      <c r="N35" s="25"/>
      <c r="O35" s="25"/>
      <c r="P35" s="25"/>
      <c r="Q35" s="25"/>
      <c r="R35" s="25"/>
      <c r="S35" s="25"/>
      <c r="T35" s="25"/>
      <c r="U35" s="25"/>
      <c r="V35" s="25"/>
      <c r="W35" s="17"/>
      <c r="X35" s="17"/>
      <c r="Y35" s="17"/>
      <c r="Z35" s="17"/>
      <c r="AA35" s="17"/>
      <c r="AB35" s="17"/>
      <c r="AC35" s="17"/>
      <c r="AD35" s="17"/>
      <c r="AE35" s="17"/>
      <c r="AF35" s="17"/>
      <c r="AG35" s="17"/>
      <c r="AH35" s="17"/>
      <c r="AI35" s="17"/>
      <c r="AJ35" s="17"/>
      <c r="AK35" s="17"/>
      <c r="AL35" s="17"/>
    </row>
    <row r="36" spans="1:38" x14ac:dyDescent="0.3">
      <c r="A36" s="25"/>
      <c r="B36" s="25"/>
      <c r="C36" s="25"/>
      <c r="D36" s="25"/>
      <c r="E36" s="25"/>
      <c r="F36" s="25"/>
      <c r="G36" s="25"/>
      <c r="H36" s="25"/>
      <c r="I36" s="25"/>
      <c r="J36" s="25"/>
      <c r="K36" s="25"/>
      <c r="L36" s="25"/>
      <c r="M36" s="25"/>
      <c r="N36" s="25"/>
      <c r="O36" s="25"/>
      <c r="P36" s="25"/>
      <c r="Q36" s="25"/>
      <c r="R36" s="25"/>
      <c r="S36" s="25"/>
      <c r="T36" s="25"/>
      <c r="U36" s="25"/>
      <c r="V36" s="25"/>
      <c r="W36" s="17"/>
      <c r="X36" s="17"/>
      <c r="Y36" s="17"/>
      <c r="Z36" s="17"/>
      <c r="AA36" s="17"/>
      <c r="AB36" s="17"/>
      <c r="AC36" s="17"/>
      <c r="AD36" s="17"/>
      <c r="AE36" s="17"/>
      <c r="AF36" s="17"/>
      <c r="AG36" s="17"/>
      <c r="AH36" s="17"/>
      <c r="AI36" s="17"/>
      <c r="AJ36" s="17"/>
      <c r="AK36" s="17"/>
      <c r="AL36" s="17"/>
    </row>
    <row r="37" spans="1:38" x14ac:dyDescent="0.3">
      <c r="A37" s="25"/>
      <c r="B37" s="25"/>
      <c r="C37" s="25"/>
      <c r="D37" s="25"/>
      <c r="E37" s="25"/>
      <c r="F37" s="25"/>
      <c r="G37" s="25"/>
      <c r="H37" s="25"/>
      <c r="I37" s="25"/>
      <c r="J37" s="25"/>
      <c r="K37" s="25"/>
      <c r="L37" s="25"/>
      <c r="M37" s="25"/>
      <c r="N37" s="25"/>
      <c r="O37" s="25"/>
      <c r="P37" s="25"/>
      <c r="Q37" s="25"/>
      <c r="R37" s="25"/>
      <c r="S37" s="25"/>
      <c r="T37" s="25"/>
      <c r="U37" s="25"/>
      <c r="V37" s="25"/>
      <c r="W37" s="17"/>
      <c r="X37" s="17"/>
      <c r="Y37" s="17"/>
      <c r="Z37" s="17"/>
      <c r="AA37" s="17"/>
      <c r="AB37" s="17"/>
      <c r="AC37" s="17"/>
      <c r="AD37" s="17"/>
      <c r="AE37" s="17"/>
      <c r="AF37" s="17"/>
      <c r="AG37" s="17"/>
      <c r="AH37" s="17"/>
      <c r="AI37" s="17"/>
      <c r="AJ37" s="17"/>
      <c r="AK37" s="17"/>
      <c r="AL37" s="17"/>
    </row>
    <row r="38" spans="1:38" x14ac:dyDescent="0.3">
      <c r="A38" s="25"/>
      <c r="B38" s="25"/>
      <c r="C38" s="25"/>
      <c r="D38" s="25"/>
      <c r="E38" s="25"/>
      <c r="F38" s="25"/>
      <c r="G38" s="25"/>
      <c r="H38" s="25"/>
      <c r="I38" s="25"/>
      <c r="J38" s="25"/>
      <c r="K38" s="25"/>
      <c r="L38" s="25"/>
      <c r="M38" s="25"/>
      <c r="N38" s="25"/>
      <c r="O38" s="25"/>
      <c r="P38" s="25"/>
      <c r="Q38" s="25"/>
      <c r="R38" s="25"/>
      <c r="S38" s="25"/>
      <c r="T38" s="25"/>
      <c r="U38" s="25"/>
      <c r="V38" s="25"/>
      <c r="W38" s="17"/>
      <c r="X38" s="17"/>
      <c r="Y38" s="17"/>
      <c r="Z38" s="17"/>
      <c r="AA38" s="17"/>
      <c r="AB38" s="17"/>
      <c r="AC38" s="17"/>
      <c r="AD38" s="17"/>
      <c r="AE38" s="17"/>
      <c r="AF38" s="17"/>
      <c r="AG38" s="17"/>
      <c r="AH38" s="17"/>
      <c r="AI38" s="17"/>
      <c r="AJ38" s="17"/>
      <c r="AK38" s="17"/>
      <c r="AL38" s="17"/>
    </row>
    <row r="39" spans="1:38" x14ac:dyDescent="0.3">
      <c r="A39" s="25"/>
      <c r="B39" s="25"/>
      <c r="C39" s="25"/>
      <c r="D39" s="25"/>
      <c r="E39" s="25"/>
      <c r="F39" s="25"/>
      <c r="G39" s="25"/>
      <c r="H39" s="25"/>
      <c r="I39" s="25"/>
      <c r="J39" s="25"/>
      <c r="K39" s="25"/>
      <c r="L39" s="25"/>
      <c r="M39" s="25"/>
      <c r="N39" s="25"/>
      <c r="O39" s="25"/>
      <c r="P39" s="25"/>
      <c r="Q39" s="25"/>
      <c r="R39" s="25"/>
      <c r="S39" s="25"/>
      <c r="T39" s="25"/>
      <c r="U39" s="25"/>
      <c r="V39" s="25"/>
      <c r="W39" s="17"/>
      <c r="X39" s="17"/>
      <c r="Y39" s="17"/>
      <c r="Z39" s="17"/>
      <c r="AA39" s="17"/>
      <c r="AB39" s="17"/>
      <c r="AC39" s="17"/>
      <c r="AD39" s="17"/>
      <c r="AE39" s="17"/>
      <c r="AF39" s="17"/>
      <c r="AG39" s="17"/>
      <c r="AH39" s="17"/>
      <c r="AI39" s="17"/>
      <c r="AJ39" s="17"/>
      <c r="AK39" s="17"/>
      <c r="AL39" s="17"/>
    </row>
    <row r="40" spans="1:38" x14ac:dyDescent="0.3">
      <c r="A40" s="25"/>
      <c r="B40" s="25"/>
      <c r="C40" s="25"/>
      <c r="D40" s="25"/>
      <c r="E40" s="25"/>
      <c r="F40" s="25"/>
      <c r="G40" s="25"/>
      <c r="H40" s="25"/>
      <c r="I40" s="25"/>
      <c r="J40" s="25"/>
      <c r="K40" s="25"/>
      <c r="L40" s="25"/>
      <c r="M40" s="25"/>
      <c r="N40" s="25"/>
      <c r="O40" s="25"/>
      <c r="P40" s="25"/>
      <c r="Q40" s="25"/>
      <c r="R40" s="25"/>
      <c r="S40" s="25"/>
      <c r="T40" s="25"/>
      <c r="U40" s="25"/>
      <c r="V40" s="25"/>
      <c r="W40" s="17"/>
      <c r="X40" s="17"/>
      <c r="Y40" s="17"/>
      <c r="Z40" s="17"/>
      <c r="AA40" s="17"/>
      <c r="AB40" s="17"/>
      <c r="AC40" s="17"/>
      <c r="AD40" s="17"/>
      <c r="AE40" s="17"/>
      <c r="AF40" s="17"/>
      <c r="AG40" s="17"/>
      <c r="AH40" s="17"/>
      <c r="AI40" s="17"/>
      <c r="AJ40" s="17"/>
      <c r="AK40" s="17"/>
      <c r="AL40" s="17"/>
    </row>
    <row r="41" spans="1:38" x14ac:dyDescent="0.3">
      <c r="A41" s="25"/>
      <c r="B41" s="25"/>
      <c r="C41" s="25"/>
      <c r="D41" s="25"/>
      <c r="E41" s="25"/>
      <c r="F41" s="25"/>
      <c r="G41" s="25"/>
      <c r="H41" s="25"/>
      <c r="I41" s="25"/>
      <c r="J41" s="25"/>
      <c r="K41" s="25"/>
      <c r="L41" s="25"/>
      <c r="M41" s="25"/>
      <c r="N41" s="25"/>
      <c r="O41" s="25"/>
      <c r="P41" s="25"/>
      <c r="Q41" s="25"/>
      <c r="R41" s="25"/>
      <c r="S41" s="25"/>
      <c r="T41" s="25"/>
      <c r="U41" s="25"/>
      <c r="V41" s="25"/>
      <c r="W41" s="17"/>
      <c r="X41" s="17"/>
      <c r="Y41" s="17"/>
      <c r="Z41" s="17"/>
      <c r="AA41" s="17"/>
      <c r="AB41" s="17"/>
      <c r="AC41" s="17"/>
      <c r="AD41" s="17"/>
      <c r="AE41" s="17"/>
      <c r="AF41" s="17"/>
      <c r="AG41" s="17"/>
      <c r="AH41" s="17"/>
      <c r="AI41" s="17"/>
      <c r="AJ41" s="17"/>
      <c r="AK41" s="17"/>
      <c r="AL41" s="17"/>
    </row>
    <row r="42" spans="1:38" x14ac:dyDescent="0.3">
      <c r="A42" s="25"/>
      <c r="B42" s="25"/>
      <c r="C42" s="25"/>
      <c r="D42" s="25"/>
      <c r="E42" s="25"/>
      <c r="F42" s="25"/>
      <c r="G42" s="25"/>
      <c r="H42" s="25"/>
      <c r="I42" s="25"/>
      <c r="J42" s="25"/>
      <c r="K42" s="25"/>
      <c r="L42" s="25"/>
      <c r="M42" s="25"/>
      <c r="N42" s="25"/>
      <c r="O42" s="25"/>
      <c r="P42" s="25"/>
      <c r="Q42" s="25"/>
      <c r="R42" s="25"/>
      <c r="S42" s="25"/>
      <c r="T42" s="25"/>
      <c r="U42" s="25"/>
      <c r="V42" s="25"/>
      <c r="W42" s="17"/>
      <c r="X42" s="17"/>
      <c r="Y42" s="17"/>
      <c r="Z42" s="17"/>
      <c r="AA42" s="17"/>
      <c r="AB42" s="17"/>
      <c r="AC42" s="17"/>
      <c r="AD42" s="17"/>
      <c r="AE42" s="17"/>
      <c r="AF42" s="17"/>
      <c r="AG42" s="17"/>
      <c r="AH42" s="17"/>
      <c r="AI42" s="17"/>
      <c r="AJ42" s="17"/>
      <c r="AK42" s="17"/>
      <c r="AL42" s="17"/>
    </row>
    <row r="43" spans="1:38" x14ac:dyDescent="0.3">
      <c r="A43" s="25"/>
      <c r="B43" s="25"/>
      <c r="C43" s="25"/>
      <c r="D43" s="25"/>
      <c r="E43" s="25"/>
      <c r="F43" s="25"/>
      <c r="G43" s="25"/>
      <c r="H43" s="25"/>
      <c r="I43" s="25"/>
      <c r="J43" s="25"/>
      <c r="K43" s="25"/>
      <c r="L43" s="25"/>
      <c r="M43" s="25"/>
      <c r="N43" s="25"/>
      <c r="O43" s="25"/>
      <c r="P43" s="25"/>
      <c r="Q43" s="25"/>
      <c r="R43" s="25"/>
      <c r="S43" s="25"/>
      <c r="T43" s="25"/>
      <c r="U43" s="25"/>
      <c r="V43" s="25"/>
      <c r="W43" s="17"/>
      <c r="X43" s="17"/>
      <c r="Y43" s="17"/>
      <c r="Z43" s="17"/>
      <c r="AA43" s="17"/>
      <c r="AB43" s="17"/>
      <c r="AC43" s="17"/>
      <c r="AD43" s="17"/>
      <c r="AE43" s="17"/>
      <c r="AF43" s="17"/>
      <c r="AG43" s="17"/>
      <c r="AH43" s="17"/>
      <c r="AI43" s="17"/>
      <c r="AJ43" s="17"/>
      <c r="AK43" s="17"/>
      <c r="AL43" s="17"/>
    </row>
    <row r="44" spans="1:38" x14ac:dyDescent="0.3">
      <c r="A44" s="25"/>
      <c r="B44" s="25"/>
      <c r="C44" s="25"/>
      <c r="D44" s="25"/>
      <c r="E44" s="25"/>
      <c r="F44" s="25"/>
      <c r="G44" s="25"/>
      <c r="H44" s="25"/>
      <c r="I44" s="25"/>
      <c r="J44" s="25"/>
      <c r="K44" s="25"/>
      <c r="L44" s="25"/>
      <c r="M44" s="25"/>
      <c r="N44" s="25"/>
      <c r="O44" s="25"/>
      <c r="P44" s="25"/>
      <c r="Q44" s="25"/>
      <c r="R44" s="25"/>
      <c r="S44" s="25"/>
      <c r="T44" s="25"/>
      <c r="U44" s="25"/>
      <c r="V44" s="25"/>
      <c r="W44" s="17"/>
      <c r="X44" s="17"/>
      <c r="Y44" s="17"/>
      <c r="Z44" s="17"/>
      <c r="AA44" s="17"/>
      <c r="AB44" s="17"/>
      <c r="AC44" s="17"/>
      <c r="AD44" s="17"/>
      <c r="AE44" s="17"/>
      <c r="AF44" s="17"/>
      <c r="AG44" s="17"/>
      <c r="AH44" s="17"/>
      <c r="AI44" s="17"/>
      <c r="AJ44" s="17"/>
      <c r="AK44" s="17"/>
      <c r="AL44" s="17"/>
    </row>
    <row r="45" spans="1:38" x14ac:dyDescent="0.3">
      <c r="A45" s="25"/>
      <c r="B45" s="25"/>
      <c r="C45" s="25"/>
      <c r="D45" s="25"/>
      <c r="E45" s="25"/>
      <c r="F45" s="25"/>
      <c r="G45" s="25"/>
      <c r="H45" s="25"/>
      <c r="I45" s="25"/>
      <c r="J45" s="25"/>
      <c r="K45" s="25"/>
      <c r="L45" s="25"/>
      <c r="M45" s="25"/>
      <c r="N45" s="25"/>
      <c r="O45" s="25"/>
      <c r="P45" s="25"/>
      <c r="Q45" s="25"/>
      <c r="R45" s="25"/>
      <c r="S45" s="25"/>
      <c r="T45" s="25"/>
      <c r="U45" s="25"/>
      <c r="V45" s="25"/>
      <c r="W45" s="17"/>
      <c r="X45" s="17"/>
      <c r="Y45" s="17"/>
      <c r="Z45" s="17"/>
      <c r="AA45" s="17"/>
      <c r="AB45" s="17"/>
      <c r="AC45" s="17"/>
      <c r="AD45" s="17"/>
      <c r="AE45" s="17"/>
      <c r="AF45" s="17"/>
      <c r="AG45" s="17"/>
      <c r="AH45" s="17"/>
      <c r="AI45" s="17"/>
      <c r="AJ45" s="17"/>
      <c r="AK45" s="17"/>
      <c r="AL45" s="17"/>
    </row>
    <row r="46" spans="1:38" x14ac:dyDescent="0.3">
      <c r="A46" s="25"/>
      <c r="B46" s="25"/>
      <c r="C46" s="25"/>
      <c r="D46" s="25"/>
      <c r="E46" s="25"/>
      <c r="F46" s="25"/>
      <c r="G46" s="25"/>
      <c r="H46" s="25"/>
      <c r="I46" s="25"/>
      <c r="J46" s="25"/>
      <c r="K46" s="25"/>
      <c r="L46" s="25"/>
      <c r="M46" s="25"/>
      <c r="N46" s="25"/>
      <c r="O46" s="25"/>
      <c r="P46" s="25"/>
      <c r="Q46" s="25"/>
      <c r="R46" s="25"/>
      <c r="S46" s="25"/>
      <c r="T46" s="25"/>
      <c r="U46" s="25"/>
      <c r="V46" s="25"/>
      <c r="W46" s="17"/>
      <c r="X46" s="17"/>
      <c r="Y46" s="17"/>
      <c r="Z46" s="17"/>
      <c r="AA46" s="17"/>
      <c r="AB46" s="17"/>
      <c r="AC46" s="17"/>
      <c r="AD46" s="17"/>
      <c r="AE46" s="17"/>
      <c r="AF46" s="17"/>
      <c r="AG46" s="17"/>
      <c r="AH46" s="17"/>
      <c r="AI46" s="17"/>
      <c r="AJ46" s="17"/>
      <c r="AK46" s="17"/>
      <c r="AL46" s="17"/>
    </row>
    <row r="47" spans="1:38" x14ac:dyDescent="0.3">
      <c r="A47" s="25"/>
      <c r="B47" s="25"/>
      <c r="C47" s="25"/>
      <c r="D47" s="25"/>
      <c r="E47" s="25"/>
      <c r="F47" s="25"/>
      <c r="G47" s="25"/>
      <c r="H47" s="25"/>
      <c r="I47" s="25"/>
      <c r="J47" s="25"/>
      <c r="K47" s="25"/>
      <c r="L47" s="25"/>
      <c r="M47" s="25"/>
      <c r="N47" s="25"/>
      <c r="O47" s="25"/>
      <c r="P47" s="25"/>
      <c r="Q47" s="25"/>
      <c r="R47" s="25"/>
      <c r="S47" s="25"/>
      <c r="T47" s="25"/>
      <c r="U47" s="25"/>
      <c r="V47" s="25"/>
      <c r="W47" s="17"/>
      <c r="X47" s="17"/>
      <c r="Y47" s="17"/>
      <c r="Z47" s="17"/>
      <c r="AA47" s="17"/>
      <c r="AB47" s="17"/>
      <c r="AC47" s="17"/>
      <c r="AD47" s="17"/>
      <c r="AE47" s="17"/>
      <c r="AF47" s="17"/>
      <c r="AG47" s="17"/>
      <c r="AH47" s="17"/>
      <c r="AI47" s="17"/>
      <c r="AJ47" s="17"/>
      <c r="AK47" s="17"/>
      <c r="AL47" s="17"/>
    </row>
    <row r="48" spans="1:38" x14ac:dyDescent="0.3">
      <c r="A48" s="25"/>
      <c r="B48" s="25"/>
      <c r="C48" s="25"/>
      <c r="D48" s="25"/>
      <c r="E48" s="25"/>
      <c r="F48" s="25"/>
      <c r="G48" s="25"/>
      <c r="H48" s="25"/>
      <c r="I48" s="25"/>
      <c r="J48" s="25"/>
      <c r="K48" s="25"/>
      <c r="L48" s="25"/>
      <c r="M48" s="25"/>
      <c r="N48" s="25"/>
      <c r="O48" s="25"/>
      <c r="P48" s="25"/>
      <c r="Q48" s="25"/>
      <c r="R48" s="25"/>
      <c r="S48" s="25"/>
      <c r="T48" s="25"/>
      <c r="U48" s="25"/>
      <c r="V48" s="25"/>
      <c r="W48" s="17"/>
      <c r="X48" s="17"/>
      <c r="Y48" s="17"/>
      <c r="Z48" s="17"/>
      <c r="AA48" s="17"/>
      <c r="AB48" s="17"/>
      <c r="AC48" s="17"/>
      <c r="AD48" s="17"/>
      <c r="AE48" s="17"/>
      <c r="AF48" s="17"/>
      <c r="AG48" s="17"/>
      <c r="AH48" s="17"/>
      <c r="AI48" s="17"/>
      <c r="AJ48" s="17"/>
      <c r="AK48" s="17"/>
      <c r="AL48" s="17"/>
    </row>
    <row r="49" spans="1:38" x14ac:dyDescent="0.3">
      <c r="A49" s="25"/>
      <c r="B49" s="25"/>
      <c r="C49" s="25"/>
      <c r="D49" s="25"/>
      <c r="E49" s="25"/>
      <c r="F49" s="25"/>
      <c r="G49" s="25"/>
      <c r="H49" s="25"/>
      <c r="I49" s="25"/>
      <c r="J49" s="25"/>
      <c r="K49" s="25"/>
      <c r="L49" s="25"/>
      <c r="M49" s="25"/>
      <c r="N49" s="25"/>
      <c r="O49" s="25"/>
      <c r="P49" s="25"/>
      <c r="Q49" s="25"/>
      <c r="R49" s="25"/>
      <c r="S49" s="25"/>
      <c r="T49" s="25"/>
      <c r="U49" s="25"/>
      <c r="V49" s="25"/>
      <c r="W49" s="17"/>
      <c r="X49" s="17"/>
      <c r="Y49" s="17"/>
      <c r="Z49" s="17"/>
      <c r="AA49" s="17"/>
      <c r="AB49" s="17"/>
      <c r="AC49" s="17"/>
      <c r="AD49" s="17"/>
      <c r="AE49" s="17"/>
      <c r="AF49" s="17"/>
      <c r="AG49" s="17"/>
      <c r="AH49" s="17"/>
      <c r="AI49" s="17"/>
      <c r="AJ49" s="17"/>
      <c r="AK49" s="17"/>
      <c r="AL49" s="17"/>
    </row>
    <row r="50" spans="1:38" x14ac:dyDescent="0.3">
      <c r="A50" s="25"/>
      <c r="B50" s="25"/>
      <c r="C50" s="25"/>
      <c r="D50" s="25"/>
      <c r="E50" s="25"/>
      <c r="F50" s="25"/>
      <c r="G50" s="25"/>
      <c r="H50" s="25"/>
      <c r="I50" s="25"/>
      <c r="J50" s="25"/>
      <c r="K50" s="25"/>
      <c r="L50" s="25"/>
      <c r="M50" s="25"/>
      <c r="N50" s="25"/>
      <c r="O50" s="25"/>
      <c r="P50" s="25"/>
      <c r="Q50" s="25"/>
      <c r="R50" s="25"/>
      <c r="S50" s="25"/>
      <c r="T50" s="25"/>
      <c r="U50" s="25"/>
      <c r="V50" s="25"/>
      <c r="W50" s="17"/>
      <c r="X50" s="17"/>
      <c r="Y50" s="17"/>
      <c r="Z50" s="17"/>
      <c r="AA50" s="17"/>
      <c r="AB50" s="17"/>
      <c r="AC50" s="17"/>
      <c r="AD50" s="17"/>
      <c r="AE50" s="17"/>
      <c r="AF50" s="17"/>
      <c r="AG50" s="17"/>
      <c r="AH50" s="17"/>
      <c r="AI50" s="17"/>
      <c r="AJ50" s="17"/>
      <c r="AK50" s="17"/>
      <c r="AL50" s="17"/>
    </row>
    <row r="51" spans="1:38" x14ac:dyDescent="0.3">
      <c r="A51" s="25"/>
      <c r="B51" s="25"/>
      <c r="C51" s="25"/>
      <c r="D51" s="25"/>
      <c r="E51" s="25"/>
      <c r="F51" s="25"/>
      <c r="G51" s="25"/>
      <c r="H51" s="25"/>
      <c r="I51" s="25"/>
      <c r="J51" s="25"/>
      <c r="K51" s="25"/>
      <c r="L51" s="25"/>
      <c r="M51" s="25"/>
      <c r="N51" s="25"/>
      <c r="O51" s="25"/>
      <c r="P51" s="25"/>
      <c r="Q51" s="25"/>
      <c r="R51" s="25"/>
      <c r="S51" s="25"/>
      <c r="T51" s="25"/>
      <c r="U51" s="25"/>
      <c r="V51" s="25"/>
      <c r="W51" s="17"/>
      <c r="X51" s="17"/>
      <c r="Y51" s="17"/>
      <c r="Z51" s="17"/>
      <c r="AA51" s="17"/>
      <c r="AB51" s="17"/>
      <c r="AC51" s="17"/>
      <c r="AD51" s="17"/>
      <c r="AE51" s="17"/>
      <c r="AF51" s="17"/>
      <c r="AG51" s="17"/>
      <c r="AH51" s="17"/>
      <c r="AI51" s="17"/>
      <c r="AJ51" s="17"/>
      <c r="AK51" s="17"/>
      <c r="AL51" s="17"/>
    </row>
    <row r="52" spans="1:38" x14ac:dyDescent="0.3">
      <c r="A52" s="25"/>
      <c r="B52" s="25"/>
      <c r="C52" s="25"/>
      <c r="D52" s="25"/>
      <c r="E52" s="25"/>
      <c r="F52" s="25"/>
      <c r="G52" s="25"/>
      <c r="H52" s="25"/>
      <c r="I52" s="25"/>
      <c r="J52" s="25"/>
      <c r="K52" s="25"/>
      <c r="L52" s="25"/>
      <c r="M52" s="25"/>
      <c r="N52" s="25"/>
      <c r="O52" s="25"/>
      <c r="P52" s="25"/>
      <c r="Q52" s="25"/>
      <c r="R52" s="25"/>
      <c r="S52" s="25"/>
      <c r="T52" s="25"/>
      <c r="U52" s="25"/>
      <c r="V52" s="25"/>
      <c r="W52" s="17"/>
      <c r="X52" s="17"/>
      <c r="Y52" s="17"/>
      <c r="Z52" s="17"/>
      <c r="AA52" s="17"/>
      <c r="AB52" s="17"/>
      <c r="AC52" s="17"/>
      <c r="AD52" s="17"/>
      <c r="AE52" s="17"/>
      <c r="AF52" s="17"/>
      <c r="AG52" s="17"/>
      <c r="AH52" s="17"/>
      <c r="AI52" s="17"/>
      <c r="AJ52" s="17"/>
      <c r="AK52" s="17"/>
      <c r="AL52" s="17"/>
    </row>
    <row r="53" spans="1:38"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row>
    <row r="54" spans="1:38"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row>
    <row r="55" spans="1:38"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row>
    <row r="56" spans="1:38"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row>
    <row r="57" spans="1:38"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row>
    <row r="58" spans="1:38"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row>
    <row r="59" spans="1:38"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row>
    <row r="60" spans="1:38"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row>
    <row r="61" spans="1:38"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row>
    <row r="62" spans="1:38"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row>
    <row r="63" spans="1:38"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CD1FD-F019-49D4-B11D-9B0292566F42}">
  <dimension ref="A1:X2708"/>
  <sheetViews>
    <sheetView zoomScale="88" workbookViewId="0"/>
  </sheetViews>
  <sheetFormatPr defaultColWidth="9.77734375" defaultRowHeight="14.4" x14ac:dyDescent="0.3"/>
  <cols>
    <col min="1" max="1" width="5.88671875" bestFit="1" customWidth="1"/>
    <col min="2" max="3" width="13.21875" customWidth="1"/>
    <col min="4" max="4" width="8.109375" style="11" bestFit="1" customWidth="1"/>
    <col min="5" max="5" width="9.88671875" bestFit="1" customWidth="1"/>
    <col min="6" max="6" width="6.88671875" style="11"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2" customWidth="1"/>
    <col min="14" max="14" width="13.33203125" customWidth="1"/>
    <col min="15" max="15" width="19" bestFit="1" customWidth="1"/>
    <col min="16" max="16" width="12.109375" customWidth="1"/>
    <col min="17" max="17" width="17.33203125" bestFit="1" customWidth="1"/>
    <col min="18" max="18" width="11.6640625" customWidth="1"/>
    <col min="19" max="19" width="15.44140625" customWidth="1"/>
    <col min="20" max="20" width="10.44140625" customWidth="1"/>
    <col min="21" max="21" width="14.44140625" customWidth="1"/>
    <col min="22" max="22" width="16.6640625" customWidth="1"/>
  </cols>
  <sheetData>
    <row r="1" spans="1:24" ht="21.6" customHeight="1" x14ac:dyDescent="0.3">
      <c r="A1" s="1" t="s">
        <v>0</v>
      </c>
      <c r="B1" s="1" t="s">
        <v>1</v>
      </c>
      <c r="C1" s="1" t="s">
        <v>2</v>
      </c>
      <c r="D1" s="2" t="s">
        <v>3</v>
      </c>
      <c r="E1" s="1" t="s">
        <v>4</v>
      </c>
      <c r="F1" s="2" t="s">
        <v>5</v>
      </c>
      <c r="G1" s="1" t="s">
        <v>6</v>
      </c>
      <c r="H1" s="1" t="s">
        <v>7</v>
      </c>
      <c r="I1" s="1" t="s">
        <v>8</v>
      </c>
      <c r="J1" s="1" t="s">
        <v>9</v>
      </c>
      <c r="K1" s="1" t="s">
        <v>10</v>
      </c>
      <c r="L1" s="1" t="s">
        <v>11</v>
      </c>
      <c r="M1" s="1" t="s">
        <v>12</v>
      </c>
      <c r="N1" s="1" t="s">
        <v>13</v>
      </c>
      <c r="O1" s="1" t="s">
        <v>83</v>
      </c>
      <c r="P1" s="1" t="s">
        <v>14</v>
      </c>
      <c r="Q1" s="1" t="s">
        <v>81</v>
      </c>
      <c r="R1" s="1" t="s">
        <v>15</v>
      </c>
      <c r="S1" s="1" t="s">
        <v>16</v>
      </c>
      <c r="T1" s="1" t="s">
        <v>17</v>
      </c>
      <c r="U1" s="1" t="s">
        <v>18</v>
      </c>
      <c r="V1" s="1" t="s">
        <v>19</v>
      </c>
    </row>
    <row r="2" spans="1:24" ht="15.6" x14ac:dyDescent="0.3">
      <c r="A2" s="3">
        <v>3392</v>
      </c>
      <c r="B2" s="4">
        <v>46023</v>
      </c>
      <c r="C2" s="5">
        <f>YEAR(SalesDataTable[[#This Row],[Order Date]])</f>
        <v>2026</v>
      </c>
      <c r="D2" s="6" t="str">
        <f>"Q"&amp;ROUNDUP(MONTH(SalesDataTable[[#This Row],[Order Date]])/3,0)</f>
        <v>Q1</v>
      </c>
      <c r="E2" s="5">
        <f>MONTH(SalesDataTable[[#This Row],[Order Date]])</f>
        <v>1</v>
      </c>
      <c r="F2" s="6" t="str">
        <f>TEXT(SalesDataTable[[#This Row],[Order Date]],"MMM")</f>
        <v>Jan</v>
      </c>
      <c r="G2" s="5" t="s">
        <v>20</v>
      </c>
      <c r="H2" s="5" t="s">
        <v>21</v>
      </c>
      <c r="I2" s="5" t="s">
        <v>22</v>
      </c>
      <c r="J2" s="5" t="s">
        <v>23</v>
      </c>
      <c r="K2" s="5" t="s">
        <v>24</v>
      </c>
      <c r="L2" s="5" t="s">
        <v>25</v>
      </c>
      <c r="M2" s="7">
        <v>2</v>
      </c>
      <c r="N2" s="8">
        <v>82.06</v>
      </c>
      <c r="O2" s="8">
        <f>SalesDataTable[[#This Row],[Units Sold]]*SalesDataTable[[#This Row],[Unit Price]]</f>
        <v>164.12</v>
      </c>
      <c r="P2" s="9">
        <v>0</v>
      </c>
      <c r="Q2" s="21">
        <f>SalesDataTable[[#This Row],[Units Sold]]*SalesDataTable[[#This Row],[Unit Price]]*SalesDataTable[[#This Row],[Discount %]]</f>
        <v>0</v>
      </c>
      <c r="R2" s="8">
        <v>42.94</v>
      </c>
      <c r="S2" s="8">
        <f t="shared" ref="S2:S65" si="0">M2*N2*(1-P2)</f>
        <v>164.12</v>
      </c>
      <c r="T2" s="8">
        <f t="shared" ref="T2:T65" si="1">M2*R2</f>
        <v>85.88</v>
      </c>
      <c r="U2" s="8">
        <f t="shared" ref="U2:U65" si="2">S2-T2</f>
        <v>78.240000000000009</v>
      </c>
      <c r="V2" s="10">
        <f t="shared" ref="V2:V65" si="3">IFERROR(U2/S2,0)</f>
        <v>0.476724348038021</v>
      </c>
      <c r="X2" s="20"/>
    </row>
    <row r="3" spans="1:24" ht="15.6" x14ac:dyDescent="0.3">
      <c r="A3" s="3">
        <v>4836</v>
      </c>
      <c r="B3" s="4">
        <v>46024</v>
      </c>
      <c r="C3" s="5">
        <f>YEAR(SalesDataTable[[#This Row],[Order Date]])</f>
        <v>2026</v>
      </c>
      <c r="D3" s="6" t="str">
        <f>"Q"&amp;ROUNDUP(MONTH(SalesDataTable[[#This Row],[Order Date]])/3,0)</f>
        <v>Q1</v>
      </c>
      <c r="E3" s="5">
        <f>MONTH(SalesDataTable[[#This Row],[Order Date]])</f>
        <v>1</v>
      </c>
      <c r="F3" s="6" t="str">
        <f>TEXT(SalesDataTable[[#This Row],[Order Date]],"MMM")</f>
        <v>Jan</v>
      </c>
      <c r="G3" s="5" t="s">
        <v>26</v>
      </c>
      <c r="H3" s="5" t="s">
        <v>27</v>
      </c>
      <c r="I3" s="5" t="s">
        <v>28</v>
      </c>
      <c r="J3" s="5" t="s">
        <v>23</v>
      </c>
      <c r="K3" s="5" t="s">
        <v>29</v>
      </c>
      <c r="L3" s="5" t="s">
        <v>30</v>
      </c>
      <c r="M3" s="7">
        <v>4</v>
      </c>
      <c r="N3" s="8">
        <v>94.18</v>
      </c>
      <c r="O3" s="8">
        <f>SalesDataTable[[#This Row],[Units Sold]]*SalesDataTable[[#This Row],[Unit Price]]</f>
        <v>376.72</v>
      </c>
      <c r="P3" s="9">
        <v>0.15</v>
      </c>
      <c r="Q3" s="21">
        <f>SalesDataTable[[#This Row],[Units Sold]]*SalesDataTable[[#This Row],[Unit Price]]*SalesDataTable[[#This Row],[Discount %]]</f>
        <v>56.508000000000003</v>
      </c>
      <c r="R3" s="8">
        <v>45.03</v>
      </c>
      <c r="S3" s="8">
        <f t="shared" si="0"/>
        <v>320.21199999999999</v>
      </c>
      <c r="T3" s="8">
        <f t="shared" si="1"/>
        <v>180.12</v>
      </c>
      <c r="U3" s="8">
        <f t="shared" si="2"/>
        <v>140.09199999999998</v>
      </c>
      <c r="V3" s="10">
        <f t="shared" si="3"/>
        <v>0.43749765780170635</v>
      </c>
    </row>
    <row r="4" spans="1:24" ht="15.6" x14ac:dyDescent="0.3">
      <c r="A4" s="3">
        <v>163</v>
      </c>
      <c r="B4" s="4">
        <v>46025</v>
      </c>
      <c r="C4" s="5">
        <f>YEAR(SalesDataTable[[#This Row],[Order Date]])</f>
        <v>2026</v>
      </c>
      <c r="D4" s="6" t="str">
        <f>"Q"&amp;ROUNDUP(MONTH(SalesDataTable[[#This Row],[Order Date]])/3,0)</f>
        <v>Q1</v>
      </c>
      <c r="E4" s="5">
        <f>MONTH(SalesDataTable[[#This Row],[Order Date]])</f>
        <v>1</v>
      </c>
      <c r="F4" s="6" t="str">
        <f>TEXT(SalesDataTable[[#This Row],[Order Date]],"MMM")</f>
        <v>Jan</v>
      </c>
      <c r="G4" s="5" t="s">
        <v>31</v>
      </c>
      <c r="H4" s="5" t="s">
        <v>32</v>
      </c>
      <c r="I4" s="5" t="s">
        <v>22</v>
      </c>
      <c r="J4" s="5" t="s">
        <v>33</v>
      </c>
      <c r="K4" s="5" t="s">
        <v>34</v>
      </c>
      <c r="L4" s="5" t="s">
        <v>35</v>
      </c>
      <c r="M4" s="7">
        <v>2</v>
      </c>
      <c r="N4" s="8">
        <v>36.72</v>
      </c>
      <c r="O4" s="8">
        <f>SalesDataTable[[#This Row],[Units Sold]]*SalesDataTable[[#This Row],[Unit Price]]</f>
        <v>73.44</v>
      </c>
      <c r="P4" s="9">
        <v>0.05</v>
      </c>
      <c r="Q4" s="21">
        <f>SalesDataTable[[#This Row],[Units Sold]]*SalesDataTable[[#This Row],[Unit Price]]*SalesDataTable[[#This Row],[Discount %]]</f>
        <v>3.6720000000000002</v>
      </c>
      <c r="R4" s="8">
        <v>13.76</v>
      </c>
      <c r="S4" s="8">
        <f t="shared" si="0"/>
        <v>69.768000000000001</v>
      </c>
      <c r="T4" s="8">
        <f t="shared" si="1"/>
        <v>27.52</v>
      </c>
      <c r="U4" s="8">
        <f t="shared" si="2"/>
        <v>42.248000000000005</v>
      </c>
      <c r="V4" s="10">
        <f t="shared" si="3"/>
        <v>0.60554982226808862</v>
      </c>
    </row>
    <row r="5" spans="1:24" ht="15.6" x14ac:dyDescent="0.3">
      <c r="A5" s="3">
        <v>542</v>
      </c>
      <c r="B5" s="4">
        <v>46025</v>
      </c>
      <c r="C5" s="5">
        <f>YEAR(SalesDataTable[[#This Row],[Order Date]])</f>
        <v>2026</v>
      </c>
      <c r="D5" s="6" t="str">
        <f>"Q"&amp;ROUNDUP(MONTH(SalesDataTable[[#This Row],[Order Date]])/3,0)</f>
        <v>Q1</v>
      </c>
      <c r="E5" s="5">
        <f>MONTH(SalesDataTable[[#This Row],[Order Date]])</f>
        <v>1</v>
      </c>
      <c r="F5" s="6" t="str">
        <f>TEXT(SalesDataTable[[#This Row],[Order Date]],"MMM")</f>
        <v>Jan</v>
      </c>
      <c r="G5" s="5" t="s">
        <v>20</v>
      </c>
      <c r="H5" s="5" t="s">
        <v>21</v>
      </c>
      <c r="I5" s="5" t="s">
        <v>28</v>
      </c>
      <c r="J5" s="5" t="s">
        <v>36</v>
      </c>
      <c r="K5" s="5" t="s">
        <v>29</v>
      </c>
      <c r="L5" s="5" t="s">
        <v>37</v>
      </c>
      <c r="M5" s="7">
        <v>4</v>
      </c>
      <c r="N5" s="8">
        <v>143.66999999999999</v>
      </c>
      <c r="O5" s="8">
        <f>SalesDataTable[[#This Row],[Units Sold]]*SalesDataTable[[#This Row],[Unit Price]]</f>
        <v>574.67999999999995</v>
      </c>
      <c r="P5" s="9">
        <v>0.1</v>
      </c>
      <c r="Q5" s="21">
        <f>SalesDataTable[[#This Row],[Units Sold]]*SalesDataTable[[#This Row],[Unit Price]]*SalesDataTable[[#This Row],[Discount %]]</f>
        <v>57.467999999999996</v>
      </c>
      <c r="R5" s="8">
        <v>81.22</v>
      </c>
      <c r="S5" s="8">
        <f t="shared" si="0"/>
        <v>517.21199999999999</v>
      </c>
      <c r="T5" s="8">
        <f t="shared" si="1"/>
        <v>324.88</v>
      </c>
      <c r="U5" s="8">
        <f t="shared" si="2"/>
        <v>192.33199999999999</v>
      </c>
      <c r="V5" s="10">
        <f t="shared" si="3"/>
        <v>0.37186298848441257</v>
      </c>
    </row>
    <row r="6" spans="1:24" ht="15.6" x14ac:dyDescent="0.3">
      <c r="A6" s="3">
        <v>2002</v>
      </c>
      <c r="B6" s="4">
        <v>46025</v>
      </c>
      <c r="C6" s="5">
        <f>YEAR(SalesDataTable[[#This Row],[Order Date]])</f>
        <v>2026</v>
      </c>
      <c r="D6" s="6" t="str">
        <f>"Q"&amp;ROUNDUP(MONTH(SalesDataTable[[#This Row],[Order Date]])/3,0)</f>
        <v>Q1</v>
      </c>
      <c r="E6" s="5">
        <f>MONTH(SalesDataTable[[#This Row],[Order Date]])</f>
        <v>1</v>
      </c>
      <c r="F6" s="6" t="str">
        <f>TEXT(SalesDataTable[[#This Row],[Order Date]],"MMM")</f>
        <v>Jan</v>
      </c>
      <c r="G6" s="5" t="s">
        <v>20</v>
      </c>
      <c r="H6" s="5" t="s">
        <v>21</v>
      </c>
      <c r="I6" s="5" t="s">
        <v>28</v>
      </c>
      <c r="J6" s="5" t="s">
        <v>36</v>
      </c>
      <c r="K6" s="5" t="s">
        <v>34</v>
      </c>
      <c r="L6" s="5" t="s">
        <v>35</v>
      </c>
      <c r="M6" s="7">
        <v>3</v>
      </c>
      <c r="N6" s="8">
        <v>36.53</v>
      </c>
      <c r="O6" s="8">
        <f>SalesDataTable[[#This Row],[Units Sold]]*SalesDataTable[[#This Row],[Unit Price]]</f>
        <v>109.59</v>
      </c>
      <c r="P6" s="9">
        <v>0.15</v>
      </c>
      <c r="Q6" s="21">
        <f>SalesDataTable[[#This Row],[Units Sold]]*SalesDataTable[[#This Row],[Unit Price]]*SalesDataTable[[#This Row],[Discount %]]</f>
        <v>16.438500000000001</v>
      </c>
      <c r="R6" s="8">
        <v>13.67</v>
      </c>
      <c r="S6" s="8">
        <f t="shared" si="0"/>
        <v>93.151499999999999</v>
      </c>
      <c r="T6" s="8">
        <f t="shared" si="1"/>
        <v>41.01</v>
      </c>
      <c r="U6" s="8">
        <f t="shared" si="2"/>
        <v>52.141500000000001</v>
      </c>
      <c r="V6" s="10">
        <f t="shared" si="3"/>
        <v>0.55974944042769037</v>
      </c>
    </row>
    <row r="7" spans="1:24" ht="15.6" x14ac:dyDescent="0.3">
      <c r="A7" s="3">
        <v>2005</v>
      </c>
      <c r="B7" s="4">
        <v>46025</v>
      </c>
      <c r="C7" s="5">
        <f>YEAR(SalesDataTable[[#This Row],[Order Date]])</f>
        <v>2026</v>
      </c>
      <c r="D7" s="6" t="str">
        <f>"Q"&amp;ROUNDUP(MONTH(SalesDataTable[[#This Row],[Order Date]])/3,0)</f>
        <v>Q1</v>
      </c>
      <c r="E7" s="5">
        <f>MONTH(SalesDataTable[[#This Row],[Order Date]])</f>
        <v>1</v>
      </c>
      <c r="F7" s="6" t="str">
        <f>TEXT(SalesDataTable[[#This Row],[Order Date]],"MMM")</f>
        <v>Jan</v>
      </c>
      <c r="G7" s="5" t="s">
        <v>31</v>
      </c>
      <c r="H7" s="5" t="s">
        <v>38</v>
      </c>
      <c r="I7" s="5" t="s">
        <v>39</v>
      </c>
      <c r="J7" s="5" t="s">
        <v>33</v>
      </c>
      <c r="K7" s="5" t="s">
        <v>34</v>
      </c>
      <c r="L7" s="5" t="s">
        <v>35</v>
      </c>
      <c r="M7" s="7">
        <v>1</v>
      </c>
      <c r="N7" s="8">
        <v>35.340000000000003</v>
      </c>
      <c r="O7" s="8">
        <f>SalesDataTable[[#This Row],[Units Sold]]*SalesDataTable[[#This Row],[Unit Price]]</f>
        <v>35.340000000000003</v>
      </c>
      <c r="P7" s="9">
        <v>0</v>
      </c>
      <c r="Q7" s="21">
        <f>SalesDataTable[[#This Row],[Units Sold]]*SalesDataTable[[#This Row],[Unit Price]]*SalesDataTable[[#This Row],[Discount %]]</f>
        <v>0</v>
      </c>
      <c r="R7" s="8">
        <v>13.37</v>
      </c>
      <c r="S7" s="8">
        <f t="shared" si="0"/>
        <v>35.340000000000003</v>
      </c>
      <c r="T7" s="8">
        <f t="shared" si="1"/>
        <v>13.37</v>
      </c>
      <c r="U7" s="8">
        <f t="shared" si="2"/>
        <v>21.970000000000006</v>
      </c>
      <c r="V7" s="10">
        <f t="shared" si="3"/>
        <v>0.62167515563101317</v>
      </c>
    </row>
    <row r="8" spans="1:24" ht="15.6" x14ac:dyDescent="0.3">
      <c r="A8" s="3">
        <v>2937</v>
      </c>
      <c r="B8" s="4">
        <v>46025</v>
      </c>
      <c r="C8" s="5">
        <f>YEAR(SalesDataTable[[#This Row],[Order Date]])</f>
        <v>2026</v>
      </c>
      <c r="D8" s="6" t="str">
        <f>"Q"&amp;ROUNDUP(MONTH(SalesDataTable[[#This Row],[Order Date]])/3,0)</f>
        <v>Q1</v>
      </c>
      <c r="E8" s="5">
        <f>MONTH(SalesDataTable[[#This Row],[Order Date]])</f>
        <v>1</v>
      </c>
      <c r="F8" s="6" t="str">
        <f>TEXT(SalesDataTable[[#This Row],[Order Date]],"MMM")</f>
        <v>Jan</v>
      </c>
      <c r="G8" s="5" t="s">
        <v>40</v>
      </c>
      <c r="H8" s="5" t="s">
        <v>41</v>
      </c>
      <c r="I8" s="5" t="s">
        <v>28</v>
      </c>
      <c r="J8" s="5" t="s">
        <v>23</v>
      </c>
      <c r="K8" s="5" t="s">
        <v>24</v>
      </c>
      <c r="L8" s="5" t="s">
        <v>42</v>
      </c>
      <c r="M8" s="7">
        <v>8</v>
      </c>
      <c r="N8" s="8">
        <v>49.6</v>
      </c>
      <c r="O8" s="8">
        <f>SalesDataTable[[#This Row],[Units Sold]]*SalesDataTable[[#This Row],[Unit Price]]</f>
        <v>396.8</v>
      </c>
      <c r="P8" s="9">
        <v>0.1</v>
      </c>
      <c r="Q8" s="21">
        <f>SalesDataTable[[#This Row],[Units Sold]]*SalesDataTable[[#This Row],[Unit Price]]*SalesDataTable[[#This Row],[Discount %]]</f>
        <v>39.680000000000007</v>
      </c>
      <c r="R8" s="8">
        <v>23.05</v>
      </c>
      <c r="S8" s="8">
        <f t="shared" si="0"/>
        <v>357.12</v>
      </c>
      <c r="T8" s="8">
        <f t="shared" si="1"/>
        <v>184.4</v>
      </c>
      <c r="U8" s="8">
        <f t="shared" si="2"/>
        <v>172.72</v>
      </c>
      <c r="V8" s="10">
        <f t="shared" si="3"/>
        <v>0.4836469534050179</v>
      </c>
    </row>
    <row r="9" spans="1:24" ht="15.6" x14ac:dyDescent="0.3">
      <c r="A9" s="3">
        <v>3326</v>
      </c>
      <c r="B9" s="4">
        <v>46025</v>
      </c>
      <c r="C9" s="5">
        <f>YEAR(SalesDataTable[[#This Row],[Order Date]])</f>
        <v>2026</v>
      </c>
      <c r="D9" s="6" t="str">
        <f>"Q"&amp;ROUNDUP(MONTH(SalesDataTable[[#This Row],[Order Date]])/3,0)</f>
        <v>Q1</v>
      </c>
      <c r="E9" s="5">
        <f>MONTH(SalesDataTable[[#This Row],[Order Date]])</f>
        <v>1</v>
      </c>
      <c r="F9" s="6" t="str">
        <f>TEXT(SalesDataTable[[#This Row],[Order Date]],"MMM")</f>
        <v>Jan</v>
      </c>
      <c r="G9" s="5" t="s">
        <v>20</v>
      </c>
      <c r="H9" s="5" t="s">
        <v>21</v>
      </c>
      <c r="I9" s="5" t="s">
        <v>39</v>
      </c>
      <c r="J9" s="5" t="s">
        <v>33</v>
      </c>
      <c r="K9" s="5" t="s">
        <v>43</v>
      </c>
      <c r="L9" s="5" t="s">
        <v>44</v>
      </c>
      <c r="M9" s="7">
        <v>2</v>
      </c>
      <c r="N9" s="8">
        <v>347.51</v>
      </c>
      <c r="O9" s="8">
        <f>SalesDataTable[[#This Row],[Units Sold]]*SalesDataTable[[#This Row],[Unit Price]]</f>
        <v>695.02</v>
      </c>
      <c r="P9" s="9">
        <v>0</v>
      </c>
      <c r="Q9" s="21">
        <f>SalesDataTable[[#This Row],[Units Sold]]*SalesDataTable[[#This Row],[Unit Price]]*SalesDataTable[[#This Row],[Discount %]]</f>
        <v>0</v>
      </c>
      <c r="R9" s="8">
        <v>190.16</v>
      </c>
      <c r="S9" s="8">
        <f t="shared" si="0"/>
        <v>695.02</v>
      </c>
      <c r="T9" s="8">
        <f t="shared" si="1"/>
        <v>380.32</v>
      </c>
      <c r="U9" s="8">
        <f t="shared" si="2"/>
        <v>314.7</v>
      </c>
      <c r="V9" s="10">
        <f t="shared" si="3"/>
        <v>0.4527927253891974</v>
      </c>
    </row>
    <row r="10" spans="1:24" ht="15.6" x14ac:dyDescent="0.3">
      <c r="A10" s="3">
        <v>3863</v>
      </c>
      <c r="B10" s="4">
        <v>46025</v>
      </c>
      <c r="C10" s="5">
        <f>YEAR(SalesDataTable[[#This Row],[Order Date]])</f>
        <v>2026</v>
      </c>
      <c r="D10" s="6" t="str">
        <f>"Q"&amp;ROUNDUP(MONTH(SalesDataTable[[#This Row],[Order Date]])/3,0)</f>
        <v>Q1</v>
      </c>
      <c r="E10" s="5">
        <f>MONTH(SalesDataTable[[#This Row],[Order Date]])</f>
        <v>1</v>
      </c>
      <c r="F10" s="6" t="str">
        <f>TEXT(SalesDataTable[[#This Row],[Order Date]],"MMM")</f>
        <v>Jan</v>
      </c>
      <c r="G10" s="5" t="s">
        <v>31</v>
      </c>
      <c r="H10" s="5" t="s">
        <v>45</v>
      </c>
      <c r="I10" s="5" t="s">
        <v>28</v>
      </c>
      <c r="J10" s="5" t="s">
        <v>23</v>
      </c>
      <c r="K10" s="5" t="s">
        <v>24</v>
      </c>
      <c r="L10" s="5" t="s">
        <v>46</v>
      </c>
      <c r="M10" s="7">
        <v>12</v>
      </c>
      <c r="N10" s="8">
        <v>41.22</v>
      </c>
      <c r="O10" s="8">
        <f>SalesDataTable[[#This Row],[Units Sold]]*SalesDataTable[[#This Row],[Unit Price]]</f>
        <v>494.64</v>
      </c>
      <c r="P10" s="9">
        <v>0.1</v>
      </c>
      <c r="Q10" s="21">
        <f>SalesDataTable[[#This Row],[Units Sold]]*SalesDataTable[[#This Row],[Unit Price]]*SalesDataTable[[#This Row],[Discount %]]</f>
        <v>49.463999999999999</v>
      </c>
      <c r="R10" s="8">
        <v>16.64</v>
      </c>
      <c r="S10" s="8">
        <f t="shared" si="0"/>
        <v>445.17599999999999</v>
      </c>
      <c r="T10" s="8">
        <f t="shared" si="1"/>
        <v>199.68</v>
      </c>
      <c r="U10" s="8">
        <f t="shared" si="2"/>
        <v>245.49599999999998</v>
      </c>
      <c r="V10" s="10">
        <f t="shared" si="3"/>
        <v>0.55145829963879456</v>
      </c>
    </row>
    <row r="11" spans="1:24" ht="15.6" x14ac:dyDescent="0.3">
      <c r="A11" s="3">
        <v>4910</v>
      </c>
      <c r="B11" s="4">
        <v>46025</v>
      </c>
      <c r="C11" s="5">
        <f>YEAR(SalesDataTable[[#This Row],[Order Date]])</f>
        <v>2026</v>
      </c>
      <c r="D11" s="6" t="str">
        <f>"Q"&amp;ROUNDUP(MONTH(SalesDataTable[[#This Row],[Order Date]])/3,0)</f>
        <v>Q1</v>
      </c>
      <c r="E11" s="5">
        <f>MONTH(SalesDataTable[[#This Row],[Order Date]])</f>
        <v>1</v>
      </c>
      <c r="F11" s="6" t="str">
        <f>TEXT(SalesDataTable[[#This Row],[Order Date]],"MMM")</f>
        <v>Jan</v>
      </c>
      <c r="G11" s="5" t="s">
        <v>31</v>
      </c>
      <c r="H11" s="5" t="s">
        <v>38</v>
      </c>
      <c r="I11" s="5" t="s">
        <v>39</v>
      </c>
      <c r="J11" s="5" t="s">
        <v>36</v>
      </c>
      <c r="K11" s="5" t="s">
        <v>43</v>
      </c>
      <c r="L11" s="5" t="s">
        <v>44</v>
      </c>
      <c r="M11" s="7">
        <v>1</v>
      </c>
      <c r="N11" s="8">
        <v>332.18</v>
      </c>
      <c r="O11" s="8">
        <f>SalesDataTable[[#This Row],[Units Sold]]*SalesDataTable[[#This Row],[Unit Price]]</f>
        <v>332.18</v>
      </c>
      <c r="P11" s="9">
        <v>0</v>
      </c>
      <c r="Q11" s="21">
        <f>SalesDataTable[[#This Row],[Units Sold]]*SalesDataTable[[#This Row],[Unit Price]]*SalesDataTable[[#This Row],[Discount %]]</f>
        <v>0</v>
      </c>
      <c r="R11" s="8">
        <v>195.33</v>
      </c>
      <c r="S11" s="8">
        <f t="shared" si="0"/>
        <v>332.18</v>
      </c>
      <c r="T11" s="8">
        <f t="shared" si="1"/>
        <v>195.33</v>
      </c>
      <c r="U11" s="8">
        <f t="shared" si="2"/>
        <v>136.85</v>
      </c>
      <c r="V11" s="10">
        <f t="shared" si="3"/>
        <v>0.41197543500511768</v>
      </c>
    </row>
    <row r="12" spans="1:24" ht="15.6" x14ac:dyDescent="0.3">
      <c r="A12" s="3">
        <v>5188</v>
      </c>
      <c r="B12" s="4">
        <v>46025</v>
      </c>
      <c r="C12" s="5">
        <f>YEAR(SalesDataTable[[#This Row],[Order Date]])</f>
        <v>2026</v>
      </c>
      <c r="D12" s="6" t="str">
        <f>"Q"&amp;ROUNDUP(MONTH(SalesDataTable[[#This Row],[Order Date]])/3,0)</f>
        <v>Q1</v>
      </c>
      <c r="E12" s="5">
        <f>MONTH(SalesDataTable[[#This Row],[Order Date]])</f>
        <v>1</v>
      </c>
      <c r="F12" s="6" t="str">
        <f>TEXT(SalesDataTable[[#This Row],[Order Date]],"MMM")</f>
        <v>Jan</v>
      </c>
      <c r="G12" s="5" t="s">
        <v>26</v>
      </c>
      <c r="H12" s="5" t="s">
        <v>47</v>
      </c>
      <c r="I12" s="5" t="s">
        <v>48</v>
      </c>
      <c r="J12" s="5" t="s">
        <v>23</v>
      </c>
      <c r="K12" s="5" t="s">
        <v>24</v>
      </c>
      <c r="L12" s="5" t="s">
        <v>42</v>
      </c>
      <c r="M12" s="7">
        <v>1</v>
      </c>
      <c r="N12" s="8">
        <v>49.71</v>
      </c>
      <c r="O12" s="8">
        <f>SalesDataTable[[#This Row],[Units Sold]]*SalesDataTable[[#This Row],[Unit Price]]</f>
        <v>49.71</v>
      </c>
      <c r="P12" s="9">
        <v>0</v>
      </c>
      <c r="Q12" s="21">
        <f>SalesDataTable[[#This Row],[Units Sold]]*SalesDataTable[[#This Row],[Unit Price]]*SalesDataTable[[#This Row],[Discount %]]</f>
        <v>0</v>
      </c>
      <c r="R12" s="8">
        <v>23.15</v>
      </c>
      <c r="S12" s="8">
        <f t="shared" si="0"/>
        <v>49.71</v>
      </c>
      <c r="T12" s="8">
        <f t="shared" si="1"/>
        <v>23.15</v>
      </c>
      <c r="U12" s="8">
        <f t="shared" si="2"/>
        <v>26.560000000000002</v>
      </c>
      <c r="V12" s="10">
        <f t="shared" si="3"/>
        <v>0.53429893381613358</v>
      </c>
    </row>
    <row r="13" spans="1:24" ht="15.6" x14ac:dyDescent="0.3">
      <c r="A13" s="3">
        <v>845</v>
      </c>
      <c r="B13" s="4">
        <v>46026</v>
      </c>
      <c r="C13" s="5">
        <f>YEAR(SalesDataTable[[#This Row],[Order Date]])</f>
        <v>2026</v>
      </c>
      <c r="D13" s="6" t="str">
        <f>"Q"&amp;ROUNDUP(MONTH(SalesDataTable[[#This Row],[Order Date]])/3,0)</f>
        <v>Q1</v>
      </c>
      <c r="E13" s="5">
        <f>MONTH(SalesDataTable[[#This Row],[Order Date]])</f>
        <v>1</v>
      </c>
      <c r="F13" s="6" t="str">
        <f>TEXT(SalesDataTable[[#This Row],[Order Date]],"MMM")</f>
        <v>Jan</v>
      </c>
      <c r="G13" s="5" t="s">
        <v>31</v>
      </c>
      <c r="H13" s="5" t="s">
        <v>38</v>
      </c>
      <c r="I13" s="5" t="s">
        <v>22</v>
      </c>
      <c r="J13" s="5" t="s">
        <v>33</v>
      </c>
      <c r="K13" s="5" t="s">
        <v>43</v>
      </c>
      <c r="L13" s="5" t="s">
        <v>49</v>
      </c>
      <c r="M13" s="7">
        <v>2</v>
      </c>
      <c r="N13" s="8">
        <v>194.35</v>
      </c>
      <c r="O13" s="8">
        <f>SalesDataTable[[#This Row],[Units Sold]]*SalesDataTable[[#This Row],[Unit Price]]</f>
        <v>388.7</v>
      </c>
      <c r="P13" s="9">
        <v>0</v>
      </c>
      <c r="Q13" s="21">
        <f>SalesDataTable[[#This Row],[Units Sold]]*SalesDataTable[[#This Row],[Unit Price]]*SalesDataTable[[#This Row],[Discount %]]</f>
        <v>0</v>
      </c>
      <c r="R13" s="8">
        <v>104.22</v>
      </c>
      <c r="S13" s="8">
        <f t="shared" si="0"/>
        <v>388.7</v>
      </c>
      <c r="T13" s="8">
        <f t="shared" si="1"/>
        <v>208.44</v>
      </c>
      <c r="U13" s="8">
        <f t="shared" si="2"/>
        <v>180.26</v>
      </c>
      <c r="V13" s="10">
        <f t="shared" si="3"/>
        <v>0.46375096475430921</v>
      </c>
    </row>
    <row r="14" spans="1:24" ht="15.6" x14ac:dyDescent="0.3">
      <c r="A14" s="3">
        <v>1077</v>
      </c>
      <c r="B14" s="4">
        <v>46026</v>
      </c>
      <c r="C14" s="5">
        <f>YEAR(SalesDataTable[[#This Row],[Order Date]])</f>
        <v>2026</v>
      </c>
      <c r="D14" s="6" t="str">
        <f>"Q"&amp;ROUNDUP(MONTH(SalesDataTable[[#This Row],[Order Date]])/3,0)</f>
        <v>Q1</v>
      </c>
      <c r="E14" s="5">
        <f>MONTH(SalesDataTable[[#This Row],[Order Date]])</f>
        <v>1</v>
      </c>
      <c r="F14" s="6" t="str">
        <f>TEXT(SalesDataTable[[#This Row],[Order Date]],"MMM")</f>
        <v>Jan</v>
      </c>
      <c r="G14" s="5" t="s">
        <v>26</v>
      </c>
      <c r="H14" s="5" t="s">
        <v>47</v>
      </c>
      <c r="I14" s="5" t="s">
        <v>22</v>
      </c>
      <c r="J14" s="5" t="s">
        <v>33</v>
      </c>
      <c r="K14" s="5" t="s">
        <v>24</v>
      </c>
      <c r="L14" s="5" t="s">
        <v>50</v>
      </c>
      <c r="M14" s="7">
        <v>3</v>
      </c>
      <c r="N14" s="8">
        <v>102.12</v>
      </c>
      <c r="O14" s="8">
        <f>SalesDataTable[[#This Row],[Units Sold]]*SalesDataTable[[#This Row],[Unit Price]]</f>
        <v>306.36</v>
      </c>
      <c r="P14" s="9">
        <v>0.1</v>
      </c>
      <c r="Q14" s="21">
        <f>SalesDataTable[[#This Row],[Units Sold]]*SalesDataTable[[#This Row],[Unit Price]]*SalesDataTable[[#This Row],[Discount %]]</f>
        <v>30.636000000000003</v>
      </c>
      <c r="R14" s="8">
        <v>51.28</v>
      </c>
      <c r="S14" s="8">
        <f t="shared" si="0"/>
        <v>275.72400000000005</v>
      </c>
      <c r="T14" s="8">
        <f t="shared" si="1"/>
        <v>153.84</v>
      </c>
      <c r="U14" s="8">
        <f t="shared" si="2"/>
        <v>121.88400000000004</v>
      </c>
      <c r="V14" s="10">
        <f t="shared" si="3"/>
        <v>0.44205074639857256</v>
      </c>
    </row>
    <row r="15" spans="1:24" ht="15.6" x14ac:dyDescent="0.3">
      <c r="A15" s="3">
        <v>1237</v>
      </c>
      <c r="B15" s="4">
        <v>46026</v>
      </c>
      <c r="C15" s="5">
        <f>YEAR(SalesDataTable[[#This Row],[Order Date]])</f>
        <v>2026</v>
      </c>
      <c r="D15" s="6" t="str">
        <f>"Q"&amp;ROUNDUP(MONTH(SalesDataTable[[#This Row],[Order Date]])/3,0)</f>
        <v>Q1</v>
      </c>
      <c r="E15" s="5">
        <f>MONTH(SalesDataTable[[#This Row],[Order Date]])</f>
        <v>1</v>
      </c>
      <c r="F15" s="6" t="str">
        <f>TEXT(SalesDataTable[[#This Row],[Order Date]],"MMM")</f>
        <v>Jan</v>
      </c>
      <c r="G15" s="5" t="s">
        <v>40</v>
      </c>
      <c r="H15" s="5" t="s">
        <v>51</v>
      </c>
      <c r="I15" s="5" t="s">
        <v>39</v>
      </c>
      <c r="J15" s="5" t="s">
        <v>36</v>
      </c>
      <c r="K15" s="5" t="s">
        <v>34</v>
      </c>
      <c r="L15" s="5" t="s">
        <v>52</v>
      </c>
      <c r="M15" s="7">
        <v>1</v>
      </c>
      <c r="N15" s="8">
        <v>46.99</v>
      </c>
      <c r="O15" s="8">
        <f>SalesDataTable[[#This Row],[Units Sold]]*SalesDataTable[[#This Row],[Unit Price]]</f>
        <v>46.99</v>
      </c>
      <c r="P15" s="9">
        <v>0.05</v>
      </c>
      <c r="Q15" s="21">
        <f>SalesDataTable[[#This Row],[Units Sold]]*SalesDataTable[[#This Row],[Unit Price]]*SalesDataTable[[#This Row],[Discount %]]</f>
        <v>2.3495000000000004</v>
      </c>
      <c r="R15" s="8">
        <v>18.11</v>
      </c>
      <c r="S15" s="8">
        <f t="shared" si="0"/>
        <v>44.640500000000003</v>
      </c>
      <c r="T15" s="8">
        <f t="shared" si="1"/>
        <v>18.11</v>
      </c>
      <c r="U15" s="8">
        <f t="shared" si="2"/>
        <v>26.530500000000004</v>
      </c>
      <c r="V15" s="10">
        <f t="shared" si="3"/>
        <v>0.59431457980981395</v>
      </c>
    </row>
    <row r="16" spans="1:24" ht="15.6" x14ac:dyDescent="0.3">
      <c r="A16" s="3">
        <v>1908</v>
      </c>
      <c r="B16" s="4">
        <v>46026</v>
      </c>
      <c r="C16" s="5">
        <f>YEAR(SalesDataTable[[#This Row],[Order Date]])</f>
        <v>2026</v>
      </c>
      <c r="D16" s="6" t="str">
        <f>"Q"&amp;ROUNDUP(MONTH(SalesDataTable[[#This Row],[Order Date]])/3,0)</f>
        <v>Q1</v>
      </c>
      <c r="E16" s="5">
        <f>MONTH(SalesDataTable[[#This Row],[Order Date]])</f>
        <v>1</v>
      </c>
      <c r="F16" s="6" t="str">
        <f>TEXT(SalesDataTable[[#This Row],[Order Date]],"MMM")</f>
        <v>Jan</v>
      </c>
      <c r="G16" s="5" t="s">
        <v>40</v>
      </c>
      <c r="H16" s="5" t="s">
        <v>53</v>
      </c>
      <c r="I16" s="5" t="s">
        <v>22</v>
      </c>
      <c r="J16" s="5" t="s">
        <v>33</v>
      </c>
      <c r="K16" s="5" t="s">
        <v>54</v>
      </c>
      <c r="L16" s="5" t="s">
        <v>55</v>
      </c>
      <c r="M16" s="7">
        <v>1</v>
      </c>
      <c r="N16" s="8">
        <v>40</v>
      </c>
      <c r="O16" s="8">
        <f>SalesDataTable[[#This Row],[Units Sold]]*SalesDataTable[[#This Row],[Unit Price]]</f>
        <v>40</v>
      </c>
      <c r="P16" s="9">
        <v>0</v>
      </c>
      <c r="Q16" s="21">
        <f>SalesDataTable[[#This Row],[Units Sold]]*SalesDataTable[[#This Row],[Unit Price]]*SalesDataTable[[#This Row],[Discount %]]</f>
        <v>0</v>
      </c>
      <c r="R16" s="8">
        <v>15.04</v>
      </c>
      <c r="S16" s="8">
        <f t="shared" si="0"/>
        <v>40</v>
      </c>
      <c r="T16" s="8">
        <f t="shared" si="1"/>
        <v>15.04</v>
      </c>
      <c r="U16" s="8">
        <f t="shared" si="2"/>
        <v>24.96</v>
      </c>
      <c r="V16" s="10">
        <f t="shared" si="3"/>
        <v>0.624</v>
      </c>
    </row>
    <row r="17" spans="1:22" ht="15.6" x14ac:dyDescent="0.3">
      <c r="A17" s="3">
        <v>2245</v>
      </c>
      <c r="B17" s="4">
        <v>46026</v>
      </c>
      <c r="C17" s="5">
        <f>YEAR(SalesDataTable[[#This Row],[Order Date]])</f>
        <v>2026</v>
      </c>
      <c r="D17" s="6" t="str">
        <f>"Q"&amp;ROUNDUP(MONTH(SalesDataTable[[#This Row],[Order Date]])/3,0)</f>
        <v>Q1</v>
      </c>
      <c r="E17" s="5">
        <f>MONTH(SalesDataTable[[#This Row],[Order Date]])</f>
        <v>1</v>
      </c>
      <c r="F17" s="6" t="str">
        <f>TEXT(SalesDataTable[[#This Row],[Order Date]],"MMM")</f>
        <v>Jan</v>
      </c>
      <c r="G17" s="5" t="s">
        <v>20</v>
      </c>
      <c r="H17" s="5" t="s">
        <v>56</v>
      </c>
      <c r="I17" s="5" t="s">
        <v>22</v>
      </c>
      <c r="J17" s="5" t="s">
        <v>33</v>
      </c>
      <c r="K17" s="5" t="s">
        <v>29</v>
      </c>
      <c r="L17" s="5" t="s">
        <v>57</v>
      </c>
      <c r="M17" s="7">
        <v>1</v>
      </c>
      <c r="N17" s="8">
        <v>153.38999999999999</v>
      </c>
      <c r="O17" s="8">
        <f>SalesDataTable[[#This Row],[Units Sold]]*SalesDataTable[[#This Row],[Unit Price]]</f>
        <v>153.38999999999999</v>
      </c>
      <c r="P17" s="9">
        <v>0</v>
      </c>
      <c r="Q17" s="21">
        <f>SalesDataTable[[#This Row],[Units Sold]]*SalesDataTable[[#This Row],[Unit Price]]*SalesDataTable[[#This Row],[Discount %]]</f>
        <v>0</v>
      </c>
      <c r="R17" s="8">
        <v>78.59</v>
      </c>
      <c r="S17" s="8">
        <f t="shared" si="0"/>
        <v>153.38999999999999</v>
      </c>
      <c r="T17" s="8">
        <f t="shared" si="1"/>
        <v>78.59</v>
      </c>
      <c r="U17" s="8">
        <f t="shared" si="2"/>
        <v>74.799999999999983</v>
      </c>
      <c r="V17" s="10">
        <f t="shared" si="3"/>
        <v>0.48764587000456344</v>
      </c>
    </row>
    <row r="18" spans="1:22" ht="15.6" x14ac:dyDescent="0.3">
      <c r="A18" s="3">
        <v>2928</v>
      </c>
      <c r="B18" s="4">
        <v>46026</v>
      </c>
      <c r="C18" s="5">
        <f>YEAR(SalesDataTable[[#This Row],[Order Date]])</f>
        <v>2026</v>
      </c>
      <c r="D18" s="6" t="str">
        <f>"Q"&amp;ROUNDUP(MONTH(SalesDataTable[[#This Row],[Order Date]])/3,0)</f>
        <v>Q1</v>
      </c>
      <c r="E18" s="5">
        <f>MONTH(SalesDataTable[[#This Row],[Order Date]])</f>
        <v>1</v>
      </c>
      <c r="F18" s="6" t="str">
        <f>TEXT(SalesDataTable[[#This Row],[Order Date]],"MMM")</f>
        <v>Jan</v>
      </c>
      <c r="G18" s="5" t="s">
        <v>26</v>
      </c>
      <c r="H18" s="5" t="s">
        <v>47</v>
      </c>
      <c r="I18" s="5" t="s">
        <v>22</v>
      </c>
      <c r="J18" s="5" t="s">
        <v>23</v>
      </c>
      <c r="K18" s="5" t="s">
        <v>54</v>
      </c>
      <c r="L18" s="5" t="s">
        <v>58</v>
      </c>
      <c r="M18" s="7">
        <v>2</v>
      </c>
      <c r="N18" s="8">
        <v>124.97</v>
      </c>
      <c r="O18" s="8">
        <f>SalesDataTable[[#This Row],[Units Sold]]*SalesDataTable[[#This Row],[Unit Price]]</f>
        <v>249.94</v>
      </c>
      <c r="P18" s="9">
        <v>0.1</v>
      </c>
      <c r="Q18" s="21">
        <f>SalesDataTable[[#This Row],[Units Sold]]*SalesDataTable[[#This Row],[Unit Price]]*SalesDataTable[[#This Row],[Discount %]]</f>
        <v>24.994</v>
      </c>
      <c r="R18" s="8">
        <v>67.36</v>
      </c>
      <c r="S18" s="8">
        <f t="shared" si="0"/>
        <v>224.946</v>
      </c>
      <c r="T18" s="8">
        <f t="shared" si="1"/>
        <v>134.72</v>
      </c>
      <c r="U18" s="8">
        <f t="shared" si="2"/>
        <v>90.225999999999999</v>
      </c>
      <c r="V18" s="10">
        <f t="shared" si="3"/>
        <v>0.40110070861451191</v>
      </c>
    </row>
    <row r="19" spans="1:22" ht="15.6" x14ac:dyDescent="0.3">
      <c r="A19" s="3">
        <v>4249</v>
      </c>
      <c r="B19" s="4">
        <v>46026</v>
      </c>
      <c r="C19" s="5">
        <f>YEAR(SalesDataTable[[#This Row],[Order Date]])</f>
        <v>2026</v>
      </c>
      <c r="D19" s="6" t="str">
        <f>"Q"&amp;ROUNDUP(MONTH(SalesDataTable[[#This Row],[Order Date]])/3,0)</f>
        <v>Q1</v>
      </c>
      <c r="E19" s="5">
        <f>MONTH(SalesDataTable[[#This Row],[Order Date]])</f>
        <v>1</v>
      </c>
      <c r="F19" s="6" t="str">
        <f>TEXT(SalesDataTable[[#This Row],[Order Date]],"MMM")</f>
        <v>Jan</v>
      </c>
      <c r="G19" s="5" t="s">
        <v>40</v>
      </c>
      <c r="H19" s="5" t="s">
        <v>41</v>
      </c>
      <c r="I19" s="5" t="s">
        <v>48</v>
      </c>
      <c r="J19" s="5" t="s">
        <v>33</v>
      </c>
      <c r="K19" s="5" t="s">
        <v>24</v>
      </c>
      <c r="L19" s="5" t="s">
        <v>50</v>
      </c>
      <c r="M19" s="7">
        <v>2</v>
      </c>
      <c r="N19" s="8">
        <v>100.12</v>
      </c>
      <c r="O19" s="8">
        <f>SalesDataTable[[#This Row],[Units Sold]]*SalesDataTable[[#This Row],[Unit Price]]</f>
        <v>200.24</v>
      </c>
      <c r="P19" s="9">
        <v>0.1</v>
      </c>
      <c r="Q19" s="21">
        <f>SalesDataTable[[#This Row],[Units Sold]]*SalesDataTable[[#This Row],[Unit Price]]*SalesDataTable[[#This Row],[Discount %]]</f>
        <v>20.024000000000001</v>
      </c>
      <c r="R19" s="8">
        <v>49.67</v>
      </c>
      <c r="S19" s="8">
        <f t="shared" si="0"/>
        <v>180.21600000000001</v>
      </c>
      <c r="T19" s="8">
        <f t="shared" si="1"/>
        <v>99.34</v>
      </c>
      <c r="U19" s="8">
        <f t="shared" si="2"/>
        <v>80.876000000000005</v>
      </c>
      <c r="V19" s="10">
        <f t="shared" si="3"/>
        <v>0.44877258401029874</v>
      </c>
    </row>
    <row r="20" spans="1:22" ht="15.6" x14ac:dyDescent="0.3">
      <c r="A20" s="3">
        <v>1734</v>
      </c>
      <c r="B20" s="4">
        <v>46027</v>
      </c>
      <c r="C20" s="5">
        <f>YEAR(SalesDataTable[[#This Row],[Order Date]])</f>
        <v>2026</v>
      </c>
      <c r="D20" s="6" t="str">
        <f>"Q"&amp;ROUNDUP(MONTH(SalesDataTable[[#This Row],[Order Date]])/3,0)</f>
        <v>Q1</v>
      </c>
      <c r="E20" s="5">
        <f>MONTH(SalesDataTable[[#This Row],[Order Date]])</f>
        <v>1</v>
      </c>
      <c r="F20" s="6" t="str">
        <f>TEXT(SalesDataTable[[#This Row],[Order Date]],"MMM")</f>
        <v>Jan</v>
      </c>
      <c r="G20" s="5" t="s">
        <v>40</v>
      </c>
      <c r="H20" s="5" t="s">
        <v>53</v>
      </c>
      <c r="I20" s="5" t="s">
        <v>48</v>
      </c>
      <c r="J20" s="5" t="s">
        <v>23</v>
      </c>
      <c r="K20" s="5" t="s">
        <v>54</v>
      </c>
      <c r="L20" s="5" t="s">
        <v>55</v>
      </c>
      <c r="M20" s="7">
        <v>1</v>
      </c>
      <c r="N20" s="8">
        <v>40.6</v>
      </c>
      <c r="O20" s="8">
        <f>SalesDataTable[[#This Row],[Units Sold]]*SalesDataTable[[#This Row],[Unit Price]]</f>
        <v>40.6</v>
      </c>
      <c r="P20" s="9">
        <v>0.15</v>
      </c>
      <c r="Q20" s="21">
        <f>SalesDataTable[[#This Row],[Units Sold]]*SalesDataTable[[#This Row],[Unit Price]]*SalesDataTable[[#This Row],[Discount %]]</f>
        <v>6.09</v>
      </c>
      <c r="R20" s="8">
        <v>14.61</v>
      </c>
      <c r="S20" s="8">
        <f t="shared" si="0"/>
        <v>34.51</v>
      </c>
      <c r="T20" s="8">
        <f t="shared" si="1"/>
        <v>14.61</v>
      </c>
      <c r="U20" s="8">
        <f t="shared" si="2"/>
        <v>19.899999999999999</v>
      </c>
      <c r="V20" s="10">
        <f t="shared" si="3"/>
        <v>0.57664445088380178</v>
      </c>
    </row>
    <row r="21" spans="1:22" ht="15.6" x14ac:dyDescent="0.3">
      <c r="A21" s="3">
        <v>2331</v>
      </c>
      <c r="B21" s="4">
        <v>46027</v>
      </c>
      <c r="C21" s="5">
        <f>YEAR(SalesDataTable[[#This Row],[Order Date]])</f>
        <v>2026</v>
      </c>
      <c r="D21" s="6" t="str">
        <f>"Q"&amp;ROUNDUP(MONTH(SalesDataTable[[#This Row],[Order Date]])/3,0)</f>
        <v>Q1</v>
      </c>
      <c r="E21" s="5">
        <f>MONTH(SalesDataTable[[#This Row],[Order Date]])</f>
        <v>1</v>
      </c>
      <c r="F21" s="6" t="str">
        <f>TEXT(SalesDataTable[[#This Row],[Order Date]],"MMM")</f>
        <v>Jan</v>
      </c>
      <c r="G21" s="5" t="s">
        <v>40</v>
      </c>
      <c r="H21" s="5" t="s">
        <v>53</v>
      </c>
      <c r="I21" s="5" t="s">
        <v>22</v>
      </c>
      <c r="J21" s="5" t="s">
        <v>33</v>
      </c>
      <c r="K21" s="5" t="s">
        <v>24</v>
      </c>
      <c r="L21" s="5" t="s">
        <v>50</v>
      </c>
      <c r="M21" s="7">
        <v>1</v>
      </c>
      <c r="N21" s="8">
        <v>104.23</v>
      </c>
      <c r="O21" s="8">
        <f>SalesDataTable[[#This Row],[Units Sold]]*SalesDataTable[[#This Row],[Unit Price]]</f>
        <v>104.23</v>
      </c>
      <c r="P21" s="9">
        <v>0.1</v>
      </c>
      <c r="Q21" s="21">
        <f>SalesDataTable[[#This Row],[Units Sold]]*SalesDataTable[[#This Row],[Unit Price]]*SalesDataTable[[#This Row],[Discount %]]</f>
        <v>10.423000000000002</v>
      </c>
      <c r="R21" s="8">
        <v>51.6</v>
      </c>
      <c r="S21" s="8">
        <f t="shared" si="0"/>
        <v>93.807000000000002</v>
      </c>
      <c r="T21" s="8">
        <f t="shared" si="1"/>
        <v>51.6</v>
      </c>
      <c r="U21" s="8">
        <f t="shared" si="2"/>
        <v>42.207000000000001</v>
      </c>
      <c r="V21" s="10">
        <f t="shared" si="3"/>
        <v>0.44993443986056475</v>
      </c>
    </row>
    <row r="22" spans="1:22" ht="15.6" x14ac:dyDescent="0.3">
      <c r="A22" s="3">
        <v>2475</v>
      </c>
      <c r="B22" s="4">
        <v>46027</v>
      </c>
      <c r="C22" s="5">
        <f>YEAR(SalesDataTable[[#This Row],[Order Date]])</f>
        <v>2026</v>
      </c>
      <c r="D22" s="6" t="str">
        <f>"Q"&amp;ROUNDUP(MONTH(SalesDataTable[[#This Row],[Order Date]])/3,0)</f>
        <v>Q1</v>
      </c>
      <c r="E22" s="5">
        <f>MONTH(SalesDataTable[[#This Row],[Order Date]])</f>
        <v>1</v>
      </c>
      <c r="F22" s="6" t="str">
        <f>TEXT(SalesDataTable[[#This Row],[Order Date]],"MMM")</f>
        <v>Jan</v>
      </c>
      <c r="G22" s="5" t="s">
        <v>26</v>
      </c>
      <c r="H22" s="5" t="s">
        <v>27</v>
      </c>
      <c r="I22" s="5" t="s">
        <v>39</v>
      </c>
      <c r="J22" s="5" t="s">
        <v>23</v>
      </c>
      <c r="K22" s="5" t="s">
        <v>54</v>
      </c>
      <c r="L22" s="5" t="s">
        <v>58</v>
      </c>
      <c r="M22" s="7">
        <v>5</v>
      </c>
      <c r="N22" s="8">
        <v>122.87</v>
      </c>
      <c r="O22" s="8">
        <f>SalesDataTable[[#This Row],[Units Sold]]*SalesDataTable[[#This Row],[Unit Price]]</f>
        <v>614.35</v>
      </c>
      <c r="P22" s="9">
        <v>0.05</v>
      </c>
      <c r="Q22" s="21">
        <f>SalesDataTable[[#This Row],[Units Sold]]*SalesDataTable[[#This Row],[Unit Price]]*SalesDataTable[[#This Row],[Discount %]]</f>
        <v>30.717500000000001</v>
      </c>
      <c r="R22" s="8">
        <v>69.67</v>
      </c>
      <c r="S22" s="8">
        <f t="shared" si="0"/>
        <v>583.63250000000005</v>
      </c>
      <c r="T22" s="8">
        <f t="shared" si="1"/>
        <v>348.35</v>
      </c>
      <c r="U22" s="8">
        <f t="shared" si="2"/>
        <v>235.28250000000003</v>
      </c>
      <c r="V22" s="10">
        <f t="shared" si="3"/>
        <v>0.40313467807224584</v>
      </c>
    </row>
    <row r="23" spans="1:22" ht="15.6" x14ac:dyDescent="0.3">
      <c r="A23" s="3">
        <v>1433</v>
      </c>
      <c r="B23" s="4">
        <v>46028</v>
      </c>
      <c r="C23" s="5">
        <f>YEAR(SalesDataTable[[#This Row],[Order Date]])</f>
        <v>2026</v>
      </c>
      <c r="D23" s="6" t="str">
        <f>"Q"&amp;ROUNDUP(MONTH(SalesDataTable[[#This Row],[Order Date]])/3,0)</f>
        <v>Q1</v>
      </c>
      <c r="E23" s="5">
        <f>MONTH(SalesDataTable[[#This Row],[Order Date]])</f>
        <v>1</v>
      </c>
      <c r="F23" s="6" t="str">
        <f>TEXT(SalesDataTable[[#This Row],[Order Date]],"MMM")</f>
        <v>Jan</v>
      </c>
      <c r="G23" s="5" t="s">
        <v>31</v>
      </c>
      <c r="H23" s="5" t="s">
        <v>59</v>
      </c>
      <c r="I23" s="5" t="s">
        <v>22</v>
      </c>
      <c r="J23" s="5" t="s">
        <v>33</v>
      </c>
      <c r="K23" s="5" t="s">
        <v>34</v>
      </c>
      <c r="L23" s="5" t="s">
        <v>35</v>
      </c>
      <c r="M23" s="7">
        <v>2</v>
      </c>
      <c r="N23" s="8">
        <v>36.619999999999997</v>
      </c>
      <c r="O23" s="8">
        <f>SalesDataTable[[#This Row],[Units Sold]]*SalesDataTable[[#This Row],[Unit Price]]</f>
        <v>73.239999999999995</v>
      </c>
      <c r="P23" s="9">
        <v>0.05</v>
      </c>
      <c r="Q23" s="21">
        <f>SalesDataTable[[#This Row],[Units Sold]]*SalesDataTable[[#This Row],[Unit Price]]*SalesDataTable[[#This Row],[Discount %]]</f>
        <v>3.6619999999999999</v>
      </c>
      <c r="R23" s="8">
        <v>13.87</v>
      </c>
      <c r="S23" s="8">
        <f t="shared" si="0"/>
        <v>69.577999999999989</v>
      </c>
      <c r="T23" s="8">
        <f t="shared" si="1"/>
        <v>27.74</v>
      </c>
      <c r="U23" s="8">
        <f t="shared" si="2"/>
        <v>41.837999999999994</v>
      </c>
      <c r="V23" s="10">
        <f t="shared" si="3"/>
        <v>0.60131075914800658</v>
      </c>
    </row>
    <row r="24" spans="1:22" ht="15.6" x14ac:dyDescent="0.3">
      <c r="A24" s="3">
        <v>3624</v>
      </c>
      <c r="B24" s="4">
        <v>46028</v>
      </c>
      <c r="C24" s="5">
        <f>YEAR(SalesDataTable[[#This Row],[Order Date]])</f>
        <v>2026</v>
      </c>
      <c r="D24" s="6" t="str">
        <f>"Q"&amp;ROUNDUP(MONTH(SalesDataTable[[#This Row],[Order Date]])/3,0)</f>
        <v>Q1</v>
      </c>
      <c r="E24" s="5">
        <f>MONTH(SalesDataTable[[#This Row],[Order Date]])</f>
        <v>1</v>
      </c>
      <c r="F24" s="6" t="str">
        <f>TEXT(SalesDataTable[[#This Row],[Order Date]],"MMM")</f>
        <v>Jan</v>
      </c>
      <c r="G24" s="5" t="s">
        <v>40</v>
      </c>
      <c r="H24" s="5" t="s">
        <v>51</v>
      </c>
      <c r="I24" s="5" t="s">
        <v>22</v>
      </c>
      <c r="J24" s="5" t="s">
        <v>33</v>
      </c>
      <c r="K24" s="5" t="s">
        <v>29</v>
      </c>
      <c r="L24" s="5" t="s">
        <v>30</v>
      </c>
      <c r="M24" s="7">
        <v>1</v>
      </c>
      <c r="N24" s="8">
        <v>93.4</v>
      </c>
      <c r="O24" s="8">
        <f>SalesDataTable[[#This Row],[Units Sold]]*SalesDataTable[[#This Row],[Unit Price]]</f>
        <v>93.4</v>
      </c>
      <c r="P24" s="9">
        <v>0</v>
      </c>
      <c r="Q24" s="21">
        <f>SalesDataTable[[#This Row],[Units Sold]]*SalesDataTable[[#This Row],[Unit Price]]*SalesDataTable[[#This Row],[Discount %]]</f>
        <v>0</v>
      </c>
      <c r="R24" s="8">
        <v>46.11</v>
      </c>
      <c r="S24" s="8">
        <f t="shared" si="0"/>
        <v>93.4</v>
      </c>
      <c r="T24" s="8">
        <f t="shared" si="1"/>
        <v>46.11</v>
      </c>
      <c r="U24" s="8">
        <f t="shared" si="2"/>
        <v>47.290000000000006</v>
      </c>
      <c r="V24" s="10">
        <f t="shared" si="3"/>
        <v>0.50631691648822275</v>
      </c>
    </row>
    <row r="25" spans="1:22" ht="15.6" x14ac:dyDescent="0.3">
      <c r="A25" s="3">
        <v>4680</v>
      </c>
      <c r="B25" s="4">
        <v>46028</v>
      </c>
      <c r="C25" s="5">
        <f>YEAR(SalesDataTable[[#This Row],[Order Date]])</f>
        <v>2026</v>
      </c>
      <c r="D25" s="6" t="str">
        <f>"Q"&amp;ROUNDUP(MONTH(SalesDataTable[[#This Row],[Order Date]])/3,0)</f>
        <v>Q1</v>
      </c>
      <c r="E25" s="5">
        <f>MONTH(SalesDataTable[[#This Row],[Order Date]])</f>
        <v>1</v>
      </c>
      <c r="F25" s="6" t="str">
        <f>TEXT(SalesDataTable[[#This Row],[Order Date]],"MMM")</f>
        <v>Jan</v>
      </c>
      <c r="G25" s="5" t="s">
        <v>26</v>
      </c>
      <c r="H25" s="5" t="s">
        <v>27</v>
      </c>
      <c r="I25" s="5" t="s">
        <v>48</v>
      </c>
      <c r="J25" s="5" t="s">
        <v>33</v>
      </c>
      <c r="K25" s="5" t="s">
        <v>43</v>
      </c>
      <c r="L25" s="5" t="s">
        <v>60</v>
      </c>
      <c r="M25" s="7">
        <v>2</v>
      </c>
      <c r="N25" s="8">
        <v>81.260000000000005</v>
      </c>
      <c r="O25" s="8">
        <f>SalesDataTable[[#This Row],[Units Sold]]*SalesDataTable[[#This Row],[Unit Price]]</f>
        <v>162.52000000000001</v>
      </c>
      <c r="P25" s="9">
        <v>0</v>
      </c>
      <c r="Q25" s="21">
        <f>SalesDataTable[[#This Row],[Units Sold]]*SalesDataTable[[#This Row],[Unit Price]]*SalesDataTable[[#This Row],[Discount %]]</f>
        <v>0</v>
      </c>
      <c r="R25" s="8">
        <v>39.119999999999997</v>
      </c>
      <c r="S25" s="8">
        <f t="shared" si="0"/>
        <v>162.52000000000001</v>
      </c>
      <c r="T25" s="8">
        <f t="shared" si="1"/>
        <v>78.239999999999995</v>
      </c>
      <c r="U25" s="8">
        <f t="shared" si="2"/>
        <v>84.280000000000015</v>
      </c>
      <c r="V25" s="10">
        <f t="shared" si="3"/>
        <v>0.51858232832882112</v>
      </c>
    </row>
    <row r="26" spans="1:22" ht="15.6" x14ac:dyDescent="0.3">
      <c r="A26" s="3">
        <v>4803</v>
      </c>
      <c r="B26" s="4">
        <v>46028</v>
      </c>
      <c r="C26" s="5">
        <f>YEAR(SalesDataTable[[#This Row],[Order Date]])</f>
        <v>2026</v>
      </c>
      <c r="D26" s="6" t="str">
        <f>"Q"&amp;ROUNDUP(MONTH(SalesDataTable[[#This Row],[Order Date]])/3,0)</f>
        <v>Q1</v>
      </c>
      <c r="E26" s="5">
        <f>MONTH(SalesDataTable[[#This Row],[Order Date]])</f>
        <v>1</v>
      </c>
      <c r="F26" s="6" t="str">
        <f>TEXT(SalesDataTable[[#This Row],[Order Date]],"MMM")</f>
        <v>Jan</v>
      </c>
      <c r="G26" s="5" t="s">
        <v>26</v>
      </c>
      <c r="H26" s="5" t="s">
        <v>61</v>
      </c>
      <c r="I26" s="5" t="s">
        <v>48</v>
      </c>
      <c r="J26" s="5" t="s">
        <v>33</v>
      </c>
      <c r="K26" s="5" t="s">
        <v>54</v>
      </c>
      <c r="L26" s="5" t="s">
        <v>62</v>
      </c>
      <c r="M26" s="7">
        <v>2</v>
      </c>
      <c r="N26" s="8">
        <v>35.78</v>
      </c>
      <c r="O26" s="8">
        <f>SalesDataTable[[#This Row],[Units Sold]]*SalesDataTable[[#This Row],[Unit Price]]</f>
        <v>71.56</v>
      </c>
      <c r="P26" s="9">
        <v>0</v>
      </c>
      <c r="Q26" s="21">
        <f>SalesDataTable[[#This Row],[Units Sold]]*SalesDataTable[[#This Row],[Unit Price]]*SalesDataTable[[#This Row],[Discount %]]</f>
        <v>0</v>
      </c>
      <c r="R26" s="8">
        <v>13.84</v>
      </c>
      <c r="S26" s="8">
        <f t="shared" si="0"/>
        <v>71.56</v>
      </c>
      <c r="T26" s="8">
        <f t="shared" si="1"/>
        <v>27.68</v>
      </c>
      <c r="U26" s="8">
        <f t="shared" si="2"/>
        <v>43.88</v>
      </c>
      <c r="V26" s="10">
        <f t="shared" si="3"/>
        <v>0.61319172722191173</v>
      </c>
    </row>
    <row r="27" spans="1:22" ht="15.6" x14ac:dyDescent="0.3">
      <c r="A27" s="3">
        <v>248</v>
      </c>
      <c r="B27" s="4">
        <v>46029</v>
      </c>
      <c r="C27" s="5">
        <f>YEAR(SalesDataTable[[#This Row],[Order Date]])</f>
        <v>2026</v>
      </c>
      <c r="D27" s="6" t="str">
        <f>"Q"&amp;ROUNDUP(MONTH(SalesDataTable[[#This Row],[Order Date]])/3,0)</f>
        <v>Q1</v>
      </c>
      <c r="E27" s="5">
        <f>MONTH(SalesDataTable[[#This Row],[Order Date]])</f>
        <v>1</v>
      </c>
      <c r="F27" s="6" t="str">
        <f>TEXT(SalesDataTable[[#This Row],[Order Date]],"MMM")</f>
        <v>Jan</v>
      </c>
      <c r="G27" s="5" t="s">
        <v>26</v>
      </c>
      <c r="H27" s="5" t="s">
        <v>63</v>
      </c>
      <c r="I27" s="5" t="s">
        <v>48</v>
      </c>
      <c r="J27" s="5" t="s">
        <v>33</v>
      </c>
      <c r="K27" s="5" t="s">
        <v>24</v>
      </c>
      <c r="L27" s="5" t="s">
        <v>25</v>
      </c>
      <c r="M27" s="7">
        <v>3</v>
      </c>
      <c r="N27" s="8">
        <v>81.64</v>
      </c>
      <c r="O27" s="8">
        <f>SalesDataTable[[#This Row],[Units Sold]]*SalesDataTable[[#This Row],[Unit Price]]</f>
        <v>244.92000000000002</v>
      </c>
      <c r="P27" s="9">
        <v>0</v>
      </c>
      <c r="Q27" s="21">
        <f>SalesDataTable[[#This Row],[Units Sold]]*SalesDataTable[[#This Row],[Unit Price]]*SalesDataTable[[#This Row],[Discount %]]</f>
        <v>0</v>
      </c>
      <c r="R27" s="8">
        <v>43.84</v>
      </c>
      <c r="S27" s="8">
        <f t="shared" si="0"/>
        <v>244.92000000000002</v>
      </c>
      <c r="T27" s="8">
        <f t="shared" si="1"/>
        <v>131.52000000000001</v>
      </c>
      <c r="U27" s="8">
        <f t="shared" si="2"/>
        <v>113.4</v>
      </c>
      <c r="V27" s="10">
        <f t="shared" si="3"/>
        <v>0.46300832925036745</v>
      </c>
    </row>
    <row r="28" spans="1:22" ht="15.6" x14ac:dyDescent="0.3">
      <c r="A28" s="3">
        <v>1118</v>
      </c>
      <c r="B28" s="4">
        <v>46029</v>
      </c>
      <c r="C28" s="5">
        <f>YEAR(SalesDataTable[[#This Row],[Order Date]])</f>
        <v>2026</v>
      </c>
      <c r="D28" s="6" t="str">
        <f>"Q"&amp;ROUNDUP(MONTH(SalesDataTable[[#This Row],[Order Date]])/3,0)</f>
        <v>Q1</v>
      </c>
      <c r="E28" s="5">
        <f>MONTH(SalesDataTable[[#This Row],[Order Date]])</f>
        <v>1</v>
      </c>
      <c r="F28" s="6" t="str">
        <f>TEXT(SalesDataTable[[#This Row],[Order Date]],"MMM")</f>
        <v>Jan</v>
      </c>
      <c r="G28" s="5" t="s">
        <v>26</v>
      </c>
      <c r="H28" s="5" t="s">
        <v>63</v>
      </c>
      <c r="I28" s="5" t="s">
        <v>22</v>
      </c>
      <c r="J28" s="5" t="s">
        <v>23</v>
      </c>
      <c r="K28" s="5" t="s">
        <v>34</v>
      </c>
      <c r="L28" s="5" t="s">
        <v>64</v>
      </c>
      <c r="M28" s="7">
        <v>2</v>
      </c>
      <c r="N28" s="8">
        <v>131.63999999999999</v>
      </c>
      <c r="O28" s="8">
        <f>SalesDataTable[[#This Row],[Units Sold]]*SalesDataTable[[#This Row],[Unit Price]]</f>
        <v>263.27999999999997</v>
      </c>
      <c r="P28" s="9">
        <v>0.05</v>
      </c>
      <c r="Q28" s="21">
        <f>SalesDataTable[[#This Row],[Units Sold]]*SalesDataTable[[#This Row],[Unit Price]]*SalesDataTable[[#This Row],[Discount %]]</f>
        <v>13.164</v>
      </c>
      <c r="R28" s="8">
        <v>69.02</v>
      </c>
      <c r="S28" s="8">
        <f t="shared" si="0"/>
        <v>250.11599999999996</v>
      </c>
      <c r="T28" s="8">
        <f t="shared" si="1"/>
        <v>138.04</v>
      </c>
      <c r="U28" s="8">
        <f t="shared" si="2"/>
        <v>112.07599999999996</v>
      </c>
      <c r="V28" s="10">
        <f t="shared" si="3"/>
        <v>0.44809608341729429</v>
      </c>
    </row>
    <row r="29" spans="1:22" ht="15.6" x14ac:dyDescent="0.3">
      <c r="A29" s="3">
        <v>3023</v>
      </c>
      <c r="B29" s="4">
        <v>46029</v>
      </c>
      <c r="C29" s="5">
        <f>YEAR(SalesDataTable[[#This Row],[Order Date]])</f>
        <v>2026</v>
      </c>
      <c r="D29" s="6" t="str">
        <f>"Q"&amp;ROUNDUP(MONTH(SalesDataTable[[#This Row],[Order Date]])/3,0)</f>
        <v>Q1</v>
      </c>
      <c r="E29" s="5">
        <f>MONTH(SalesDataTable[[#This Row],[Order Date]])</f>
        <v>1</v>
      </c>
      <c r="F29" s="6" t="str">
        <f>TEXT(SalesDataTable[[#This Row],[Order Date]],"MMM")</f>
        <v>Jan</v>
      </c>
      <c r="G29" s="5" t="s">
        <v>31</v>
      </c>
      <c r="H29" s="5" t="s">
        <v>38</v>
      </c>
      <c r="I29" s="5" t="s">
        <v>48</v>
      </c>
      <c r="J29" s="5" t="s">
        <v>33</v>
      </c>
      <c r="K29" s="5" t="s">
        <v>29</v>
      </c>
      <c r="L29" s="5" t="s">
        <v>57</v>
      </c>
      <c r="M29" s="7">
        <v>2</v>
      </c>
      <c r="N29" s="8">
        <v>155.35</v>
      </c>
      <c r="O29" s="8">
        <f>SalesDataTable[[#This Row],[Units Sold]]*SalesDataTable[[#This Row],[Unit Price]]</f>
        <v>310.7</v>
      </c>
      <c r="P29" s="9">
        <v>0</v>
      </c>
      <c r="Q29" s="21">
        <f>SalesDataTable[[#This Row],[Units Sold]]*SalesDataTable[[#This Row],[Unit Price]]*SalesDataTable[[#This Row],[Discount %]]</f>
        <v>0</v>
      </c>
      <c r="R29" s="8">
        <v>80.790000000000006</v>
      </c>
      <c r="S29" s="8">
        <f t="shared" si="0"/>
        <v>310.7</v>
      </c>
      <c r="T29" s="8">
        <f t="shared" si="1"/>
        <v>161.58000000000001</v>
      </c>
      <c r="U29" s="8">
        <f t="shared" si="2"/>
        <v>149.11999999999998</v>
      </c>
      <c r="V29" s="10">
        <f t="shared" si="3"/>
        <v>0.47994850337946565</v>
      </c>
    </row>
    <row r="30" spans="1:22" ht="15.6" x14ac:dyDescent="0.3">
      <c r="A30" s="3">
        <v>3903</v>
      </c>
      <c r="B30" s="4">
        <v>46029</v>
      </c>
      <c r="C30" s="5">
        <f>YEAR(SalesDataTable[[#This Row],[Order Date]])</f>
        <v>2026</v>
      </c>
      <c r="D30" s="6" t="str">
        <f>"Q"&amp;ROUNDUP(MONTH(SalesDataTable[[#This Row],[Order Date]])/3,0)</f>
        <v>Q1</v>
      </c>
      <c r="E30" s="5">
        <f>MONTH(SalesDataTable[[#This Row],[Order Date]])</f>
        <v>1</v>
      </c>
      <c r="F30" s="6" t="str">
        <f>TEXT(SalesDataTable[[#This Row],[Order Date]],"MMM")</f>
        <v>Jan</v>
      </c>
      <c r="G30" s="5" t="s">
        <v>40</v>
      </c>
      <c r="H30" s="5" t="s">
        <v>53</v>
      </c>
      <c r="I30" s="5" t="s">
        <v>22</v>
      </c>
      <c r="J30" s="5" t="s">
        <v>23</v>
      </c>
      <c r="K30" s="5" t="s">
        <v>54</v>
      </c>
      <c r="L30" s="5" t="s">
        <v>65</v>
      </c>
      <c r="M30" s="7">
        <v>2</v>
      </c>
      <c r="N30" s="8">
        <v>51.56</v>
      </c>
      <c r="O30" s="8">
        <f>SalesDataTable[[#This Row],[Units Sold]]*SalesDataTable[[#This Row],[Unit Price]]</f>
        <v>103.12</v>
      </c>
      <c r="P30" s="9">
        <v>0.05</v>
      </c>
      <c r="Q30" s="21">
        <f>SalesDataTable[[#This Row],[Units Sold]]*SalesDataTable[[#This Row],[Unit Price]]*SalesDataTable[[#This Row],[Discount %]]</f>
        <v>5.1560000000000006</v>
      </c>
      <c r="R30" s="8">
        <v>22.26</v>
      </c>
      <c r="S30" s="8">
        <f t="shared" si="0"/>
        <v>97.963999999999999</v>
      </c>
      <c r="T30" s="8">
        <f t="shared" si="1"/>
        <v>44.52</v>
      </c>
      <c r="U30" s="8">
        <f t="shared" si="2"/>
        <v>53.443999999999996</v>
      </c>
      <c r="V30" s="10">
        <f t="shared" si="3"/>
        <v>0.54554734392225712</v>
      </c>
    </row>
    <row r="31" spans="1:22" ht="15.6" x14ac:dyDescent="0.3">
      <c r="A31" s="3">
        <v>62</v>
      </c>
      <c r="B31" s="4">
        <v>46030</v>
      </c>
      <c r="C31" s="5">
        <f>YEAR(SalesDataTable[[#This Row],[Order Date]])</f>
        <v>2026</v>
      </c>
      <c r="D31" s="6" t="str">
        <f>"Q"&amp;ROUNDUP(MONTH(SalesDataTable[[#This Row],[Order Date]])/3,0)</f>
        <v>Q1</v>
      </c>
      <c r="E31" s="5">
        <f>MONTH(SalesDataTable[[#This Row],[Order Date]])</f>
        <v>1</v>
      </c>
      <c r="F31" s="6" t="str">
        <f>TEXT(SalesDataTable[[#This Row],[Order Date]],"MMM")</f>
        <v>Jan</v>
      </c>
      <c r="G31" s="5" t="s">
        <v>26</v>
      </c>
      <c r="H31" s="5" t="s">
        <v>63</v>
      </c>
      <c r="I31" s="5" t="s">
        <v>22</v>
      </c>
      <c r="J31" s="5" t="s">
        <v>33</v>
      </c>
      <c r="K31" s="5" t="s">
        <v>24</v>
      </c>
      <c r="L31" s="5" t="s">
        <v>42</v>
      </c>
      <c r="M31" s="7">
        <v>2</v>
      </c>
      <c r="N31" s="8">
        <v>51.63</v>
      </c>
      <c r="O31" s="8">
        <f>SalesDataTable[[#This Row],[Units Sold]]*SalesDataTable[[#This Row],[Unit Price]]</f>
        <v>103.26</v>
      </c>
      <c r="P31" s="9">
        <v>0</v>
      </c>
      <c r="Q31" s="21">
        <f>SalesDataTable[[#This Row],[Units Sold]]*SalesDataTable[[#This Row],[Unit Price]]*SalesDataTable[[#This Row],[Discount %]]</f>
        <v>0</v>
      </c>
      <c r="R31" s="8">
        <v>22.54</v>
      </c>
      <c r="S31" s="8">
        <f t="shared" si="0"/>
        <v>103.26</v>
      </c>
      <c r="T31" s="8">
        <f t="shared" si="1"/>
        <v>45.08</v>
      </c>
      <c r="U31" s="8">
        <f t="shared" si="2"/>
        <v>58.180000000000007</v>
      </c>
      <c r="V31" s="10">
        <f t="shared" si="3"/>
        <v>0.5634321131125315</v>
      </c>
    </row>
    <row r="32" spans="1:22" ht="15.6" x14ac:dyDescent="0.3">
      <c r="A32" s="3">
        <v>142</v>
      </c>
      <c r="B32" s="4">
        <v>46030</v>
      </c>
      <c r="C32" s="5">
        <f>YEAR(SalesDataTable[[#This Row],[Order Date]])</f>
        <v>2026</v>
      </c>
      <c r="D32" s="6" t="str">
        <f>"Q"&amp;ROUNDUP(MONTH(SalesDataTable[[#This Row],[Order Date]])/3,0)</f>
        <v>Q1</v>
      </c>
      <c r="E32" s="5">
        <f>MONTH(SalesDataTable[[#This Row],[Order Date]])</f>
        <v>1</v>
      </c>
      <c r="F32" s="6" t="str">
        <f>TEXT(SalesDataTable[[#This Row],[Order Date]],"MMM")</f>
        <v>Jan</v>
      </c>
      <c r="G32" s="5" t="s">
        <v>20</v>
      </c>
      <c r="H32" s="5" t="s">
        <v>56</v>
      </c>
      <c r="I32" s="5" t="s">
        <v>28</v>
      </c>
      <c r="J32" s="5" t="s">
        <v>36</v>
      </c>
      <c r="K32" s="5" t="s">
        <v>43</v>
      </c>
      <c r="L32" s="5" t="s">
        <v>44</v>
      </c>
      <c r="M32" s="7">
        <v>5</v>
      </c>
      <c r="N32" s="8">
        <v>344.88</v>
      </c>
      <c r="O32" s="8">
        <f>SalesDataTable[[#This Row],[Units Sold]]*SalesDataTable[[#This Row],[Unit Price]]</f>
        <v>1724.4</v>
      </c>
      <c r="P32" s="9">
        <v>0.15</v>
      </c>
      <c r="Q32" s="21">
        <f>SalesDataTable[[#This Row],[Units Sold]]*SalesDataTable[[#This Row],[Unit Price]]*SalesDataTable[[#This Row],[Discount %]]</f>
        <v>258.66000000000003</v>
      </c>
      <c r="R32" s="8">
        <v>190.66</v>
      </c>
      <c r="S32" s="8">
        <f t="shared" si="0"/>
        <v>1465.74</v>
      </c>
      <c r="T32" s="8">
        <f t="shared" si="1"/>
        <v>953.3</v>
      </c>
      <c r="U32" s="8">
        <f t="shared" si="2"/>
        <v>512.44000000000005</v>
      </c>
      <c r="V32" s="10">
        <f t="shared" si="3"/>
        <v>0.34961180018284282</v>
      </c>
    </row>
    <row r="33" spans="1:22" ht="15.6" x14ac:dyDescent="0.3">
      <c r="A33" s="3">
        <v>450</v>
      </c>
      <c r="B33" s="4">
        <v>46030</v>
      </c>
      <c r="C33" s="5">
        <f>YEAR(SalesDataTable[[#This Row],[Order Date]])</f>
        <v>2026</v>
      </c>
      <c r="D33" s="6" t="str">
        <f>"Q"&amp;ROUNDUP(MONTH(SalesDataTable[[#This Row],[Order Date]])/3,0)</f>
        <v>Q1</v>
      </c>
      <c r="E33" s="5">
        <f>MONTH(SalesDataTable[[#This Row],[Order Date]])</f>
        <v>1</v>
      </c>
      <c r="F33" s="6" t="str">
        <f>TEXT(SalesDataTable[[#This Row],[Order Date]],"MMM")</f>
        <v>Jan</v>
      </c>
      <c r="G33" s="5" t="s">
        <v>31</v>
      </c>
      <c r="H33" s="5" t="s">
        <v>38</v>
      </c>
      <c r="I33" s="5" t="s">
        <v>39</v>
      </c>
      <c r="J33" s="5" t="s">
        <v>33</v>
      </c>
      <c r="K33" s="5" t="s">
        <v>29</v>
      </c>
      <c r="L33" s="5" t="s">
        <v>30</v>
      </c>
      <c r="M33" s="7">
        <v>2</v>
      </c>
      <c r="N33" s="8">
        <v>94.06</v>
      </c>
      <c r="O33" s="8">
        <f>SalesDataTable[[#This Row],[Units Sold]]*SalesDataTable[[#This Row],[Unit Price]]</f>
        <v>188.12</v>
      </c>
      <c r="P33" s="9">
        <v>0.15</v>
      </c>
      <c r="Q33" s="21">
        <f>SalesDataTable[[#This Row],[Units Sold]]*SalesDataTable[[#This Row],[Unit Price]]*SalesDataTable[[#This Row],[Discount %]]</f>
        <v>28.218</v>
      </c>
      <c r="R33" s="8">
        <v>46.33</v>
      </c>
      <c r="S33" s="8">
        <f t="shared" si="0"/>
        <v>159.90199999999999</v>
      </c>
      <c r="T33" s="8">
        <f t="shared" si="1"/>
        <v>92.66</v>
      </c>
      <c r="U33" s="8">
        <f t="shared" si="2"/>
        <v>67.24199999999999</v>
      </c>
      <c r="V33" s="10">
        <f t="shared" si="3"/>
        <v>0.42052006854198193</v>
      </c>
    </row>
    <row r="34" spans="1:22" ht="15.6" x14ac:dyDescent="0.3">
      <c r="A34" s="3">
        <v>4397</v>
      </c>
      <c r="B34" s="4">
        <v>46030</v>
      </c>
      <c r="C34" s="5">
        <f>YEAR(SalesDataTable[[#This Row],[Order Date]])</f>
        <v>2026</v>
      </c>
      <c r="D34" s="6" t="str">
        <f>"Q"&amp;ROUNDUP(MONTH(SalesDataTable[[#This Row],[Order Date]])/3,0)</f>
        <v>Q1</v>
      </c>
      <c r="E34" s="5">
        <f>MONTH(SalesDataTable[[#This Row],[Order Date]])</f>
        <v>1</v>
      </c>
      <c r="F34" s="6" t="str">
        <f>TEXT(SalesDataTable[[#This Row],[Order Date]],"MMM")</f>
        <v>Jan</v>
      </c>
      <c r="G34" s="5" t="s">
        <v>20</v>
      </c>
      <c r="H34" s="5" t="s">
        <v>21</v>
      </c>
      <c r="I34" s="5" t="s">
        <v>22</v>
      </c>
      <c r="J34" s="5" t="s">
        <v>36</v>
      </c>
      <c r="K34" s="5" t="s">
        <v>29</v>
      </c>
      <c r="L34" s="5" t="s">
        <v>66</v>
      </c>
      <c r="M34" s="7">
        <v>1</v>
      </c>
      <c r="N34" s="8">
        <v>72.38</v>
      </c>
      <c r="O34" s="8">
        <f>SalesDataTable[[#This Row],[Units Sold]]*SalesDataTable[[#This Row],[Unit Price]]</f>
        <v>72.38</v>
      </c>
      <c r="P34" s="9">
        <v>0</v>
      </c>
      <c r="Q34" s="21">
        <f>SalesDataTable[[#This Row],[Units Sold]]*SalesDataTable[[#This Row],[Unit Price]]*SalesDataTable[[#This Row],[Discount %]]</f>
        <v>0</v>
      </c>
      <c r="R34" s="8">
        <v>31.65</v>
      </c>
      <c r="S34" s="8">
        <f t="shared" si="0"/>
        <v>72.38</v>
      </c>
      <c r="T34" s="8">
        <f t="shared" si="1"/>
        <v>31.65</v>
      </c>
      <c r="U34" s="8">
        <f t="shared" si="2"/>
        <v>40.729999999999997</v>
      </c>
      <c r="V34" s="10">
        <f t="shared" si="3"/>
        <v>0.56272450953302011</v>
      </c>
    </row>
    <row r="35" spans="1:22" ht="15.6" x14ac:dyDescent="0.3">
      <c r="A35" s="3">
        <v>4798</v>
      </c>
      <c r="B35" s="4">
        <v>46030</v>
      </c>
      <c r="C35" s="5">
        <f>YEAR(SalesDataTable[[#This Row],[Order Date]])</f>
        <v>2026</v>
      </c>
      <c r="D35" s="6" t="str">
        <f>"Q"&amp;ROUNDUP(MONTH(SalesDataTable[[#This Row],[Order Date]])/3,0)</f>
        <v>Q1</v>
      </c>
      <c r="E35" s="5">
        <f>MONTH(SalesDataTable[[#This Row],[Order Date]])</f>
        <v>1</v>
      </c>
      <c r="F35" s="6" t="str">
        <f>TEXT(SalesDataTable[[#This Row],[Order Date]],"MMM")</f>
        <v>Jan</v>
      </c>
      <c r="G35" s="5" t="s">
        <v>26</v>
      </c>
      <c r="H35" s="5" t="s">
        <v>47</v>
      </c>
      <c r="I35" s="5" t="s">
        <v>22</v>
      </c>
      <c r="J35" s="5" t="s">
        <v>33</v>
      </c>
      <c r="K35" s="5" t="s">
        <v>29</v>
      </c>
      <c r="L35" s="5" t="s">
        <v>57</v>
      </c>
      <c r="M35" s="7">
        <v>1</v>
      </c>
      <c r="N35" s="8">
        <v>153.69</v>
      </c>
      <c r="O35" s="8">
        <f>SalesDataTable[[#This Row],[Units Sold]]*SalesDataTable[[#This Row],[Unit Price]]</f>
        <v>153.69</v>
      </c>
      <c r="P35" s="9">
        <v>0</v>
      </c>
      <c r="Q35" s="21">
        <f>SalesDataTable[[#This Row],[Units Sold]]*SalesDataTable[[#This Row],[Unit Price]]*SalesDataTable[[#This Row],[Discount %]]</f>
        <v>0</v>
      </c>
      <c r="R35" s="8">
        <v>77.47</v>
      </c>
      <c r="S35" s="8">
        <f t="shared" si="0"/>
        <v>153.69</v>
      </c>
      <c r="T35" s="8">
        <f t="shared" si="1"/>
        <v>77.47</v>
      </c>
      <c r="U35" s="8">
        <f t="shared" si="2"/>
        <v>76.22</v>
      </c>
      <c r="V35" s="10">
        <f t="shared" si="3"/>
        <v>0.49593337237295854</v>
      </c>
    </row>
    <row r="36" spans="1:22" ht="15.6" x14ac:dyDescent="0.3">
      <c r="A36" s="3">
        <v>136</v>
      </c>
      <c r="B36" s="4">
        <v>46031</v>
      </c>
      <c r="C36" s="5">
        <f>YEAR(SalesDataTable[[#This Row],[Order Date]])</f>
        <v>2026</v>
      </c>
      <c r="D36" s="6" t="str">
        <f>"Q"&amp;ROUNDUP(MONTH(SalesDataTable[[#This Row],[Order Date]])/3,0)</f>
        <v>Q1</v>
      </c>
      <c r="E36" s="5">
        <f>MONTH(SalesDataTable[[#This Row],[Order Date]])</f>
        <v>1</v>
      </c>
      <c r="F36" s="6" t="str">
        <f>TEXT(SalesDataTable[[#This Row],[Order Date]],"MMM")</f>
        <v>Jan</v>
      </c>
      <c r="G36" s="5" t="s">
        <v>40</v>
      </c>
      <c r="H36" s="5" t="s">
        <v>67</v>
      </c>
      <c r="I36" s="5" t="s">
        <v>28</v>
      </c>
      <c r="J36" s="5" t="s">
        <v>36</v>
      </c>
      <c r="K36" s="5" t="s">
        <v>34</v>
      </c>
      <c r="L36" s="5" t="s">
        <v>68</v>
      </c>
      <c r="M36" s="7">
        <v>15</v>
      </c>
      <c r="N36" s="8">
        <v>168.62</v>
      </c>
      <c r="O36" s="8">
        <f>SalesDataTable[[#This Row],[Units Sold]]*SalesDataTable[[#This Row],[Unit Price]]</f>
        <v>2529.3000000000002</v>
      </c>
      <c r="P36" s="9">
        <v>0.05</v>
      </c>
      <c r="Q36" s="21">
        <f>SalesDataTable[[#This Row],[Units Sold]]*SalesDataTable[[#This Row],[Unit Price]]*SalesDataTable[[#This Row],[Discount %]]</f>
        <v>126.46500000000002</v>
      </c>
      <c r="R36" s="8">
        <v>86.09</v>
      </c>
      <c r="S36" s="8">
        <f t="shared" si="0"/>
        <v>2402.835</v>
      </c>
      <c r="T36" s="8">
        <f t="shared" si="1"/>
        <v>1291.3500000000001</v>
      </c>
      <c r="U36" s="8">
        <f t="shared" si="2"/>
        <v>1111.4849999999999</v>
      </c>
      <c r="V36" s="10">
        <f t="shared" si="3"/>
        <v>0.46257233642759488</v>
      </c>
    </row>
    <row r="37" spans="1:22" ht="15.6" x14ac:dyDescent="0.3">
      <c r="A37" s="3">
        <v>2782</v>
      </c>
      <c r="B37" s="4">
        <v>46031</v>
      </c>
      <c r="C37" s="5">
        <f>YEAR(SalesDataTable[[#This Row],[Order Date]])</f>
        <v>2026</v>
      </c>
      <c r="D37" s="6" t="str">
        <f>"Q"&amp;ROUNDUP(MONTH(SalesDataTable[[#This Row],[Order Date]])/3,0)</f>
        <v>Q1</v>
      </c>
      <c r="E37" s="5">
        <f>MONTH(SalesDataTable[[#This Row],[Order Date]])</f>
        <v>1</v>
      </c>
      <c r="F37" s="6" t="str">
        <f>TEXT(SalesDataTable[[#This Row],[Order Date]],"MMM")</f>
        <v>Jan</v>
      </c>
      <c r="G37" s="5" t="s">
        <v>40</v>
      </c>
      <c r="H37" s="5" t="s">
        <v>41</v>
      </c>
      <c r="I37" s="5" t="s">
        <v>22</v>
      </c>
      <c r="J37" s="5" t="s">
        <v>33</v>
      </c>
      <c r="K37" s="5" t="s">
        <v>29</v>
      </c>
      <c r="L37" s="5" t="s">
        <v>57</v>
      </c>
      <c r="M37" s="7">
        <v>1</v>
      </c>
      <c r="N37" s="8">
        <v>152.75</v>
      </c>
      <c r="O37" s="8">
        <f>SalesDataTable[[#This Row],[Units Sold]]*SalesDataTable[[#This Row],[Unit Price]]</f>
        <v>152.75</v>
      </c>
      <c r="P37" s="9">
        <v>0.05</v>
      </c>
      <c r="Q37" s="21">
        <f>SalesDataTable[[#This Row],[Units Sold]]*SalesDataTable[[#This Row],[Unit Price]]*SalesDataTable[[#This Row],[Discount %]]</f>
        <v>7.6375000000000002</v>
      </c>
      <c r="R37" s="8">
        <v>79.88</v>
      </c>
      <c r="S37" s="8">
        <f t="shared" si="0"/>
        <v>145.11249999999998</v>
      </c>
      <c r="T37" s="8">
        <f t="shared" si="1"/>
        <v>79.88</v>
      </c>
      <c r="U37" s="8">
        <f t="shared" si="2"/>
        <v>65.232499999999987</v>
      </c>
      <c r="V37" s="10">
        <f t="shared" si="3"/>
        <v>0.44953053665259707</v>
      </c>
    </row>
    <row r="38" spans="1:22" ht="15.6" x14ac:dyDescent="0.3">
      <c r="A38" s="3">
        <v>4704</v>
      </c>
      <c r="B38" s="4">
        <v>46031</v>
      </c>
      <c r="C38" s="5">
        <f>YEAR(SalesDataTable[[#This Row],[Order Date]])</f>
        <v>2026</v>
      </c>
      <c r="D38" s="6" t="str">
        <f>"Q"&amp;ROUNDUP(MONTH(SalesDataTable[[#This Row],[Order Date]])/3,0)</f>
        <v>Q1</v>
      </c>
      <c r="E38" s="5">
        <f>MONTH(SalesDataTable[[#This Row],[Order Date]])</f>
        <v>1</v>
      </c>
      <c r="F38" s="6" t="str">
        <f>TEXT(SalesDataTable[[#This Row],[Order Date]],"MMM")</f>
        <v>Jan</v>
      </c>
      <c r="G38" s="5" t="s">
        <v>26</v>
      </c>
      <c r="H38" s="5" t="s">
        <v>69</v>
      </c>
      <c r="I38" s="5" t="s">
        <v>48</v>
      </c>
      <c r="J38" s="5" t="s">
        <v>33</v>
      </c>
      <c r="K38" s="5" t="s">
        <v>54</v>
      </c>
      <c r="L38" s="5" t="s">
        <v>62</v>
      </c>
      <c r="M38" s="7">
        <v>2</v>
      </c>
      <c r="N38" s="8">
        <v>36.72</v>
      </c>
      <c r="O38" s="8">
        <f>SalesDataTable[[#This Row],[Units Sold]]*SalesDataTable[[#This Row],[Unit Price]]</f>
        <v>73.44</v>
      </c>
      <c r="P38" s="9">
        <v>0.05</v>
      </c>
      <c r="Q38" s="21">
        <f>SalesDataTable[[#This Row],[Units Sold]]*SalesDataTable[[#This Row],[Unit Price]]*SalesDataTable[[#This Row],[Discount %]]</f>
        <v>3.6720000000000002</v>
      </c>
      <c r="R38" s="8">
        <v>14.15</v>
      </c>
      <c r="S38" s="8">
        <f t="shared" si="0"/>
        <v>69.768000000000001</v>
      </c>
      <c r="T38" s="8">
        <f t="shared" si="1"/>
        <v>28.3</v>
      </c>
      <c r="U38" s="8">
        <f t="shared" si="2"/>
        <v>41.468000000000004</v>
      </c>
      <c r="V38" s="10">
        <f t="shared" si="3"/>
        <v>0.59436991170737308</v>
      </c>
    </row>
    <row r="39" spans="1:22" ht="15.6" x14ac:dyDescent="0.3">
      <c r="A39" s="3">
        <v>69</v>
      </c>
      <c r="B39" s="4">
        <v>46032</v>
      </c>
      <c r="C39" s="5">
        <f>YEAR(SalesDataTable[[#This Row],[Order Date]])</f>
        <v>2026</v>
      </c>
      <c r="D39" s="6" t="str">
        <f>"Q"&amp;ROUNDUP(MONTH(SalesDataTable[[#This Row],[Order Date]])/3,0)</f>
        <v>Q1</v>
      </c>
      <c r="E39" s="5">
        <f>MONTH(SalesDataTable[[#This Row],[Order Date]])</f>
        <v>1</v>
      </c>
      <c r="F39" s="6" t="str">
        <f>TEXT(SalesDataTable[[#This Row],[Order Date]],"MMM")</f>
        <v>Jan</v>
      </c>
      <c r="G39" s="5" t="s">
        <v>20</v>
      </c>
      <c r="H39" s="5" t="s">
        <v>70</v>
      </c>
      <c r="I39" s="5" t="s">
        <v>22</v>
      </c>
      <c r="J39" s="5" t="s">
        <v>23</v>
      </c>
      <c r="K39" s="5" t="s">
        <v>29</v>
      </c>
      <c r="L39" s="5" t="s">
        <v>37</v>
      </c>
      <c r="M39" s="7">
        <v>6</v>
      </c>
      <c r="N39" s="8">
        <v>141.31</v>
      </c>
      <c r="O39" s="8">
        <f>SalesDataTable[[#This Row],[Units Sold]]*SalesDataTable[[#This Row],[Unit Price]]</f>
        <v>847.86</v>
      </c>
      <c r="P39" s="9">
        <v>0.05</v>
      </c>
      <c r="Q39" s="21">
        <f>SalesDataTable[[#This Row],[Units Sold]]*SalesDataTable[[#This Row],[Unit Price]]*SalesDataTable[[#This Row],[Discount %]]</f>
        <v>42.393000000000001</v>
      </c>
      <c r="R39" s="8">
        <v>79.349999999999994</v>
      </c>
      <c r="S39" s="8">
        <f t="shared" si="0"/>
        <v>805.46699999999998</v>
      </c>
      <c r="T39" s="8">
        <f t="shared" si="1"/>
        <v>476.09999999999997</v>
      </c>
      <c r="U39" s="8">
        <f t="shared" si="2"/>
        <v>329.36700000000002</v>
      </c>
      <c r="V39" s="10">
        <f t="shared" si="3"/>
        <v>0.4089143316858419</v>
      </c>
    </row>
    <row r="40" spans="1:22" ht="15.6" x14ac:dyDescent="0.3">
      <c r="A40" s="3">
        <v>490</v>
      </c>
      <c r="B40" s="4">
        <v>46032</v>
      </c>
      <c r="C40" s="5">
        <f>YEAR(SalesDataTable[[#This Row],[Order Date]])</f>
        <v>2026</v>
      </c>
      <c r="D40" s="6" t="str">
        <f>"Q"&amp;ROUNDUP(MONTH(SalesDataTable[[#This Row],[Order Date]])/3,0)</f>
        <v>Q1</v>
      </c>
      <c r="E40" s="5">
        <f>MONTH(SalesDataTable[[#This Row],[Order Date]])</f>
        <v>1</v>
      </c>
      <c r="F40" s="6" t="str">
        <f>TEXT(SalesDataTable[[#This Row],[Order Date]],"MMM")</f>
        <v>Jan</v>
      </c>
      <c r="G40" s="5" t="s">
        <v>31</v>
      </c>
      <c r="H40" s="5" t="s">
        <v>59</v>
      </c>
      <c r="I40" s="5" t="s">
        <v>22</v>
      </c>
      <c r="J40" s="5" t="s">
        <v>36</v>
      </c>
      <c r="K40" s="5" t="s">
        <v>43</v>
      </c>
      <c r="L40" s="5" t="s">
        <v>71</v>
      </c>
      <c r="M40" s="7">
        <v>2</v>
      </c>
      <c r="N40" s="8">
        <v>121.23</v>
      </c>
      <c r="O40" s="8">
        <f>SalesDataTable[[#This Row],[Units Sold]]*SalesDataTable[[#This Row],[Unit Price]]</f>
        <v>242.46</v>
      </c>
      <c r="P40" s="9">
        <v>0</v>
      </c>
      <c r="Q40" s="21">
        <f>SalesDataTable[[#This Row],[Units Sold]]*SalesDataTable[[#This Row],[Unit Price]]*SalesDataTable[[#This Row],[Discount %]]</f>
        <v>0</v>
      </c>
      <c r="R40" s="8">
        <v>59.66</v>
      </c>
      <c r="S40" s="8">
        <f t="shared" si="0"/>
        <v>242.46</v>
      </c>
      <c r="T40" s="8">
        <f t="shared" si="1"/>
        <v>119.32</v>
      </c>
      <c r="U40" s="8">
        <f t="shared" si="2"/>
        <v>123.14000000000001</v>
      </c>
      <c r="V40" s="10">
        <f t="shared" si="3"/>
        <v>0.50787758805576178</v>
      </c>
    </row>
    <row r="41" spans="1:22" ht="15.6" x14ac:dyDescent="0.3">
      <c r="A41" s="3">
        <v>3685</v>
      </c>
      <c r="B41" s="4">
        <v>46032</v>
      </c>
      <c r="C41" s="5">
        <f>YEAR(SalesDataTable[[#This Row],[Order Date]])</f>
        <v>2026</v>
      </c>
      <c r="D41" s="6" t="str">
        <f>"Q"&amp;ROUNDUP(MONTH(SalesDataTable[[#This Row],[Order Date]])/3,0)</f>
        <v>Q1</v>
      </c>
      <c r="E41" s="5">
        <f>MONTH(SalesDataTable[[#This Row],[Order Date]])</f>
        <v>1</v>
      </c>
      <c r="F41" s="6" t="str">
        <f>TEXT(SalesDataTable[[#This Row],[Order Date]],"MMM")</f>
        <v>Jan</v>
      </c>
      <c r="G41" s="5" t="s">
        <v>40</v>
      </c>
      <c r="H41" s="5" t="s">
        <v>53</v>
      </c>
      <c r="I41" s="5" t="s">
        <v>22</v>
      </c>
      <c r="J41" s="5" t="s">
        <v>33</v>
      </c>
      <c r="K41" s="5" t="s">
        <v>34</v>
      </c>
      <c r="L41" s="5" t="s">
        <v>68</v>
      </c>
      <c r="M41" s="7">
        <v>3</v>
      </c>
      <c r="N41" s="8">
        <v>161.58000000000001</v>
      </c>
      <c r="O41" s="8">
        <f>SalesDataTable[[#This Row],[Units Sold]]*SalesDataTable[[#This Row],[Unit Price]]</f>
        <v>484.74</v>
      </c>
      <c r="P41" s="9">
        <v>0</v>
      </c>
      <c r="Q41" s="21">
        <f>SalesDataTable[[#This Row],[Units Sold]]*SalesDataTable[[#This Row],[Unit Price]]*SalesDataTable[[#This Row],[Discount %]]</f>
        <v>0</v>
      </c>
      <c r="R41" s="8">
        <v>85.58</v>
      </c>
      <c r="S41" s="8">
        <f t="shared" si="0"/>
        <v>484.74</v>
      </c>
      <c r="T41" s="8">
        <f t="shared" si="1"/>
        <v>256.74</v>
      </c>
      <c r="U41" s="8">
        <f t="shared" si="2"/>
        <v>228</v>
      </c>
      <c r="V41" s="10">
        <f t="shared" si="3"/>
        <v>0.47035524198539425</v>
      </c>
    </row>
    <row r="42" spans="1:22" ht="15.6" x14ac:dyDescent="0.3">
      <c r="A42" s="3">
        <v>3796</v>
      </c>
      <c r="B42" s="4">
        <v>46032</v>
      </c>
      <c r="C42" s="5">
        <f>YEAR(SalesDataTable[[#This Row],[Order Date]])</f>
        <v>2026</v>
      </c>
      <c r="D42" s="6" t="str">
        <f>"Q"&amp;ROUNDUP(MONTH(SalesDataTable[[#This Row],[Order Date]])/3,0)</f>
        <v>Q1</v>
      </c>
      <c r="E42" s="5">
        <f>MONTH(SalesDataTable[[#This Row],[Order Date]])</f>
        <v>1</v>
      </c>
      <c r="F42" s="6" t="str">
        <f>TEXT(SalesDataTable[[#This Row],[Order Date]],"MMM")</f>
        <v>Jan</v>
      </c>
      <c r="G42" s="5" t="s">
        <v>40</v>
      </c>
      <c r="H42" s="5" t="s">
        <v>53</v>
      </c>
      <c r="I42" s="5" t="s">
        <v>39</v>
      </c>
      <c r="J42" s="5" t="s">
        <v>23</v>
      </c>
      <c r="K42" s="5" t="s">
        <v>34</v>
      </c>
      <c r="L42" s="5" t="s">
        <v>68</v>
      </c>
      <c r="M42" s="7">
        <v>2</v>
      </c>
      <c r="N42" s="8">
        <v>166.84</v>
      </c>
      <c r="O42" s="8">
        <f>SalesDataTable[[#This Row],[Units Sold]]*SalesDataTable[[#This Row],[Unit Price]]</f>
        <v>333.68</v>
      </c>
      <c r="P42" s="9">
        <v>0</v>
      </c>
      <c r="Q42" s="21">
        <f>SalesDataTable[[#This Row],[Units Sold]]*SalesDataTable[[#This Row],[Unit Price]]*SalesDataTable[[#This Row],[Discount %]]</f>
        <v>0</v>
      </c>
      <c r="R42" s="8">
        <v>88.67</v>
      </c>
      <c r="S42" s="8">
        <f t="shared" si="0"/>
        <v>333.68</v>
      </c>
      <c r="T42" s="8">
        <f t="shared" si="1"/>
        <v>177.34</v>
      </c>
      <c r="U42" s="8">
        <f t="shared" si="2"/>
        <v>156.34</v>
      </c>
      <c r="V42" s="10">
        <f t="shared" si="3"/>
        <v>0.4685327259649964</v>
      </c>
    </row>
    <row r="43" spans="1:22" ht="15.6" x14ac:dyDescent="0.3">
      <c r="A43" s="3">
        <v>387</v>
      </c>
      <c r="B43" s="4">
        <v>46033</v>
      </c>
      <c r="C43" s="5">
        <f>YEAR(SalesDataTable[[#This Row],[Order Date]])</f>
        <v>2026</v>
      </c>
      <c r="D43" s="6" t="str">
        <f>"Q"&amp;ROUNDUP(MONTH(SalesDataTable[[#This Row],[Order Date]])/3,0)</f>
        <v>Q1</v>
      </c>
      <c r="E43" s="5">
        <f>MONTH(SalesDataTable[[#This Row],[Order Date]])</f>
        <v>1</v>
      </c>
      <c r="F43" s="6" t="str">
        <f>TEXT(SalesDataTable[[#This Row],[Order Date]],"MMM")</f>
        <v>Jan</v>
      </c>
      <c r="G43" s="5" t="s">
        <v>31</v>
      </c>
      <c r="H43" s="5" t="s">
        <v>45</v>
      </c>
      <c r="I43" s="5" t="s">
        <v>22</v>
      </c>
      <c r="J43" s="5" t="s">
        <v>23</v>
      </c>
      <c r="K43" s="5" t="s">
        <v>29</v>
      </c>
      <c r="L43" s="5" t="s">
        <v>57</v>
      </c>
      <c r="M43" s="7">
        <v>1</v>
      </c>
      <c r="N43" s="8">
        <v>150.96</v>
      </c>
      <c r="O43" s="8">
        <f>SalesDataTable[[#This Row],[Units Sold]]*SalesDataTable[[#This Row],[Unit Price]]</f>
        <v>150.96</v>
      </c>
      <c r="P43" s="9">
        <v>0</v>
      </c>
      <c r="Q43" s="21">
        <f>SalesDataTable[[#This Row],[Units Sold]]*SalesDataTable[[#This Row],[Unit Price]]*SalesDataTable[[#This Row],[Discount %]]</f>
        <v>0</v>
      </c>
      <c r="R43" s="8">
        <v>77.5</v>
      </c>
      <c r="S43" s="8">
        <f t="shared" si="0"/>
        <v>150.96</v>
      </c>
      <c r="T43" s="8">
        <f t="shared" si="1"/>
        <v>77.5</v>
      </c>
      <c r="U43" s="8">
        <f t="shared" si="2"/>
        <v>73.460000000000008</v>
      </c>
      <c r="V43" s="10">
        <f t="shared" si="3"/>
        <v>0.48661897191308956</v>
      </c>
    </row>
    <row r="44" spans="1:22" ht="15.6" x14ac:dyDescent="0.3">
      <c r="A44" s="3">
        <v>2796</v>
      </c>
      <c r="B44" s="4">
        <v>46033</v>
      </c>
      <c r="C44" s="5">
        <f>YEAR(SalesDataTable[[#This Row],[Order Date]])</f>
        <v>2026</v>
      </c>
      <c r="D44" s="6" t="str">
        <f>"Q"&amp;ROUNDUP(MONTH(SalesDataTable[[#This Row],[Order Date]])/3,0)</f>
        <v>Q1</v>
      </c>
      <c r="E44" s="5">
        <f>MONTH(SalesDataTable[[#This Row],[Order Date]])</f>
        <v>1</v>
      </c>
      <c r="F44" s="6" t="str">
        <f>TEXT(SalesDataTable[[#This Row],[Order Date]],"MMM")</f>
        <v>Jan</v>
      </c>
      <c r="G44" s="5" t="s">
        <v>40</v>
      </c>
      <c r="H44" s="5" t="s">
        <v>51</v>
      </c>
      <c r="I44" s="5" t="s">
        <v>39</v>
      </c>
      <c r="J44" s="5" t="s">
        <v>23</v>
      </c>
      <c r="K44" s="5" t="s">
        <v>34</v>
      </c>
      <c r="L44" s="5" t="s">
        <v>35</v>
      </c>
      <c r="M44" s="7">
        <v>3</v>
      </c>
      <c r="N44" s="8">
        <v>36.33</v>
      </c>
      <c r="O44" s="8">
        <f>SalesDataTable[[#This Row],[Units Sold]]*SalesDataTable[[#This Row],[Unit Price]]</f>
        <v>108.99</v>
      </c>
      <c r="P44" s="9">
        <v>0.05</v>
      </c>
      <c r="Q44" s="21">
        <f>SalesDataTable[[#This Row],[Units Sold]]*SalesDataTable[[#This Row],[Unit Price]]*SalesDataTable[[#This Row],[Discount %]]</f>
        <v>5.4495000000000005</v>
      </c>
      <c r="R44" s="8">
        <v>13.27</v>
      </c>
      <c r="S44" s="8">
        <f t="shared" si="0"/>
        <v>103.54049999999999</v>
      </c>
      <c r="T44" s="8">
        <f t="shared" si="1"/>
        <v>39.81</v>
      </c>
      <c r="U44" s="8">
        <f t="shared" si="2"/>
        <v>63.730499999999992</v>
      </c>
      <c r="V44" s="10">
        <f t="shared" si="3"/>
        <v>0.61551277036521934</v>
      </c>
    </row>
    <row r="45" spans="1:22" ht="15.6" x14ac:dyDescent="0.3">
      <c r="A45" s="3">
        <v>3703</v>
      </c>
      <c r="B45" s="4">
        <v>46033</v>
      </c>
      <c r="C45" s="5">
        <f>YEAR(SalesDataTable[[#This Row],[Order Date]])</f>
        <v>2026</v>
      </c>
      <c r="D45" s="6" t="str">
        <f>"Q"&amp;ROUNDUP(MONTH(SalesDataTable[[#This Row],[Order Date]])/3,0)</f>
        <v>Q1</v>
      </c>
      <c r="E45" s="5">
        <f>MONTH(SalesDataTable[[#This Row],[Order Date]])</f>
        <v>1</v>
      </c>
      <c r="F45" s="6" t="str">
        <f>TEXT(SalesDataTable[[#This Row],[Order Date]],"MMM")</f>
        <v>Jan</v>
      </c>
      <c r="G45" s="5" t="s">
        <v>40</v>
      </c>
      <c r="H45" s="5" t="s">
        <v>53</v>
      </c>
      <c r="I45" s="5" t="s">
        <v>22</v>
      </c>
      <c r="J45" s="5" t="s">
        <v>23</v>
      </c>
      <c r="K45" s="5" t="s">
        <v>34</v>
      </c>
      <c r="L45" s="5" t="s">
        <v>35</v>
      </c>
      <c r="M45" s="7">
        <v>1</v>
      </c>
      <c r="N45" s="8">
        <v>35.340000000000003</v>
      </c>
      <c r="O45" s="8">
        <f>SalesDataTable[[#This Row],[Units Sold]]*SalesDataTable[[#This Row],[Unit Price]]</f>
        <v>35.340000000000003</v>
      </c>
      <c r="P45" s="9">
        <v>0.1</v>
      </c>
      <c r="Q45" s="21">
        <f>SalesDataTable[[#This Row],[Units Sold]]*SalesDataTable[[#This Row],[Unit Price]]*SalesDataTable[[#This Row],[Discount %]]</f>
        <v>3.5340000000000007</v>
      </c>
      <c r="R45" s="8">
        <v>13.36</v>
      </c>
      <c r="S45" s="8">
        <f t="shared" si="0"/>
        <v>31.806000000000004</v>
      </c>
      <c r="T45" s="8">
        <f t="shared" si="1"/>
        <v>13.36</v>
      </c>
      <c r="U45" s="8">
        <f t="shared" si="2"/>
        <v>18.446000000000005</v>
      </c>
      <c r="V45" s="10">
        <f t="shared" si="3"/>
        <v>0.5799534678991386</v>
      </c>
    </row>
    <row r="46" spans="1:22" ht="15.6" x14ac:dyDescent="0.3">
      <c r="A46" s="3">
        <v>4674</v>
      </c>
      <c r="B46" s="4">
        <v>46033</v>
      </c>
      <c r="C46" s="5">
        <f>YEAR(SalesDataTable[[#This Row],[Order Date]])</f>
        <v>2026</v>
      </c>
      <c r="D46" s="6" t="str">
        <f>"Q"&amp;ROUNDUP(MONTH(SalesDataTable[[#This Row],[Order Date]])/3,0)</f>
        <v>Q1</v>
      </c>
      <c r="E46" s="5">
        <f>MONTH(SalesDataTable[[#This Row],[Order Date]])</f>
        <v>1</v>
      </c>
      <c r="F46" s="6" t="str">
        <f>TEXT(SalesDataTable[[#This Row],[Order Date]],"MMM")</f>
        <v>Jan</v>
      </c>
      <c r="G46" s="5" t="s">
        <v>40</v>
      </c>
      <c r="H46" s="5" t="s">
        <v>53</v>
      </c>
      <c r="I46" s="5" t="s">
        <v>22</v>
      </c>
      <c r="J46" s="5" t="s">
        <v>23</v>
      </c>
      <c r="K46" s="5" t="s">
        <v>34</v>
      </c>
      <c r="L46" s="5" t="s">
        <v>52</v>
      </c>
      <c r="M46" s="7">
        <v>2</v>
      </c>
      <c r="N46" s="8">
        <v>46.27</v>
      </c>
      <c r="O46" s="8">
        <f>SalesDataTable[[#This Row],[Units Sold]]*SalesDataTable[[#This Row],[Unit Price]]</f>
        <v>92.54</v>
      </c>
      <c r="P46" s="9">
        <v>0</v>
      </c>
      <c r="Q46" s="21">
        <f>SalesDataTable[[#This Row],[Units Sold]]*SalesDataTable[[#This Row],[Unit Price]]*SalesDataTable[[#This Row],[Discount %]]</f>
        <v>0</v>
      </c>
      <c r="R46" s="8">
        <v>18.23</v>
      </c>
      <c r="S46" s="8">
        <f t="shared" si="0"/>
        <v>92.54</v>
      </c>
      <c r="T46" s="8">
        <f t="shared" si="1"/>
        <v>36.46</v>
      </c>
      <c r="U46" s="8">
        <f t="shared" si="2"/>
        <v>56.080000000000005</v>
      </c>
      <c r="V46" s="10">
        <f t="shared" si="3"/>
        <v>0.60600821266479366</v>
      </c>
    </row>
    <row r="47" spans="1:22" ht="15.6" x14ac:dyDescent="0.3">
      <c r="A47" s="3">
        <v>4789</v>
      </c>
      <c r="B47" s="4">
        <v>46033</v>
      </c>
      <c r="C47" s="5">
        <f>YEAR(SalesDataTable[[#This Row],[Order Date]])</f>
        <v>2026</v>
      </c>
      <c r="D47" s="6" t="str">
        <f>"Q"&amp;ROUNDUP(MONTH(SalesDataTable[[#This Row],[Order Date]])/3,0)</f>
        <v>Q1</v>
      </c>
      <c r="E47" s="5">
        <f>MONTH(SalesDataTable[[#This Row],[Order Date]])</f>
        <v>1</v>
      </c>
      <c r="F47" s="6" t="str">
        <f>TEXT(SalesDataTable[[#This Row],[Order Date]],"MMM")</f>
        <v>Jan</v>
      </c>
      <c r="G47" s="5" t="s">
        <v>40</v>
      </c>
      <c r="H47" s="5" t="s">
        <v>51</v>
      </c>
      <c r="I47" s="5" t="s">
        <v>22</v>
      </c>
      <c r="J47" s="5" t="s">
        <v>23</v>
      </c>
      <c r="K47" s="5" t="s">
        <v>24</v>
      </c>
      <c r="L47" s="5" t="s">
        <v>25</v>
      </c>
      <c r="M47" s="7">
        <v>1</v>
      </c>
      <c r="N47" s="8">
        <v>79.930000000000007</v>
      </c>
      <c r="O47" s="8">
        <f>SalesDataTable[[#This Row],[Units Sold]]*SalesDataTable[[#This Row],[Unit Price]]</f>
        <v>79.930000000000007</v>
      </c>
      <c r="P47" s="9">
        <v>0.05</v>
      </c>
      <c r="Q47" s="21">
        <f>SalesDataTable[[#This Row],[Units Sold]]*SalesDataTable[[#This Row],[Unit Price]]*SalesDataTable[[#This Row],[Discount %]]</f>
        <v>3.9965000000000006</v>
      </c>
      <c r="R47" s="8">
        <v>43.73</v>
      </c>
      <c r="S47" s="8">
        <f t="shared" si="0"/>
        <v>75.933500000000009</v>
      </c>
      <c r="T47" s="8">
        <f t="shared" si="1"/>
        <v>43.73</v>
      </c>
      <c r="U47" s="8">
        <f t="shared" si="2"/>
        <v>32.203500000000012</v>
      </c>
      <c r="V47" s="10">
        <f t="shared" si="3"/>
        <v>0.42410135184075554</v>
      </c>
    </row>
    <row r="48" spans="1:22" ht="15.6" x14ac:dyDescent="0.3">
      <c r="A48" s="3">
        <v>804</v>
      </c>
      <c r="B48" s="4">
        <v>46034</v>
      </c>
      <c r="C48" s="5">
        <f>YEAR(SalesDataTable[[#This Row],[Order Date]])</f>
        <v>2026</v>
      </c>
      <c r="D48" s="6" t="str">
        <f>"Q"&amp;ROUNDUP(MONTH(SalesDataTable[[#This Row],[Order Date]])/3,0)</f>
        <v>Q1</v>
      </c>
      <c r="E48" s="5">
        <f>MONTH(SalesDataTable[[#This Row],[Order Date]])</f>
        <v>1</v>
      </c>
      <c r="F48" s="6" t="str">
        <f>TEXT(SalesDataTable[[#This Row],[Order Date]],"MMM")</f>
        <v>Jan</v>
      </c>
      <c r="G48" s="5" t="s">
        <v>26</v>
      </c>
      <c r="H48" s="5" t="s">
        <v>63</v>
      </c>
      <c r="I48" s="5" t="s">
        <v>39</v>
      </c>
      <c r="J48" s="5" t="s">
        <v>33</v>
      </c>
      <c r="K48" s="5" t="s">
        <v>29</v>
      </c>
      <c r="L48" s="5" t="s">
        <v>37</v>
      </c>
      <c r="M48" s="7">
        <v>1</v>
      </c>
      <c r="N48" s="8">
        <v>141.25</v>
      </c>
      <c r="O48" s="8">
        <f>SalesDataTable[[#This Row],[Units Sold]]*SalesDataTable[[#This Row],[Unit Price]]</f>
        <v>141.25</v>
      </c>
      <c r="P48" s="9">
        <v>0</v>
      </c>
      <c r="Q48" s="21">
        <f>SalesDataTable[[#This Row],[Units Sold]]*SalesDataTable[[#This Row],[Unit Price]]*SalesDataTable[[#This Row],[Discount %]]</f>
        <v>0</v>
      </c>
      <c r="R48" s="8">
        <v>78.72</v>
      </c>
      <c r="S48" s="8">
        <f t="shared" si="0"/>
        <v>141.25</v>
      </c>
      <c r="T48" s="8">
        <f t="shared" si="1"/>
        <v>78.72</v>
      </c>
      <c r="U48" s="8">
        <f t="shared" si="2"/>
        <v>62.53</v>
      </c>
      <c r="V48" s="10">
        <f t="shared" si="3"/>
        <v>0.44269026548672569</v>
      </c>
    </row>
    <row r="49" spans="1:22" ht="15.6" x14ac:dyDescent="0.3">
      <c r="A49" s="3">
        <v>1780</v>
      </c>
      <c r="B49" s="4">
        <v>46034</v>
      </c>
      <c r="C49" s="5">
        <f>YEAR(SalesDataTable[[#This Row],[Order Date]])</f>
        <v>2026</v>
      </c>
      <c r="D49" s="6" t="str">
        <f>"Q"&amp;ROUNDUP(MONTH(SalesDataTable[[#This Row],[Order Date]])/3,0)</f>
        <v>Q1</v>
      </c>
      <c r="E49" s="5">
        <f>MONTH(SalesDataTable[[#This Row],[Order Date]])</f>
        <v>1</v>
      </c>
      <c r="F49" s="6" t="str">
        <f>TEXT(SalesDataTable[[#This Row],[Order Date]],"MMM")</f>
        <v>Jan</v>
      </c>
      <c r="G49" s="5" t="s">
        <v>40</v>
      </c>
      <c r="H49" s="5" t="s">
        <v>53</v>
      </c>
      <c r="I49" s="5" t="s">
        <v>22</v>
      </c>
      <c r="J49" s="5" t="s">
        <v>23</v>
      </c>
      <c r="K49" s="5" t="s">
        <v>24</v>
      </c>
      <c r="L49" s="5" t="s">
        <v>50</v>
      </c>
      <c r="M49" s="7">
        <v>2</v>
      </c>
      <c r="N49" s="8">
        <v>103.64</v>
      </c>
      <c r="O49" s="8">
        <f>SalesDataTable[[#This Row],[Units Sold]]*SalesDataTable[[#This Row],[Unit Price]]</f>
        <v>207.28</v>
      </c>
      <c r="P49" s="9">
        <v>0.1</v>
      </c>
      <c r="Q49" s="21">
        <f>SalesDataTable[[#This Row],[Units Sold]]*SalesDataTable[[#This Row],[Unit Price]]*SalesDataTable[[#This Row],[Discount %]]</f>
        <v>20.728000000000002</v>
      </c>
      <c r="R49" s="8">
        <v>50.96</v>
      </c>
      <c r="S49" s="8">
        <f t="shared" si="0"/>
        <v>186.55199999999999</v>
      </c>
      <c r="T49" s="8">
        <f t="shared" si="1"/>
        <v>101.92</v>
      </c>
      <c r="U49" s="8">
        <f t="shared" si="2"/>
        <v>84.631999999999991</v>
      </c>
      <c r="V49" s="10">
        <f t="shared" si="3"/>
        <v>0.45366439384193147</v>
      </c>
    </row>
    <row r="50" spans="1:22" ht="15.6" x14ac:dyDescent="0.3">
      <c r="A50" s="3">
        <v>2844</v>
      </c>
      <c r="B50" s="4">
        <v>46034</v>
      </c>
      <c r="C50" s="5">
        <f>YEAR(SalesDataTable[[#This Row],[Order Date]])</f>
        <v>2026</v>
      </c>
      <c r="D50" s="6" t="str">
        <f>"Q"&amp;ROUNDUP(MONTH(SalesDataTable[[#This Row],[Order Date]])/3,0)</f>
        <v>Q1</v>
      </c>
      <c r="E50" s="5">
        <f>MONTH(SalesDataTable[[#This Row],[Order Date]])</f>
        <v>1</v>
      </c>
      <c r="F50" s="6" t="str">
        <f>TEXT(SalesDataTable[[#This Row],[Order Date]],"MMM")</f>
        <v>Jan</v>
      </c>
      <c r="G50" s="5" t="s">
        <v>20</v>
      </c>
      <c r="H50" s="5" t="s">
        <v>21</v>
      </c>
      <c r="I50" s="5" t="s">
        <v>22</v>
      </c>
      <c r="J50" s="5" t="s">
        <v>33</v>
      </c>
      <c r="K50" s="5" t="s">
        <v>34</v>
      </c>
      <c r="L50" s="5" t="s">
        <v>64</v>
      </c>
      <c r="M50" s="7">
        <v>1</v>
      </c>
      <c r="N50" s="8">
        <v>136.18</v>
      </c>
      <c r="O50" s="8">
        <f>SalesDataTable[[#This Row],[Units Sold]]*SalesDataTable[[#This Row],[Unit Price]]</f>
        <v>136.18</v>
      </c>
      <c r="P50" s="9">
        <v>0</v>
      </c>
      <c r="Q50" s="21">
        <f>SalesDataTable[[#This Row],[Units Sold]]*SalesDataTable[[#This Row],[Unit Price]]*SalesDataTable[[#This Row],[Discount %]]</f>
        <v>0</v>
      </c>
      <c r="R50" s="8">
        <v>68.34</v>
      </c>
      <c r="S50" s="8">
        <f t="shared" si="0"/>
        <v>136.18</v>
      </c>
      <c r="T50" s="8">
        <f t="shared" si="1"/>
        <v>68.34</v>
      </c>
      <c r="U50" s="8">
        <f t="shared" si="2"/>
        <v>67.84</v>
      </c>
      <c r="V50" s="10">
        <f t="shared" si="3"/>
        <v>0.498164194448524</v>
      </c>
    </row>
    <row r="51" spans="1:22" ht="15.6" x14ac:dyDescent="0.3">
      <c r="A51" s="3">
        <v>3068</v>
      </c>
      <c r="B51" s="4">
        <v>46034</v>
      </c>
      <c r="C51" s="5">
        <f>YEAR(SalesDataTable[[#This Row],[Order Date]])</f>
        <v>2026</v>
      </c>
      <c r="D51" s="6" t="str">
        <f>"Q"&amp;ROUNDUP(MONTH(SalesDataTable[[#This Row],[Order Date]])/3,0)</f>
        <v>Q1</v>
      </c>
      <c r="E51" s="5">
        <f>MONTH(SalesDataTable[[#This Row],[Order Date]])</f>
        <v>1</v>
      </c>
      <c r="F51" s="6" t="str">
        <f>TEXT(SalesDataTable[[#This Row],[Order Date]],"MMM")</f>
        <v>Jan</v>
      </c>
      <c r="G51" s="5" t="s">
        <v>31</v>
      </c>
      <c r="H51" s="5" t="s">
        <v>32</v>
      </c>
      <c r="I51" s="5" t="s">
        <v>48</v>
      </c>
      <c r="J51" s="5" t="s">
        <v>33</v>
      </c>
      <c r="K51" s="5" t="s">
        <v>54</v>
      </c>
      <c r="L51" s="5" t="s">
        <v>62</v>
      </c>
      <c r="M51" s="7">
        <v>1</v>
      </c>
      <c r="N51" s="8">
        <v>36.43</v>
      </c>
      <c r="O51" s="8">
        <f>SalesDataTable[[#This Row],[Units Sold]]*SalesDataTable[[#This Row],[Unit Price]]</f>
        <v>36.43</v>
      </c>
      <c r="P51" s="9">
        <v>0</v>
      </c>
      <c r="Q51" s="21">
        <f>SalesDataTable[[#This Row],[Units Sold]]*SalesDataTable[[#This Row],[Unit Price]]*SalesDataTable[[#This Row],[Discount %]]</f>
        <v>0</v>
      </c>
      <c r="R51" s="8">
        <v>14.33</v>
      </c>
      <c r="S51" s="8">
        <f t="shared" si="0"/>
        <v>36.43</v>
      </c>
      <c r="T51" s="8">
        <f t="shared" si="1"/>
        <v>14.33</v>
      </c>
      <c r="U51" s="8">
        <f t="shared" si="2"/>
        <v>22.1</v>
      </c>
      <c r="V51" s="10">
        <f t="shared" si="3"/>
        <v>0.60664287674993145</v>
      </c>
    </row>
    <row r="52" spans="1:22" ht="15.6" x14ac:dyDescent="0.3">
      <c r="A52" s="3">
        <v>3096</v>
      </c>
      <c r="B52" s="4">
        <v>46034</v>
      </c>
      <c r="C52" s="5">
        <f>YEAR(SalesDataTable[[#This Row],[Order Date]])</f>
        <v>2026</v>
      </c>
      <c r="D52" s="6" t="str">
        <f>"Q"&amp;ROUNDUP(MONTH(SalesDataTable[[#This Row],[Order Date]])/3,0)</f>
        <v>Q1</v>
      </c>
      <c r="E52" s="5">
        <f>MONTH(SalesDataTable[[#This Row],[Order Date]])</f>
        <v>1</v>
      </c>
      <c r="F52" s="6" t="str">
        <f>TEXT(SalesDataTable[[#This Row],[Order Date]],"MMM")</f>
        <v>Jan</v>
      </c>
      <c r="G52" s="5" t="s">
        <v>40</v>
      </c>
      <c r="H52" s="5" t="s">
        <v>51</v>
      </c>
      <c r="I52" s="5" t="s">
        <v>22</v>
      </c>
      <c r="J52" s="5" t="s">
        <v>33</v>
      </c>
      <c r="K52" s="5" t="s">
        <v>54</v>
      </c>
      <c r="L52" s="5" t="s">
        <v>65</v>
      </c>
      <c r="M52" s="7">
        <v>2</v>
      </c>
      <c r="N52" s="8">
        <v>50.51</v>
      </c>
      <c r="O52" s="8">
        <f>SalesDataTable[[#This Row],[Units Sold]]*SalesDataTable[[#This Row],[Unit Price]]</f>
        <v>101.02</v>
      </c>
      <c r="P52" s="9">
        <v>0.1</v>
      </c>
      <c r="Q52" s="21">
        <f>SalesDataTable[[#This Row],[Units Sold]]*SalesDataTable[[#This Row],[Unit Price]]*SalesDataTable[[#This Row],[Discount %]]</f>
        <v>10.102</v>
      </c>
      <c r="R52" s="8">
        <v>21.84</v>
      </c>
      <c r="S52" s="8">
        <f t="shared" si="0"/>
        <v>90.917999999999992</v>
      </c>
      <c r="T52" s="8">
        <f t="shared" si="1"/>
        <v>43.68</v>
      </c>
      <c r="U52" s="8">
        <f t="shared" si="2"/>
        <v>47.237999999999992</v>
      </c>
      <c r="V52" s="10">
        <f t="shared" si="3"/>
        <v>0.5195670824259222</v>
      </c>
    </row>
    <row r="53" spans="1:22" ht="15.6" x14ac:dyDescent="0.3">
      <c r="A53" s="3">
        <v>3129</v>
      </c>
      <c r="B53" s="4">
        <v>46034</v>
      </c>
      <c r="C53" s="5">
        <f>YEAR(SalesDataTable[[#This Row],[Order Date]])</f>
        <v>2026</v>
      </c>
      <c r="D53" s="6" t="str">
        <f>"Q"&amp;ROUNDUP(MONTH(SalesDataTable[[#This Row],[Order Date]])/3,0)</f>
        <v>Q1</v>
      </c>
      <c r="E53" s="5">
        <f>MONTH(SalesDataTable[[#This Row],[Order Date]])</f>
        <v>1</v>
      </c>
      <c r="F53" s="6" t="str">
        <f>TEXT(SalesDataTable[[#This Row],[Order Date]],"MMM")</f>
        <v>Jan</v>
      </c>
      <c r="G53" s="5" t="s">
        <v>40</v>
      </c>
      <c r="H53" s="5" t="s">
        <v>67</v>
      </c>
      <c r="I53" s="5" t="s">
        <v>39</v>
      </c>
      <c r="J53" s="5" t="s">
        <v>23</v>
      </c>
      <c r="K53" s="5" t="s">
        <v>54</v>
      </c>
      <c r="L53" s="5" t="s">
        <v>58</v>
      </c>
      <c r="M53" s="7">
        <v>1</v>
      </c>
      <c r="N53" s="8">
        <v>123</v>
      </c>
      <c r="O53" s="8">
        <f>SalesDataTable[[#This Row],[Units Sold]]*SalesDataTable[[#This Row],[Unit Price]]</f>
        <v>123</v>
      </c>
      <c r="P53" s="9">
        <v>0</v>
      </c>
      <c r="Q53" s="21">
        <f>SalesDataTable[[#This Row],[Units Sold]]*SalesDataTable[[#This Row],[Unit Price]]*SalesDataTable[[#This Row],[Discount %]]</f>
        <v>0</v>
      </c>
      <c r="R53" s="8">
        <v>67.3</v>
      </c>
      <c r="S53" s="8">
        <f t="shared" si="0"/>
        <v>123</v>
      </c>
      <c r="T53" s="8">
        <f t="shared" si="1"/>
        <v>67.3</v>
      </c>
      <c r="U53" s="8">
        <f t="shared" si="2"/>
        <v>55.7</v>
      </c>
      <c r="V53" s="10">
        <f t="shared" si="3"/>
        <v>0.45284552845528458</v>
      </c>
    </row>
    <row r="54" spans="1:22" ht="15.6" x14ac:dyDescent="0.3">
      <c r="A54" s="3">
        <v>3948</v>
      </c>
      <c r="B54" s="4">
        <v>46034</v>
      </c>
      <c r="C54" s="5">
        <f>YEAR(SalesDataTable[[#This Row],[Order Date]])</f>
        <v>2026</v>
      </c>
      <c r="D54" s="6" t="str">
        <f>"Q"&amp;ROUNDUP(MONTH(SalesDataTable[[#This Row],[Order Date]])/3,0)</f>
        <v>Q1</v>
      </c>
      <c r="E54" s="5">
        <f>MONTH(SalesDataTable[[#This Row],[Order Date]])</f>
        <v>1</v>
      </c>
      <c r="F54" s="6" t="str">
        <f>TEXT(SalesDataTable[[#This Row],[Order Date]],"MMM")</f>
        <v>Jan</v>
      </c>
      <c r="G54" s="5" t="s">
        <v>26</v>
      </c>
      <c r="H54" s="5" t="s">
        <v>69</v>
      </c>
      <c r="I54" s="5" t="s">
        <v>22</v>
      </c>
      <c r="J54" s="5" t="s">
        <v>33</v>
      </c>
      <c r="K54" s="5" t="s">
        <v>29</v>
      </c>
      <c r="L54" s="5" t="s">
        <v>66</v>
      </c>
      <c r="M54" s="7">
        <v>2</v>
      </c>
      <c r="N54" s="8">
        <v>72.239999999999995</v>
      </c>
      <c r="O54" s="8">
        <f>SalesDataTable[[#This Row],[Units Sold]]*SalesDataTable[[#This Row],[Unit Price]]</f>
        <v>144.47999999999999</v>
      </c>
      <c r="P54" s="9">
        <v>0</v>
      </c>
      <c r="Q54" s="21">
        <f>SalesDataTable[[#This Row],[Units Sold]]*SalesDataTable[[#This Row],[Unit Price]]*SalesDataTable[[#This Row],[Discount %]]</f>
        <v>0</v>
      </c>
      <c r="R54" s="8">
        <v>32.94</v>
      </c>
      <c r="S54" s="8">
        <f t="shared" si="0"/>
        <v>144.47999999999999</v>
      </c>
      <c r="T54" s="8">
        <f t="shared" si="1"/>
        <v>65.88</v>
      </c>
      <c r="U54" s="8">
        <f t="shared" si="2"/>
        <v>78.599999999999994</v>
      </c>
      <c r="V54" s="10">
        <f t="shared" si="3"/>
        <v>0.54401993355481726</v>
      </c>
    </row>
    <row r="55" spans="1:22" ht="15.6" x14ac:dyDescent="0.3">
      <c r="A55" s="3">
        <v>5036</v>
      </c>
      <c r="B55" s="4">
        <v>46034</v>
      </c>
      <c r="C55" s="5">
        <f>YEAR(SalesDataTable[[#This Row],[Order Date]])</f>
        <v>2026</v>
      </c>
      <c r="D55" s="6" t="str">
        <f>"Q"&amp;ROUNDUP(MONTH(SalesDataTable[[#This Row],[Order Date]])/3,0)</f>
        <v>Q1</v>
      </c>
      <c r="E55" s="5">
        <f>MONTH(SalesDataTable[[#This Row],[Order Date]])</f>
        <v>1</v>
      </c>
      <c r="F55" s="6" t="str">
        <f>TEXT(SalesDataTable[[#This Row],[Order Date]],"MMM")</f>
        <v>Jan</v>
      </c>
      <c r="G55" s="5" t="s">
        <v>31</v>
      </c>
      <c r="H55" s="5" t="s">
        <v>38</v>
      </c>
      <c r="I55" s="5" t="s">
        <v>39</v>
      </c>
      <c r="J55" s="5" t="s">
        <v>23</v>
      </c>
      <c r="K55" s="5" t="s">
        <v>29</v>
      </c>
      <c r="L55" s="5" t="s">
        <v>57</v>
      </c>
      <c r="M55" s="7">
        <v>1</v>
      </c>
      <c r="N55" s="8">
        <v>151.11000000000001</v>
      </c>
      <c r="O55" s="8">
        <f>SalesDataTable[[#This Row],[Units Sold]]*SalesDataTable[[#This Row],[Unit Price]]</f>
        <v>151.11000000000001</v>
      </c>
      <c r="P55" s="9">
        <v>0.15</v>
      </c>
      <c r="Q55" s="21">
        <f>SalesDataTable[[#This Row],[Units Sold]]*SalesDataTable[[#This Row],[Unit Price]]*SalesDataTable[[#This Row],[Discount %]]</f>
        <v>22.666500000000003</v>
      </c>
      <c r="R55" s="8">
        <v>79.650000000000006</v>
      </c>
      <c r="S55" s="8">
        <f t="shared" si="0"/>
        <v>128.4435</v>
      </c>
      <c r="T55" s="8">
        <f t="shared" si="1"/>
        <v>79.650000000000006</v>
      </c>
      <c r="U55" s="8">
        <f t="shared" si="2"/>
        <v>48.793499999999995</v>
      </c>
      <c r="V55" s="10">
        <f t="shared" si="3"/>
        <v>0.37988298356865075</v>
      </c>
    </row>
    <row r="56" spans="1:22" ht="15.6" x14ac:dyDescent="0.3">
      <c r="A56" s="3">
        <v>2681</v>
      </c>
      <c r="B56" s="4">
        <v>46035</v>
      </c>
      <c r="C56" s="5">
        <f>YEAR(SalesDataTable[[#This Row],[Order Date]])</f>
        <v>2026</v>
      </c>
      <c r="D56" s="6" t="str">
        <f>"Q"&amp;ROUNDUP(MONTH(SalesDataTable[[#This Row],[Order Date]])/3,0)</f>
        <v>Q1</v>
      </c>
      <c r="E56" s="5">
        <f>MONTH(SalesDataTable[[#This Row],[Order Date]])</f>
        <v>1</v>
      </c>
      <c r="F56" s="6" t="str">
        <f>TEXT(SalesDataTable[[#This Row],[Order Date]],"MMM")</f>
        <v>Jan</v>
      </c>
      <c r="G56" s="5" t="s">
        <v>40</v>
      </c>
      <c r="H56" s="5" t="s">
        <v>41</v>
      </c>
      <c r="I56" s="5" t="s">
        <v>22</v>
      </c>
      <c r="J56" s="5" t="s">
        <v>33</v>
      </c>
      <c r="K56" s="5" t="s">
        <v>29</v>
      </c>
      <c r="L56" s="5" t="s">
        <v>30</v>
      </c>
      <c r="M56" s="7">
        <v>1</v>
      </c>
      <c r="N56" s="8">
        <v>94.32</v>
      </c>
      <c r="O56" s="8">
        <f>SalesDataTable[[#This Row],[Units Sold]]*SalesDataTable[[#This Row],[Unit Price]]</f>
        <v>94.32</v>
      </c>
      <c r="P56" s="9">
        <v>0</v>
      </c>
      <c r="Q56" s="21">
        <f>SalesDataTable[[#This Row],[Units Sold]]*SalesDataTable[[#This Row],[Unit Price]]*SalesDataTable[[#This Row],[Discount %]]</f>
        <v>0</v>
      </c>
      <c r="R56" s="8">
        <v>45.93</v>
      </c>
      <c r="S56" s="8">
        <f t="shared" si="0"/>
        <v>94.32</v>
      </c>
      <c r="T56" s="8">
        <f t="shared" si="1"/>
        <v>45.93</v>
      </c>
      <c r="U56" s="8">
        <f t="shared" si="2"/>
        <v>48.389999999999993</v>
      </c>
      <c r="V56" s="10">
        <f t="shared" si="3"/>
        <v>0.51304071246819338</v>
      </c>
    </row>
    <row r="57" spans="1:22" ht="15.6" x14ac:dyDescent="0.3">
      <c r="A57" s="3">
        <v>5101</v>
      </c>
      <c r="B57" s="4">
        <v>46035</v>
      </c>
      <c r="C57" s="5">
        <f>YEAR(SalesDataTable[[#This Row],[Order Date]])</f>
        <v>2026</v>
      </c>
      <c r="D57" s="6" t="str">
        <f>"Q"&amp;ROUNDUP(MONTH(SalesDataTable[[#This Row],[Order Date]])/3,0)</f>
        <v>Q1</v>
      </c>
      <c r="E57" s="5">
        <f>MONTH(SalesDataTable[[#This Row],[Order Date]])</f>
        <v>1</v>
      </c>
      <c r="F57" s="6" t="str">
        <f>TEXT(SalesDataTable[[#This Row],[Order Date]],"MMM")</f>
        <v>Jan</v>
      </c>
      <c r="G57" s="5" t="s">
        <v>26</v>
      </c>
      <c r="H57" s="5" t="s">
        <v>63</v>
      </c>
      <c r="I57" s="5" t="s">
        <v>22</v>
      </c>
      <c r="J57" s="5" t="s">
        <v>23</v>
      </c>
      <c r="K57" s="5" t="s">
        <v>24</v>
      </c>
      <c r="L57" s="5" t="s">
        <v>42</v>
      </c>
      <c r="M57" s="7">
        <v>3</v>
      </c>
      <c r="N57" s="8">
        <v>51.52</v>
      </c>
      <c r="O57" s="8">
        <f>SalesDataTable[[#This Row],[Units Sold]]*SalesDataTable[[#This Row],[Unit Price]]</f>
        <v>154.56</v>
      </c>
      <c r="P57" s="9">
        <v>0</v>
      </c>
      <c r="Q57" s="21">
        <f>SalesDataTable[[#This Row],[Units Sold]]*SalesDataTable[[#This Row],[Unit Price]]*SalesDataTable[[#This Row],[Discount %]]</f>
        <v>0</v>
      </c>
      <c r="R57" s="8">
        <v>21.92</v>
      </c>
      <c r="S57" s="8">
        <f t="shared" si="0"/>
        <v>154.56</v>
      </c>
      <c r="T57" s="8">
        <f t="shared" si="1"/>
        <v>65.760000000000005</v>
      </c>
      <c r="U57" s="8">
        <f t="shared" si="2"/>
        <v>88.8</v>
      </c>
      <c r="V57" s="10">
        <f t="shared" si="3"/>
        <v>0.57453416149068315</v>
      </c>
    </row>
    <row r="58" spans="1:22" ht="15.6" x14ac:dyDescent="0.3">
      <c r="A58" s="3">
        <v>3871</v>
      </c>
      <c r="B58" s="4">
        <v>46036</v>
      </c>
      <c r="C58" s="5">
        <f>YEAR(SalesDataTable[[#This Row],[Order Date]])</f>
        <v>2026</v>
      </c>
      <c r="D58" s="6" t="str">
        <f>"Q"&amp;ROUNDUP(MONTH(SalesDataTable[[#This Row],[Order Date]])/3,0)</f>
        <v>Q1</v>
      </c>
      <c r="E58" s="5">
        <f>MONTH(SalesDataTable[[#This Row],[Order Date]])</f>
        <v>1</v>
      </c>
      <c r="F58" s="6" t="str">
        <f>TEXT(SalesDataTable[[#This Row],[Order Date]],"MMM")</f>
        <v>Jan</v>
      </c>
      <c r="G58" s="5" t="s">
        <v>20</v>
      </c>
      <c r="H58" s="5" t="s">
        <v>70</v>
      </c>
      <c r="I58" s="5" t="s">
        <v>22</v>
      </c>
      <c r="J58" s="5" t="s">
        <v>33</v>
      </c>
      <c r="K58" s="5" t="s">
        <v>29</v>
      </c>
      <c r="L58" s="5" t="s">
        <v>37</v>
      </c>
      <c r="M58" s="7">
        <v>2</v>
      </c>
      <c r="N58" s="8">
        <v>146.4</v>
      </c>
      <c r="O58" s="8">
        <f>SalesDataTable[[#This Row],[Units Sold]]*SalesDataTable[[#This Row],[Unit Price]]</f>
        <v>292.8</v>
      </c>
      <c r="P58" s="9">
        <v>0.05</v>
      </c>
      <c r="Q58" s="21">
        <f>SalesDataTable[[#This Row],[Units Sold]]*SalesDataTable[[#This Row],[Unit Price]]*SalesDataTable[[#This Row],[Discount %]]</f>
        <v>14.64</v>
      </c>
      <c r="R58" s="8">
        <v>81.72</v>
      </c>
      <c r="S58" s="8">
        <f t="shared" si="0"/>
        <v>278.16000000000003</v>
      </c>
      <c r="T58" s="8">
        <f t="shared" si="1"/>
        <v>163.44</v>
      </c>
      <c r="U58" s="8">
        <f t="shared" si="2"/>
        <v>114.72000000000003</v>
      </c>
      <c r="V58" s="10">
        <f t="shared" si="3"/>
        <v>0.4124245038826575</v>
      </c>
    </row>
    <row r="59" spans="1:22" ht="15.6" x14ac:dyDescent="0.3">
      <c r="A59" s="3">
        <v>4643</v>
      </c>
      <c r="B59" s="4">
        <v>46036</v>
      </c>
      <c r="C59" s="5">
        <f>YEAR(SalesDataTable[[#This Row],[Order Date]])</f>
        <v>2026</v>
      </c>
      <c r="D59" s="6" t="str">
        <f>"Q"&amp;ROUNDUP(MONTH(SalesDataTable[[#This Row],[Order Date]])/3,0)</f>
        <v>Q1</v>
      </c>
      <c r="E59" s="5">
        <f>MONTH(SalesDataTable[[#This Row],[Order Date]])</f>
        <v>1</v>
      </c>
      <c r="F59" s="6" t="str">
        <f>TEXT(SalesDataTable[[#This Row],[Order Date]],"MMM")</f>
        <v>Jan</v>
      </c>
      <c r="G59" s="5" t="s">
        <v>20</v>
      </c>
      <c r="H59" s="5" t="s">
        <v>21</v>
      </c>
      <c r="I59" s="5" t="s">
        <v>28</v>
      </c>
      <c r="J59" s="5" t="s">
        <v>36</v>
      </c>
      <c r="K59" s="5" t="s">
        <v>34</v>
      </c>
      <c r="L59" s="5" t="s">
        <v>52</v>
      </c>
      <c r="M59" s="7">
        <v>3</v>
      </c>
      <c r="N59" s="8">
        <v>47.32</v>
      </c>
      <c r="O59" s="8">
        <f>SalesDataTable[[#This Row],[Units Sold]]*SalesDataTable[[#This Row],[Unit Price]]</f>
        <v>141.96</v>
      </c>
      <c r="P59" s="9">
        <v>0.1</v>
      </c>
      <c r="Q59" s="21">
        <f>SalesDataTable[[#This Row],[Units Sold]]*SalesDataTable[[#This Row],[Unit Price]]*SalesDataTable[[#This Row],[Discount %]]</f>
        <v>14.196000000000002</v>
      </c>
      <c r="R59" s="8">
        <v>18.420000000000002</v>
      </c>
      <c r="S59" s="8">
        <f t="shared" si="0"/>
        <v>127.76400000000001</v>
      </c>
      <c r="T59" s="8">
        <f t="shared" si="1"/>
        <v>55.260000000000005</v>
      </c>
      <c r="U59" s="8">
        <f t="shared" si="2"/>
        <v>72.504000000000005</v>
      </c>
      <c r="V59" s="10">
        <f t="shared" si="3"/>
        <v>0.56748379825302897</v>
      </c>
    </row>
    <row r="60" spans="1:22" ht="15.6" x14ac:dyDescent="0.3">
      <c r="A60" s="3">
        <v>4703</v>
      </c>
      <c r="B60" s="4">
        <v>46036</v>
      </c>
      <c r="C60" s="5">
        <f>YEAR(SalesDataTable[[#This Row],[Order Date]])</f>
        <v>2026</v>
      </c>
      <c r="D60" s="6" t="str">
        <f>"Q"&amp;ROUNDUP(MONTH(SalesDataTable[[#This Row],[Order Date]])/3,0)</f>
        <v>Q1</v>
      </c>
      <c r="E60" s="5">
        <f>MONTH(SalesDataTable[[#This Row],[Order Date]])</f>
        <v>1</v>
      </c>
      <c r="F60" s="6" t="str">
        <f>TEXT(SalesDataTable[[#This Row],[Order Date]],"MMM")</f>
        <v>Jan</v>
      </c>
      <c r="G60" s="5" t="s">
        <v>40</v>
      </c>
      <c r="H60" s="5" t="s">
        <v>67</v>
      </c>
      <c r="I60" s="5" t="s">
        <v>39</v>
      </c>
      <c r="J60" s="5" t="s">
        <v>36</v>
      </c>
      <c r="K60" s="5" t="s">
        <v>54</v>
      </c>
      <c r="L60" s="5" t="s">
        <v>55</v>
      </c>
      <c r="M60" s="7">
        <v>2</v>
      </c>
      <c r="N60" s="8">
        <v>40.450000000000003</v>
      </c>
      <c r="O60" s="8">
        <f>SalesDataTable[[#This Row],[Units Sold]]*SalesDataTable[[#This Row],[Unit Price]]</f>
        <v>80.900000000000006</v>
      </c>
      <c r="P60" s="9">
        <v>0.05</v>
      </c>
      <c r="Q60" s="21">
        <f>SalesDataTable[[#This Row],[Units Sold]]*SalesDataTable[[#This Row],[Unit Price]]*SalesDataTable[[#This Row],[Discount %]]</f>
        <v>4.0450000000000008</v>
      </c>
      <c r="R60" s="8">
        <v>15.14</v>
      </c>
      <c r="S60" s="8">
        <f t="shared" si="0"/>
        <v>76.855000000000004</v>
      </c>
      <c r="T60" s="8">
        <f t="shared" si="1"/>
        <v>30.28</v>
      </c>
      <c r="U60" s="8">
        <f t="shared" si="2"/>
        <v>46.575000000000003</v>
      </c>
      <c r="V60" s="10">
        <f t="shared" si="3"/>
        <v>0.60601132001821612</v>
      </c>
    </row>
    <row r="61" spans="1:22" ht="15.6" x14ac:dyDescent="0.3">
      <c r="A61" s="3">
        <v>5068</v>
      </c>
      <c r="B61" s="4">
        <v>46036</v>
      </c>
      <c r="C61" s="5">
        <f>YEAR(SalesDataTable[[#This Row],[Order Date]])</f>
        <v>2026</v>
      </c>
      <c r="D61" s="6" t="str">
        <f>"Q"&amp;ROUNDUP(MONTH(SalesDataTable[[#This Row],[Order Date]])/3,0)</f>
        <v>Q1</v>
      </c>
      <c r="E61" s="5">
        <f>MONTH(SalesDataTable[[#This Row],[Order Date]])</f>
        <v>1</v>
      </c>
      <c r="F61" s="6" t="str">
        <f>TEXT(SalesDataTable[[#This Row],[Order Date]],"MMM")</f>
        <v>Jan</v>
      </c>
      <c r="G61" s="5" t="s">
        <v>20</v>
      </c>
      <c r="H61" s="5" t="s">
        <v>21</v>
      </c>
      <c r="I61" s="5" t="s">
        <v>22</v>
      </c>
      <c r="J61" s="5" t="s">
        <v>23</v>
      </c>
      <c r="K61" s="5" t="s">
        <v>34</v>
      </c>
      <c r="L61" s="5" t="s">
        <v>52</v>
      </c>
      <c r="M61" s="7">
        <v>2</v>
      </c>
      <c r="N61" s="8">
        <v>47.05</v>
      </c>
      <c r="O61" s="8">
        <f>SalesDataTable[[#This Row],[Units Sold]]*SalesDataTable[[#This Row],[Unit Price]]</f>
        <v>94.1</v>
      </c>
      <c r="P61" s="9">
        <v>0.1</v>
      </c>
      <c r="Q61" s="21">
        <f>SalesDataTable[[#This Row],[Units Sold]]*SalesDataTable[[#This Row],[Unit Price]]*SalesDataTable[[#This Row],[Discount %]]</f>
        <v>9.41</v>
      </c>
      <c r="R61" s="8">
        <v>18.8</v>
      </c>
      <c r="S61" s="8">
        <f t="shared" si="0"/>
        <v>84.69</v>
      </c>
      <c r="T61" s="8">
        <f t="shared" si="1"/>
        <v>37.6</v>
      </c>
      <c r="U61" s="8">
        <f t="shared" si="2"/>
        <v>47.089999999999996</v>
      </c>
      <c r="V61" s="10">
        <f t="shared" si="3"/>
        <v>0.55602786633604906</v>
      </c>
    </row>
    <row r="62" spans="1:22" ht="15.6" x14ac:dyDescent="0.3">
      <c r="A62" s="3">
        <v>1539</v>
      </c>
      <c r="B62" s="4">
        <v>46037</v>
      </c>
      <c r="C62" s="5">
        <f>YEAR(SalesDataTable[[#This Row],[Order Date]])</f>
        <v>2026</v>
      </c>
      <c r="D62" s="6" t="str">
        <f>"Q"&amp;ROUNDUP(MONTH(SalesDataTable[[#This Row],[Order Date]])/3,0)</f>
        <v>Q1</v>
      </c>
      <c r="E62" s="5">
        <f>MONTH(SalesDataTable[[#This Row],[Order Date]])</f>
        <v>1</v>
      </c>
      <c r="F62" s="6" t="str">
        <f>TEXT(SalesDataTable[[#This Row],[Order Date]],"MMM")</f>
        <v>Jan</v>
      </c>
      <c r="G62" s="5" t="s">
        <v>40</v>
      </c>
      <c r="H62" s="5" t="s">
        <v>53</v>
      </c>
      <c r="I62" s="5" t="s">
        <v>39</v>
      </c>
      <c r="J62" s="5" t="s">
        <v>36</v>
      </c>
      <c r="K62" s="5" t="s">
        <v>54</v>
      </c>
      <c r="L62" s="5" t="s">
        <v>58</v>
      </c>
      <c r="M62" s="7">
        <v>3</v>
      </c>
      <c r="N62" s="8">
        <v>123.14</v>
      </c>
      <c r="O62" s="8">
        <f>SalesDataTable[[#This Row],[Units Sold]]*SalesDataTable[[#This Row],[Unit Price]]</f>
        <v>369.42</v>
      </c>
      <c r="P62" s="9">
        <v>0.05</v>
      </c>
      <c r="Q62" s="21">
        <f>SalesDataTable[[#This Row],[Units Sold]]*SalesDataTable[[#This Row],[Unit Price]]*SalesDataTable[[#This Row],[Discount %]]</f>
        <v>18.471</v>
      </c>
      <c r="R62" s="8">
        <v>70.67</v>
      </c>
      <c r="S62" s="8">
        <f t="shared" si="0"/>
        <v>350.94900000000001</v>
      </c>
      <c r="T62" s="8">
        <f t="shared" si="1"/>
        <v>212.01</v>
      </c>
      <c r="U62" s="8">
        <f t="shared" si="2"/>
        <v>138.93900000000002</v>
      </c>
      <c r="V62" s="10">
        <f t="shared" si="3"/>
        <v>0.39589513006163296</v>
      </c>
    </row>
    <row r="63" spans="1:22" ht="15.6" x14ac:dyDescent="0.3">
      <c r="A63" s="3">
        <v>1709</v>
      </c>
      <c r="B63" s="4">
        <v>46037</v>
      </c>
      <c r="C63" s="5">
        <f>YEAR(SalesDataTable[[#This Row],[Order Date]])</f>
        <v>2026</v>
      </c>
      <c r="D63" s="6" t="str">
        <f>"Q"&amp;ROUNDUP(MONTH(SalesDataTable[[#This Row],[Order Date]])/3,0)</f>
        <v>Q1</v>
      </c>
      <c r="E63" s="5">
        <f>MONTH(SalesDataTable[[#This Row],[Order Date]])</f>
        <v>1</v>
      </c>
      <c r="F63" s="6" t="str">
        <f>TEXT(SalesDataTable[[#This Row],[Order Date]],"MMM")</f>
        <v>Jan</v>
      </c>
      <c r="G63" s="5" t="s">
        <v>40</v>
      </c>
      <c r="H63" s="5" t="s">
        <v>67</v>
      </c>
      <c r="I63" s="5" t="s">
        <v>22</v>
      </c>
      <c r="J63" s="5" t="s">
        <v>23</v>
      </c>
      <c r="K63" s="5" t="s">
        <v>29</v>
      </c>
      <c r="L63" s="5" t="s">
        <v>57</v>
      </c>
      <c r="M63" s="7">
        <v>2</v>
      </c>
      <c r="N63" s="8">
        <v>151.33000000000001</v>
      </c>
      <c r="O63" s="8">
        <f>SalesDataTable[[#This Row],[Units Sold]]*SalesDataTable[[#This Row],[Unit Price]]</f>
        <v>302.66000000000003</v>
      </c>
      <c r="P63" s="9">
        <v>0.1</v>
      </c>
      <c r="Q63" s="21">
        <f>SalesDataTable[[#This Row],[Units Sold]]*SalesDataTable[[#This Row],[Unit Price]]*SalesDataTable[[#This Row],[Discount %]]</f>
        <v>30.266000000000005</v>
      </c>
      <c r="R63" s="8">
        <v>78.44</v>
      </c>
      <c r="S63" s="8">
        <f t="shared" si="0"/>
        <v>272.39400000000001</v>
      </c>
      <c r="T63" s="8">
        <f t="shared" si="1"/>
        <v>156.88</v>
      </c>
      <c r="U63" s="8">
        <f t="shared" si="2"/>
        <v>115.51400000000001</v>
      </c>
      <c r="V63" s="10">
        <f t="shared" si="3"/>
        <v>0.42406954631893512</v>
      </c>
    </row>
    <row r="64" spans="1:22" ht="15.6" x14ac:dyDescent="0.3">
      <c r="A64" s="3">
        <v>2702</v>
      </c>
      <c r="B64" s="4">
        <v>46037</v>
      </c>
      <c r="C64" s="5">
        <f>YEAR(SalesDataTable[[#This Row],[Order Date]])</f>
        <v>2026</v>
      </c>
      <c r="D64" s="6" t="str">
        <f>"Q"&amp;ROUNDUP(MONTH(SalesDataTable[[#This Row],[Order Date]])/3,0)</f>
        <v>Q1</v>
      </c>
      <c r="E64" s="5">
        <f>MONTH(SalesDataTable[[#This Row],[Order Date]])</f>
        <v>1</v>
      </c>
      <c r="F64" s="6" t="str">
        <f>TEXT(SalesDataTable[[#This Row],[Order Date]],"MMM")</f>
        <v>Jan</v>
      </c>
      <c r="G64" s="5" t="s">
        <v>26</v>
      </c>
      <c r="H64" s="5" t="s">
        <v>69</v>
      </c>
      <c r="I64" s="5" t="s">
        <v>22</v>
      </c>
      <c r="J64" s="5" t="s">
        <v>23</v>
      </c>
      <c r="K64" s="5" t="s">
        <v>29</v>
      </c>
      <c r="L64" s="5" t="s">
        <v>37</v>
      </c>
      <c r="M64" s="7">
        <v>5</v>
      </c>
      <c r="N64" s="8">
        <v>144.01</v>
      </c>
      <c r="O64" s="8">
        <f>SalesDataTable[[#This Row],[Units Sold]]*SalesDataTable[[#This Row],[Unit Price]]</f>
        <v>720.05</v>
      </c>
      <c r="P64" s="9">
        <v>0.05</v>
      </c>
      <c r="Q64" s="21">
        <f>SalesDataTable[[#This Row],[Units Sold]]*SalesDataTable[[#This Row],[Unit Price]]*SalesDataTable[[#This Row],[Discount %]]</f>
        <v>36.002499999999998</v>
      </c>
      <c r="R64" s="8">
        <v>79.64</v>
      </c>
      <c r="S64" s="8">
        <f t="shared" si="0"/>
        <v>684.0474999999999</v>
      </c>
      <c r="T64" s="8">
        <f t="shared" si="1"/>
        <v>398.2</v>
      </c>
      <c r="U64" s="8">
        <f t="shared" si="2"/>
        <v>285.84749999999991</v>
      </c>
      <c r="V64" s="10">
        <f t="shared" si="3"/>
        <v>0.41787668254032062</v>
      </c>
    </row>
    <row r="65" spans="1:22" ht="15.6" x14ac:dyDescent="0.3">
      <c r="A65" s="3">
        <v>3176</v>
      </c>
      <c r="B65" s="4">
        <v>46037</v>
      </c>
      <c r="C65" s="5">
        <f>YEAR(SalesDataTable[[#This Row],[Order Date]])</f>
        <v>2026</v>
      </c>
      <c r="D65" s="6" t="str">
        <f>"Q"&amp;ROUNDUP(MONTH(SalesDataTable[[#This Row],[Order Date]])/3,0)</f>
        <v>Q1</v>
      </c>
      <c r="E65" s="5">
        <f>MONTH(SalesDataTable[[#This Row],[Order Date]])</f>
        <v>1</v>
      </c>
      <c r="F65" s="6" t="str">
        <f>TEXT(SalesDataTable[[#This Row],[Order Date]],"MMM")</f>
        <v>Jan</v>
      </c>
      <c r="G65" s="5" t="s">
        <v>40</v>
      </c>
      <c r="H65" s="5" t="s">
        <v>53</v>
      </c>
      <c r="I65" s="5" t="s">
        <v>22</v>
      </c>
      <c r="J65" s="5" t="s">
        <v>23</v>
      </c>
      <c r="K65" s="5" t="s">
        <v>29</v>
      </c>
      <c r="L65" s="5" t="s">
        <v>30</v>
      </c>
      <c r="M65" s="7">
        <v>3</v>
      </c>
      <c r="N65" s="8">
        <v>91.19</v>
      </c>
      <c r="O65" s="8">
        <f>SalesDataTable[[#This Row],[Units Sold]]*SalesDataTable[[#This Row],[Unit Price]]</f>
        <v>273.57</v>
      </c>
      <c r="P65" s="9">
        <v>0</v>
      </c>
      <c r="Q65" s="21">
        <f>SalesDataTable[[#This Row],[Units Sold]]*SalesDataTable[[#This Row],[Unit Price]]*SalesDataTable[[#This Row],[Discount %]]</f>
        <v>0</v>
      </c>
      <c r="R65" s="8">
        <v>44.47</v>
      </c>
      <c r="S65" s="8">
        <f t="shared" si="0"/>
        <v>273.57</v>
      </c>
      <c r="T65" s="8">
        <f t="shared" si="1"/>
        <v>133.41</v>
      </c>
      <c r="U65" s="8">
        <f t="shared" si="2"/>
        <v>140.16</v>
      </c>
      <c r="V65" s="10">
        <f t="shared" si="3"/>
        <v>0.5123368790437548</v>
      </c>
    </row>
    <row r="66" spans="1:22" ht="15.6" x14ac:dyDescent="0.3">
      <c r="A66" s="3">
        <v>3705</v>
      </c>
      <c r="B66" s="4">
        <v>46037</v>
      </c>
      <c r="C66" s="5">
        <f>YEAR(SalesDataTable[[#This Row],[Order Date]])</f>
        <v>2026</v>
      </c>
      <c r="D66" s="6" t="str">
        <f>"Q"&amp;ROUNDUP(MONTH(SalesDataTable[[#This Row],[Order Date]])/3,0)</f>
        <v>Q1</v>
      </c>
      <c r="E66" s="5">
        <f>MONTH(SalesDataTable[[#This Row],[Order Date]])</f>
        <v>1</v>
      </c>
      <c r="F66" s="6" t="str">
        <f>TEXT(SalesDataTable[[#This Row],[Order Date]],"MMM")</f>
        <v>Jan</v>
      </c>
      <c r="G66" s="5" t="s">
        <v>40</v>
      </c>
      <c r="H66" s="5" t="s">
        <v>51</v>
      </c>
      <c r="I66" s="5" t="s">
        <v>39</v>
      </c>
      <c r="J66" s="5" t="s">
        <v>33</v>
      </c>
      <c r="K66" s="5" t="s">
        <v>34</v>
      </c>
      <c r="L66" s="5" t="s">
        <v>52</v>
      </c>
      <c r="M66" s="7">
        <v>2</v>
      </c>
      <c r="N66" s="8">
        <v>45.45</v>
      </c>
      <c r="O66" s="8">
        <f>SalesDataTable[[#This Row],[Units Sold]]*SalesDataTable[[#This Row],[Unit Price]]</f>
        <v>90.9</v>
      </c>
      <c r="P66" s="9">
        <v>0</v>
      </c>
      <c r="Q66" s="21">
        <f>SalesDataTable[[#This Row],[Units Sold]]*SalesDataTable[[#This Row],[Unit Price]]*SalesDataTable[[#This Row],[Discount %]]</f>
        <v>0</v>
      </c>
      <c r="R66" s="8">
        <v>18.190000000000001</v>
      </c>
      <c r="S66" s="8">
        <f t="shared" ref="S66:S129" si="4">M66*N66*(1-P66)</f>
        <v>90.9</v>
      </c>
      <c r="T66" s="8">
        <f t="shared" ref="T66:T129" si="5">M66*R66</f>
        <v>36.380000000000003</v>
      </c>
      <c r="U66" s="8">
        <f t="shared" ref="U66:U129" si="6">S66-T66</f>
        <v>54.52</v>
      </c>
      <c r="V66" s="10">
        <f t="shared" ref="V66:V129" si="7">IFERROR(U66/S66,0)</f>
        <v>0.59977997799779981</v>
      </c>
    </row>
    <row r="67" spans="1:22" ht="15.6" x14ac:dyDescent="0.3">
      <c r="A67" s="3">
        <v>3736</v>
      </c>
      <c r="B67" s="4">
        <v>46037</v>
      </c>
      <c r="C67" s="5">
        <f>YEAR(SalesDataTable[[#This Row],[Order Date]])</f>
        <v>2026</v>
      </c>
      <c r="D67" s="6" t="str">
        <f>"Q"&amp;ROUNDUP(MONTH(SalesDataTable[[#This Row],[Order Date]])/3,0)</f>
        <v>Q1</v>
      </c>
      <c r="E67" s="5">
        <f>MONTH(SalesDataTable[[#This Row],[Order Date]])</f>
        <v>1</v>
      </c>
      <c r="F67" s="6" t="str">
        <f>TEXT(SalesDataTable[[#This Row],[Order Date]],"MMM")</f>
        <v>Jan</v>
      </c>
      <c r="G67" s="5" t="s">
        <v>26</v>
      </c>
      <c r="H67" s="5" t="s">
        <v>27</v>
      </c>
      <c r="I67" s="5" t="s">
        <v>48</v>
      </c>
      <c r="J67" s="5" t="s">
        <v>33</v>
      </c>
      <c r="K67" s="5" t="s">
        <v>54</v>
      </c>
      <c r="L67" s="5" t="s">
        <v>55</v>
      </c>
      <c r="M67" s="7">
        <v>1</v>
      </c>
      <c r="N67" s="8">
        <v>40.72</v>
      </c>
      <c r="O67" s="8">
        <f>SalesDataTable[[#This Row],[Units Sold]]*SalesDataTable[[#This Row],[Unit Price]]</f>
        <v>40.72</v>
      </c>
      <c r="P67" s="9">
        <v>0</v>
      </c>
      <c r="Q67" s="21">
        <f>SalesDataTable[[#This Row],[Units Sold]]*SalesDataTable[[#This Row],[Unit Price]]*SalesDataTable[[#This Row],[Discount %]]</f>
        <v>0</v>
      </c>
      <c r="R67" s="8">
        <v>14.94</v>
      </c>
      <c r="S67" s="8">
        <f t="shared" si="4"/>
        <v>40.72</v>
      </c>
      <c r="T67" s="8">
        <f t="shared" si="5"/>
        <v>14.94</v>
      </c>
      <c r="U67" s="8">
        <f t="shared" si="6"/>
        <v>25.78</v>
      </c>
      <c r="V67" s="10">
        <f t="shared" si="7"/>
        <v>0.6331041257367388</v>
      </c>
    </row>
    <row r="68" spans="1:22" ht="15.6" x14ac:dyDescent="0.3">
      <c r="A68" s="3">
        <v>3967</v>
      </c>
      <c r="B68" s="4">
        <v>46037</v>
      </c>
      <c r="C68" s="5">
        <f>YEAR(SalesDataTable[[#This Row],[Order Date]])</f>
        <v>2026</v>
      </c>
      <c r="D68" s="6" t="str">
        <f>"Q"&amp;ROUNDUP(MONTH(SalesDataTable[[#This Row],[Order Date]])/3,0)</f>
        <v>Q1</v>
      </c>
      <c r="E68" s="5">
        <f>MONTH(SalesDataTable[[#This Row],[Order Date]])</f>
        <v>1</v>
      </c>
      <c r="F68" s="6" t="str">
        <f>TEXT(SalesDataTable[[#This Row],[Order Date]],"MMM")</f>
        <v>Jan</v>
      </c>
      <c r="G68" s="5" t="s">
        <v>26</v>
      </c>
      <c r="H68" s="5" t="s">
        <v>63</v>
      </c>
      <c r="I68" s="5" t="s">
        <v>22</v>
      </c>
      <c r="J68" s="5" t="s">
        <v>36</v>
      </c>
      <c r="K68" s="5" t="s">
        <v>34</v>
      </c>
      <c r="L68" s="5" t="s">
        <v>35</v>
      </c>
      <c r="M68" s="7">
        <v>2</v>
      </c>
      <c r="N68" s="8">
        <v>37.090000000000003</v>
      </c>
      <c r="O68" s="8">
        <f>SalesDataTable[[#This Row],[Units Sold]]*SalesDataTable[[#This Row],[Unit Price]]</f>
        <v>74.180000000000007</v>
      </c>
      <c r="P68" s="9">
        <v>0</v>
      </c>
      <c r="Q68" s="21">
        <f>SalesDataTable[[#This Row],[Units Sold]]*SalesDataTable[[#This Row],[Unit Price]]*SalesDataTable[[#This Row],[Discount %]]</f>
        <v>0</v>
      </c>
      <c r="R68" s="8">
        <v>13.29</v>
      </c>
      <c r="S68" s="8">
        <f t="shared" si="4"/>
        <v>74.180000000000007</v>
      </c>
      <c r="T68" s="8">
        <f t="shared" si="5"/>
        <v>26.58</v>
      </c>
      <c r="U68" s="8">
        <f t="shared" si="6"/>
        <v>47.600000000000009</v>
      </c>
      <c r="V68" s="10">
        <f t="shared" si="7"/>
        <v>0.64168239417632789</v>
      </c>
    </row>
    <row r="69" spans="1:22" ht="15.6" x14ac:dyDescent="0.3">
      <c r="A69" s="3">
        <v>170</v>
      </c>
      <c r="B69" s="4">
        <v>46038</v>
      </c>
      <c r="C69" s="5">
        <f>YEAR(SalesDataTable[[#This Row],[Order Date]])</f>
        <v>2026</v>
      </c>
      <c r="D69" s="6" t="str">
        <f>"Q"&amp;ROUNDUP(MONTH(SalesDataTable[[#This Row],[Order Date]])/3,0)</f>
        <v>Q1</v>
      </c>
      <c r="E69" s="5">
        <f>MONTH(SalesDataTable[[#This Row],[Order Date]])</f>
        <v>1</v>
      </c>
      <c r="F69" s="6" t="str">
        <f>TEXT(SalesDataTable[[#This Row],[Order Date]],"MMM")</f>
        <v>Jan</v>
      </c>
      <c r="G69" s="5" t="s">
        <v>31</v>
      </c>
      <c r="H69" s="5" t="s">
        <v>59</v>
      </c>
      <c r="I69" s="5" t="s">
        <v>22</v>
      </c>
      <c r="J69" s="5" t="s">
        <v>33</v>
      </c>
      <c r="K69" s="5" t="s">
        <v>43</v>
      </c>
      <c r="L69" s="5" t="s">
        <v>71</v>
      </c>
      <c r="M69" s="7">
        <v>1</v>
      </c>
      <c r="N69" s="8">
        <v>124.45</v>
      </c>
      <c r="O69" s="8">
        <f>SalesDataTable[[#This Row],[Units Sold]]*SalesDataTable[[#This Row],[Unit Price]]</f>
        <v>124.45</v>
      </c>
      <c r="P69" s="9">
        <v>0.15</v>
      </c>
      <c r="Q69" s="21">
        <f>SalesDataTable[[#This Row],[Units Sold]]*SalesDataTable[[#This Row],[Unit Price]]*SalesDataTable[[#This Row],[Discount %]]</f>
        <v>18.6675</v>
      </c>
      <c r="R69" s="8">
        <v>59.77</v>
      </c>
      <c r="S69" s="8">
        <f t="shared" si="4"/>
        <v>105.7825</v>
      </c>
      <c r="T69" s="8">
        <f t="shared" si="5"/>
        <v>59.77</v>
      </c>
      <c r="U69" s="8">
        <f t="shared" si="6"/>
        <v>46.012499999999996</v>
      </c>
      <c r="V69" s="10">
        <f t="shared" si="7"/>
        <v>0.43497270342447941</v>
      </c>
    </row>
    <row r="70" spans="1:22" ht="15.6" x14ac:dyDescent="0.3">
      <c r="A70" s="3">
        <v>1040</v>
      </c>
      <c r="B70" s="4">
        <v>46038</v>
      </c>
      <c r="C70" s="5">
        <f>YEAR(SalesDataTable[[#This Row],[Order Date]])</f>
        <v>2026</v>
      </c>
      <c r="D70" s="6" t="str">
        <f>"Q"&amp;ROUNDUP(MONTH(SalesDataTable[[#This Row],[Order Date]])/3,0)</f>
        <v>Q1</v>
      </c>
      <c r="E70" s="5">
        <f>MONTH(SalesDataTable[[#This Row],[Order Date]])</f>
        <v>1</v>
      </c>
      <c r="F70" s="6" t="str">
        <f>TEXT(SalesDataTable[[#This Row],[Order Date]],"MMM")</f>
        <v>Jan</v>
      </c>
      <c r="G70" s="5" t="s">
        <v>20</v>
      </c>
      <c r="H70" s="5" t="s">
        <v>21</v>
      </c>
      <c r="I70" s="5" t="s">
        <v>39</v>
      </c>
      <c r="J70" s="5" t="s">
        <v>33</v>
      </c>
      <c r="K70" s="5" t="s">
        <v>34</v>
      </c>
      <c r="L70" s="5" t="s">
        <v>35</v>
      </c>
      <c r="M70" s="7">
        <v>1</v>
      </c>
      <c r="N70" s="8">
        <v>35.93</v>
      </c>
      <c r="O70" s="8">
        <f>SalesDataTable[[#This Row],[Units Sold]]*SalesDataTable[[#This Row],[Unit Price]]</f>
        <v>35.93</v>
      </c>
      <c r="P70" s="9">
        <v>0.05</v>
      </c>
      <c r="Q70" s="21">
        <f>SalesDataTable[[#This Row],[Units Sold]]*SalesDataTable[[#This Row],[Unit Price]]*SalesDataTable[[#This Row],[Discount %]]</f>
        <v>1.7965</v>
      </c>
      <c r="R70" s="8">
        <v>13.33</v>
      </c>
      <c r="S70" s="8">
        <f t="shared" si="4"/>
        <v>34.133499999999998</v>
      </c>
      <c r="T70" s="8">
        <f t="shared" si="5"/>
        <v>13.33</v>
      </c>
      <c r="U70" s="8">
        <f t="shared" si="6"/>
        <v>20.8035</v>
      </c>
      <c r="V70" s="10">
        <f t="shared" si="7"/>
        <v>0.60947456311248482</v>
      </c>
    </row>
    <row r="71" spans="1:22" ht="15.6" x14ac:dyDescent="0.3">
      <c r="A71" s="3">
        <v>2380</v>
      </c>
      <c r="B71" s="4">
        <v>46038</v>
      </c>
      <c r="C71" s="5">
        <f>YEAR(SalesDataTable[[#This Row],[Order Date]])</f>
        <v>2026</v>
      </c>
      <c r="D71" s="6" t="str">
        <f>"Q"&amp;ROUNDUP(MONTH(SalesDataTable[[#This Row],[Order Date]])/3,0)</f>
        <v>Q1</v>
      </c>
      <c r="E71" s="5">
        <f>MONTH(SalesDataTable[[#This Row],[Order Date]])</f>
        <v>1</v>
      </c>
      <c r="F71" s="6" t="str">
        <f>TEXT(SalesDataTable[[#This Row],[Order Date]],"MMM")</f>
        <v>Jan</v>
      </c>
      <c r="G71" s="5" t="s">
        <v>40</v>
      </c>
      <c r="H71" s="5" t="s">
        <v>67</v>
      </c>
      <c r="I71" s="5" t="s">
        <v>22</v>
      </c>
      <c r="J71" s="5" t="s">
        <v>23</v>
      </c>
      <c r="K71" s="5" t="s">
        <v>43</v>
      </c>
      <c r="L71" s="5" t="s">
        <v>71</v>
      </c>
      <c r="M71" s="7">
        <v>4</v>
      </c>
      <c r="N71" s="8">
        <v>121.8</v>
      </c>
      <c r="O71" s="8">
        <f>SalesDataTable[[#This Row],[Units Sold]]*SalesDataTable[[#This Row],[Unit Price]]</f>
        <v>487.2</v>
      </c>
      <c r="P71" s="9">
        <v>0.05</v>
      </c>
      <c r="Q71" s="21">
        <f>SalesDataTable[[#This Row],[Units Sold]]*SalesDataTable[[#This Row],[Unit Price]]*SalesDataTable[[#This Row],[Discount %]]</f>
        <v>24.36</v>
      </c>
      <c r="R71" s="8">
        <v>59.57</v>
      </c>
      <c r="S71" s="8">
        <f t="shared" si="4"/>
        <v>462.84</v>
      </c>
      <c r="T71" s="8">
        <f t="shared" si="5"/>
        <v>238.28</v>
      </c>
      <c r="U71" s="8">
        <f t="shared" si="6"/>
        <v>224.55999999999997</v>
      </c>
      <c r="V71" s="10">
        <f t="shared" si="7"/>
        <v>0.48517846339987897</v>
      </c>
    </row>
    <row r="72" spans="1:22" ht="15.6" x14ac:dyDescent="0.3">
      <c r="A72" s="3">
        <v>3219</v>
      </c>
      <c r="B72" s="4">
        <v>46038</v>
      </c>
      <c r="C72" s="5">
        <f>YEAR(SalesDataTable[[#This Row],[Order Date]])</f>
        <v>2026</v>
      </c>
      <c r="D72" s="6" t="str">
        <f>"Q"&amp;ROUNDUP(MONTH(SalesDataTable[[#This Row],[Order Date]])/3,0)</f>
        <v>Q1</v>
      </c>
      <c r="E72" s="5">
        <f>MONTH(SalesDataTable[[#This Row],[Order Date]])</f>
        <v>1</v>
      </c>
      <c r="F72" s="6" t="str">
        <f>TEXT(SalesDataTable[[#This Row],[Order Date]],"MMM")</f>
        <v>Jan</v>
      </c>
      <c r="G72" s="5" t="s">
        <v>26</v>
      </c>
      <c r="H72" s="5" t="s">
        <v>61</v>
      </c>
      <c r="I72" s="5" t="s">
        <v>39</v>
      </c>
      <c r="J72" s="5" t="s">
        <v>23</v>
      </c>
      <c r="K72" s="5" t="s">
        <v>29</v>
      </c>
      <c r="L72" s="5" t="s">
        <v>30</v>
      </c>
      <c r="M72" s="7">
        <v>1</v>
      </c>
      <c r="N72" s="8">
        <v>92.6</v>
      </c>
      <c r="O72" s="8">
        <f>SalesDataTable[[#This Row],[Units Sold]]*SalesDataTable[[#This Row],[Unit Price]]</f>
        <v>92.6</v>
      </c>
      <c r="P72" s="9">
        <v>0.05</v>
      </c>
      <c r="Q72" s="21">
        <f>SalesDataTable[[#This Row],[Units Sold]]*SalesDataTable[[#This Row],[Unit Price]]*SalesDataTable[[#This Row],[Discount %]]</f>
        <v>4.63</v>
      </c>
      <c r="R72" s="8">
        <v>44.15</v>
      </c>
      <c r="S72" s="8">
        <f t="shared" si="4"/>
        <v>87.969999999999985</v>
      </c>
      <c r="T72" s="8">
        <f t="shared" si="5"/>
        <v>44.15</v>
      </c>
      <c r="U72" s="8">
        <f t="shared" si="6"/>
        <v>43.819999999999986</v>
      </c>
      <c r="V72" s="10">
        <f t="shared" si="7"/>
        <v>0.4981243605774695</v>
      </c>
    </row>
    <row r="73" spans="1:22" ht="15.6" x14ac:dyDescent="0.3">
      <c r="A73" s="3">
        <v>4425</v>
      </c>
      <c r="B73" s="4">
        <v>46038</v>
      </c>
      <c r="C73" s="5">
        <f>YEAR(SalesDataTable[[#This Row],[Order Date]])</f>
        <v>2026</v>
      </c>
      <c r="D73" s="6" t="str">
        <f>"Q"&amp;ROUNDUP(MONTH(SalesDataTable[[#This Row],[Order Date]])/3,0)</f>
        <v>Q1</v>
      </c>
      <c r="E73" s="5">
        <f>MONTH(SalesDataTable[[#This Row],[Order Date]])</f>
        <v>1</v>
      </c>
      <c r="F73" s="6" t="str">
        <f>TEXT(SalesDataTable[[#This Row],[Order Date]],"MMM")</f>
        <v>Jan</v>
      </c>
      <c r="G73" s="5" t="s">
        <v>26</v>
      </c>
      <c r="H73" s="5" t="s">
        <v>63</v>
      </c>
      <c r="I73" s="5" t="s">
        <v>28</v>
      </c>
      <c r="J73" s="5" t="s">
        <v>36</v>
      </c>
      <c r="K73" s="5" t="s">
        <v>24</v>
      </c>
      <c r="L73" s="5" t="s">
        <v>50</v>
      </c>
      <c r="M73" s="7">
        <v>10</v>
      </c>
      <c r="N73" s="8">
        <v>102.68</v>
      </c>
      <c r="O73" s="8">
        <f>SalesDataTable[[#This Row],[Units Sold]]*SalesDataTable[[#This Row],[Unit Price]]</f>
        <v>1026.8000000000002</v>
      </c>
      <c r="P73" s="9">
        <v>0.15</v>
      </c>
      <c r="Q73" s="21">
        <f>SalesDataTable[[#This Row],[Units Sold]]*SalesDataTable[[#This Row],[Unit Price]]*SalesDataTable[[#This Row],[Discount %]]</f>
        <v>154.02000000000001</v>
      </c>
      <c r="R73" s="8">
        <v>51.07</v>
      </c>
      <c r="S73" s="8">
        <f t="shared" si="4"/>
        <v>872.78000000000009</v>
      </c>
      <c r="T73" s="8">
        <f t="shared" si="5"/>
        <v>510.7</v>
      </c>
      <c r="U73" s="8">
        <f t="shared" si="6"/>
        <v>362.0800000000001</v>
      </c>
      <c r="V73" s="10">
        <f t="shared" si="7"/>
        <v>0.41485826897958256</v>
      </c>
    </row>
    <row r="74" spans="1:22" ht="15.6" x14ac:dyDescent="0.3">
      <c r="A74" s="3">
        <v>4508</v>
      </c>
      <c r="B74" s="4">
        <v>46038</v>
      </c>
      <c r="C74" s="5">
        <f>YEAR(SalesDataTable[[#This Row],[Order Date]])</f>
        <v>2026</v>
      </c>
      <c r="D74" s="6" t="str">
        <f>"Q"&amp;ROUNDUP(MONTH(SalesDataTable[[#This Row],[Order Date]])/3,0)</f>
        <v>Q1</v>
      </c>
      <c r="E74" s="5">
        <f>MONTH(SalesDataTable[[#This Row],[Order Date]])</f>
        <v>1</v>
      </c>
      <c r="F74" s="6" t="str">
        <f>TEXT(SalesDataTable[[#This Row],[Order Date]],"MMM")</f>
        <v>Jan</v>
      </c>
      <c r="G74" s="5" t="s">
        <v>40</v>
      </c>
      <c r="H74" s="5" t="s">
        <v>67</v>
      </c>
      <c r="I74" s="5" t="s">
        <v>48</v>
      </c>
      <c r="J74" s="5" t="s">
        <v>33</v>
      </c>
      <c r="K74" s="5" t="s">
        <v>24</v>
      </c>
      <c r="L74" s="5" t="s">
        <v>46</v>
      </c>
      <c r="M74" s="7">
        <v>3</v>
      </c>
      <c r="N74" s="8">
        <v>40.92</v>
      </c>
      <c r="O74" s="8">
        <f>SalesDataTable[[#This Row],[Units Sold]]*SalesDataTable[[#This Row],[Unit Price]]</f>
        <v>122.76</v>
      </c>
      <c r="P74" s="9">
        <v>0.15</v>
      </c>
      <c r="Q74" s="21">
        <f>SalesDataTable[[#This Row],[Units Sold]]*SalesDataTable[[#This Row],[Unit Price]]*SalesDataTable[[#This Row],[Discount %]]</f>
        <v>18.414000000000001</v>
      </c>
      <c r="R74" s="8">
        <v>16.71</v>
      </c>
      <c r="S74" s="8">
        <f t="shared" si="4"/>
        <v>104.346</v>
      </c>
      <c r="T74" s="8">
        <f t="shared" si="5"/>
        <v>50.13</v>
      </c>
      <c r="U74" s="8">
        <f t="shared" si="6"/>
        <v>54.216000000000001</v>
      </c>
      <c r="V74" s="10">
        <f t="shared" si="7"/>
        <v>0.51957909263412105</v>
      </c>
    </row>
    <row r="75" spans="1:22" ht="15.6" x14ac:dyDescent="0.3">
      <c r="A75" s="3">
        <v>4806</v>
      </c>
      <c r="B75" s="4">
        <v>46038</v>
      </c>
      <c r="C75" s="5">
        <f>YEAR(SalesDataTable[[#This Row],[Order Date]])</f>
        <v>2026</v>
      </c>
      <c r="D75" s="6" t="str">
        <f>"Q"&amp;ROUNDUP(MONTH(SalesDataTable[[#This Row],[Order Date]])/3,0)</f>
        <v>Q1</v>
      </c>
      <c r="E75" s="5">
        <f>MONTH(SalesDataTable[[#This Row],[Order Date]])</f>
        <v>1</v>
      </c>
      <c r="F75" s="6" t="str">
        <f>TEXT(SalesDataTable[[#This Row],[Order Date]],"MMM")</f>
        <v>Jan</v>
      </c>
      <c r="G75" s="5" t="s">
        <v>31</v>
      </c>
      <c r="H75" s="5" t="s">
        <v>72</v>
      </c>
      <c r="I75" s="5" t="s">
        <v>39</v>
      </c>
      <c r="J75" s="5" t="s">
        <v>33</v>
      </c>
      <c r="K75" s="5" t="s">
        <v>24</v>
      </c>
      <c r="L75" s="5" t="s">
        <v>50</v>
      </c>
      <c r="M75" s="7">
        <v>4</v>
      </c>
      <c r="N75" s="8">
        <v>102.68</v>
      </c>
      <c r="O75" s="8">
        <f>SalesDataTable[[#This Row],[Units Sold]]*SalesDataTable[[#This Row],[Unit Price]]</f>
        <v>410.72</v>
      </c>
      <c r="P75" s="9">
        <v>0</v>
      </c>
      <c r="Q75" s="21">
        <f>SalesDataTable[[#This Row],[Units Sold]]*SalesDataTable[[#This Row],[Unit Price]]*SalesDataTable[[#This Row],[Discount %]]</f>
        <v>0</v>
      </c>
      <c r="R75" s="8">
        <v>50.83</v>
      </c>
      <c r="S75" s="8">
        <f t="shared" si="4"/>
        <v>410.72</v>
      </c>
      <c r="T75" s="8">
        <f t="shared" si="5"/>
        <v>203.32</v>
      </c>
      <c r="U75" s="8">
        <f t="shared" si="6"/>
        <v>207.40000000000003</v>
      </c>
      <c r="V75" s="10">
        <f t="shared" si="7"/>
        <v>0.50496688741721862</v>
      </c>
    </row>
    <row r="76" spans="1:22" ht="15.6" x14ac:dyDescent="0.3">
      <c r="A76" s="3">
        <v>755</v>
      </c>
      <c r="B76" s="4">
        <v>46039</v>
      </c>
      <c r="C76" s="5">
        <f>YEAR(SalesDataTable[[#This Row],[Order Date]])</f>
        <v>2026</v>
      </c>
      <c r="D76" s="6" t="str">
        <f>"Q"&amp;ROUNDUP(MONTH(SalesDataTable[[#This Row],[Order Date]])/3,0)</f>
        <v>Q1</v>
      </c>
      <c r="E76" s="5">
        <f>MONTH(SalesDataTable[[#This Row],[Order Date]])</f>
        <v>1</v>
      </c>
      <c r="F76" s="6" t="str">
        <f>TEXT(SalesDataTable[[#This Row],[Order Date]],"MMM")</f>
        <v>Jan</v>
      </c>
      <c r="G76" s="5" t="s">
        <v>20</v>
      </c>
      <c r="H76" s="5" t="s">
        <v>56</v>
      </c>
      <c r="I76" s="5" t="s">
        <v>48</v>
      </c>
      <c r="J76" s="5" t="s">
        <v>33</v>
      </c>
      <c r="K76" s="5" t="s">
        <v>34</v>
      </c>
      <c r="L76" s="5" t="s">
        <v>68</v>
      </c>
      <c r="M76" s="7">
        <v>2</v>
      </c>
      <c r="N76" s="8">
        <v>164.38</v>
      </c>
      <c r="O76" s="8">
        <f>SalesDataTable[[#This Row],[Units Sold]]*SalesDataTable[[#This Row],[Unit Price]]</f>
        <v>328.76</v>
      </c>
      <c r="P76" s="9">
        <v>0.05</v>
      </c>
      <c r="Q76" s="21">
        <f>SalesDataTable[[#This Row],[Units Sold]]*SalesDataTable[[#This Row],[Unit Price]]*SalesDataTable[[#This Row],[Discount %]]</f>
        <v>16.437999999999999</v>
      </c>
      <c r="R76" s="8">
        <v>85.93</v>
      </c>
      <c r="S76" s="8">
        <f t="shared" si="4"/>
        <v>312.322</v>
      </c>
      <c r="T76" s="8">
        <f t="shared" si="5"/>
        <v>171.86</v>
      </c>
      <c r="U76" s="8">
        <f t="shared" si="6"/>
        <v>140.46199999999999</v>
      </c>
      <c r="V76" s="10">
        <f t="shared" si="7"/>
        <v>0.44973456881039436</v>
      </c>
    </row>
    <row r="77" spans="1:22" ht="15.6" x14ac:dyDescent="0.3">
      <c r="A77" s="3">
        <v>3171</v>
      </c>
      <c r="B77" s="4">
        <v>46039</v>
      </c>
      <c r="C77" s="5">
        <f>YEAR(SalesDataTable[[#This Row],[Order Date]])</f>
        <v>2026</v>
      </c>
      <c r="D77" s="6" t="str">
        <f>"Q"&amp;ROUNDUP(MONTH(SalesDataTable[[#This Row],[Order Date]])/3,0)</f>
        <v>Q1</v>
      </c>
      <c r="E77" s="5">
        <f>MONTH(SalesDataTable[[#This Row],[Order Date]])</f>
        <v>1</v>
      </c>
      <c r="F77" s="6" t="str">
        <f>TEXT(SalesDataTable[[#This Row],[Order Date]],"MMM")</f>
        <v>Jan</v>
      </c>
      <c r="G77" s="5" t="s">
        <v>20</v>
      </c>
      <c r="H77" s="5" t="s">
        <v>70</v>
      </c>
      <c r="I77" s="5" t="s">
        <v>39</v>
      </c>
      <c r="J77" s="5" t="s">
        <v>23</v>
      </c>
      <c r="K77" s="5" t="s">
        <v>24</v>
      </c>
      <c r="L77" s="5" t="s">
        <v>42</v>
      </c>
      <c r="M77" s="7">
        <v>1</v>
      </c>
      <c r="N77" s="8">
        <v>51.78</v>
      </c>
      <c r="O77" s="8">
        <f>SalesDataTable[[#This Row],[Units Sold]]*SalesDataTable[[#This Row],[Unit Price]]</f>
        <v>51.78</v>
      </c>
      <c r="P77" s="9">
        <v>0</v>
      </c>
      <c r="Q77" s="21">
        <f>SalesDataTable[[#This Row],[Units Sold]]*SalesDataTable[[#This Row],[Unit Price]]*SalesDataTable[[#This Row],[Discount %]]</f>
        <v>0</v>
      </c>
      <c r="R77" s="8">
        <v>22.64</v>
      </c>
      <c r="S77" s="8">
        <f t="shared" si="4"/>
        <v>51.78</v>
      </c>
      <c r="T77" s="8">
        <f t="shared" si="5"/>
        <v>22.64</v>
      </c>
      <c r="U77" s="8">
        <f t="shared" si="6"/>
        <v>29.14</v>
      </c>
      <c r="V77" s="10">
        <f t="shared" si="7"/>
        <v>0.56276554654306687</v>
      </c>
    </row>
    <row r="78" spans="1:22" ht="15.6" x14ac:dyDescent="0.3">
      <c r="A78" s="3">
        <v>4277</v>
      </c>
      <c r="B78" s="4">
        <v>46039</v>
      </c>
      <c r="C78" s="5">
        <f>YEAR(SalesDataTable[[#This Row],[Order Date]])</f>
        <v>2026</v>
      </c>
      <c r="D78" s="6" t="str">
        <f>"Q"&amp;ROUNDUP(MONTH(SalesDataTable[[#This Row],[Order Date]])/3,0)</f>
        <v>Q1</v>
      </c>
      <c r="E78" s="5">
        <f>MONTH(SalesDataTable[[#This Row],[Order Date]])</f>
        <v>1</v>
      </c>
      <c r="F78" s="6" t="str">
        <f>TEXT(SalesDataTable[[#This Row],[Order Date]],"MMM")</f>
        <v>Jan</v>
      </c>
      <c r="G78" s="5" t="s">
        <v>26</v>
      </c>
      <c r="H78" s="5" t="s">
        <v>61</v>
      </c>
      <c r="I78" s="5" t="s">
        <v>39</v>
      </c>
      <c r="J78" s="5" t="s">
        <v>23</v>
      </c>
      <c r="K78" s="5" t="s">
        <v>54</v>
      </c>
      <c r="L78" s="5" t="s">
        <v>65</v>
      </c>
      <c r="M78" s="7">
        <v>1</v>
      </c>
      <c r="N78" s="8">
        <v>50.52</v>
      </c>
      <c r="O78" s="8">
        <f>SalesDataTable[[#This Row],[Units Sold]]*SalesDataTable[[#This Row],[Unit Price]]</f>
        <v>50.52</v>
      </c>
      <c r="P78" s="9">
        <v>0.05</v>
      </c>
      <c r="Q78" s="21">
        <f>SalesDataTable[[#This Row],[Units Sold]]*SalesDataTable[[#This Row],[Unit Price]]*SalesDataTable[[#This Row],[Discount %]]</f>
        <v>2.5260000000000002</v>
      </c>
      <c r="R78" s="8">
        <v>22.37</v>
      </c>
      <c r="S78" s="8">
        <f t="shared" si="4"/>
        <v>47.994</v>
      </c>
      <c r="T78" s="8">
        <f t="shared" si="5"/>
        <v>22.37</v>
      </c>
      <c r="U78" s="8">
        <f t="shared" si="6"/>
        <v>25.623999999999999</v>
      </c>
      <c r="V78" s="10">
        <f t="shared" si="7"/>
        <v>0.5339000708421886</v>
      </c>
    </row>
    <row r="79" spans="1:22" ht="15.6" x14ac:dyDescent="0.3">
      <c r="A79" s="3">
        <v>4648</v>
      </c>
      <c r="B79" s="4">
        <v>46039</v>
      </c>
      <c r="C79" s="5">
        <f>YEAR(SalesDataTable[[#This Row],[Order Date]])</f>
        <v>2026</v>
      </c>
      <c r="D79" s="6" t="str">
        <f>"Q"&amp;ROUNDUP(MONTH(SalesDataTable[[#This Row],[Order Date]])/3,0)</f>
        <v>Q1</v>
      </c>
      <c r="E79" s="5">
        <f>MONTH(SalesDataTable[[#This Row],[Order Date]])</f>
        <v>1</v>
      </c>
      <c r="F79" s="6" t="str">
        <f>TEXT(SalesDataTable[[#This Row],[Order Date]],"MMM")</f>
        <v>Jan</v>
      </c>
      <c r="G79" s="5" t="s">
        <v>26</v>
      </c>
      <c r="H79" s="5" t="s">
        <v>69</v>
      </c>
      <c r="I79" s="5" t="s">
        <v>48</v>
      </c>
      <c r="J79" s="5" t="s">
        <v>33</v>
      </c>
      <c r="K79" s="5" t="s">
        <v>43</v>
      </c>
      <c r="L79" s="5" t="s">
        <v>49</v>
      </c>
      <c r="M79" s="7">
        <v>1</v>
      </c>
      <c r="N79" s="8">
        <v>199.02</v>
      </c>
      <c r="O79" s="8">
        <f>SalesDataTable[[#This Row],[Units Sold]]*SalesDataTable[[#This Row],[Unit Price]]</f>
        <v>199.02</v>
      </c>
      <c r="P79" s="9">
        <v>0</v>
      </c>
      <c r="Q79" s="21">
        <f>SalesDataTable[[#This Row],[Units Sold]]*SalesDataTable[[#This Row],[Unit Price]]*SalesDataTable[[#This Row],[Discount %]]</f>
        <v>0</v>
      </c>
      <c r="R79" s="8">
        <v>106.49</v>
      </c>
      <c r="S79" s="8">
        <f t="shared" si="4"/>
        <v>199.02</v>
      </c>
      <c r="T79" s="8">
        <f t="shared" si="5"/>
        <v>106.49</v>
      </c>
      <c r="U79" s="8">
        <f t="shared" si="6"/>
        <v>92.530000000000015</v>
      </c>
      <c r="V79" s="10">
        <f t="shared" si="7"/>
        <v>0.46492814792483173</v>
      </c>
    </row>
    <row r="80" spans="1:22" ht="15.6" x14ac:dyDescent="0.3">
      <c r="A80" s="3">
        <v>157</v>
      </c>
      <c r="B80" s="4">
        <v>46040</v>
      </c>
      <c r="C80" s="5">
        <f>YEAR(SalesDataTable[[#This Row],[Order Date]])</f>
        <v>2026</v>
      </c>
      <c r="D80" s="6" t="str">
        <f>"Q"&amp;ROUNDUP(MONTH(SalesDataTable[[#This Row],[Order Date]])/3,0)</f>
        <v>Q1</v>
      </c>
      <c r="E80" s="5">
        <f>MONTH(SalesDataTable[[#This Row],[Order Date]])</f>
        <v>1</v>
      </c>
      <c r="F80" s="6" t="str">
        <f>TEXT(SalesDataTable[[#This Row],[Order Date]],"MMM")</f>
        <v>Jan</v>
      </c>
      <c r="G80" s="5" t="s">
        <v>40</v>
      </c>
      <c r="H80" s="5" t="s">
        <v>53</v>
      </c>
      <c r="I80" s="5" t="s">
        <v>39</v>
      </c>
      <c r="J80" s="5" t="s">
        <v>23</v>
      </c>
      <c r="K80" s="5" t="s">
        <v>43</v>
      </c>
      <c r="L80" s="5" t="s">
        <v>60</v>
      </c>
      <c r="M80" s="7">
        <v>3</v>
      </c>
      <c r="N80" s="8">
        <v>80.27</v>
      </c>
      <c r="O80" s="8">
        <f>SalesDataTable[[#This Row],[Units Sold]]*SalesDataTable[[#This Row],[Unit Price]]</f>
        <v>240.81</v>
      </c>
      <c r="P80" s="9">
        <v>0.1</v>
      </c>
      <c r="Q80" s="21">
        <f>SalesDataTable[[#This Row],[Units Sold]]*SalesDataTable[[#This Row],[Unit Price]]*SalesDataTable[[#This Row],[Discount %]]</f>
        <v>24.081000000000003</v>
      </c>
      <c r="R80" s="8">
        <v>39.26</v>
      </c>
      <c r="S80" s="8">
        <f t="shared" si="4"/>
        <v>216.72900000000001</v>
      </c>
      <c r="T80" s="8">
        <f t="shared" si="5"/>
        <v>117.78</v>
      </c>
      <c r="U80" s="8">
        <f t="shared" si="6"/>
        <v>98.949000000000012</v>
      </c>
      <c r="V80" s="10">
        <f t="shared" si="7"/>
        <v>0.45655634455933447</v>
      </c>
    </row>
    <row r="81" spans="1:22" ht="15.6" x14ac:dyDescent="0.3">
      <c r="A81" s="3">
        <v>2271</v>
      </c>
      <c r="B81" s="4">
        <v>46040</v>
      </c>
      <c r="C81" s="5">
        <f>YEAR(SalesDataTable[[#This Row],[Order Date]])</f>
        <v>2026</v>
      </c>
      <c r="D81" s="6" t="str">
        <f>"Q"&amp;ROUNDUP(MONTH(SalesDataTable[[#This Row],[Order Date]])/3,0)</f>
        <v>Q1</v>
      </c>
      <c r="E81" s="5">
        <f>MONTH(SalesDataTable[[#This Row],[Order Date]])</f>
        <v>1</v>
      </c>
      <c r="F81" s="6" t="str">
        <f>TEXT(SalesDataTable[[#This Row],[Order Date]],"MMM")</f>
        <v>Jan</v>
      </c>
      <c r="G81" s="5" t="s">
        <v>26</v>
      </c>
      <c r="H81" s="5" t="s">
        <v>27</v>
      </c>
      <c r="I81" s="5" t="s">
        <v>39</v>
      </c>
      <c r="J81" s="5" t="s">
        <v>33</v>
      </c>
      <c r="K81" s="5" t="s">
        <v>43</v>
      </c>
      <c r="L81" s="5" t="s">
        <v>44</v>
      </c>
      <c r="M81" s="7">
        <v>4</v>
      </c>
      <c r="N81" s="8">
        <v>333.28</v>
      </c>
      <c r="O81" s="8">
        <f>SalesDataTable[[#This Row],[Units Sold]]*SalesDataTable[[#This Row],[Unit Price]]</f>
        <v>1333.12</v>
      </c>
      <c r="P81" s="9">
        <v>0</v>
      </c>
      <c r="Q81" s="21">
        <f>SalesDataTable[[#This Row],[Units Sold]]*SalesDataTable[[#This Row],[Unit Price]]*SalesDataTable[[#This Row],[Discount %]]</f>
        <v>0</v>
      </c>
      <c r="R81" s="8">
        <v>195.76</v>
      </c>
      <c r="S81" s="8">
        <f t="shared" si="4"/>
        <v>1333.12</v>
      </c>
      <c r="T81" s="8">
        <f t="shared" si="5"/>
        <v>783.04</v>
      </c>
      <c r="U81" s="8">
        <f t="shared" si="6"/>
        <v>550.07999999999993</v>
      </c>
      <c r="V81" s="10">
        <f t="shared" si="7"/>
        <v>0.41262602016322608</v>
      </c>
    </row>
    <row r="82" spans="1:22" ht="15.6" x14ac:dyDescent="0.3">
      <c r="A82" s="3">
        <v>3330</v>
      </c>
      <c r="B82" s="4">
        <v>46040</v>
      </c>
      <c r="C82" s="5">
        <f>YEAR(SalesDataTable[[#This Row],[Order Date]])</f>
        <v>2026</v>
      </c>
      <c r="D82" s="6" t="str">
        <f>"Q"&amp;ROUNDUP(MONTH(SalesDataTable[[#This Row],[Order Date]])/3,0)</f>
        <v>Q1</v>
      </c>
      <c r="E82" s="5">
        <f>MONTH(SalesDataTable[[#This Row],[Order Date]])</f>
        <v>1</v>
      </c>
      <c r="F82" s="6" t="str">
        <f>TEXT(SalesDataTable[[#This Row],[Order Date]],"MMM")</f>
        <v>Jan</v>
      </c>
      <c r="G82" s="5" t="s">
        <v>40</v>
      </c>
      <c r="H82" s="5" t="s">
        <v>67</v>
      </c>
      <c r="I82" s="5" t="s">
        <v>48</v>
      </c>
      <c r="J82" s="5" t="s">
        <v>33</v>
      </c>
      <c r="K82" s="5" t="s">
        <v>24</v>
      </c>
      <c r="L82" s="5" t="s">
        <v>50</v>
      </c>
      <c r="M82" s="7">
        <v>1</v>
      </c>
      <c r="N82" s="8">
        <v>104.36</v>
      </c>
      <c r="O82" s="8">
        <f>SalesDataTable[[#This Row],[Units Sold]]*SalesDataTable[[#This Row],[Unit Price]]</f>
        <v>104.36</v>
      </c>
      <c r="P82" s="9">
        <v>0</v>
      </c>
      <c r="Q82" s="21">
        <f>SalesDataTable[[#This Row],[Units Sold]]*SalesDataTable[[#This Row],[Unit Price]]*SalesDataTable[[#This Row],[Discount %]]</f>
        <v>0</v>
      </c>
      <c r="R82" s="8">
        <v>51.63</v>
      </c>
      <c r="S82" s="8">
        <f t="shared" si="4"/>
        <v>104.36</v>
      </c>
      <c r="T82" s="8">
        <f t="shared" si="5"/>
        <v>51.63</v>
      </c>
      <c r="U82" s="8">
        <f t="shared" si="6"/>
        <v>52.73</v>
      </c>
      <c r="V82" s="10">
        <f t="shared" si="7"/>
        <v>0.50527021847451126</v>
      </c>
    </row>
    <row r="83" spans="1:22" ht="15.6" x14ac:dyDescent="0.3">
      <c r="A83" s="3">
        <v>4547</v>
      </c>
      <c r="B83" s="4">
        <v>46040</v>
      </c>
      <c r="C83" s="5">
        <f>YEAR(SalesDataTable[[#This Row],[Order Date]])</f>
        <v>2026</v>
      </c>
      <c r="D83" s="6" t="str">
        <f>"Q"&amp;ROUNDUP(MONTH(SalesDataTable[[#This Row],[Order Date]])/3,0)</f>
        <v>Q1</v>
      </c>
      <c r="E83" s="5">
        <f>MONTH(SalesDataTable[[#This Row],[Order Date]])</f>
        <v>1</v>
      </c>
      <c r="F83" s="6" t="str">
        <f>TEXT(SalesDataTable[[#This Row],[Order Date]],"MMM")</f>
        <v>Jan</v>
      </c>
      <c r="G83" s="5" t="s">
        <v>31</v>
      </c>
      <c r="H83" s="5" t="s">
        <v>45</v>
      </c>
      <c r="I83" s="5" t="s">
        <v>48</v>
      </c>
      <c r="J83" s="5" t="s">
        <v>33</v>
      </c>
      <c r="K83" s="5" t="s">
        <v>24</v>
      </c>
      <c r="L83" s="5" t="s">
        <v>25</v>
      </c>
      <c r="M83" s="7">
        <v>1</v>
      </c>
      <c r="N83" s="8">
        <v>83.52</v>
      </c>
      <c r="O83" s="8">
        <f>SalesDataTable[[#This Row],[Units Sold]]*SalesDataTable[[#This Row],[Unit Price]]</f>
        <v>83.52</v>
      </c>
      <c r="P83" s="9">
        <v>0.05</v>
      </c>
      <c r="Q83" s="21">
        <f>SalesDataTable[[#This Row],[Units Sold]]*SalesDataTable[[#This Row],[Unit Price]]*SalesDataTable[[#This Row],[Discount %]]</f>
        <v>4.1760000000000002</v>
      </c>
      <c r="R83" s="8">
        <v>42.97</v>
      </c>
      <c r="S83" s="8">
        <f t="shared" si="4"/>
        <v>79.343999999999994</v>
      </c>
      <c r="T83" s="8">
        <f t="shared" si="5"/>
        <v>42.97</v>
      </c>
      <c r="U83" s="8">
        <f t="shared" si="6"/>
        <v>36.373999999999995</v>
      </c>
      <c r="V83" s="10">
        <f t="shared" si="7"/>
        <v>0.45843416011292598</v>
      </c>
    </row>
    <row r="84" spans="1:22" ht="15.6" x14ac:dyDescent="0.3">
      <c r="A84" s="3">
        <v>1840</v>
      </c>
      <c r="B84" s="4">
        <v>46041</v>
      </c>
      <c r="C84" s="5">
        <f>YEAR(SalesDataTable[[#This Row],[Order Date]])</f>
        <v>2026</v>
      </c>
      <c r="D84" s="6" t="str">
        <f>"Q"&amp;ROUNDUP(MONTH(SalesDataTable[[#This Row],[Order Date]])/3,0)</f>
        <v>Q1</v>
      </c>
      <c r="E84" s="5">
        <f>MONTH(SalesDataTable[[#This Row],[Order Date]])</f>
        <v>1</v>
      </c>
      <c r="F84" s="6" t="str">
        <f>TEXT(SalesDataTable[[#This Row],[Order Date]],"MMM")</f>
        <v>Jan</v>
      </c>
      <c r="G84" s="5" t="s">
        <v>31</v>
      </c>
      <c r="H84" s="5" t="s">
        <v>59</v>
      </c>
      <c r="I84" s="5" t="s">
        <v>22</v>
      </c>
      <c r="J84" s="5" t="s">
        <v>33</v>
      </c>
      <c r="K84" s="5" t="s">
        <v>54</v>
      </c>
      <c r="L84" s="5" t="s">
        <v>58</v>
      </c>
      <c r="M84" s="7">
        <v>2</v>
      </c>
      <c r="N84" s="8">
        <v>125.93</v>
      </c>
      <c r="O84" s="8">
        <f>SalesDataTable[[#This Row],[Units Sold]]*SalesDataTable[[#This Row],[Unit Price]]</f>
        <v>251.86</v>
      </c>
      <c r="P84" s="9">
        <v>0</v>
      </c>
      <c r="Q84" s="21">
        <f>SalesDataTable[[#This Row],[Units Sold]]*SalesDataTable[[#This Row],[Unit Price]]*SalesDataTable[[#This Row],[Discount %]]</f>
        <v>0</v>
      </c>
      <c r="R84" s="8">
        <v>69.150000000000006</v>
      </c>
      <c r="S84" s="8">
        <f t="shared" si="4"/>
        <v>251.86</v>
      </c>
      <c r="T84" s="8">
        <f t="shared" si="5"/>
        <v>138.30000000000001</v>
      </c>
      <c r="U84" s="8">
        <f t="shared" si="6"/>
        <v>113.56</v>
      </c>
      <c r="V84" s="10">
        <f t="shared" si="7"/>
        <v>0.45088541253077102</v>
      </c>
    </row>
    <row r="85" spans="1:22" ht="15.6" x14ac:dyDescent="0.3">
      <c r="A85" s="3">
        <v>1850</v>
      </c>
      <c r="B85" s="4">
        <v>46041</v>
      </c>
      <c r="C85" s="5">
        <f>YEAR(SalesDataTable[[#This Row],[Order Date]])</f>
        <v>2026</v>
      </c>
      <c r="D85" s="6" t="str">
        <f>"Q"&amp;ROUNDUP(MONTH(SalesDataTable[[#This Row],[Order Date]])/3,0)</f>
        <v>Q1</v>
      </c>
      <c r="E85" s="5">
        <f>MONTH(SalesDataTable[[#This Row],[Order Date]])</f>
        <v>1</v>
      </c>
      <c r="F85" s="6" t="str">
        <f>TEXT(SalesDataTable[[#This Row],[Order Date]],"MMM")</f>
        <v>Jan</v>
      </c>
      <c r="G85" s="5" t="s">
        <v>26</v>
      </c>
      <c r="H85" s="5" t="s">
        <v>47</v>
      </c>
      <c r="I85" s="5" t="s">
        <v>22</v>
      </c>
      <c r="J85" s="5" t="s">
        <v>36</v>
      </c>
      <c r="K85" s="5" t="s">
        <v>24</v>
      </c>
      <c r="L85" s="5" t="s">
        <v>42</v>
      </c>
      <c r="M85" s="7">
        <v>1</v>
      </c>
      <c r="N85" s="8">
        <v>49.85</v>
      </c>
      <c r="O85" s="8">
        <f>SalesDataTable[[#This Row],[Units Sold]]*SalesDataTable[[#This Row],[Unit Price]]</f>
        <v>49.85</v>
      </c>
      <c r="P85" s="9">
        <v>0</v>
      </c>
      <c r="Q85" s="21">
        <f>SalesDataTable[[#This Row],[Units Sold]]*SalesDataTable[[#This Row],[Unit Price]]*SalesDataTable[[#This Row],[Discount %]]</f>
        <v>0</v>
      </c>
      <c r="R85" s="8">
        <v>23.07</v>
      </c>
      <c r="S85" s="8">
        <f t="shared" si="4"/>
        <v>49.85</v>
      </c>
      <c r="T85" s="8">
        <f t="shared" si="5"/>
        <v>23.07</v>
      </c>
      <c r="U85" s="8">
        <f t="shared" si="6"/>
        <v>26.78</v>
      </c>
      <c r="V85" s="10">
        <f t="shared" si="7"/>
        <v>0.53721163490471413</v>
      </c>
    </row>
    <row r="86" spans="1:22" ht="15.6" x14ac:dyDescent="0.3">
      <c r="A86" s="3">
        <v>1858</v>
      </c>
      <c r="B86" s="4">
        <v>46041</v>
      </c>
      <c r="C86" s="5">
        <f>YEAR(SalesDataTable[[#This Row],[Order Date]])</f>
        <v>2026</v>
      </c>
      <c r="D86" s="6" t="str">
        <f>"Q"&amp;ROUNDUP(MONTH(SalesDataTable[[#This Row],[Order Date]])/3,0)</f>
        <v>Q1</v>
      </c>
      <c r="E86" s="5">
        <f>MONTH(SalesDataTable[[#This Row],[Order Date]])</f>
        <v>1</v>
      </c>
      <c r="F86" s="6" t="str">
        <f>TEXT(SalesDataTable[[#This Row],[Order Date]],"MMM")</f>
        <v>Jan</v>
      </c>
      <c r="G86" s="5" t="s">
        <v>26</v>
      </c>
      <c r="H86" s="5" t="s">
        <v>27</v>
      </c>
      <c r="I86" s="5" t="s">
        <v>22</v>
      </c>
      <c r="J86" s="5" t="s">
        <v>23</v>
      </c>
      <c r="K86" s="5" t="s">
        <v>34</v>
      </c>
      <c r="L86" s="5" t="s">
        <v>35</v>
      </c>
      <c r="M86" s="7">
        <v>1</v>
      </c>
      <c r="N86" s="8">
        <v>36.130000000000003</v>
      </c>
      <c r="O86" s="8">
        <f>SalesDataTable[[#This Row],[Units Sold]]*SalesDataTable[[#This Row],[Unit Price]]</f>
        <v>36.130000000000003</v>
      </c>
      <c r="P86" s="9">
        <v>0</v>
      </c>
      <c r="Q86" s="21">
        <f>SalesDataTable[[#This Row],[Units Sold]]*SalesDataTable[[#This Row],[Unit Price]]*SalesDataTable[[#This Row],[Discount %]]</f>
        <v>0</v>
      </c>
      <c r="R86" s="8">
        <v>13.39</v>
      </c>
      <c r="S86" s="8">
        <f t="shared" si="4"/>
        <v>36.130000000000003</v>
      </c>
      <c r="T86" s="8">
        <f t="shared" si="5"/>
        <v>13.39</v>
      </c>
      <c r="U86" s="8">
        <f t="shared" si="6"/>
        <v>22.740000000000002</v>
      </c>
      <c r="V86" s="10">
        <f t="shared" si="7"/>
        <v>0.62939385552172711</v>
      </c>
    </row>
    <row r="87" spans="1:22" ht="15.6" x14ac:dyDescent="0.3">
      <c r="A87" s="3">
        <v>2910</v>
      </c>
      <c r="B87" s="4">
        <v>46041</v>
      </c>
      <c r="C87" s="5">
        <f>YEAR(SalesDataTable[[#This Row],[Order Date]])</f>
        <v>2026</v>
      </c>
      <c r="D87" s="6" t="str">
        <f>"Q"&amp;ROUNDUP(MONTH(SalesDataTable[[#This Row],[Order Date]])/3,0)</f>
        <v>Q1</v>
      </c>
      <c r="E87" s="5">
        <f>MONTH(SalesDataTable[[#This Row],[Order Date]])</f>
        <v>1</v>
      </c>
      <c r="F87" s="6" t="str">
        <f>TEXT(SalesDataTable[[#This Row],[Order Date]],"MMM")</f>
        <v>Jan</v>
      </c>
      <c r="G87" s="5" t="s">
        <v>40</v>
      </c>
      <c r="H87" s="5" t="s">
        <v>67</v>
      </c>
      <c r="I87" s="5" t="s">
        <v>39</v>
      </c>
      <c r="J87" s="5" t="s">
        <v>23</v>
      </c>
      <c r="K87" s="5" t="s">
        <v>24</v>
      </c>
      <c r="L87" s="5" t="s">
        <v>50</v>
      </c>
      <c r="M87" s="7">
        <v>1</v>
      </c>
      <c r="N87" s="8">
        <v>104.83</v>
      </c>
      <c r="O87" s="8">
        <f>SalesDataTable[[#This Row],[Units Sold]]*SalesDataTable[[#This Row],[Unit Price]]</f>
        <v>104.83</v>
      </c>
      <c r="P87" s="9">
        <v>0.05</v>
      </c>
      <c r="Q87" s="21">
        <f>SalesDataTable[[#This Row],[Units Sold]]*SalesDataTable[[#This Row],[Unit Price]]*SalesDataTable[[#This Row],[Discount %]]</f>
        <v>5.2415000000000003</v>
      </c>
      <c r="R87" s="8">
        <v>51.06</v>
      </c>
      <c r="S87" s="8">
        <f t="shared" si="4"/>
        <v>99.588499999999996</v>
      </c>
      <c r="T87" s="8">
        <f t="shared" si="5"/>
        <v>51.06</v>
      </c>
      <c r="U87" s="8">
        <f t="shared" si="6"/>
        <v>48.528499999999994</v>
      </c>
      <c r="V87" s="10">
        <f t="shared" si="7"/>
        <v>0.48729019916958277</v>
      </c>
    </row>
    <row r="88" spans="1:22" ht="15.6" x14ac:dyDescent="0.3">
      <c r="A88" s="3">
        <v>3694</v>
      </c>
      <c r="B88" s="4">
        <v>46041</v>
      </c>
      <c r="C88" s="5">
        <f>YEAR(SalesDataTable[[#This Row],[Order Date]])</f>
        <v>2026</v>
      </c>
      <c r="D88" s="6" t="str">
        <f>"Q"&amp;ROUNDUP(MONTH(SalesDataTable[[#This Row],[Order Date]])/3,0)</f>
        <v>Q1</v>
      </c>
      <c r="E88" s="5">
        <f>MONTH(SalesDataTable[[#This Row],[Order Date]])</f>
        <v>1</v>
      </c>
      <c r="F88" s="6" t="str">
        <f>TEXT(SalesDataTable[[#This Row],[Order Date]],"MMM")</f>
        <v>Jan</v>
      </c>
      <c r="G88" s="5" t="s">
        <v>20</v>
      </c>
      <c r="H88" s="5" t="s">
        <v>21</v>
      </c>
      <c r="I88" s="5" t="s">
        <v>39</v>
      </c>
      <c r="J88" s="5" t="s">
        <v>23</v>
      </c>
      <c r="K88" s="5" t="s">
        <v>34</v>
      </c>
      <c r="L88" s="5" t="s">
        <v>35</v>
      </c>
      <c r="M88" s="7">
        <v>1</v>
      </c>
      <c r="N88" s="8">
        <v>35.46</v>
      </c>
      <c r="O88" s="8">
        <f>SalesDataTable[[#This Row],[Units Sold]]*SalesDataTable[[#This Row],[Unit Price]]</f>
        <v>35.46</v>
      </c>
      <c r="P88" s="9">
        <v>0.05</v>
      </c>
      <c r="Q88" s="21">
        <f>SalesDataTable[[#This Row],[Units Sold]]*SalesDataTable[[#This Row],[Unit Price]]*SalesDataTable[[#This Row],[Discount %]]</f>
        <v>1.7730000000000001</v>
      </c>
      <c r="R88" s="8">
        <v>13.81</v>
      </c>
      <c r="S88" s="8">
        <f t="shared" si="4"/>
        <v>33.686999999999998</v>
      </c>
      <c r="T88" s="8">
        <f t="shared" si="5"/>
        <v>13.81</v>
      </c>
      <c r="U88" s="8">
        <f t="shared" si="6"/>
        <v>19.876999999999995</v>
      </c>
      <c r="V88" s="10">
        <f t="shared" si="7"/>
        <v>0.59004957401965141</v>
      </c>
    </row>
    <row r="89" spans="1:22" ht="15.6" x14ac:dyDescent="0.3">
      <c r="A89" s="3">
        <v>631</v>
      </c>
      <c r="B89" s="4">
        <v>46042</v>
      </c>
      <c r="C89" s="5">
        <f>YEAR(SalesDataTable[[#This Row],[Order Date]])</f>
        <v>2026</v>
      </c>
      <c r="D89" s="6" t="str">
        <f>"Q"&amp;ROUNDUP(MONTH(SalesDataTable[[#This Row],[Order Date]])/3,0)</f>
        <v>Q1</v>
      </c>
      <c r="E89" s="5">
        <f>MONTH(SalesDataTable[[#This Row],[Order Date]])</f>
        <v>1</v>
      </c>
      <c r="F89" s="6" t="str">
        <f>TEXT(SalesDataTable[[#This Row],[Order Date]],"MMM")</f>
        <v>Jan</v>
      </c>
      <c r="G89" s="5" t="s">
        <v>40</v>
      </c>
      <c r="H89" s="5" t="s">
        <v>53</v>
      </c>
      <c r="I89" s="5" t="s">
        <v>48</v>
      </c>
      <c r="J89" s="5" t="s">
        <v>23</v>
      </c>
      <c r="K89" s="5" t="s">
        <v>34</v>
      </c>
      <c r="L89" s="5" t="s">
        <v>68</v>
      </c>
      <c r="M89" s="7">
        <v>1</v>
      </c>
      <c r="N89" s="8">
        <v>165.42</v>
      </c>
      <c r="O89" s="8">
        <f>SalesDataTable[[#This Row],[Units Sold]]*SalesDataTable[[#This Row],[Unit Price]]</f>
        <v>165.42</v>
      </c>
      <c r="P89" s="9">
        <v>0</v>
      </c>
      <c r="Q89" s="21">
        <f>SalesDataTable[[#This Row],[Units Sold]]*SalesDataTable[[#This Row],[Unit Price]]*SalesDataTable[[#This Row],[Discount %]]</f>
        <v>0</v>
      </c>
      <c r="R89" s="8">
        <v>85.69</v>
      </c>
      <c r="S89" s="8">
        <f t="shared" si="4"/>
        <v>165.42</v>
      </c>
      <c r="T89" s="8">
        <f t="shared" si="5"/>
        <v>85.69</v>
      </c>
      <c r="U89" s="8">
        <f t="shared" si="6"/>
        <v>79.72999999999999</v>
      </c>
      <c r="V89" s="10">
        <f t="shared" si="7"/>
        <v>0.48198524966751299</v>
      </c>
    </row>
    <row r="90" spans="1:22" ht="15.6" x14ac:dyDescent="0.3">
      <c r="A90" s="3">
        <v>1113</v>
      </c>
      <c r="B90" s="4">
        <v>46042</v>
      </c>
      <c r="C90" s="5">
        <f>YEAR(SalesDataTable[[#This Row],[Order Date]])</f>
        <v>2026</v>
      </c>
      <c r="D90" s="6" t="str">
        <f>"Q"&amp;ROUNDUP(MONTH(SalesDataTable[[#This Row],[Order Date]])/3,0)</f>
        <v>Q1</v>
      </c>
      <c r="E90" s="5">
        <f>MONTH(SalesDataTable[[#This Row],[Order Date]])</f>
        <v>1</v>
      </c>
      <c r="F90" s="6" t="str">
        <f>TEXT(SalesDataTable[[#This Row],[Order Date]],"MMM")</f>
        <v>Jan</v>
      </c>
      <c r="G90" s="5" t="s">
        <v>31</v>
      </c>
      <c r="H90" s="5" t="s">
        <v>45</v>
      </c>
      <c r="I90" s="5" t="s">
        <v>22</v>
      </c>
      <c r="J90" s="5" t="s">
        <v>23</v>
      </c>
      <c r="K90" s="5" t="s">
        <v>43</v>
      </c>
      <c r="L90" s="5" t="s">
        <v>71</v>
      </c>
      <c r="M90" s="7">
        <v>1</v>
      </c>
      <c r="N90" s="8">
        <v>122.86</v>
      </c>
      <c r="O90" s="8">
        <f>SalesDataTable[[#This Row],[Units Sold]]*SalesDataTable[[#This Row],[Unit Price]]</f>
        <v>122.86</v>
      </c>
      <c r="P90" s="9">
        <v>0.05</v>
      </c>
      <c r="Q90" s="21">
        <f>SalesDataTable[[#This Row],[Units Sold]]*SalesDataTable[[#This Row],[Unit Price]]*SalesDataTable[[#This Row],[Discount %]]</f>
        <v>6.1430000000000007</v>
      </c>
      <c r="R90" s="8">
        <v>60.36</v>
      </c>
      <c r="S90" s="8">
        <f t="shared" si="4"/>
        <v>116.717</v>
      </c>
      <c r="T90" s="8">
        <f t="shared" si="5"/>
        <v>60.36</v>
      </c>
      <c r="U90" s="8">
        <f t="shared" si="6"/>
        <v>56.356999999999999</v>
      </c>
      <c r="V90" s="10">
        <f t="shared" si="7"/>
        <v>0.48285168398776529</v>
      </c>
    </row>
    <row r="91" spans="1:22" ht="15.6" x14ac:dyDescent="0.3">
      <c r="A91" s="3">
        <v>1525</v>
      </c>
      <c r="B91" s="4">
        <v>46042</v>
      </c>
      <c r="C91" s="5">
        <f>YEAR(SalesDataTable[[#This Row],[Order Date]])</f>
        <v>2026</v>
      </c>
      <c r="D91" s="6" t="str">
        <f>"Q"&amp;ROUNDUP(MONTH(SalesDataTable[[#This Row],[Order Date]])/3,0)</f>
        <v>Q1</v>
      </c>
      <c r="E91" s="5">
        <f>MONTH(SalesDataTable[[#This Row],[Order Date]])</f>
        <v>1</v>
      </c>
      <c r="F91" s="6" t="str">
        <f>TEXT(SalesDataTable[[#This Row],[Order Date]],"MMM")</f>
        <v>Jan</v>
      </c>
      <c r="G91" s="5" t="s">
        <v>20</v>
      </c>
      <c r="H91" s="5" t="s">
        <v>21</v>
      </c>
      <c r="I91" s="5" t="s">
        <v>39</v>
      </c>
      <c r="J91" s="5" t="s">
        <v>23</v>
      </c>
      <c r="K91" s="5" t="s">
        <v>54</v>
      </c>
      <c r="L91" s="5" t="s">
        <v>62</v>
      </c>
      <c r="M91" s="7">
        <v>2</v>
      </c>
      <c r="N91" s="8">
        <v>35.82</v>
      </c>
      <c r="O91" s="8">
        <f>SalesDataTable[[#This Row],[Units Sold]]*SalesDataTable[[#This Row],[Unit Price]]</f>
        <v>71.64</v>
      </c>
      <c r="P91" s="9">
        <v>0</v>
      </c>
      <c r="Q91" s="21">
        <f>SalesDataTable[[#This Row],[Units Sold]]*SalesDataTable[[#This Row],[Unit Price]]*SalesDataTable[[#This Row],[Discount %]]</f>
        <v>0</v>
      </c>
      <c r="R91" s="8">
        <v>14.09</v>
      </c>
      <c r="S91" s="8">
        <f t="shared" si="4"/>
        <v>71.64</v>
      </c>
      <c r="T91" s="8">
        <f t="shared" si="5"/>
        <v>28.18</v>
      </c>
      <c r="U91" s="8">
        <f t="shared" si="6"/>
        <v>43.46</v>
      </c>
      <c r="V91" s="10">
        <f t="shared" si="7"/>
        <v>0.60664433277498608</v>
      </c>
    </row>
    <row r="92" spans="1:22" ht="15.6" x14ac:dyDescent="0.3">
      <c r="A92" s="3">
        <v>3233</v>
      </c>
      <c r="B92" s="4">
        <v>46042</v>
      </c>
      <c r="C92" s="5">
        <f>YEAR(SalesDataTable[[#This Row],[Order Date]])</f>
        <v>2026</v>
      </c>
      <c r="D92" s="6" t="str">
        <f>"Q"&amp;ROUNDUP(MONTH(SalesDataTable[[#This Row],[Order Date]])/3,0)</f>
        <v>Q1</v>
      </c>
      <c r="E92" s="5">
        <f>MONTH(SalesDataTable[[#This Row],[Order Date]])</f>
        <v>1</v>
      </c>
      <c r="F92" s="6" t="str">
        <f>TEXT(SalesDataTable[[#This Row],[Order Date]],"MMM")</f>
        <v>Jan</v>
      </c>
      <c r="G92" s="5" t="s">
        <v>20</v>
      </c>
      <c r="H92" s="5" t="s">
        <v>21</v>
      </c>
      <c r="I92" s="5" t="s">
        <v>22</v>
      </c>
      <c r="J92" s="5" t="s">
        <v>33</v>
      </c>
      <c r="K92" s="5" t="s">
        <v>43</v>
      </c>
      <c r="L92" s="5" t="s">
        <v>71</v>
      </c>
      <c r="M92" s="7">
        <v>3</v>
      </c>
      <c r="N92" s="8">
        <v>120.29</v>
      </c>
      <c r="O92" s="8">
        <f>SalesDataTable[[#This Row],[Units Sold]]*SalesDataTable[[#This Row],[Unit Price]]</f>
        <v>360.87</v>
      </c>
      <c r="P92" s="9">
        <v>0.1</v>
      </c>
      <c r="Q92" s="21">
        <f>SalesDataTable[[#This Row],[Units Sold]]*SalesDataTable[[#This Row],[Unit Price]]*SalesDataTable[[#This Row],[Discount %]]</f>
        <v>36.087000000000003</v>
      </c>
      <c r="R92" s="8">
        <v>62.41</v>
      </c>
      <c r="S92" s="8">
        <f t="shared" si="4"/>
        <v>324.78300000000002</v>
      </c>
      <c r="T92" s="8">
        <f t="shared" si="5"/>
        <v>187.23</v>
      </c>
      <c r="U92" s="8">
        <f t="shared" si="6"/>
        <v>137.55300000000003</v>
      </c>
      <c r="V92" s="10">
        <f t="shared" si="7"/>
        <v>0.42352278290427769</v>
      </c>
    </row>
    <row r="93" spans="1:22" ht="15.6" x14ac:dyDescent="0.3">
      <c r="A93" s="3">
        <v>4455</v>
      </c>
      <c r="B93" s="4">
        <v>46042</v>
      </c>
      <c r="C93" s="5">
        <f>YEAR(SalesDataTable[[#This Row],[Order Date]])</f>
        <v>2026</v>
      </c>
      <c r="D93" s="6" t="str">
        <f>"Q"&amp;ROUNDUP(MONTH(SalesDataTable[[#This Row],[Order Date]])/3,0)</f>
        <v>Q1</v>
      </c>
      <c r="E93" s="5">
        <f>MONTH(SalesDataTable[[#This Row],[Order Date]])</f>
        <v>1</v>
      </c>
      <c r="F93" s="6" t="str">
        <f>TEXT(SalesDataTable[[#This Row],[Order Date]],"MMM")</f>
        <v>Jan</v>
      </c>
      <c r="G93" s="5" t="s">
        <v>26</v>
      </c>
      <c r="H93" s="5" t="s">
        <v>61</v>
      </c>
      <c r="I93" s="5" t="s">
        <v>48</v>
      </c>
      <c r="J93" s="5" t="s">
        <v>23</v>
      </c>
      <c r="K93" s="5" t="s">
        <v>43</v>
      </c>
      <c r="L93" s="5" t="s">
        <v>60</v>
      </c>
      <c r="M93" s="7">
        <v>1</v>
      </c>
      <c r="N93" s="8">
        <v>80.239999999999995</v>
      </c>
      <c r="O93" s="8">
        <f>SalesDataTable[[#This Row],[Units Sold]]*SalesDataTable[[#This Row],[Unit Price]]</f>
        <v>80.239999999999995</v>
      </c>
      <c r="P93" s="9">
        <v>0.1</v>
      </c>
      <c r="Q93" s="21">
        <f>SalesDataTable[[#This Row],[Units Sold]]*SalesDataTable[[#This Row],[Unit Price]]*SalesDataTable[[#This Row],[Discount %]]</f>
        <v>8.0239999999999991</v>
      </c>
      <c r="R93" s="8">
        <v>39.950000000000003</v>
      </c>
      <c r="S93" s="8">
        <f t="shared" si="4"/>
        <v>72.215999999999994</v>
      </c>
      <c r="T93" s="8">
        <f t="shared" si="5"/>
        <v>39.950000000000003</v>
      </c>
      <c r="U93" s="8">
        <f t="shared" si="6"/>
        <v>32.265999999999991</v>
      </c>
      <c r="V93" s="10">
        <f t="shared" si="7"/>
        <v>0.44679849340866279</v>
      </c>
    </row>
    <row r="94" spans="1:22" ht="15.6" x14ac:dyDescent="0.3">
      <c r="A94" s="3">
        <v>1769</v>
      </c>
      <c r="B94" s="4">
        <v>46043</v>
      </c>
      <c r="C94" s="5">
        <f>YEAR(SalesDataTable[[#This Row],[Order Date]])</f>
        <v>2026</v>
      </c>
      <c r="D94" s="6" t="str">
        <f>"Q"&amp;ROUNDUP(MONTH(SalesDataTable[[#This Row],[Order Date]])/3,0)</f>
        <v>Q1</v>
      </c>
      <c r="E94" s="5">
        <f>MONTH(SalesDataTable[[#This Row],[Order Date]])</f>
        <v>1</v>
      </c>
      <c r="F94" s="6" t="str">
        <f>TEXT(SalesDataTable[[#This Row],[Order Date]],"MMM")</f>
        <v>Jan</v>
      </c>
      <c r="G94" s="5" t="s">
        <v>20</v>
      </c>
      <c r="H94" s="5" t="s">
        <v>70</v>
      </c>
      <c r="I94" s="5" t="s">
        <v>39</v>
      </c>
      <c r="J94" s="5" t="s">
        <v>33</v>
      </c>
      <c r="K94" s="5" t="s">
        <v>54</v>
      </c>
      <c r="L94" s="5" t="s">
        <v>62</v>
      </c>
      <c r="M94" s="7">
        <v>2</v>
      </c>
      <c r="N94" s="8">
        <v>35.97</v>
      </c>
      <c r="O94" s="8">
        <f>SalesDataTable[[#This Row],[Units Sold]]*SalesDataTable[[#This Row],[Unit Price]]</f>
        <v>71.94</v>
      </c>
      <c r="P94" s="9">
        <v>0</v>
      </c>
      <c r="Q94" s="21">
        <f>SalesDataTable[[#This Row],[Units Sold]]*SalesDataTable[[#This Row],[Unit Price]]*SalesDataTable[[#This Row],[Discount %]]</f>
        <v>0</v>
      </c>
      <c r="R94" s="8">
        <v>13.55</v>
      </c>
      <c r="S94" s="8">
        <f t="shared" si="4"/>
        <v>71.94</v>
      </c>
      <c r="T94" s="8">
        <f t="shared" si="5"/>
        <v>27.1</v>
      </c>
      <c r="U94" s="8">
        <f t="shared" si="6"/>
        <v>44.839999999999996</v>
      </c>
      <c r="V94" s="10">
        <f t="shared" si="7"/>
        <v>0.62329719210453149</v>
      </c>
    </row>
    <row r="95" spans="1:22" ht="15.6" x14ac:dyDescent="0.3">
      <c r="A95" s="3">
        <v>3467</v>
      </c>
      <c r="B95" s="4">
        <v>46043</v>
      </c>
      <c r="C95" s="5">
        <f>YEAR(SalesDataTable[[#This Row],[Order Date]])</f>
        <v>2026</v>
      </c>
      <c r="D95" s="6" t="str">
        <f>"Q"&amp;ROUNDUP(MONTH(SalesDataTable[[#This Row],[Order Date]])/3,0)</f>
        <v>Q1</v>
      </c>
      <c r="E95" s="5">
        <f>MONTH(SalesDataTable[[#This Row],[Order Date]])</f>
        <v>1</v>
      </c>
      <c r="F95" s="6" t="str">
        <f>TEXT(SalesDataTable[[#This Row],[Order Date]],"MMM")</f>
        <v>Jan</v>
      </c>
      <c r="G95" s="5" t="s">
        <v>26</v>
      </c>
      <c r="H95" s="5" t="s">
        <v>61</v>
      </c>
      <c r="I95" s="5" t="s">
        <v>22</v>
      </c>
      <c r="J95" s="5" t="s">
        <v>33</v>
      </c>
      <c r="K95" s="5" t="s">
        <v>29</v>
      </c>
      <c r="L95" s="5" t="s">
        <v>66</v>
      </c>
      <c r="M95" s="7">
        <v>1</v>
      </c>
      <c r="N95" s="8">
        <v>72.239999999999995</v>
      </c>
      <c r="O95" s="8">
        <f>SalesDataTable[[#This Row],[Units Sold]]*SalesDataTable[[#This Row],[Unit Price]]</f>
        <v>72.239999999999995</v>
      </c>
      <c r="P95" s="9">
        <v>0</v>
      </c>
      <c r="Q95" s="21">
        <f>SalesDataTable[[#This Row],[Units Sold]]*SalesDataTable[[#This Row],[Unit Price]]*SalesDataTable[[#This Row],[Discount %]]</f>
        <v>0</v>
      </c>
      <c r="R95" s="8">
        <v>33.26</v>
      </c>
      <c r="S95" s="8">
        <f t="shared" si="4"/>
        <v>72.239999999999995</v>
      </c>
      <c r="T95" s="8">
        <f t="shared" si="5"/>
        <v>33.26</v>
      </c>
      <c r="U95" s="8">
        <f t="shared" si="6"/>
        <v>38.979999999999997</v>
      </c>
      <c r="V95" s="10">
        <f t="shared" si="7"/>
        <v>0.53959025470653377</v>
      </c>
    </row>
    <row r="96" spans="1:22" ht="15.6" x14ac:dyDescent="0.3">
      <c r="A96" s="3">
        <v>3911</v>
      </c>
      <c r="B96" s="4">
        <v>46043</v>
      </c>
      <c r="C96" s="5">
        <f>YEAR(SalesDataTable[[#This Row],[Order Date]])</f>
        <v>2026</v>
      </c>
      <c r="D96" s="6" t="str">
        <f>"Q"&amp;ROUNDUP(MONTH(SalesDataTable[[#This Row],[Order Date]])/3,0)</f>
        <v>Q1</v>
      </c>
      <c r="E96" s="5">
        <f>MONTH(SalesDataTable[[#This Row],[Order Date]])</f>
        <v>1</v>
      </c>
      <c r="F96" s="6" t="str">
        <f>TEXT(SalesDataTable[[#This Row],[Order Date]],"MMM")</f>
        <v>Jan</v>
      </c>
      <c r="G96" s="5" t="s">
        <v>20</v>
      </c>
      <c r="H96" s="5" t="s">
        <v>70</v>
      </c>
      <c r="I96" s="5" t="s">
        <v>22</v>
      </c>
      <c r="J96" s="5" t="s">
        <v>23</v>
      </c>
      <c r="K96" s="5" t="s">
        <v>29</v>
      </c>
      <c r="L96" s="5" t="s">
        <v>57</v>
      </c>
      <c r="M96" s="7">
        <v>5</v>
      </c>
      <c r="N96" s="8">
        <v>152.81</v>
      </c>
      <c r="O96" s="8">
        <f>SalesDataTable[[#This Row],[Units Sold]]*SalesDataTable[[#This Row],[Unit Price]]</f>
        <v>764.05</v>
      </c>
      <c r="P96" s="9">
        <v>0</v>
      </c>
      <c r="Q96" s="21">
        <f>SalesDataTable[[#This Row],[Units Sold]]*SalesDataTable[[#This Row],[Unit Price]]*SalesDataTable[[#This Row],[Discount %]]</f>
        <v>0</v>
      </c>
      <c r="R96" s="8">
        <v>78.989999999999995</v>
      </c>
      <c r="S96" s="8">
        <f t="shared" si="4"/>
        <v>764.05</v>
      </c>
      <c r="T96" s="8">
        <f t="shared" si="5"/>
        <v>394.95</v>
      </c>
      <c r="U96" s="8">
        <f t="shared" si="6"/>
        <v>369.09999999999997</v>
      </c>
      <c r="V96" s="10">
        <f t="shared" si="7"/>
        <v>0.48308356782933054</v>
      </c>
    </row>
    <row r="97" spans="1:22" ht="15.6" x14ac:dyDescent="0.3">
      <c r="A97" s="3">
        <v>4401</v>
      </c>
      <c r="B97" s="4">
        <v>46043</v>
      </c>
      <c r="C97" s="5">
        <f>YEAR(SalesDataTable[[#This Row],[Order Date]])</f>
        <v>2026</v>
      </c>
      <c r="D97" s="6" t="str">
        <f>"Q"&amp;ROUNDUP(MONTH(SalesDataTable[[#This Row],[Order Date]])/3,0)</f>
        <v>Q1</v>
      </c>
      <c r="E97" s="5">
        <f>MONTH(SalesDataTable[[#This Row],[Order Date]])</f>
        <v>1</v>
      </c>
      <c r="F97" s="6" t="str">
        <f>TEXT(SalesDataTable[[#This Row],[Order Date]],"MMM")</f>
        <v>Jan</v>
      </c>
      <c r="G97" s="5" t="s">
        <v>20</v>
      </c>
      <c r="H97" s="5" t="s">
        <v>70</v>
      </c>
      <c r="I97" s="5" t="s">
        <v>22</v>
      </c>
      <c r="J97" s="5" t="s">
        <v>33</v>
      </c>
      <c r="K97" s="5" t="s">
        <v>24</v>
      </c>
      <c r="L97" s="5" t="s">
        <v>25</v>
      </c>
      <c r="M97" s="7">
        <v>3</v>
      </c>
      <c r="N97" s="8">
        <v>83.34</v>
      </c>
      <c r="O97" s="8">
        <f>SalesDataTable[[#This Row],[Units Sold]]*SalesDataTable[[#This Row],[Unit Price]]</f>
        <v>250.02</v>
      </c>
      <c r="P97" s="9">
        <v>0</v>
      </c>
      <c r="Q97" s="21">
        <f>SalesDataTable[[#This Row],[Units Sold]]*SalesDataTable[[#This Row],[Unit Price]]*SalesDataTable[[#This Row],[Discount %]]</f>
        <v>0</v>
      </c>
      <c r="R97" s="8">
        <v>41.44</v>
      </c>
      <c r="S97" s="8">
        <f t="shared" si="4"/>
        <v>250.02</v>
      </c>
      <c r="T97" s="8">
        <f t="shared" si="5"/>
        <v>124.32</v>
      </c>
      <c r="U97" s="8">
        <f t="shared" si="6"/>
        <v>125.70000000000002</v>
      </c>
      <c r="V97" s="10">
        <f t="shared" si="7"/>
        <v>0.50275977921766268</v>
      </c>
    </row>
    <row r="98" spans="1:22" ht="15.6" x14ac:dyDescent="0.3">
      <c r="A98" s="3">
        <v>4864</v>
      </c>
      <c r="B98" s="4">
        <v>46043</v>
      </c>
      <c r="C98" s="5">
        <f>YEAR(SalesDataTable[[#This Row],[Order Date]])</f>
        <v>2026</v>
      </c>
      <c r="D98" s="6" t="str">
        <f>"Q"&amp;ROUNDUP(MONTH(SalesDataTable[[#This Row],[Order Date]])/3,0)</f>
        <v>Q1</v>
      </c>
      <c r="E98" s="5">
        <f>MONTH(SalesDataTable[[#This Row],[Order Date]])</f>
        <v>1</v>
      </c>
      <c r="F98" s="6" t="str">
        <f>TEXT(SalesDataTable[[#This Row],[Order Date]],"MMM")</f>
        <v>Jan</v>
      </c>
      <c r="G98" s="5" t="s">
        <v>40</v>
      </c>
      <c r="H98" s="5" t="s">
        <v>67</v>
      </c>
      <c r="I98" s="5" t="s">
        <v>22</v>
      </c>
      <c r="J98" s="5" t="s">
        <v>23</v>
      </c>
      <c r="K98" s="5" t="s">
        <v>54</v>
      </c>
      <c r="L98" s="5" t="s">
        <v>62</v>
      </c>
      <c r="M98" s="7">
        <v>1</v>
      </c>
      <c r="N98" s="8">
        <v>35.869999999999997</v>
      </c>
      <c r="O98" s="8">
        <f>SalesDataTable[[#This Row],[Units Sold]]*SalesDataTable[[#This Row],[Unit Price]]</f>
        <v>35.869999999999997</v>
      </c>
      <c r="P98" s="9">
        <v>0</v>
      </c>
      <c r="Q98" s="21">
        <f>SalesDataTable[[#This Row],[Units Sold]]*SalesDataTable[[#This Row],[Unit Price]]*SalesDataTable[[#This Row],[Discount %]]</f>
        <v>0</v>
      </c>
      <c r="R98" s="8">
        <v>13.64</v>
      </c>
      <c r="S98" s="8">
        <f t="shared" si="4"/>
        <v>35.869999999999997</v>
      </c>
      <c r="T98" s="8">
        <f t="shared" si="5"/>
        <v>13.64</v>
      </c>
      <c r="U98" s="8">
        <f t="shared" si="6"/>
        <v>22.229999999999997</v>
      </c>
      <c r="V98" s="10">
        <f t="shared" si="7"/>
        <v>0.61973794257039305</v>
      </c>
    </row>
    <row r="99" spans="1:22" ht="15.6" x14ac:dyDescent="0.3">
      <c r="A99" s="3">
        <v>347</v>
      </c>
      <c r="B99" s="4">
        <v>46044</v>
      </c>
      <c r="C99" s="5">
        <f>YEAR(SalesDataTable[[#This Row],[Order Date]])</f>
        <v>2026</v>
      </c>
      <c r="D99" s="6" t="str">
        <f>"Q"&amp;ROUNDUP(MONTH(SalesDataTable[[#This Row],[Order Date]])/3,0)</f>
        <v>Q1</v>
      </c>
      <c r="E99" s="5">
        <f>MONTH(SalesDataTable[[#This Row],[Order Date]])</f>
        <v>1</v>
      </c>
      <c r="F99" s="6" t="str">
        <f>TEXT(SalesDataTable[[#This Row],[Order Date]],"MMM")</f>
        <v>Jan</v>
      </c>
      <c r="G99" s="5" t="s">
        <v>40</v>
      </c>
      <c r="H99" s="5" t="s">
        <v>41</v>
      </c>
      <c r="I99" s="5" t="s">
        <v>48</v>
      </c>
      <c r="J99" s="5" t="s">
        <v>33</v>
      </c>
      <c r="K99" s="5" t="s">
        <v>43</v>
      </c>
      <c r="L99" s="5" t="s">
        <v>49</v>
      </c>
      <c r="M99" s="7">
        <v>1</v>
      </c>
      <c r="N99" s="8">
        <v>199.42</v>
      </c>
      <c r="O99" s="8">
        <f>SalesDataTable[[#This Row],[Units Sold]]*SalesDataTable[[#This Row],[Unit Price]]</f>
        <v>199.42</v>
      </c>
      <c r="P99" s="9">
        <v>0.05</v>
      </c>
      <c r="Q99" s="21">
        <f>SalesDataTable[[#This Row],[Units Sold]]*SalesDataTable[[#This Row],[Unit Price]]*SalesDataTable[[#This Row],[Discount %]]</f>
        <v>9.9710000000000001</v>
      </c>
      <c r="R99" s="8">
        <v>101.82</v>
      </c>
      <c r="S99" s="8">
        <f t="shared" si="4"/>
        <v>189.44899999999998</v>
      </c>
      <c r="T99" s="8">
        <f t="shared" si="5"/>
        <v>101.82</v>
      </c>
      <c r="U99" s="8">
        <f t="shared" si="6"/>
        <v>87.628999999999991</v>
      </c>
      <c r="V99" s="10">
        <f t="shared" si="7"/>
        <v>0.46254664843836601</v>
      </c>
    </row>
    <row r="100" spans="1:22" ht="15.6" x14ac:dyDescent="0.3">
      <c r="A100" s="3">
        <v>2051</v>
      </c>
      <c r="B100" s="4">
        <v>46044</v>
      </c>
      <c r="C100" s="5">
        <f>YEAR(SalesDataTable[[#This Row],[Order Date]])</f>
        <v>2026</v>
      </c>
      <c r="D100" s="6" t="str">
        <f>"Q"&amp;ROUNDUP(MONTH(SalesDataTable[[#This Row],[Order Date]])/3,0)</f>
        <v>Q1</v>
      </c>
      <c r="E100" s="5">
        <f>MONTH(SalesDataTable[[#This Row],[Order Date]])</f>
        <v>1</v>
      </c>
      <c r="F100" s="6" t="str">
        <f>TEXT(SalesDataTable[[#This Row],[Order Date]],"MMM")</f>
        <v>Jan</v>
      </c>
      <c r="G100" s="5" t="s">
        <v>31</v>
      </c>
      <c r="H100" s="5" t="s">
        <v>45</v>
      </c>
      <c r="I100" s="5" t="s">
        <v>22</v>
      </c>
      <c r="J100" s="5" t="s">
        <v>33</v>
      </c>
      <c r="K100" s="5" t="s">
        <v>43</v>
      </c>
      <c r="L100" s="5" t="s">
        <v>44</v>
      </c>
      <c r="M100" s="7">
        <v>3</v>
      </c>
      <c r="N100" s="8">
        <v>347.41</v>
      </c>
      <c r="O100" s="8">
        <f>SalesDataTable[[#This Row],[Units Sold]]*SalesDataTable[[#This Row],[Unit Price]]</f>
        <v>1042.23</v>
      </c>
      <c r="P100" s="9">
        <v>0.1</v>
      </c>
      <c r="Q100" s="21">
        <f>SalesDataTable[[#This Row],[Units Sold]]*SalesDataTable[[#This Row],[Unit Price]]*SalesDataTable[[#This Row],[Discount %]]</f>
        <v>104.22300000000001</v>
      </c>
      <c r="R100" s="8">
        <v>192.13</v>
      </c>
      <c r="S100" s="8">
        <f t="shared" si="4"/>
        <v>938.00700000000006</v>
      </c>
      <c r="T100" s="8">
        <f t="shared" si="5"/>
        <v>576.39</v>
      </c>
      <c r="U100" s="8">
        <f t="shared" si="6"/>
        <v>361.61700000000008</v>
      </c>
      <c r="V100" s="10">
        <f t="shared" si="7"/>
        <v>0.38551631277804971</v>
      </c>
    </row>
    <row r="101" spans="1:22" ht="15.6" x14ac:dyDescent="0.3">
      <c r="A101" s="3">
        <v>2314</v>
      </c>
      <c r="B101" s="4">
        <v>46044</v>
      </c>
      <c r="C101" s="5">
        <f>YEAR(SalesDataTable[[#This Row],[Order Date]])</f>
        <v>2026</v>
      </c>
      <c r="D101" s="6" t="str">
        <f>"Q"&amp;ROUNDUP(MONTH(SalesDataTable[[#This Row],[Order Date]])/3,0)</f>
        <v>Q1</v>
      </c>
      <c r="E101" s="5">
        <f>MONTH(SalesDataTable[[#This Row],[Order Date]])</f>
        <v>1</v>
      </c>
      <c r="F101" s="6" t="str">
        <f>TEXT(SalesDataTable[[#This Row],[Order Date]],"MMM")</f>
        <v>Jan</v>
      </c>
      <c r="G101" s="5" t="s">
        <v>20</v>
      </c>
      <c r="H101" s="5" t="s">
        <v>56</v>
      </c>
      <c r="I101" s="5" t="s">
        <v>22</v>
      </c>
      <c r="J101" s="5" t="s">
        <v>33</v>
      </c>
      <c r="K101" s="5" t="s">
        <v>24</v>
      </c>
      <c r="L101" s="5" t="s">
        <v>46</v>
      </c>
      <c r="M101" s="7">
        <v>1</v>
      </c>
      <c r="N101" s="8">
        <v>40.28</v>
      </c>
      <c r="O101" s="8">
        <f>SalesDataTable[[#This Row],[Units Sold]]*SalesDataTable[[#This Row],[Unit Price]]</f>
        <v>40.28</v>
      </c>
      <c r="P101" s="9">
        <v>0</v>
      </c>
      <c r="Q101" s="21">
        <f>SalesDataTable[[#This Row],[Units Sold]]*SalesDataTable[[#This Row],[Unit Price]]*SalesDataTable[[#This Row],[Discount %]]</f>
        <v>0</v>
      </c>
      <c r="R101" s="8">
        <v>16.79</v>
      </c>
      <c r="S101" s="8">
        <f t="shared" si="4"/>
        <v>40.28</v>
      </c>
      <c r="T101" s="8">
        <f t="shared" si="5"/>
        <v>16.79</v>
      </c>
      <c r="U101" s="8">
        <f t="shared" si="6"/>
        <v>23.490000000000002</v>
      </c>
      <c r="V101" s="10">
        <f t="shared" si="7"/>
        <v>0.58316782522343602</v>
      </c>
    </row>
    <row r="102" spans="1:22" ht="15.6" x14ac:dyDescent="0.3">
      <c r="A102" s="3">
        <v>3861</v>
      </c>
      <c r="B102" s="4">
        <v>46044</v>
      </c>
      <c r="C102" s="5">
        <f>YEAR(SalesDataTable[[#This Row],[Order Date]])</f>
        <v>2026</v>
      </c>
      <c r="D102" s="6" t="str">
        <f>"Q"&amp;ROUNDUP(MONTH(SalesDataTable[[#This Row],[Order Date]])/3,0)</f>
        <v>Q1</v>
      </c>
      <c r="E102" s="5">
        <f>MONTH(SalesDataTable[[#This Row],[Order Date]])</f>
        <v>1</v>
      </c>
      <c r="F102" s="6" t="str">
        <f>TEXT(SalesDataTable[[#This Row],[Order Date]],"MMM")</f>
        <v>Jan</v>
      </c>
      <c r="G102" s="5" t="s">
        <v>40</v>
      </c>
      <c r="H102" s="5" t="s">
        <v>67</v>
      </c>
      <c r="I102" s="5" t="s">
        <v>22</v>
      </c>
      <c r="J102" s="5" t="s">
        <v>23</v>
      </c>
      <c r="K102" s="5" t="s">
        <v>43</v>
      </c>
      <c r="L102" s="5" t="s">
        <v>49</v>
      </c>
      <c r="M102" s="7">
        <v>3</v>
      </c>
      <c r="N102" s="8">
        <v>195.49</v>
      </c>
      <c r="O102" s="8">
        <f>SalesDataTable[[#This Row],[Units Sold]]*SalesDataTable[[#This Row],[Unit Price]]</f>
        <v>586.47</v>
      </c>
      <c r="P102" s="9">
        <v>0.05</v>
      </c>
      <c r="Q102" s="21">
        <f>SalesDataTable[[#This Row],[Units Sold]]*SalesDataTable[[#This Row],[Unit Price]]*SalesDataTable[[#This Row],[Discount %]]</f>
        <v>29.323500000000003</v>
      </c>
      <c r="R102" s="8">
        <v>106.38</v>
      </c>
      <c r="S102" s="8">
        <f t="shared" si="4"/>
        <v>557.14649999999995</v>
      </c>
      <c r="T102" s="8">
        <f t="shared" si="5"/>
        <v>319.14</v>
      </c>
      <c r="U102" s="8">
        <f t="shared" si="6"/>
        <v>238.00649999999996</v>
      </c>
      <c r="V102" s="10">
        <f t="shared" si="7"/>
        <v>0.42718836069148775</v>
      </c>
    </row>
    <row r="103" spans="1:22" ht="15.6" x14ac:dyDescent="0.3">
      <c r="A103" s="3">
        <v>843</v>
      </c>
      <c r="B103" s="4">
        <v>46045</v>
      </c>
      <c r="C103" s="5">
        <f>YEAR(SalesDataTable[[#This Row],[Order Date]])</f>
        <v>2026</v>
      </c>
      <c r="D103" s="6" t="str">
        <f>"Q"&amp;ROUNDUP(MONTH(SalesDataTable[[#This Row],[Order Date]])/3,0)</f>
        <v>Q1</v>
      </c>
      <c r="E103" s="5">
        <f>MONTH(SalesDataTable[[#This Row],[Order Date]])</f>
        <v>1</v>
      </c>
      <c r="F103" s="6" t="str">
        <f>TEXT(SalesDataTable[[#This Row],[Order Date]],"MMM")</f>
        <v>Jan</v>
      </c>
      <c r="G103" s="5" t="s">
        <v>26</v>
      </c>
      <c r="H103" s="5" t="s">
        <v>61</v>
      </c>
      <c r="I103" s="5" t="s">
        <v>22</v>
      </c>
      <c r="J103" s="5" t="s">
        <v>23</v>
      </c>
      <c r="K103" s="5" t="s">
        <v>54</v>
      </c>
      <c r="L103" s="5" t="s">
        <v>62</v>
      </c>
      <c r="M103" s="7">
        <v>2</v>
      </c>
      <c r="N103" s="8">
        <v>35.75</v>
      </c>
      <c r="O103" s="8">
        <f>SalesDataTable[[#This Row],[Units Sold]]*SalesDataTable[[#This Row],[Unit Price]]</f>
        <v>71.5</v>
      </c>
      <c r="P103" s="9">
        <v>0</v>
      </c>
      <c r="Q103" s="21">
        <f>SalesDataTable[[#This Row],[Units Sold]]*SalesDataTable[[#This Row],[Unit Price]]*SalesDataTable[[#This Row],[Discount %]]</f>
        <v>0</v>
      </c>
      <c r="R103" s="8">
        <v>13.94</v>
      </c>
      <c r="S103" s="8">
        <f t="shared" si="4"/>
        <v>71.5</v>
      </c>
      <c r="T103" s="8">
        <f t="shared" si="5"/>
        <v>27.88</v>
      </c>
      <c r="U103" s="8">
        <f t="shared" si="6"/>
        <v>43.620000000000005</v>
      </c>
      <c r="V103" s="10">
        <f t="shared" si="7"/>
        <v>0.61006993006993016</v>
      </c>
    </row>
    <row r="104" spans="1:22" ht="15.6" x14ac:dyDescent="0.3">
      <c r="A104" s="3">
        <v>868</v>
      </c>
      <c r="B104" s="4">
        <v>46045</v>
      </c>
      <c r="C104" s="5">
        <f>YEAR(SalesDataTable[[#This Row],[Order Date]])</f>
        <v>2026</v>
      </c>
      <c r="D104" s="6" t="str">
        <f>"Q"&amp;ROUNDUP(MONTH(SalesDataTable[[#This Row],[Order Date]])/3,0)</f>
        <v>Q1</v>
      </c>
      <c r="E104" s="5">
        <f>MONTH(SalesDataTable[[#This Row],[Order Date]])</f>
        <v>1</v>
      </c>
      <c r="F104" s="6" t="str">
        <f>TEXT(SalesDataTable[[#This Row],[Order Date]],"MMM")</f>
        <v>Jan</v>
      </c>
      <c r="G104" s="5" t="s">
        <v>20</v>
      </c>
      <c r="H104" s="5" t="s">
        <v>70</v>
      </c>
      <c r="I104" s="5" t="s">
        <v>22</v>
      </c>
      <c r="J104" s="5" t="s">
        <v>23</v>
      </c>
      <c r="K104" s="5" t="s">
        <v>24</v>
      </c>
      <c r="L104" s="5" t="s">
        <v>50</v>
      </c>
      <c r="M104" s="7">
        <v>1</v>
      </c>
      <c r="N104" s="8">
        <v>103.39</v>
      </c>
      <c r="O104" s="8">
        <f>SalesDataTable[[#This Row],[Units Sold]]*SalesDataTable[[#This Row],[Unit Price]]</f>
        <v>103.39</v>
      </c>
      <c r="P104" s="9">
        <v>0</v>
      </c>
      <c r="Q104" s="21">
        <f>SalesDataTable[[#This Row],[Units Sold]]*SalesDataTable[[#This Row],[Unit Price]]*SalesDataTable[[#This Row],[Discount %]]</f>
        <v>0</v>
      </c>
      <c r="R104" s="8">
        <v>51.32</v>
      </c>
      <c r="S104" s="8">
        <f t="shared" si="4"/>
        <v>103.39</v>
      </c>
      <c r="T104" s="8">
        <f t="shared" si="5"/>
        <v>51.32</v>
      </c>
      <c r="U104" s="8">
        <f t="shared" si="6"/>
        <v>52.07</v>
      </c>
      <c r="V104" s="10">
        <f t="shared" si="7"/>
        <v>0.50362704323435536</v>
      </c>
    </row>
    <row r="105" spans="1:22" ht="15.6" x14ac:dyDescent="0.3">
      <c r="A105" s="3">
        <v>890</v>
      </c>
      <c r="B105" s="4">
        <v>46045</v>
      </c>
      <c r="C105" s="5">
        <f>YEAR(SalesDataTable[[#This Row],[Order Date]])</f>
        <v>2026</v>
      </c>
      <c r="D105" s="6" t="str">
        <f>"Q"&amp;ROUNDUP(MONTH(SalesDataTable[[#This Row],[Order Date]])/3,0)</f>
        <v>Q1</v>
      </c>
      <c r="E105" s="5">
        <f>MONTH(SalesDataTable[[#This Row],[Order Date]])</f>
        <v>1</v>
      </c>
      <c r="F105" s="6" t="str">
        <f>TEXT(SalesDataTable[[#This Row],[Order Date]],"MMM")</f>
        <v>Jan</v>
      </c>
      <c r="G105" s="5" t="s">
        <v>20</v>
      </c>
      <c r="H105" s="5" t="s">
        <v>70</v>
      </c>
      <c r="I105" s="5" t="s">
        <v>22</v>
      </c>
      <c r="J105" s="5" t="s">
        <v>33</v>
      </c>
      <c r="K105" s="5" t="s">
        <v>43</v>
      </c>
      <c r="L105" s="5" t="s">
        <v>60</v>
      </c>
      <c r="M105" s="7">
        <v>3</v>
      </c>
      <c r="N105" s="8">
        <v>81.98</v>
      </c>
      <c r="O105" s="8">
        <f>SalesDataTable[[#This Row],[Units Sold]]*SalesDataTable[[#This Row],[Unit Price]]</f>
        <v>245.94</v>
      </c>
      <c r="P105" s="9">
        <v>0.1</v>
      </c>
      <c r="Q105" s="21">
        <f>SalesDataTable[[#This Row],[Units Sold]]*SalesDataTable[[#This Row],[Unit Price]]*SalesDataTable[[#This Row],[Discount %]]</f>
        <v>24.594000000000001</v>
      </c>
      <c r="R105" s="8">
        <v>40.229999999999997</v>
      </c>
      <c r="S105" s="8">
        <f t="shared" si="4"/>
        <v>221.346</v>
      </c>
      <c r="T105" s="8">
        <f t="shared" si="5"/>
        <v>120.69</v>
      </c>
      <c r="U105" s="8">
        <f t="shared" si="6"/>
        <v>100.65600000000001</v>
      </c>
      <c r="V105" s="10">
        <f t="shared" si="7"/>
        <v>0.45474505977067581</v>
      </c>
    </row>
    <row r="106" spans="1:22" ht="15.6" x14ac:dyDescent="0.3">
      <c r="A106" s="3">
        <v>2185</v>
      </c>
      <c r="B106" s="4">
        <v>46045</v>
      </c>
      <c r="C106" s="5">
        <f>YEAR(SalesDataTable[[#This Row],[Order Date]])</f>
        <v>2026</v>
      </c>
      <c r="D106" s="6" t="str">
        <f>"Q"&amp;ROUNDUP(MONTH(SalesDataTable[[#This Row],[Order Date]])/3,0)</f>
        <v>Q1</v>
      </c>
      <c r="E106" s="5">
        <f>MONTH(SalesDataTable[[#This Row],[Order Date]])</f>
        <v>1</v>
      </c>
      <c r="F106" s="6" t="str">
        <f>TEXT(SalesDataTable[[#This Row],[Order Date]],"MMM")</f>
        <v>Jan</v>
      </c>
      <c r="G106" s="5" t="s">
        <v>31</v>
      </c>
      <c r="H106" s="5" t="s">
        <v>32</v>
      </c>
      <c r="I106" s="5" t="s">
        <v>28</v>
      </c>
      <c r="J106" s="5" t="s">
        <v>36</v>
      </c>
      <c r="K106" s="5" t="s">
        <v>43</v>
      </c>
      <c r="L106" s="5" t="s">
        <v>44</v>
      </c>
      <c r="M106" s="7">
        <v>10</v>
      </c>
      <c r="N106" s="8">
        <v>337.69</v>
      </c>
      <c r="O106" s="8">
        <f>SalesDataTable[[#This Row],[Units Sold]]*SalesDataTable[[#This Row],[Unit Price]]</f>
        <v>3376.9</v>
      </c>
      <c r="P106" s="9">
        <v>0.1</v>
      </c>
      <c r="Q106" s="21">
        <f>SalesDataTable[[#This Row],[Units Sold]]*SalesDataTable[[#This Row],[Unit Price]]*SalesDataTable[[#This Row],[Discount %]]</f>
        <v>337.69000000000005</v>
      </c>
      <c r="R106" s="8">
        <v>200.27</v>
      </c>
      <c r="S106" s="8">
        <f t="shared" si="4"/>
        <v>3039.21</v>
      </c>
      <c r="T106" s="8">
        <f t="shared" si="5"/>
        <v>2002.7</v>
      </c>
      <c r="U106" s="8">
        <f t="shared" si="6"/>
        <v>1036.51</v>
      </c>
      <c r="V106" s="10">
        <f t="shared" si="7"/>
        <v>0.34104586389226149</v>
      </c>
    </row>
    <row r="107" spans="1:22" ht="15.6" x14ac:dyDescent="0.3">
      <c r="A107" s="3">
        <v>2335</v>
      </c>
      <c r="B107" s="4">
        <v>46045</v>
      </c>
      <c r="C107" s="5">
        <f>YEAR(SalesDataTable[[#This Row],[Order Date]])</f>
        <v>2026</v>
      </c>
      <c r="D107" s="6" t="str">
        <f>"Q"&amp;ROUNDUP(MONTH(SalesDataTable[[#This Row],[Order Date]])/3,0)</f>
        <v>Q1</v>
      </c>
      <c r="E107" s="5">
        <f>MONTH(SalesDataTable[[#This Row],[Order Date]])</f>
        <v>1</v>
      </c>
      <c r="F107" s="6" t="str">
        <f>TEXT(SalesDataTable[[#This Row],[Order Date]],"MMM")</f>
        <v>Jan</v>
      </c>
      <c r="G107" s="5" t="s">
        <v>40</v>
      </c>
      <c r="H107" s="5" t="s">
        <v>53</v>
      </c>
      <c r="I107" s="5" t="s">
        <v>22</v>
      </c>
      <c r="J107" s="5" t="s">
        <v>33</v>
      </c>
      <c r="K107" s="5" t="s">
        <v>43</v>
      </c>
      <c r="L107" s="5" t="s">
        <v>44</v>
      </c>
      <c r="M107" s="7">
        <v>2</v>
      </c>
      <c r="N107" s="8">
        <v>333.29</v>
      </c>
      <c r="O107" s="8">
        <f>SalesDataTable[[#This Row],[Units Sold]]*SalesDataTable[[#This Row],[Unit Price]]</f>
        <v>666.58</v>
      </c>
      <c r="P107" s="9">
        <v>0</v>
      </c>
      <c r="Q107" s="21">
        <f>SalesDataTable[[#This Row],[Units Sold]]*SalesDataTable[[#This Row],[Unit Price]]*SalesDataTable[[#This Row],[Discount %]]</f>
        <v>0</v>
      </c>
      <c r="R107" s="8">
        <v>197.18</v>
      </c>
      <c r="S107" s="8">
        <f t="shared" si="4"/>
        <v>666.58</v>
      </c>
      <c r="T107" s="8">
        <f t="shared" si="5"/>
        <v>394.36</v>
      </c>
      <c r="U107" s="8">
        <f t="shared" si="6"/>
        <v>272.22000000000003</v>
      </c>
      <c r="V107" s="10">
        <f t="shared" si="7"/>
        <v>0.40838308980167426</v>
      </c>
    </row>
    <row r="108" spans="1:22" ht="15.6" x14ac:dyDescent="0.3">
      <c r="A108" s="3">
        <v>2784</v>
      </c>
      <c r="B108" s="4">
        <v>46045</v>
      </c>
      <c r="C108" s="5">
        <f>YEAR(SalesDataTable[[#This Row],[Order Date]])</f>
        <v>2026</v>
      </c>
      <c r="D108" s="6" t="str">
        <f>"Q"&amp;ROUNDUP(MONTH(SalesDataTable[[#This Row],[Order Date]])/3,0)</f>
        <v>Q1</v>
      </c>
      <c r="E108" s="5">
        <f>MONTH(SalesDataTable[[#This Row],[Order Date]])</f>
        <v>1</v>
      </c>
      <c r="F108" s="6" t="str">
        <f>TEXT(SalesDataTable[[#This Row],[Order Date]],"MMM")</f>
        <v>Jan</v>
      </c>
      <c r="G108" s="5" t="s">
        <v>20</v>
      </c>
      <c r="H108" s="5" t="s">
        <v>70</v>
      </c>
      <c r="I108" s="5" t="s">
        <v>39</v>
      </c>
      <c r="J108" s="5" t="s">
        <v>33</v>
      </c>
      <c r="K108" s="5" t="s">
        <v>24</v>
      </c>
      <c r="L108" s="5" t="s">
        <v>25</v>
      </c>
      <c r="M108" s="7">
        <v>1</v>
      </c>
      <c r="N108" s="8">
        <v>80.11</v>
      </c>
      <c r="O108" s="8">
        <f>SalesDataTable[[#This Row],[Units Sold]]*SalesDataTable[[#This Row],[Unit Price]]</f>
        <v>80.11</v>
      </c>
      <c r="P108" s="9">
        <v>0.05</v>
      </c>
      <c r="Q108" s="21">
        <f>SalesDataTable[[#This Row],[Units Sold]]*SalesDataTable[[#This Row],[Unit Price]]*SalesDataTable[[#This Row],[Discount %]]</f>
        <v>4.0055000000000005</v>
      </c>
      <c r="R108" s="8">
        <v>43.54</v>
      </c>
      <c r="S108" s="8">
        <f t="shared" si="4"/>
        <v>76.104500000000002</v>
      </c>
      <c r="T108" s="8">
        <f t="shared" si="5"/>
        <v>43.54</v>
      </c>
      <c r="U108" s="8">
        <f t="shared" si="6"/>
        <v>32.564500000000002</v>
      </c>
      <c r="V108" s="10">
        <f t="shared" si="7"/>
        <v>0.42789191177919839</v>
      </c>
    </row>
    <row r="109" spans="1:22" ht="15.6" x14ac:dyDescent="0.3">
      <c r="A109" s="3">
        <v>3820</v>
      </c>
      <c r="B109" s="4">
        <v>46045</v>
      </c>
      <c r="C109" s="5">
        <f>YEAR(SalesDataTable[[#This Row],[Order Date]])</f>
        <v>2026</v>
      </c>
      <c r="D109" s="6" t="str">
        <f>"Q"&amp;ROUNDUP(MONTH(SalesDataTable[[#This Row],[Order Date]])/3,0)</f>
        <v>Q1</v>
      </c>
      <c r="E109" s="5">
        <f>MONTH(SalesDataTable[[#This Row],[Order Date]])</f>
        <v>1</v>
      </c>
      <c r="F109" s="6" t="str">
        <f>TEXT(SalesDataTable[[#This Row],[Order Date]],"MMM")</f>
        <v>Jan</v>
      </c>
      <c r="G109" s="5" t="s">
        <v>40</v>
      </c>
      <c r="H109" s="5" t="s">
        <v>67</v>
      </c>
      <c r="I109" s="5" t="s">
        <v>39</v>
      </c>
      <c r="J109" s="5" t="s">
        <v>33</v>
      </c>
      <c r="K109" s="5" t="s">
        <v>43</v>
      </c>
      <c r="L109" s="5" t="s">
        <v>60</v>
      </c>
      <c r="M109" s="7">
        <v>1</v>
      </c>
      <c r="N109" s="8">
        <v>82.6</v>
      </c>
      <c r="O109" s="8">
        <f>SalesDataTable[[#This Row],[Units Sold]]*SalesDataTable[[#This Row],[Unit Price]]</f>
        <v>82.6</v>
      </c>
      <c r="P109" s="9">
        <v>0.05</v>
      </c>
      <c r="Q109" s="21">
        <f>SalesDataTable[[#This Row],[Units Sold]]*SalesDataTable[[#This Row],[Unit Price]]*SalesDataTable[[#This Row],[Discount %]]</f>
        <v>4.13</v>
      </c>
      <c r="R109" s="8">
        <v>38.299999999999997</v>
      </c>
      <c r="S109" s="8">
        <f t="shared" si="4"/>
        <v>78.469999999999985</v>
      </c>
      <c r="T109" s="8">
        <f t="shared" si="5"/>
        <v>38.299999999999997</v>
      </c>
      <c r="U109" s="8">
        <f t="shared" si="6"/>
        <v>40.169999999999987</v>
      </c>
      <c r="V109" s="10">
        <f t="shared" si="7"/>
        <v>0.51191538167452522</v>
      </c>
    </row>
    <row r="110" spans="1:22" ht="15.6" x14ac:dyDescent="0.3">
      <c r="A110" s="3">
        <v>994</v>
      </c>
      <c r="B110" s="4">
        <v>46046</v>
      </c>
      <c r="C110" s="5">
        <f>YEAR(SalesDataTable[[#This Row],[Order Date]])</f>
        <v>2026</v>
      </c>
      <c r="D110" s="6" t="str">
        <f>"Q"&amp;ROUNDUP(MONTH(SalesDataTable[[#This Row],[Order Date]])/3,0)</f>
        <v>Q1</v>
      </c>
      <c r="E110" s="5">
        <f>MONTH(SalesDataTable[[#This Row],[Order Date]])</f>
        <v>1</v>
      </c>
      <c r="F110" s="6" t="str">
        <f>TEXT(SalesDataTable[[#This Row],[Order Date]],"MMM")</f>
        <v>Jan</v>
      </c>
      <c r="G110" s="5" t="s">
        <v>20</v>
      </c>
      <c r="H110" s="5" t="s">
        <v>70</v>
      </c>
      <c r="I110" s="5" t="s">
        <v>22</v>
      </c>
      <c r="J110" s="5" t="s">
        <v>23</v>
      </c>
      <c r="K110" s="5" t="s">
        <v>29</v>
      </c>
      <c r="L110" s="5" t="s">
        <v>30</v>
      </c>
      <c r="M110" s="7">
        <v>1</v>
      </c>
      <c r="N110" s="8">
        <v>94.07</v>
      </c>
      <c r="O110" s="8">
        <f>SalesDataTable[[#This Row],[Units Sold]]*SalesDataTable[[#This Row],[Unit Price]]</f>
        <v>94.07</v>
      </c>
      <c r="P110" s="9">
        <v>0</v>
      </c>
      <c r="Q110" s="21">
        <f>SalesDataTable[[#This Row],[Units Sold]]*SalesDataTable[[#This Row],[Unit Price]]*SalesDataTable[[#This Row],[Discount %]]</f>
        <v>0</v>
      </c>
      <c r="R110" s="8">
        <v>46.28</v>
      </c>
      <c r="S110" s="8">
        <f t="shared" si="4"/>
        <v>94.07</v>
      </c>
      <c r="T110" s="8">
        <f t="shared" si="5"/>
        <v>46.28</v>
      </c>
      <c r="U110" s="8">
        <f t="shared" si="6"/>
        <v>47.789999999999992</v>
      </c>
      <c r="V110" s="10">
        <f t="shared" si="7"/>
        <v>0.50802593813117891</v>
      </c>
    </row>
    <row r="111" spans="1:22" ht="15.6" x14ac:dyDescent="0.3">
      <c r="A111" s="3">
        <v>1643</v>
      </c>
      <c r="B111" s="4">
        <v>46046</v>
      </c>
      <c r="C111" s="5">
        <f>YEAR(SalesDataTable[[#This Row],[Order Date]])</f>
        <v>2026</v>
      </c>
      <c r="D111" s="6" t="str">
        <f>"Q"&amp;ROUNDUP(MONTH(SalesDataTable[[#This Row],[Order Date]])/3,0)</f>
        <v>Q1</v>
      </c>
      <c r="E111" s="5">
        <f>MONTH(SalesDataTable[[#This Row],[Order Date]])</f>
        <v>1</v>
      </c>
      <c r="F111" s="6" t="str">
        <f>TEXT(SalesDataTable[[#This Row],[Order Date]],"MMM")</f>
        <v>Jan</v>
      </c>
      <c r="G111" s="5" t="s">
        <v>20</v>
      </c>
      <c r="H111" s="5" t="s">
        <v>70</v>
      </c>
      <c r="I111" s="5" t="s">
        <v>22</v>
      </c>
      <c r="J111" s="5" t="s">
        <v>23</v>
      </c>
      <c r="K111" s="5" t="s">
        <v>34</v>
      </c>
      <c r="L111" s="5" t="s">
        <v>68</v>
      </c>
      <c r="M111" s="7">
        <v>1</v>
      </c>
      <c r="N111" s="8">
        <v>163.71</v>
      </c>
      <c r="O111" s="8">
        <f>SalesDataTable[[#This Row],[Units Sold]]*SalesDataTable[[#This Row],[Unit Price]]</f>
        <v>163.71</v>
      </c>
      <c r="P111" s="9">
        <v>0</v>
      </c>
      <c r="Q111" s="21">
        <f>SalesDataTable[[#This Row],[Units Sold]]*SalesDataTable[[#This Row],[Unit Price]]*SalesDataTable[[#This Row],[Discount %]]</f>
        <v>0</v>
      </c>
      <c r="R111" s="8">
        <v>90.06</v>
      </c>
      <c r="S111" s="8">
        <f t="shared" si="4"/>
        <v>163.71</v>
      </c>
      <c r="T111" s="8">
        <f t="shared" si="5"/>
        <v>90.06</v>
      </c>
      <c r="U111" s="8">
        <f t="shared" si="6"/>
        <v>73.650000000000006</v>
      </c>
      <c r="V111" s="10">
        <f t="shared" si="7"/>
        <v>0.44988088693421296</v>
      </c>
    </row>
    <row r="112" spans="1:22" ht="15.6" x14ac:dyDescent="0.3">
      <c r="A112" s="3">
        <v>1971</v>
      </c>
      <c r="B112" s="4">
        <v>46046</v>
      </c>
      <c r="C112" s="5">
        <f>YEAR(SalesDataTable[[#This Row],[Order Date]])</f>
        <v>2026</v>
      </c>
      <c r="D112" s="6" t="str">
        <f>"Q"&amp;ROUNDUP(MONTH(SalesDataTable[[#This Row],[Order Date]])/3,0)</f>
        <v>Q1</v>
      </c>
      <c r="E112" s="5">
        <f>MONTH(SalesDataTable[[#This Row],[Order Date]])</f>
        <v>1</v>
      </c>
      <c r="F112" s="6" t="str">
        <f>TEXT(SalesDataTable[[#This Row],[Order Date]],"MMM")</f>
        <v>Jan</v>
      </c>
      <c r="G112" s="5" t="s">
        <v>40</v>
      </c>
      <c r="H112" s="5" t="s">
        <v>53</v>
      </c>
      <c r="I112" s="5" t="s">
        <v>39</v>
      </c>
      <c r="J112" s="5" t="s">
        <v>23</v>
      </c>
      <c r="K112" s="5" t="s">
        <v>43</v>
      </c>
      <c r="L112" s="5" t="s">
        <v>49</v>
      </c>
      <c r="M112" s="7">
        <v>4</v>
      </c>
      <c r="N112" s="8">
        <v>191.43</v>
      </c>
      <c r="O112" s="8">
        <f>SalesDataTable[[#This Row],[Units Sold]]*SalesDataTable[[#This Row],[Unit Price]]</f>
        <v>765.72</v>
      </c>
      <c r="P112" s="9">
        <v>0</v>
      </c>
      <c r="Q112" s="21">
        <f>SalesDataTable[[#This Row],[Units Sold]]*SalesDataTable[[#This Row],[Unit Price]]*SalesDataTable[[#This Row],[Discount %]]</f>
        <v>0</v>
      </c>
      <c r="R112" s="8">
        <v>106.82</v>
      </c>
      <c r="S112" s="8">
        <f t="shared" si="4"/>
        <v>765.72</v>
      </c>
      <c r="T112" s="8">
        <f t="shared" si="5"/>
        <v>427.28</v>
      </c>
      <c r="U112" s="8">
        <f t="shared" si="6"/>
        <v>338.44000000000005</v>
      </c>
      <c r="V112" s="10">
        <f t="shared" si="7"/>
        <v>0.441989238886277</v>
      </c>
    </row>
    <row r="113" spans="1:22" ht="15.6" x14ac:dyDescent="0.3">
      <c r="A113" s="3">
        <v>2828</v>
      </c>
      <c r="B113" s="4">
        <v>46046</v>
      </c>
      <c r="C113" s="5">
        <f>YEAR(SalesDataTable[[#This Row],[Order Date]])</f>
        <v>2026</v>
      </c>
      <c r="D113" s="6" t="str">
        <f>"Q"&amp;ROUNDUP(MONTH(SalesDataTable[[#This Row],[Order Date]])/3,0)</f>
        <v>Q1</v>
      </c>
      <c r="E113" s="5">
        <f>MONTH(SalesDataTable[[#This Row],[Order Date]])</f>
        <v>1</v>
      </c>
      <c r="F113" s="6" t="str">
        <f>TEXT(SalesDataTable[[#This Row],[Order Date]],"MMM")</f>
        <v>Jan</v>
      </c>
      <c r="G113" s="5" t="s">
        <v>26</v>
      </c>
      <c r="H113" s="5" t="s">
        <v>61</v>
      </c>
      <c r="I113" s="5" t="s">
        <v>28</v>
      </c>
      <c r="J113" s="5" t="s">
        <v>36</v>
      </c>
      <c r="K113" s="5" t="s">
        <v>34</v>
      </c>
      <c r="L113" s="5" t="s">
        <v>52</v>
      </c>
      <c r="M113" s="7">
        <v>3</v>
      </c>
      <c r="N113" s="8">
        <v>46.94</v>
      </c>
      <c r="O113" s="8">
        <f>SalesDataTable[[#This Row],[Units Sold]]*SalesDataTable[[#This Row],[Unit Price]]</f>
        <v>140.82</v>
      </c>
      <c r="P113" s="9">
        <v>0.05</v>
      </c>
      <c r="Q113" s="21">
        <f>SalesDataTable[[#This Row],[Units Sold]]*SalesDataTable[[#This Row],[Unit Price]]*SalesDataTable[[#This Row],[Discount %]]</f>
        <v>7.0410000000000004</v>
      </c>
      <c r="R113" s="8">
        <v>18.18</v>
      </c>
      <c r="S113" s="8">
        <f t="shared" si="4"/>
        <v>133.779</v>
      </c>
      <c r="T113" s="8">
        <f t="shared" si="5"/>
        <v>54.54</v>
      </c>
      <c r="U113" s="8">
        <f t="shared" si="6"/>
        <v>79.239000000000004</v>
      </c>
      <c r="V113" s="10">
        <f t="shared" si="7"/>
        <v>0.59231269481757232</v>
      </c>
    </row>
    <row r="114" spans="1:22" ht="15.6" x14ac:dyDescent="0.3">
      <c r="A114" s="3">
        <v>5175</v>
      </c>
      <c r="B114" s="4">
        <v>46046</v>
      </c>
      <c r="C114" s="5">
        <f>YEAR(SalesDataTable[[#This Row],[Order Date]])</f>
        <v>2026</v>
      </c>
      <c r="D114" s="6" t="str">
        <f>"Q"&amp;ROUNDUP(MONTH(SalesDataTable[[#This Row],[Order Date]])/3,0)</f>
        <v>Q1</v>
      </c>
      <c r="E114" s="5">
        <f>MONTH(SalesDataTable[[#This Row],[Order Date]])</f>
        <v>1</v>
      </c>
      <c r="F114" s="6" t="str">
        <f>TEXT(SalesDataTable[[#This Row],[Order Date]],"MMM")</f>
        <v>Jan</v>
      </c>
      <c r="G114" s="5" t="s">
        <v>40</v>
      </c>
      <c r="H114" s="5" t="s">
        <v>51</v>
      </c>
      <c r="I114" s="5" t="s">
        <v>22</v>
      </c>
      <c r="J114" s="5" t="s">
        <v>23</v>
      </c>
      <c r="K114" s="5" t="s">
        <v>29</v>
      </c>
      <c r="L114" s="5" t="s">
        <v>37</v>
      </c>
      <c r="M114" s="7">
        <v>1</v>
      </c>
      <c r="N114" s="8">
        <v>147.21</v>
      </c>
      <c r="O114" s="8">
        <f>SalesDataTable[[#This Row],[Units Sold]]*SalesDataTable[[#This Row],[Unit Price]]</f>
        <v>147.21</v>
      </c>
      <c r="P114" s="9">
        <v>0</v>
      </c>
      <c r="Q114" s="21">
        <f>SalesDataTable[[#This Row],[Units Sold]]*SalesDataTable[[#This Row],[Unit Price]]*SalesDataTable[[#This Row],[Discount %]]</f>
        <v>0</v>
      </c>
      <c r="R114" s="8">
        <v>79.510000000000005</v>
      </c>
      <c r="S114" s="8">
        <f t="shared" si="4"/>
        <v>147.21</v>
      </c>
      <c r="T114" s="8">
        <f t="shared" si="5"/>
        <v>79.510000000000005</v>
      </c>
      <c r="U114" s="8">
        <f t="shared" si="6"/>
        <v>67.7</v>
      </c>
      <c r="V114" s="10">
        <f t="shared" si="7"/>
        <v>0.45988723592147274</v>
      </c>
    </row>
    <row r="115" spans="1:22" ht="15.6" x14ac:dyDescent="0.3">
      <c r="A115" s="3">
        <v>1874</v>
      </c>
      <c r="B115" s="4">
        <v>46047</v>
      </c>
      <c r="C115" s="5">
        <f>YEAR(SalesDataTable[[#This Row],[Order Date]])</f>
        <v>2026</v>
      </c>
      <c r="D115" s="6" t="str">
        <f>"Q"&amp;ROUNDUP(MONTH(SalesDataTable[[#This Row],[Order Date]])/3,0)</f>
        <v>Q1</v>
      </c>
      <c r="E115" s="5">
        <f>MONTH(SalesDataTable[[#This Row],[Order Date]])</f>
        <v>1</v>
      </c>
      <c r="F115" s="6" t="str">
        <f>TEXT(SalesDataTable[[#This Row],[Order Date]],"MMM")</f>
        <v>Jan</v>
      </c>
      <c r="G115" s="5" t="s">
        <v>20</v>
      </c>
      <c r="H115" s="5" t="s">
        <v>21</v>
      </c>
      <c r="I115" s="5" t="s">
        <v>22</v>
      </c>
      <c r="J115" s="5" t="s">
        <v>36</v>
      </c>
      <c r="K115" s="5" t="s">
        <v>34</v>
      </c>
      <c r="L115" s="5" t="s">
        <v>35</v>
      </c>
      <c r="M115" s="7">
        <v>1</v>
      </c>
      <c r="N115" s="8">
        <v>35.729999999999997</v>
      </c>
      <c r="O115" s="8">
        <f>SalesDataTable[[#This Row],[Units Sold]]*SalesDataTable[[#This Row],[Unit Price]]</f>
        <v>35.729999999999997</v>
      </c>
      <c r="P115" s="9">
        <v>0</v>
      </c>
      <c r="Q115" s="21">
        <f>SalesDataTable[[#This Row],[Units Sold]]*SalesDataTable[[#This Row],[Unit Price]]*SalesDataTable[[#This Row],[Discount %]]</f>
        <v>0</v>
      </c>
      <c r="R115" s="8">
        <v>13.57</v>
      </c>
      <c r="S115" s="8">
        <f t="shared" si="4"/>
        <v>35.729999999999997</v>
      </c>
      <c r="T115" s="8">
        <f t="shared" si="5"/>
        <v>13.57</v>
      </c>
      <c r="U115" s="8">
        <f t="shared" si="6"/>
        <v>22.159999999999997</v>
      </c>
      <c r="V115" s="10">
        <f t="shared" si="7"/>
        <v>0.62020710887209629</v>
      </c>
    </row>
    <row r="116" spans="1:22" ht="15.6" x14ac:dyDescent="0.3">
      <c r="A116" s="3">
        <v>2490</v>
      </c>
      <c r="B116" s="4">
        <v>46047</v>
      </c>
      <c r="C116" s="5">
        <f>YEAR(SalesDataTable[[#This Row],[Order Date]])</f>
        <v>2026</v>
      </c>
      <c r="D116" s="6" t="str">
        <f>"Q"&amp;ROUNDUP(MONTH(SalesDataTable[[#This Row],[Order Date]])/3,0)</f>
        <v>Q1</v>
      </c>
      <c r="E116" s="5">
        <f>MONTH(SalesDataTable[[#This Row],[Order Date]])</f>
        <v>1</v>
      </c>
      <c r="F116" s="6" t="str">
        <f>TEXT(SalesDataTable[[#This Row],[Order Date]],"MMM")</f>
        <v>Jan</v>
      </c>
      <c r="G116" s="5" t="s">
        <v>26</v>
      </c>
      <c r="H116" s="5" t="s">
        <v>69</v>
      </c>
      <c r="I116" s="5" t="s">
        <v>22</v>
      </c>
      <c r="J116" s="5" t="s">
        <v>33</v>
      </c>
      <c r="K116" s="5" t="s">
        <v>24</v>
      </c>
      <c r="L116" s="5" t="s">
        <v>50</v>
      </c>
      <c r="M116" s="7">
        <v>2</v>
      </c>
      <c r="N116" s="8">
        <v>103.99</v>
      </c>
      <c r="O116" s="8">
        <f>SalesDataTable[[#This Row],[Units Sold]]*SalesDataTable[[#This Row],[Unit Price]]</f>
        <v>207.98</v>
      </c>
      <c r="P116" s="9">
        <v>0.15</v>
      </c>
      <c r="Q116" s="21">
        <f>SalesDataTable[[#This Row],[Units Sold]]*SalesDataTable[[#This Row],[Unit Price]]*SalesDataTable[[#This Row],[Discount %]]</f>
        <v>31.196999999999996</v>
      </c>
      <c r="R116" s="8">
        <v>51.94</v>
      </c>
      <c r="S116" s="8">
        <f t="shared" si="4"/>
        <v>176.78299999999999</v>
      </c>
      <c r="T116" s="8">
        <f t="shared" si="5"/>
        <v>103.88</v>
      </c>
      <c r="U116" s="8">
        <f t="shared" si="6"/>
        <v>72.902999999999992</v>
      </c>
      <c r="V116" s="10">
        <f t="shared" si="7"/>
        <v>0.41238693765803269</v>
      </c>
    </row>
    <row r="117" spans="1:22" ht="15.6" x14ac:dyDescent="0.3">
      <c r="A117" s="3">
        <v>5078</v>
      </c>
      <c r="B117" s="4">
        <v>46047</v>
      </c>
      <c r="C117" s="5">
        <f>YEAR(SalesDataTable[[#This Row],[Order Date]])</f>
        <v>2026</v>
      </c>
      <c r="D117" s="6" t="str">
        <f>"Q"&amp;ROUNDUP(MONTH(SalesDataTable[[#This Row],[Order Date]])/3,0)</f>
        <v>Q1</v>
      </c>
      <c r="E117" s="5">
        <f>MONTH(SalesDataTable[[#This Row],[Order Date]])</f>
        <v>1</v>
      </c>
      <c r="F117" s="6" t="str">
        <f>TEXT(SalesDataTable[[#This Row],[Order Date]],"MMM")</f>
        <v>Jan</v>
      </c>
      <c r="G117" s="5" t="s">
        <v>26</v>
      </c>
      <c r="H117" s="5" t="s">
        <v>63</v>
      </c>
      <c r="I117" s="5" t="s">
        <v>22</v>
      </c>
      <c r="J117" s="5" t="s">
        <v>23</v>
      </c>
      <c r="K117" s="5" t="s">
        <v>29</v>
      </c>
      <c r="L117" s="5" t="s">
        <v>66</v>
      </c>
      <c r="M117" s="7">
        <v>2</v>
      </c>
      <c r="N117" s="8">
        <v>72.739999999999995</v>
      </c>
      <c r="O117" s="8">
        <f>SalesDataTable[[#This Row],[Units Sold]]*SalesDataTable[[#This Row],[Unit Price]]</f>
        <v>145.47999999999999</v>
      </c>
      <c r="P117" s="9">
        <v>0</v>
      </c>
      <c r="Q117" s="21">
        <f>SalesDataTable[[#This Row],[Units Sold]]*SalesDataTable[[#This Row],[Unit Price]]*SalesDataTable[[#This Row],[Discount %]]</f>
        <v>0</v>
      </c>
      <c r="R117" s="8">
        <v>31.96</v>
      </c>
      <c r="S117" s="8">
        <f t="shared" si="4"/>
        <v>145.47999999999999</v>
      </c>
      <c r="T117" s="8">
        <f t="shared" si="5"/>
        <v>63.92</v>
      </c>
      <c r="U117" s="8">
        <f t="shared" si="6"/>
        <v>81.559999999999988</v>
      </c>
      <c r="V117" s="10">
        <f t="shared" si="7"/>
        <v>0.56062689029419843</v>
      </c>
    </row>
    <row r="118" spans="1:22" ht="15.6" x14ac:dyDescent="0.3">
      <c r="A118" s="3">
        <v>230</v>
      </c>
      <c r="B118" s="4">
        <v>46048</v>
      </c>
      <c r="C118" s="5">
        <f>YEAR(SalesDataTable[[#This Row],[Order Date]])</f>
        <v>2026</v>
      </c>
      <c r="D118" s="6" t="str">
        <f>"Q"&amp;ROUNDUP(MONTH(SalesDataTable[[#This Row],[Order Date]])/3,0)</f>
        <v>Q1</v>
      </c>
      <c r="E118" s="5">
        <f>MONTH(SalesDataTable[[#This Row],[Order Date]])</f>
        <v>1</v>
      </c>
      <c r="F118" s="6" t="str">
        <f>TEXT(SalesDataTable[[#This Row],[Order Date]],"MMM")</f>
        <v>Jan</v>
      </c>
      <c r="G118" s="5" t="s">
        <v>31</v>
      </c>
      <c r="H118" s="5" t="s">
        <v>59</v>
      </c>
      <c r="I118" s="5" t="s">
        <v>39</v>
      </c>
      <c r="J118" s="5" t="s">
        <v>23</v>
      </c>
      <c r="K118" s="5" t="s">
        <v>24</v>
      </c>
      <c r="L118" s="5" t="s">
        <v>50</v>
      </c>
      <c r="M118" s="7">
        <v>1</v>
      </c>
      <c r="N118" s="8">
        <v>100.01</v>
      </c>
      <c r="O118" s="8">
        <f>SalesDataTable[[#This Row],[Units Sold]]*SalesDataTable[[#This Row],[Unit Price]]</f>
        <v>100.01</v>
      </c>
      <c r="P118" s="9">
        <v>0.05</v>
      </c>
      <c r="Q118" s="21">
        <f>SalesDataTable[[#This Row],[Units Sold]]*SalesDataTable[[#This Row],[Unit Price]]*SalesDataTable[[#This Row],[Discount %]]</f>
        <v>5.0005000000000006</v>
      </c>
      <c r="R118" s="8">
        <v>49.41</v>
      </c>
      <c r="S118" s="8">
        <f t="shared" si="4"/>
        <v>95.009500000000003</v>
      </c>
      <c r="T118" s="8">
        <f t="shared" si="5"/>
        <v>49.41</v>
      </c>
      <c r="U118" s="8">
        <f t="shared" si="6"/>
        <v>45.599500000000006</v>
      </c>
      <c r="V118" s="10">
        <f t="shared" si="7"/>
        <v>0.47994674216788852</v>
      </c>
    </row>
    <row r="119" spans="1:22" ht="15.6" x14ac:dyDescent="0.3">
      <c r="A119" s="3">
        <v>1757</v>
      </c>
      <c r="B119" s="4">
        <v>46048</v>
      </c>
      <c r="C119" s="5">
        <f>YEAR(SalesDataTable[[#This Row],[Order Date]])</f>
        <v>2026</v>
      </c>
      <c r="D119" s="6" t="str">
        <f>"Q"&amp;ROUNDUP(MONTH(SalesDataTable[[#This Row],[Order Date]])/3,0)</f>
        <v>Q1</v>
      </c>
      <c r="E119" s="5">
        <f>MONTH(SalesDataTable[[#This Row],[Order Date]])</f>
        <v>1</v>
      </c>
      <c r="F119" s="6" t="str">
        <f>TEXT(SalesDataTable[[#This Row],[Order Date]],"MMM")</f>
        <v>Jan</v>
      </c>
      <c r="G119" s="5" t="s">
        <v>40</v>
      </c>
      <c r="H119" s="5" t="s">
        <v>51</v>
      </c>
      <c r="I119" s="5" t="s">
        <v>22</v>
      </c>
      <c r="J119" s="5" t="s">
        <v>36</v>
      </c>
      <c r="K119" s="5" t="s">
        <v>34</v>
      </c>
      <c r="L119" s="5" t="s">
        <v>52</v>
      </c>
      <c r="M119" s="7">
        <v>2</v>
      </c>
      <c r="N119" s="8">
        <v>45.73</v>
      </c>
      <c r="O119" s="8">
        <f>SalesDataTable[[#This Row],[Units Sold]]*SalesDataTable[[#This Row],[Unit Price]]</f>
        <v>91.46</v>
      </c>
      <c r="P119" s="9">
        <v>0</v>
      </c>
      <c r="Q119" s="21">
        <f>SalesDataTable[[#This Row],[Units Sold]]*SalesDataTable[[#This Row],[Unit Price]]*SalesDataTable[[#This Row],[Discount %]]</f>
        <v>0</v>
      </c>
      <c r="R119" s="8">
        <v>18.11</v>
      </c>
      <c r="S119" s="8">
        <f t="shared" si="4"/>
        <v>91.46</v>
      </c>
      <c r="T119" s="8">
        <f t="shared" si="5"/>
        <v>36.22</v>
      </c>
      <c r="U119" s="8">
        <f t="shared" si="6"/>
        <v>55.239999999999995</v>
      </c>
      <c r="V119" s="10">
        <f t="shared" si="7"/>
        <v>0.60397988191559149</v>
      </c>
    </row>
    <row r="120" spans="1:22" ht="15.6" x14ac:dyDescent="0.3">
      <c r="A120" s="3">
        <v>1944</v>
      </c>
      <c r="B120" s="4">
        <v>46048</v>
      </c>
      <c r="C120" s="5">
        <f>YEAR(SalesDataTable[[#This Row],[Order Date]])</f>
        <v>2026</v>
      </c>
      <c r="D120" s="6" t="str">
        <f>"Q"&amp;ROUNDUP(MONTH(SalesDataTable[[#This Row],[Order Date]])/3,0)</f>
        <v>Q1</v>
      </c>
      <c r="E120" s="5">
        <f>MONTH(SalesDataTable[[#This Row],[Order Date]])</f>
        <v>1</v>
      </c>
      <c r="F120" s="6" t="str">
        <f>TEXT(SalesDataTable[[#This Row],[Order Date]],"MMM")</f>
        <v>Jan</v>
      </c>
      <c r="G120" s="5" t="s">
        <v>31</v>
      </c>
      <c r="H120" s="5" t="s">
        <v>72</v>
      </c>
      <c r="I120" s="5" t="s">
        <v>22</v>
      </c>
      <c r="J120" s="5" t="s">
        <v>23</v>
      </c>
      <c r="K120" s="5" t="s">
        <v>29</v>
      </c>
      <c r="L120" s="5" t="s">
        <v>37</v>
      </c>
      <c r="M120" s="7">
        <v>2</v>
      </c>
      <c r="N120" s="8">
        <v>143.66</v>
      </c>
      <c r="O120" s="8">
        <f>SalesDataTable[[#This Row],[Units Sold]]*SalesDataTable[[#This Row],[Unit Price]]</f>
        <v>287.32</v>
      </c>
      <c r="P120" s="9">
        <v>0.15</v>
      </c>
      <c r="Q120" s="21">
        <f>SalesDataTable[[#This Row],[Units Sold]]*SalesDataTable[[#This Row],[Unit Price]]*SalesDataTable[[#This Row],[Discount %]]</f>
        <v>43.097999999999999</v>
      </c>
      <c r="R120" s="8">
        <v>78.14</v>
      </c>
      <c r="S120" s="8">
        <f t="shared" si="4"/>
        <v>244.22199999999998</v>
      </c>
      <c r="T120" s="8">
        <f t="shared" si="5"/>
        <v>156.28</v>
      </c>
      <c r="U120" s="8">
        <f t="shared" si="6"/>
        <v>87.941999999999979</v>
      </c>
      <c r="V120" s="10">
        <f t="shared" si="7"/>
        <v>0.36009040954541355</v>
      </c>
    </row>
    <row r="121" spans="1:22" ht="15.6" x14ac:dyDescent="0.3">
      <c r="A121" s="3">
        <v>3485</v>
      </c>
      <c r="B121" s="4">
        <v>46048</v>
      </c>
      <c r="C121" s="5">
        <f>YEAR(SalesDataTable[[#This Row],[Order Date]])</f>
        <v>2026</v>
      </c>
      <c r="D121" s="6" t="str">
        <f>"Q"&amp;ROUNDUP(MONTH(SalesDataTable[[#This Row],[Order Date]])/3,0)</f>
        <v>Q1</v>
      </c>
      <c r="E121" s="5">
        <f>MONTH(SalesDataTable[[#This Row],[Order Date]])</f>
        <v>1</v>
      </c>
      <c r="F121" s="6" t="str">
        <f>TEXT(SalesDataTable[[#This Row],[Order Date]],"MMM")</f>
        <v>Jan</v>
      </c>
      <c r="G121" s="5" t="s">
        <v>31</v>
      </c>
      <c r="H121" s="5" t="s">
        <v>59</v>
      </c>
      <c r="I121" s="5" t="s">
        <v>22</v>
      </c>
      <c r="J121" s="5" t="s">
        <v>36</v>
      </c>
      <c r="K121" s="5" t="s">
        <v>43</v>
      </c>
      <c r="L121" s="5" t="s">
        <v>71</v>
      </c>
      <c r="M121" s="7">
        <v>2</v>
      </c>
      <c r="N121" s="8">
        <v>121.88</v>
      </c>
      <c r="O121" s="8">
        <f>SalesDataTable[[#This Row],[Units Sold]]*SalesDataTable[[#This Row],[Unit Price]]</f>
        <v>243.76</v>
      </c>
      <c r="P121" s="9">
        <v>0.05</v>
      </c>
      <c r="Q121" s="21">
        <f>SalesDataTable[[#This Row],[Units Sold]]*SalesDataTable[[#This Row],[Unit Price]]*SalesDataTable[[#This Row],[Discount %]]</f>
        <v>12.188000000000001</v>
      </c>
      <c r="R121" s="8">
        <v>62.17</v>
      </c>
      <c r="S121" s="8">
        <f t="shared" si="4"/>
        <v>231.57199999999997</v>
      </c>
      <c r="T121" s="8">
        <f t="shared" si="5"/>
        <v>124.34</v>
      </c>
      <c r="U121" s="8">
        <f t="shared" si="6"/>
        <v>107.23199999999997</v>
      </c>
      <c r="V121" s="10">
        <f t="shared" si="7"/>
        <v>0.46306116456220953</v>
      </c>
    </row>
    <row r="122" spans="1:22" ht="15.6" x14ac:dyDescent="0.3">
      <c r="A122" s="3">
        <v>4002</v>
      </c>
      <c r="B122" s="4">
        <v>46048</v>
      </c>
      <c r="C122" s="5">
        <f>YEAR(SalesDataTable[[#This Row],[Order Date]])</f>
        <v>2026</v>
      </c>
      <c r="D122" s="6" t="str">
        <f>"Q"&amp;ROUNDUP(MONTH(SalesDataTable[[#This Row],[Order Date]])/3,0)</f>
        <v>Q1</v>
      </c>
      <c r="E122" s="5">
        <f>MONTH(SalesDataTable[[#This Row],[Order Date]])</f>
        <v>1</v>
      </c>
      <c r="F122" s="6" t="str">
        <f>TEXT(SalesDataTable[[#This Row],[Order Date]],"MMM")</f>
        <v>Jan</v>
      </c>
      <c r="G122" s="5" t="s">
        <v>20</v>
      </c>
      <c r="H122" s="5" t="s">
        <v>70</v>
      </c>
      <c r="I122" s="5" t="s">
        <v>22</v>
      </c>
      <c r="J122" s="5" t="s">
        <v>23</v>
      </c>
      <c r="K122" s="5" t="s">
        <v>54</v>
      </c>
      <c r="L122" s="5" t="s">
        <v>65</v>
      </c>
      <c r="M122" s="7">
        <v>3</v>
      </c>
      <c r="N122" s="8">
        <v>50.92</v>
      </c>
      <c r="O122" s="8">
        <f>SalesDataTable[[#This Row],[Units Sold]]*SalesDataTable[[#This Row],[Unit Price]]</f>
        <v>152.76</v>
      </c>
      <c r="P122" s="9">
        <v>0.05</v>
      </c>
      <c r="Q122" s="21">
        <f>SalesDataTable[[#This Row],[Units Sold]]*SalesDataTable[[#This Row],[Unit Price]]*SalesDataTable[[#This Row],[Discount %]]</f>
        <v>7.6379999999999999</v>
      </c>
      <c r="R122" s="8">
        <v>21.87</v>
      </c>
      <c r="S122" s="8">
        <f t="shared" si="4"/>
        <v>145.12199999999999</v>
      </c>
      <c r="T122" s="8">
        <f t="shared" si="5"/>
        <v>65.61</v>
      </c>
      <c r="U122" s="8">
        <f t="shared" si="6"/>
        <v>79.511999999999986</v>
      </c>
      <c r="V122" s="10">
        <f t="shared" si="7"/>
        <v>0.54789763095877941</v>
      </c>
    </row>
    <row r="123" spans="1:22" ht="15.6" x14ac:dyDescent="0.3">
      <c r="A123" s="3">
        <v>818</v>
      </c>
      <c r="B123" s="4">
        <v>46049</v>
      </c>
      <c r="C123" s="5">
        <f>YEAR(SalesDataTable[[#This Row],[Order Date]])</f>
        <v>2026</v>
      </c>
      <c r="D123" s="6" t="str">
        <f>"Q"&amp;ROUNDUP(MONTH(SalesDataTable[[#This Row],[Order Date]])/3,0)</f>
        <v>Q1</v>
      </c>
      <c r="E123" s="5">
        <f>MONTH(SalesDataTable[[#This Row],[Order Date]])</f>
        <v>1</v>
      </c>
      <c r="F123" s="6" t="str">
        <f>TEXT(SalesDataTable[[#This Row],[Order Date]],"MMM")</f>
        <v>Jan</v>
      </c>
      <c r="G123" s="5" t="s">
        <v>20</v>
      </c>
      <c r="H123" s="5" t="s">
        <v>21</v>
      </c>
      <c r="I123" s="5" t="s">
        <v>22</v>
      </c>
      <c r="J123" s="5" t="s">
        <v>23</v>
      </c>
      <c r="K123" s="5" t="s">
        <v>24</v>
      </c>
      <c r="L123" s="5" t="s">
        <v>50</v>
      </c>
      <c r="M123" s="7">
        <v>1</v>
      </c>
      <c r="N123" s="8">
        <v>103.78</v>
      </c>
      <c r="O123" s="8">
        <f>SalesDataTable[[#This Row],[Units Sold]]*SalesDataTable[[#This Row],[Unit Price]]</f>
        <v>103.78</v>
      </c>
      <c r="P123" s="9">
        <v>0</v>
      </c>
      <c r="Q123" s="21">
        <f>SalesDataTable[[#This Row],[Units Sold]]*SalesDataTable[[#This Row],[Unit Price]]*SalesDataTable[[#This Row],[Discount %]]</f>
        <v>0</v>
      </c>
      <c r="R123" s="8">
        <v>49.36</v>
      </c>
      <c r="S123" s="8">
        <f t="shared" si="4"/>
        <v>103.78</v>
      </c>
      <c r="T123" s="8">
        <f t="shared" si="5"/>
        <v>49.36</v>
      </c>
      <c r="U123" s="8">
        <f t="shared" si="6"/>
        <v>54.42</v>
      </c>
      <c r="V123" s="10">
        <f t="shared" si="7"/>
        <v>0.52437849296588934</v>
      </c>
    </row>
    <row r="124" spans="1:22" ht="15.6" x14ac:dyDescent="0.3">
      <c r="A124" s="3">
        <v>1439</v>
      </c>
      <c r="B124" s="4">
        <v>46049</v>
      </c>
      <c r="C124" s="5">
        <f>YEAR(SalesDataTable[[#This Row],[Order Date]])</f>
        <v>2026</v>
      </c>
      <c r="D124" s="6" t="str">
        <f>"Q"&amp;ROUNDUP(MONTH(SalesDataTable[[#This Row],[Order Date]])/3,0)</f>
        <v>Q1</v>
      </c>
      <c r="E124" s="5">
        <f>MONTH(SalesDataTable[[#This Row],[Order Date]])</f>
        <v>1</v>
      </c>
      <c r="F124" s="6" t="str">
        <f>TEXT(SalesDataTable[[#This Row],[Order Date]],"MMM")</f>
        <v>Jan</v>
      </c>
      <c r="G124" s="5" t="s">
        <v>26</v>
      </c>
      <c r="H124" s="5" t="s">
        <v>47</v>
      </c>
      <c r="I124" s="5" t="s">
        <v>48</v>
      </c>
      <c r="J124" s="5" t="s">
        <v>33</v>
      </c>
      <c r="K124" s="5" t="s">
        <v>29</v>
      </c>
      <c r="L124" s="5" t="s">
        <v>57</v>
      </c>
      <c r="M124" s="7">
        <v>2</v>
      </c>
      <c r="N124" s="8">
        <v>157.16999999999999</v>
      </c>
      <c r="O124" s="8">
        <f>SalesDataTable[[#This Row],[Units Sold]]*SalesDataTable[[#This Row],[Unit Price]]</f>
        <v>314.33999999999997</v>
      </c>
      <c r="P124" s="9">
        <v>0</v>
      </c>
      <c r="Q124" s="21">
        <f>SalesDataTable[[#This Row],[Units Sold]]*SalesDataTable[[#This Row],[Unit Price]]*SalesDataTable[[#This Row],[Discount %]]</f>
        <v>0</v>
      </c>
      <c r="R124" s="8">
        <v>81.260000000000005</v>
      </c>
      <c r="S124" s="8">
        <f t="shared" si="4"/>
        <v>314.33999999999997</v>
      </c>
      <c r="T124" s="8">
        <f t="shared" si="5"/>
        <v>162.52000000000001</v>
      </c>
      <c r="U124" s="8">
        <f t="shared" si="6"/>
        <v>151.81999999999996</v>
      </c>
      <c r="V124" s="10">
        <f t="shared" si="7"/>
        <v>0.4829802125087484</v>
      </c>
    </row>
    <row r="125" spans="1:22" ht="15.6" x14ac:dyDescent="0.3">
      <c r="A125" s="3">
        <v>1616</v>
      </c>
      <c r="B125" s="4">
        <v>46049</v>
      </c>
      <c r="C125" s="5">
        <f>YEAR(SalesDataTable[[#This Row],[Order Date]])</f>
        <v>2026</v>
      </c>
      <c r="D125" s="6" t="str">
        <f>"Q"&amp;ROUNDUP(MONTH(SalesDataTable[[#This Row],[Order Date]])/3,0)</f>
        <v>Q1</v>
      </c>
      <c r="E125" s="5">
        <f>MONTH(SalesDataTable[[#This Row],[Order Date]])</f>
        <v>1</v>
      </c>
      <c r="F125" s="6" t="str">
        <f>TEXT(SalesDataTable[[#This Row],[Order Date]],"MMM")</f>
        <v>Jan</v>
      </c>
      <c r="G125" s="5" t="s">
        <v>26</v>
      </c>
      <c r="H125" s="5" t="s">
        <v>63</v>
      </c>
      <c r="I125" s="5" t="s">
        <v>22</v>
      </c>
      <c r="J125" s="5" t="s">
        <v>36</v>
      </c>
      <c r="K125" s="5" t="s">
        <v>34</v>
      </c>
      <c r="L125" s="5" t="s">
        <v>64</v>
      </c>
      <c r="M125" s="7">
        <v>2</v>
      </c>
      <c r="N125" s="8">
        <v>132.91999999999999</v>
      </c>
      <c r="O125" s="8">
        <f>SalesDataTable[[#This Row],[Units Sold]]*SalesDataTable[[#This Row],[Unit Price]]</f>
        <v>265.83999999999997</v>
      </c>
      <c r="P125" s="9">
        <v>0</v>
      </c>
      <c r="Q125" s="21">
        <f>SalesDataTable[[#This Row],[Units Sold]]*SalesDataTable[[#This Row],[Unit Price]]*SalesDataTable[[#This Row],[Discount %]]</f>
        <v>0</v>
      </c>
      <c r="R125" s="8">
        <v>69.02</v>
      </c>
      <c r="S125" s="8">
        <f t="shared" si="4"/>
        <v>265.83999999999997</v>
      </c>
      <c r="T125" s="8">
        <f t="shared" si="5"/>
        <v>138.04</v>
      </c>
      <c r="U125" s="8">
        <f t="shared" si="6"/>
        <v>127.79999999999998</v>
      </c>
      <c r="V125" s="10">
        <f t="shared" si="7"/>
        <v>0.48074029491423409</v>
      </c>
    </row>
    <row r="126" spans="1:22" ht="15.6" x14ac:dyDescent="0.3">
      <c r="A126" s="3">
        <v>1798</v>
      </c>
      <c r="B126" s="4">
        <v>46049</v>
      </c>
      <c r="C126" s="5">
        <f>YEAR(SalesDataTable[[#This Row],[Order Date]])</f>
        <v>2026</v>
      </c>
      <c r="D126" s="6" t="str">
        <f>"Q"&amp;ROUNDUP(MONTH(SalesDataTable[[#This Row],[Order Date]])/3,0)</f>
        <v>Q1</v>
      </c>
      <c r="E126" s="5">
        <f>MONTH(SalesDataTable[[#This Row],[Order Date]])</f>
        <v>1</v>
      </c>
      <c r="F126" s="6" t="str">
        <f>TEXT(SalesDataTable[[#This Row],[Order Date]],"MMM")</f>
        <v>Jan</v>
      </c>
      <c r="G126" s="5" t="s">
        <v>40</v>
      </c>
      <c r="H126" s="5" t="s">
        <v>53</v>
      </c>
      <c r="I126" s="5" t="s">
        <v>39</v>
      </c>
      <c r="J126" s="5" t="s">
        <v>23</v>
      </c>
      <c r="K126" s="5" t="s">
        <v>29</v>
      </c>
      <c r="L126" s="5" t="s">
        <v>66</v>
      </c>
      <c r="M126" s="7">
        <v>1</v>
      </c>
      <c r="N126" s="8">
        <v>71.41</v>
      </c>
      <c r="O126" s="8">
        <f>SalesDataTable[[#This Row],[Units Sold]]*SalesDataTable[[#This Row],[Unit Price]]</f>
        <v>71.41</v>
      </c>
      <c r="P126" s="9">
        <v>0.05</v>
      </c>
      <c r="Q126" s="21">
        <f>SalesDataTable[[#This Row],[Units Sold]]*SalesDataTable[[#This Row],[Unit Price]]*SalesDataTable[[#This Row],[Discount %]]</f>
        <v>3.5705</v>
      </c>
      <c r="R126" s="8">
        <v>32.28</v>
      </c>
      <c r="S126" s="8">
        <f t="shared" si="4"/>
        <v>67.839499999999987</v>
      </c>
      <c r="T126" s="8">
        <f t="shared" si="5"/>
        <v>32.28</v>
      </c>
      <c r="U126" s="8">
        <f t="shared" si="6"/>
        <v>35.559499999999986</v>
      </c>
      <c r="V126" s="10">
        <f t="shared" si="7"/>
        <v>0.52417102130764515</v>
      </c>
    </row>
    <row r="127" spans="1:22" ht="15.6" x14ac:dyDescent="0.3">
      <c r="A127" s="3">
        <v>4449</v>
      </c>
      <c r="B127" s="4">
        <v>46049</v>
      </c>
      <c r="C127" s="5">
        <f>YEAR(SalesDataTable[[#This Row],[Order Date]])</f>
        <v>2026</v>
      </c>
      <c r="D127" s="6" t="str">
        <f>"Q"&amp;ROUNDUP(MONTH(SalesDataTable[[#This Row],[Order Date]])/3,0)</f>
        <v>Q1</v>
      </c>
      <c r="E127" s="5">
        <f>MONTH(SalesDataTable[[#This Row],[Order Date]])</f>
        <v>1</v>
      </c>
      <c r="F127" s="6" t="str">
        <f>TEXT(SalesDataTable[[#This Row],[Order Date]],"MMM")</f>
        <v>Jan</v>
      </c>
      <c r="G127" s="5" t="s">
        <v>40</v>
      </c>
      <c r="H127" s="5" t="s">
        <v>53</v>
      </c>
      <c r="I127" s="5" t="s">
        <v>22</v>
      </c>
      <c r="J127" s="5" t="s">
        <v>33</v>
      </c>
      <c r="K127" s="5" t="s">
        <v>43</v>
      </c>
      <c r="L127" s="5" t="s">
        <v>49</v>
      </c>
      <c r="M127" s="7">
        <v>1</v>
      </c>
      <c r="N127" s="8">
        <v>199.67</v>
      </c>
      <c r="O127" s="8">
        <f>SalesDataTable[[#This Row],[Units Sold]]*SalesDataTable[[#This Row],[Unit Price]]</f>
        <v>199.67</v>
      </c>
      <c r="P127" s="9">
        <v>0</v>
      </c>
      <c r="Q127" s="21">
        <f>SalesDataTable[[#This Row],[Units Sold]]*SalesDataTable[[#This Row],[Unit Price]]*SalesDataTable[[#This Row],[Discount %]]</f>
        <v>0</v>
      </c>
      <c r="R127" s="8">
        <v>103.81</v>
      </c>
      <c r="S127" s="8">
        <f t="shared" si="4"/>
        <v>199.67</v>
      </c>
      <c r="T127" s="8">
        <f t="shared" si="5"/>
        <v>103.81</v>
      </c>
      <c r="U127" s="8">
        <f t="shared" si="6"/>
        <v>95.859999999999985</v>
      </c>
      <c r="V127" s="10">
        <f t="shared" si="7"/>
        <v>0.4800921520508839</v>
      </c>
    </row>
    <row r="128" spans="1:22" ht="15.6" x14ac:dyDescent="0.3">
      <c r="A128" s="3">
        <v>4473</v>
      </c>
      <c r="B128" s="4">
        <v>46049</v>
      </c>
      <c r="C128" s="5">
        <f>YEAR(SalesDataTable[[#This Row],[Order Date]])</f>
        <v>2026</v>
      </c>
      <c r="D128" s="6" t="str">
        <f>"Q"&amp;ROUNDUP(MONTH(SalesDataTable[[#This Row],[Order Date]])/3,0)</f>
        <v>Q1</v>
      </c>
      <c r="E128" s="5">
        <f>MONTH(SalesDataTable[[#This Row],[Order Date]])</f>
        <v>1</v>
      </c>
      <c r="F128" s="6" t="str">
        <f>TEXT(SalesDataTable[[#This Row],[Order Date]],"MMM")</f>
        <v>Jan</v>
      </c>
      <c r="G128" s="5" t="s">
        <v>20</v>
      </c>
      <c r="H128" s="5" t="s">
        <v>21</v>
      </c>
      <c r="I128" s="5" t="s">
        <v>39</v>
      </c>
      <c r="J128" s="5" t="s">
        <v>23</v>
      </c>
      <c r="K128" s="5" t="s">
        <v>43</v>
      </c>
      <c r="L128" s="5" t="s">
        <v>49</v>
      </c>
      <c r="M128" s="7">
        <v>1</v>
      </c>
      <c r="N128" s="8">
        <v>196.88</v>
      </c>
      <c r="O128" s="8">
        <f>SalesDataTable[[#This Row],[Units Sold]]*SalesDataTable[[#This Row],[Unit Price]]</f>
        <v>196.88</v>
      </c>
      <c r="P128" s="9">
        <v>0</v>
      </c>
      <c r="Q128" s="21">
        <f>SalesDataTable[[#This Row],[Units Sold]]*SalesDataTable[[#This Row],[Unit Price]]*SalesDataTable[[#This Row],[Discount %]]</f>
        <v>0</v>
      </c>
      <c r="R128" s="8">
        <v>102.76</v>
      </c>
      <c r="S128" s="8">
        <f t="shared" si="4"/>
        <v>196.88</v>
      </c>
      <c r="T128" s="8">
        <f t="shared" si="5"/>
        <v>102.76</v>
      </c>
      <c r="U128" s="8">
        <f t="shared" si="6"/>
        <v>94.11999999999999</v>
      </c>
      <c r="V128" s="10">
        <f t="shared" si="7"/>
        <v>0.47805770012190163</v>
      </c>
    </row>
    <row r="129" spans="1:22" ht="15.6" x14ac:dyDescent="0.3">
      <c r="A129" s="3">
        <v>203</v>
      </c>
      <c r="B129" s="4">
        <v>46050</v>
      </c>
      <c r="C129" s="5">
        <f>YEAR(SalesDataTable[[#This Row],[Order Date]])</f>
        <v>2026</v>
      </c>
      <c r="D129" s="6" t="str">
        <f>"Q"&amp;ROUNDUP(MONTH(SalesDataTable[[#This Row],[Order Date]])/3,0)</f>
        <v>Q1</v>
      </c>
      <c r="E129" s="5">
        <f>MONTH(SalesDataTable[[#This Row],[Order Date]])</f>
        <v>1</v>
      </c>
      <c r="F129" s="6" t="str">
        <f>TEXT(SalesDataTable[[#This Row],[Order Date]],"MMM")</f>
        <v>Jan</v>
      </c>
      <c r="G129" s="5" t="s">
        <v>40</v>
      </c>
      <c r="H129" s="5" t="s">
        <v>51</v>
      </c>
      <c r="I129" s="5" t="s">
        <v>22</v>
      </c>
      <c r="J129" s="5" t="s">
        <v>23</v>
      </c>
      <c r="K129" s="5" t="s">
        <v>24</v>
      </c>
      <c r="L129" s="5" t="s">
        <v>42</v>
      </c>
      <c r="M129" s="7">
        <v>3</v>
      </c>
      <c r="N129" s="8">
        <v>49.95</v>
      </c>
      <c r="O129" s="8">
        <f>SalesDataTable[[#This Row],[Units Sold]]*SalesDataTable[[#This Row],[Unit Price]]</f>
        <v>149.85000000000002</v>
      </c>
      <c r="P129" s="9">
        <v>0</v>
      </c>
      <c r="Q129" s="21">
        <f>SalesDataTable[[#This Row],[Units Sold]]*SalesDataTable[[#This Row],[Unit Price]]*SalesDataTable[[#This Row],[Discount %]]</f>
        <v>0</v>
      </c>
      <c r="R129" s="8">
        <v>22.55</v>
      </c>
      <c r="S129" s="8">
        <f t="shared" si="4"/>
        <v>149.85000000000002</v>
      </c>
      <c r="T129" s="8">
        <f t="shared" si="5"/>
        <v>67.650000000000006</v>
      </c>
      <c r="U129" s="8">
        <f t="shared" si="6"/>
        <v>82.200000000000017</v>
      </c>
      <c r="V129" s="10">
        <f t="shared" si="7"/>
        <v>0.54854854854854862</v>
      </c>
    </row>
    <row r="130" spans="1:22" ht="15.6" x14ac:dyDescent="0.3">
      <c r="A130" s="3">
        <v>1654</v>
      </c>
      <c r="B130" s="4">
        <v>46050</v>
      </c>
      <c r="C130" s="5">
        <f>YEAR(SalesDataTable[[#This Row],[Order Date]])</f>
        <v>2026</v>
      </c>
      <c r="D130" s="6" t="str">
        <f>"Q"&amp;ROUNDUP(MONTH(SalesDataTable[[#This Row],[Order Date]])/3,0)</f>
        <v>Q1</v>
      </c>
      <c r="E130" s="5">
        <f>MONTH(SalesDataTable[[#This Row],[Order Date]])</f>
        <v>1</v>
      </c>
      <c r="F130" s="6" t="str">
        <f>TEXT(SalesDataTable[[#This Row],[Order Date]],"MMM")</f>
        <v>Jan</v>
      </c>
      <c r="G130" s="5" t="s">
        <v>26</v>
      </c>
      <c r="H130" s="5" t="s">
        <v>47</v>
      </c>
      <c r="I130" s="5" t="s">
        <v>48</v>
      </c>
      <c r="J130" s="5" t="s">
        <v>36</v>
      </c>
      <c r="K130" s="5" t="s">
        <v>29</v>
      </c>
      <c r="L130" s="5" t="s">
        <v>66</v>
      </c>
      <c r="M130" s="7">
        <v>1</v>
      </c>
      <c r="N130" s="8">
        <v>70.41</v>
      </c>
      <c r="O130" s="8">
        <f>SalesDataTable[[#This Row],[Units Sold]]*SalesDataTable[[#This Row],[Unit Price]]</f>
        <v>70.41</v>
      </c>
      <c r="P130" s="9">
        <v>0</v>
      </c>
      <c r="Q130" s="21">
        <f>SalesDataTable[[#This Row],[Units Sold]]*SalesDataTable[[#This Row],[Unit Price]]*SalesDataTable[[#This Row],[Discount %]]</f>
        <v>0</v>
      </c>
      <c r="R130" s="8">
        <v>32.74</v>
      </c>
      <c r="S130" s="8">
        <f t="shared" ref="S130:S193" si="8">M130*N130*(1-P130)</f>
        <v>70.41</v>
      </c>
      <c r="T130" s="8">
        <f t="shared" ref="T130:T193" si="9">M130*R130</f>
        <v>32.74</v>
      </c>
      <c r="U130" s="8">
        <f t="shared" ref="U130:U193" si="10">S130-T130</f>
        <v>37.669999999999995</v>
      </c>
      <c r="V130" s="10">
        <f t="shared" ref="V130:V193" si="11">IFERROR(U130/S130,0)</f>
        <v>0.53500923164323244</v>
      </c>
    </row>
    <row r="131" spans="1:22" ht="15.6" x14ac:dyDescent="0.3">
      <c r="A131" s="3">
        <v>2203</v>
      </c>
      <c r="B131" s="4">
        <v>46050</v>
      </c>
      <c r="C131" s="5">
        <f>YEAR(SalesDataTable[[#This Row],[Order Date]])</f>
        <v>2026</v>
      </c>
      <c r="D131" s="6" t="str">
        <f>"Q"&amp;ROUNDUP(MONTH(SalesDataTable[[#This Row],[Order Date]])/3,0)</f>
        <v>Q1</v>
      </c>
      <c r="E131" s="5">
        <f>MONTH(SalesDataTable[[#This Row],[Order Date]])</f>
        <v>1</v>
      </c>
      <c r="F131" s="6" t="str">
        <f>TEXT(SalesDataTable[[#This Row],[Order Date]],"MMM")</f>
        <v>Jan</v>
      </c>
      <c r="G131" s="5" t="s">
        <v>31</v>
      </c>
      <c r="H131" s="5" t="s">
        <v>72</v>
      </c>
      <c r="I131" s="5" t="s">
        <v>48</v>
      </c>
      <c r="J131" s="5" t="s">
        <v>23</v>
      </c>
      <c r="K131" s="5" t="s">
        <v>29</v>
      </c>
      <c r="L131" s="5" t="s">
        <v>66</v>
      </c>
      <c r="M131" s="7">
        <v>2</v>
      </c>
      <c r="N131" s="8">
        <v>70.290000000000006</v>
      </c>
      <c r="O131" s="8">
        <f>SalesDataTable[[#This Row],[Units Sold]]*SalesDataTable[[#This Row],[Unit Price]]</f>
        <v>140.58000000000001</v>
      </c>
      <c r="P131" s="9">
        <v>0.15</v>
      </c>
      <c r="Q131" s="21">
        <f>SalesDataTable[[#This Row],[Units Sold]]*SalesDataTable[[#This Row],[Unit Price]]*SalesDataTable[[#This Row],[Discount %]]</f>
        <v>21.087</v>
      </c>
      <c r="R131" s="8">
        <v>31.84</v>
      </c>
      <c r="S131" s="8">
        <f t="shared" si="8"/>
        <v>119.49300000000001</v>
      </c>
      <c r="T131" s="8">
        <f t="shared" si="9"/>
        <v>63.68</v>
      </c>
      <c r="U131" s="8">
        <f t="shared" si="10"/>
        <v>55.813000000000009</v>
      </c>
      <c r="V131" s="10">
        <f t="shared" si="11"/>
        <v>0.46708175374289712</v>
      </c>
    </row>
    <row r="132" spans="1:22" ht="15.6" x14ac:dyDescent="0.3">
      <c r="A132" s="3">
        <v>3352</v>
      </c>
      <c r="B132" s="4">
        <v>46050</v>
      </c>
      <c r="C132" s="5">
        <f>YEAR(SalesDataTable[[#This Row],[Order Date]])</f>
        <v>2026</v>
      </c>
      <c r="D132" s="6" t="str">
        <f>"Q"&amp;ROUNDUP(MONTH(SalesDataTable[[#This Row],[Order Date]])/3,0)</f>
        <v>Q1</v>
      </c>
      <c r="E132" s="5">
        <f>MONTH(SalesDataTable[[#This Row],[Order Date]])</f>
        <v>1</v>
      </c>
      <c r="F132" s="6" t="str">
        <f>TEXT(SalesDataTable[[#This Row],[Order Date]],"MMM")</f>
        <v>Jan</v>
      </c>
      <c r="G132" s="5" t="s">
        <v>31</v>
      </c>
      <c r="H132" s="5" t="s">
        <v>72</v>
      </c>
      <c r="I132" s="5" t="s">
        <v>22</v>
      </c>
      <c r="J132" s="5" t="s">
        <v>36</v>
      </c>
      <c r="K132" s="5" t="s">
        <v>29</v>
      </c>
      <c r="L132" s="5" t="s">
        <v>30</v>
      </c>
      <c r="M132" s="7">
        <v>4</v>
      </c>
      <c r="N132" s="8">
        <v>91.46</v>
      </c>
      <c r="O132" s="8">
        <f>SalesDataTable[[#This Row],[Units Sold]]*SalesDataTable[[#This Row],[Unit Price]]</f>
        <v>365.84</v>
      </c>
      <c r="P132" s="9">
        <v>0</v>
      </c>
      <c r="Q132" s="21">
        <f>SalesDataTable[[#This Row],[Units Sold]]*SalesDataTable[[#This Row],[Unit Price]]*SalesDataTable[[#This Row],[Discount %]]</f>
        <v>0</v>
      </c>
      <c r="R132" s="8">
        <v>44.04</v>
      </c>
      <c r="S132" s="8">
        <f t="shared" si="8"/>
        <v>365.84</v>
      </c>
      <c r="T132" s="8">
        <f t="shared" si="9"/>
        <v>176.16</v>
      </c>
      <c r="U132" s="8">
        <f t="shared" si="10"/>
        <v>189.67999999999998</v>
      </c>
      <c r="V132" s="10">
        <f t="shared" si="11"/>
        <v>0.51847802317953207</v>
      </c>
    </row>
    <row r="133" spans="1:22" ht="15.6" x14ac:dyDescent="0.3">
      <c r="A133" s="3">
        <v>183</v>
      </c>
      <c r="B133" s="4">
        <v>46051</v>
      </c>
      <c r="C133" s="5">
        <f>YEAR(SalesDataTable[[#This Row],[Order Date]])</f>
        <v>2026</v>
      </c>
      <c r="D133" s="6" t="str">
        <f>"Q"&amp;ROUNDUP(MONTH(SalesDataTable[[#This Row],[Order Date]])/3,0)</f>
        <v>Q1</v>
      </c>
      <c r="E133" s="5">
        <f>MONTH(SalesDataTable[[#This Row],[Order Date]])</f>
        <v>1</v>
      </c>
      <c r="F133" s="6" t="str">
        <f>TEXT(SalesDataTable[[#This Row],[Order Date]],"MMM")</f>
        <v>Jan</v>
      </c>
      <c r="G133" s="5" t="s">
        <v>26</v>
      </c>
      <c r="H133" s="5" t="s">
        <v>63</v>
      </c>
      <c r="I133" s="5" t="s">
        <v>22</v>
      </c>
      <c r="J133" s="5" t="s">
        <v>33</v>
      </c>
      <c r="K133" s="5" t="s">
        <v>43</v>
      </c>
      <c r="L133" s="5" t="s">
        <v>71</v>
      </c>
      <c r="M133" s="7">
        <v>2</v>
      </c>
      <c r="N133" s="8">
        <v>123.27</v>
      </c>
      <c r="O133" s="8">
        <f>SalesDataTable[[#This Row],[Units Sold]]*SalesDataTable[[#This Row],[Unit Price]]</f>
        <v>246.54</v>
      </c>
      <c r="P133" s="9">
        <v>0</v>
      </c>
      <c r="Q133" s="21">
        <f>SalesDataTable[[#This Row],[Units Sold]]*SalesDataTable[[#This Row],[Unit Price]]*SalesDataTable[[#This Row],[Discount %]]</f>
        <v>0</v>
      </c>
      <c r="R133" s="8">
        <v>60.26</v>
      </c>
      <c r="S133" s="8">
        <f t="shared" si="8"/>
        <v>246.54</v>
      </c>
      <c r="T133" s="8">
        <f t="shared" si="9"/>
        <v>120.52</v>
      </c>
      <c r="U133" s="8">
        <f t="shared" si="10"/>
        <v>126.02</v>
      </c>
      <c r="V133" s="10">
        <f t="shared" si="11"/>
        <v>0.51115437657175311</v>
      </c>
    </row>
    <row r="134" spans="1:22" ht="15.6" x14ac:dyDescent="0.3">
      <c r="A134" s="3">
        <v>3525</v>
      </c>
      <c r="B134" s="4">
        <v>46051</v>
      </c>
      <c r="C134" s="5">
        <f>YEAR(SalesDataTable[[#This Row],[Order Date]])</f>
        <v>2026</v>
      </c>
      <c r="D134" s="6" t="str">
        <f>"Q"&amp;ROUNDUP(MONTH(SalesDataTable[[#This Row],[Order Date]])/3,0)</f>
        <v>Q1</v>
      </c>
      <c r="E134" s="5">
        <f>MONTH(SalesDataTable[[#This Row],[Order Date]])</f>
        <v>1</v>
      </c>
      <c r="F134" s="6" t="str">
        <f>TEXT(SalesDataTable[[#This Row],[Order Date]],"MMM")</f>
        <v>Jan</v>
      </c>
      <c r="G134" s="5" t="s">
        <v>31</v>
      </c>
      <c r="H134" s="5" t="s">
        <v>45</v>
      </c>
      <c r="I134" s="5" t="s">
        <v>28</v>
      </c>
      <c r="J134" s="5" t="s">
        <v>36</v>
      </c>
      <c r="K134" s="5" t="s">
        <v>54</v>
      </c>
      <c r="L134" s="5" t="s">
        <v>65</v>
      </c>
      <c r="M134" s="7">
        <v>3</v>
      </c>
      <c r="N134" s="8">
        <v>49.63</v>
      </c>
      <c r="O134" s="8">
        <f>SalesDataTable[[#This Row],[Units Sold]]*SalesDataTable[[#This Row],[Unit Price]]</f>
        <v>148.89000000000001</v>
      </c>
      <c r="P134" s="9">
        <v>0.1</v>
      </c>
      <c r="Q134" s="21">
        <f>SalesDataTable[[#This Row],[Units Sold]]*SalesDataTable[[#This Row],[Unit Price]]*SalesDataTable[[#This Row],[Discount %]]</f>
        <v>14.889000000000003</v>
      </c>
      <c r="R134" s="8">
        <v>22.06</v>
      </c>
      <c r="S134" s="8">
        <f t="shared" si="8"/>
        <v>134.001</v>
      </c>
      <c r="T134" s="8">
        <f t="shared" si="9"/>
        <v>66.179999999999993</v>
      </c>
      <c r="U134" s="8">
        <f t="shared" si="10"/>
        <v>67.821000000000012</v>
      </c>
      <c r="V134" s="10">
        <f t="shared" si="11"/>
        <v>0.50612308863366695</v>
      </c>
    </row>
    <row r="135" spans="1:22" ht="15.6" x14ac:dyDescent="0.3">
      <c r="A135" s="3">
        <v>4299</v>
      </c>
      <c r="B135" s="4">
        <v>46051</v>
      </c>
      <c r="C135" s="5">
        <f>YEAR(SalesDataTable[[#This Row],[Order Date]])</f>
        <v>2026</v>
      </c>
      <c r="D135" s="6" t="str">
        <f>"Q"&amp;ROUNDUP(MONTH(SalesDataTable[[#This Row],[Order Date]])/3,0)</f>
        <v>Q1</v>
      </c>
      <c r="E135" s="5">
        <f>MONTH(SalesDataTable[[#This Row],[Order Date]])</f>
        <v>1</v>
      </c>
      <c r="F135" s="6" t="str">
        <f>TEXT(SalesDataTable[[#This Row],[Order Date]],"MMM")</f>
        <v>Jan</v>
      </c>
      <c r="G135" s="5" t="s">
        <v>20</v>
      </c>
      <c r="H135" s="5" t="s">
        <v>56</v>
      </c>
      <c r="I135" s="5" t="s">
        <v>28</v>
      </c>
      <c r="J135" s="5" t="s">
        <v>36</v>
      </c>
      <c r="K135" s="5" t="s">
        <v>34</v>
      </c>
      <c r="L135" s="5" t="s">
        <v>64</v>
      </c>
      <c r="M135" s="7">
        <v>12</v>
      </c>
      <c r="N135" s="8">
        <v>132.21</v>
      </c>
      <c r="O135" s="8">
        <f>SalesDataTable[[#This Row],[Units Sold]]*SalesDataTable[[#This Row],[Unit Price]]</f>
        <v>1586.52</v>
      </c>
      <c r="P135" s="9">
        <v>0.1</v>
      </c>
      <c r="Q135" s="21">
        <f>SalesDataTable[[#This Row],[Units Sold]]*SalesDataTable[[#This Row],[Unit Price]]*SalesDataTable[[#This Row],[Discount %]]</f>
        <v>158.65200000000002</v>
      </c>
      <c r="R135" s="8">
        <v>68.95</v>
      </c>
      <c r="S135" s="8">
        <f t="shared" si="8"/>
        <v>1427.8679999999999</v>
      </c>
      <c r="T135" s="8">
        <f t="shared" si="9"/>
        <v>827.40000000000009</v>
      </c>
      <c r="U135" s="8">
        <f t="shared" si="10"/>
        <v>600.46799999999985</v>
      </c>
      <c r="V135" s="10">
        <f t="shared" si="11"/>
        <v>0.42053467127213429</v>
      </c>
    </row>
    <row r="136" spans="1:22" ht="15.6" x14ac:dyDescent="0.3">
      <c r="A136" s="3">
        <v>748</v>
      </c>
      <c r="B136" s="4">
        <v>46052</v>
      </c>
      <c r="C136" s="5">
        <f>YEAR(SalesDataTable[[#This Row],[Order Date]])</f>
        <v>2026</v>
      </c>
      <c r="D136" s="6" t="str">
        <f>"Q"&amp;ROUNDUP(MONTH(SalesDataTable[[#This Row],[Order Date]])/3,0)</f>
        <v>Q1</v>
      </c>
      <c r="E136" s="5">
        <f>MONTH(SalesDataTable[[#This Row],[Order Date]])</f>
        <v>1</v>
      </c>
      <c r="F136" s="6" t="str">
        <f>TEXT(SalesDataTable[[#This Row],[Order Date]],"MMM")</f>
        <v>Jan</v>
      </c>
      <c r="G136" s="5" t="s">
        <v>26</v>
      </c>
      <c r="H136" s="5" t="s">
        <v>27</v>
      </c>
      <c r="I136" s="5" t="s">
        <v>39</v>
      </c>
      <c r="J136" s="5" t="s">
        <v>36</v>
      </c>
      <c r="K136" s="5" t="s">
        <v>24</v>
      </c>
      <c r="L136" s="5" t="s">
        <v>46</v>
      </c>
      <c r="M136" s="7">
        <v>1</v>
      </c>
      <c r="N136" s="8">
        <v>39.549999999999997</v>
      </c>
      <c r="O136" s="8">
        <f>SalesDataTable[[#This Row],[Units Sold]]*SalesDataTable[[#This Row],[Unit Price]]</f>
        <v>39.549999999999997</v>
      </c>
      <c r="P136" s="9">
        <v>0</v>
      </c>
      <c r="Q136" s="21">
        <f>SalesDataTable[[#This Row],[Units Sold]]*SalesDataTable[[#This Row],[Unit Price]]*SalesDataTable[[#This Row],[Discount %]]</f>
        <v>0</v>
      </c>
      <c r="R136" s="8">
        <v>17.059999999999999</v>
      </c>
      <c r="S136" s="8">
        <f t="shared" si="8"/>
        <v>39.549999999999997</v>
      </c>
      <c r="T136" s="8">
        <f t="shared" si="9"/>
        <v>17.059999999999999</v>
      </c>
      <c r="U136" s="8">
        <f t="shared" si="10"/>
        <v>22.49</v>
      </c>
      <c r="V136" s="10">
        <f t="shared" si="11"/>
        <v>0.56864728192161818</v>
      </c>
    </row>
    <row r="137" spans="1:22" ht="15.6" x14ac:dyDescent="0.3">
      <c r="A137" s="3">
        <v>3117</v>
      </c>
      <c r="B137" s="4">
        <v>46052</v>
      </c>
      <c r="C137" s="5">
        <f>YEAR(SalesDataTable[[#This Row],[Order Date]])</f>
        <v>2026</v>
      </c>
      <c r="D137" s="6" t="str">
        <f>"Q"&amp;ROUNDUP(MONTH(SalesDataTable[[#This Row],[Order Date]])/3,0)</f>
        <v>Q1</v>
      </c>
      <c r="E137" s="5">
        <f>MONTH(SalesDataTable[[#This Row],[Order Date]])</f>
        <v>1</v>
      </c>
      <c r="F137" s="6" t="str">
        <f>TEXT(SalesDataTable[[#This Row],[Order Date]],"MMM")</f>
        <v>Jan</v>
      </c>
      <c r="G137" s="5" t="s">
        <v>26</v>
      </c>
      <c r="H137" s="5" t="s">
        <v>63</v>
      </c>
      <c r="I137" s="5" t="s">
        <v>22</v>
      </c>
      <c r="J137" s="5" t="s">
        <v>33</v>
      </c>
      <c r="K137" s="5" t="s">
        <v>43</v>
      </c>
      <c r="L137" s="5" t="s">
        <v>60</v>
      </c>
      <c r="M137" s="7">
        <v>3</v>
      </c>
      <c r="N137" s="8">
        <v>80.08</v>
      </c>
      <c r="O137" s="8">
        <f>SalesDataTable[[#This Row],[Units Sold]]*SalesDataTable[[#This Row],[Unit Price]]</f>
        <v>240.24</v>
      </c>
      <c r="P137" s="9">
        <v>0</v>
      </c>
      <c r="Q137" s="21">
        <f>SalesDataTable[[#This Row],[Units Sold]]*SalesDataTable[[#This Row],[Unit Price]]*SalesDataTable[[#This Row],[Discount %]]</f>
        <v>0</v>
      </c>
      <c r="R137" s="8">
        <v>39.450000000000003</v>
      </c>
      <c r="S137" s="8">
        <f t="shared" si="8"/>
        <v>240.24</v>
      </c>
      <c r="T137" s="8">
        <f t="shared" si="9"/>
        <v>118.35000000000001</v>
      </c>
      <c r="U137" s="8">
        <f t="shared" si="10"/>
        <v>121.89</v>
      </c>
      <c r="V137" s="10">
        <f t="shared" si="11"/>
        <v>0.50736763236763238</v>
      </c>
    </row>
    <row r="138" spans="1:22" ht="15.6" x14ac:dyDescent="0.3">
      <c r="A138" s="3">
        <v>3328</v>
      </c>
      <c r="B138" s="4">
        <v>46052</v>
      </c>
      <c r="C138" s="5">
        <f>YEAR(SalesDataTable[[#This Row],[Order Date]])</f>
        <v>2026</v>
      </c>
      <c r="D138" s="6" t="str">
        <f>"Q"&amp;ROUNDUP(MONTH(SalesDataTable[[#This Row],[Order Date]])/3,0)</f>
        <v>Q1</v>
      </c>
      <c r="E138" s="5">
        <f>MONTH(SalesDataTable[[#This Row],[Order Date]])</f>
        <v>1</v>
      </c>
      <c r="F138" s="6" t="str">
        <f>TEXT(SalesDataTable[[#This Row],[Order Date]],"MMM")</f>
        <v>Jan</v>
      </c>
      <c r="G138" s="5" t="s">
        <v>31</v>
      </c>
      <c r="H138" s="5" t="s">
        <v>45</v>
      </c>
      <c r="I138" s="5" t="s">
        <v>39</v>
      </c>
      <c r="J138" s="5" t="s">
        <v>23</v>
      </c>
      <c r="K138" s="5" t="s">
        <v>54</v>
      </c>
      <c r="L138" s="5" t="s">
        <v>58</v>
      </c>
      <c r="M138" s="7">
        <v>1</v>
      </c>
      <c r="N138" s="8">
        <v>120.48</v>
      </c>
      <c r="O138" s="8">
        <f>SalesDataTable[[#This Row],[Units Sold]]*SalesDataTable[[#This Row],[Unit Price]]</f>
        <v>120.48</v>
      </c>
      <c r="P138" s="9">
        <v>0</v>
      </c>
      <c r="Q138" s="21">
        <f>SalesDataTable[[#This Row],[Units Sold]]*SalesDataTable[[#This Row],[Unit Price]]*SalesDataTable[[#This Row],[Discount %]]</f>
        <v>0</v>
      </c>
      <c r="R138" s="8">
        <v>69.55</v>
      </c>
      <c r="S138" s="8">
        <f t="shared" si="8"/>
        <v>120.48</v>
      </c>
      <c r="T138" s="8">
        <f t="shared" si="9"/>
        <v>69.55</v>
      </c>
      <c r="U138" s="8">
        <f t="shared" si="10"/>
        <v>50.930000000000007</v>
      </c>
      <c r="V138" s="10">
        <f t="shared" si="11"/>
        <v>0.42272576361221786</v>
      </c>
    </row>
    <row r="139" spans="1:22" ht="15.6" x14ac:dyDescent="0.3">
      <c r="A139" s="3">
        <v>3822</v>
      </c>
      <c r="B139" s="4">
        <v>46052</v>
      </c>
      <c r="C139" s="5">
        <f>YEAR(SalesDataTable[[#This Row],[Order Date]])</f>
        <v>2026</v>
      </c>
      <c r="D139" s="6" t="str">
        <f>"Q"&amp;ROUNDUP(MONTH(SalesDataTable[[#This Row],[Order Date]])/3,0)</f>
        <v>Q1</v>
      </c>
      <c r="E139" s="5">
        <f>MONTH(SalesDataTable[[#This Row],[Order Date]])</f>
        <v>1</v>
      </c>
      <c r="F139" s="6" t="str">
        <f>TEXT(SalesDataTable[[#This Row],[Order Date]],"MMM")</f>
        <v>Jan</v>
      </c>
      <c r="G139" s="5" t="s">
        <v>40</v>
      </c>
      <c r="H139" s="5" t="s">
        <v>51</v>
      </c>
      <c r="I139" s="5" t="s">
        <v>22</v>
      </c>
      <c r="J139" s="5" t="s">
        <v>23</v>
      </c>
      <c r="K139" s="5" t="s">
        <v>54</v>
      </c>
      <c r="L139" s="5" t="s">
        <v>55</v>
      </c>
      <c r="M139" s="7">
        <v>1</v>
      </c>
      <c r="N139" s="8">
        <v>39.369999999999997</v>
      </c>
      <c r="O139" s="8">
        <f>SalesDataTable[[#This Row],[Units Sold]]*SalesDataTable[[#This Row],[Unit Price]]</f>
        <v>39.369999999999997</v>
      </c>
      <c r="P139" s="9">
        <v>0.05</v>
      </c>
      <c r="Q139" s="21">
        <f>SalesDataTable[[#This Row],[Units Sold]]*SalesDataTable[[#This Row],[Unit Price]]*SalesDataTable[[#This Row],[Discount %]]</f>
        <v>1.9684999999999999</v>
      </c>
      <c r="R139" s="8">
        <v>14.66</v>
      </c>
      <c r="S139" s="8">
        <f t="shared" si="8"/>
        <v>37.401499999999999</v>
      </c>
      <c r="T139" s="8">
        <f t="shared" si="9"/>
        <v>14.66</v>
      </c>
      <c r="U139" s="8">
        <f t="shared" si="10"/>
        <v>22.741499999999998</v>
      </c>
      <c r="V139" s="10">
        <f t="shared" si="11"/>
        <v>0.60803711081106371</v>
      </c>
    </row>
    <row r="140" spans="1:22" ht="15.6" x14ac:dyDescent="0.3">
      <c r="A140" s="3">
        <v>4125</v>
      </c>
      <c r="B140" s="4">
        <v>46052</v>
      </c>
      <c r="C140" s="5">
        <f>YEAR(SalesDataTable[[#This Row],[Order Date]])</f>
        <v>2026</v>
      </c>
      <c r="D140" s="6" t="str">
        <f>"Q"&amp;ROUNDUP(MONTH(SalesDataTable[[#This Row],[Order Date]])/3,0)</f>
        <v>Q1</v>
      </c>
      <c r="E140" s="5">
        <f>MONTH(SalesDataTable[[#This Row],[Order Date]])</f>
        <v>1</v>
      </c>
      <c r="F140" s="6" t="str">
        <f>TEXT(SalesDataTable[[#This Row],[Order Date]],"MMM")</f>
        <v>Jan</v>
      </c>
      <c r="G140" s="5" t="s">
        <v>26</v>
      </c>
      <c r="H140" s="5" t="s">
        <v>63</v>
      </c>
      <c r="I140" s="5" t="s">
        <v>28</v>
      </c>
      <c r="J140" s="5" t="s">
        <v>36</v>
      </c>
      <c r="K140" s="5" t="s">
        <v>43</v>
      </c>
      <c r="L140" s="5" t="s">
        <v>60</v>
      </c>
      <c r="M140" s="7">
        <v>8</v>
      </c>
      <c r="N140" s="8">
        <v>81.06</v>
      </c>
      <c r="O140" s="8">
        <f>SalesDataTable[[#This Row],[Units Sold]]*SalesDataTable[[#This Row],[Unit Price]]</f>
        <v>648.48</v>
      </c>
      <c r="P140" s="9">
        <v>0.15</v>
      </c>
      <c r="Q140" s="21">
        <f>SalesDataTable[[#This Row],[Units Sold]]*SalesDataTable[[#This Row],[Unit Price]]*SalesDataTable[[#This Row],[Discount %]]</f>
        <v>97.272000000000006</v>
      </c>
      <c r="R140" s="8">
        <v>39.549999999999997</v>
      </c>
      <c r="S140" s="8">
        <f t="shared" si="8"/>
        <v>551.20799999999997</v>
      </c>
      <c r="T140" s="8">
        <f t="shared" si="9"/>
        <v>316.39999999999998</v>
      </c>
      <c r="U140" s="8">
        <f t="shared" si="10"/>
        <v>234.80799999999999</v>
      </c>
      <c r="V140" s="10">
        <f t="shared" si="11"/>
        <v>0.42598801178502488</v>
      </c>
    </row>
    <row r="141" spans="1:22" ht="15.6" x14ac:dyDescent="0.3">
      <c r="A141" s="3">
        <v>4592</v>
      </c>
      <c r="B141" s="4">
        <v>46052</v>
      </c>
      <c r="C141" s="5">
        <f>YEAR(SalesDataTable[[#This Row],[Order Date]])</f>
        <v>2026</v>
      </c>
      <c r="D141" s="6" t="str">
        <f>"Q"&amp;ROUNDUP(MONTH(SalesDataTable[[#This Row],[Order Date]])/3,0)</f>
        <v>Q1</v>
      </c>
      <c r="E141" s="5">
        <f>MONTH(SalesDataTable[[#This Row],[Order Date]])</f>
        <v>1</v>
      </c>
      <c r="F141" s="6" t="str">
        <f>TEXT(SalesDataTable[[#This Row],[Order Date]],"MMM")</f>
        <v>Jan</v>
      </c>
      <c r="G141" s="5" t="s">
        <v>26</v>
      </c>
      <c r="H141" s="5" t="s">
        <v>63</v>
      </c>
      <c r="I141" s="5" t="s">
        <v>48</v>
      </c>
      <c r="J141" s="5" t="s">
        <v>23</v>
      </c>
      <c r="K141" s="5" t="s">
        <v>54</v>
      </c>
      <c r="L141" s="5" t="s">
        <v>58</v>
      </c>
      <c r="M141" s="7">
        <v>5</v>
      </c>
      <c r="N141" s="8">
        <v>120.4</v>
      </c>
      <c r="O141" s="8">
        <f>SalesDataTable[[#This Row],[Units Sold]]*SalesDataTable[[#This Row],[Unit Price]]</f>
        <v>602</v>
      </c>
      <c r="P141" s="9">
        <v>0</v>
      </c>
      <c r="Q141" s="21">
        <f>SalesDataTable[[#This Row],[Units Sold]]*SalesDataTable[[#This Row],[Unit Price]]*SalesDataTable[[#This Row],[Discount %]]</f>
        <v>0</v>
      </c>
      <c r="R141" s="8">
        <v>69.510000000000005</v>
      </c>
      <c r="S141" s="8">
        <f t="shared" si="8"/>
        <v>602</v>
      </c>
      <c r="T141" s="8">
        <f t="shared" si="9"/>
        <v>347.55</v>
      </c>
      <c r="U141" s="8">
        <f t="shared" si="10"/>
        <v>254.45</v>
      </c>
      <c r="V141" s="10">
        <f t="shared" si="11"/>
        <v>0.42267441860465116</v>
      </c>
    </row>
    <row r="142" spans="1:22" ht="15.6" x14ac:dyDescent="0.3">
      <c r="A142" s="3">
        <v>373</v>
      </c>
      <c r="B142" s="4">
        <v>46053</v>
      </c>
      <c r="C142" s="5">
        <f>YEAR(SalesDataTable[[#This Row],[Order Date]])</f>
        <v>2026</v>
      </c>
      <c r="D142" s="6" t="str">
        <f>"Q"&amp;ROUNDUP(MONTH(SalesDataTable[[#This Row],[Order Date]])/3,0)</f>
        <v>Q1</v>
      </c>
      <c r="E142" s="5">
        <f>MONTH(SalesDataTable[[#This Row],[Order Date]])</f>
        <v>1</v>
      </c>
      <c r="F142" s="6" t="str">
        <f>TEXT(SalesDataTable[[#This Row],[Order Date]],"MMM")</f>
        <v>Jan</v>
      </c>
      <c r="G142" s="5" t="s">
        <v>31</v>
      </c>
      <c r="H142" s="5" t="s">
        <v>59</v>
      </c>
      <c r="I142" s="5" t="s">
        <v>28</v>
      </c>
      <c r="J142" s="5" t="s">
        <v>36</v>
      </c>
      <c r="K142" s="5" t="s">
        <v>34</v>
      </c>
      <c r="L142" s="5" t="s">
        <v>52</v>
      </c>
      <c r="M142" s="7">
        <v>10</v>
      </c>
      <c r="N142" s="8">
        <v>47.71</v>
      </c>
      <c r="O142" s="8">
        <f>SalesDataTable[[#This Row],[Units Sold]]*SalesDataTable[[#This Row],[Unit Price]]</f>
        <v>477.1</v>
      </c>
      <c r="P142" s="9">
        <v>0.1</v>
      </c>
      <c r="Q142" s="21">
        <f>SalesDataTable[[#This Row],[Units Sold]]*SalesDataTable[[#This Row],[Unit Price]]*SalesDataTable[[#This Row],[Discount %]]</f>
        <v>47.710000000000008</v>
      </c>
      <c r="R142" s="8">
        <v>18.649999999999999</v>
      </c>
      <c r="S142" s="8">
        <f t="shared" si="8"/>
        <v>429.39000000000004</v>
      </c>
      <c r="T142" s="8">
        <f t="shared" si="9"/>
        <v>186.5</v>
      </c>
      <c r="U142" s="8">
        <f t="shared" si="10"/>
        <v>242.89000000000004</v>
      </c>
      <c r="V142" s="10">
        <f t="shared" si="11"/>
        <v>0.56566291716155481</v>
      </c>
    </row>
    <row r="143" spans="1:22" ht="15.6" x14ac:dyDescent="0.3">
      <c r="A143" s="3">
        <v>672</v>
      </c>
      <c r="B143" s="4">
        <v>46053</v>
      </c>
      <c r="C143" s="5">
        <f>YEAR(SalesDataTable[[#This Row],[Order Date]])</f>
        <v>2026</v>
      </c>
      <c r="D143" s="6" t="str">
        <f>"Q"&amp;ROUNDUP(MONTH(SalesDataTable[[#This Row],[Order Date]])/3,0)</f>
        <v>Q1</v>
      </c>
      <c r="E143" s="5">
        <f>MONTH(SalesDataTable[[#This Row],[Order Date]])</f>
        <v>1</v>
      </c>
      <c r="F143" s="6" t="str">
        <f>TEXT(SalesDataTable[[#This Row],[Order Date]],"MMM")</f>
        <v>Jan</v>
      </c>
      <c r="G143" s="5" t="s">
        <v>20</v>
      </c>
      <c r="H143" s="5" t="s">
        <v>56</v>
      </c>
      <c r="I143" s="5" t="s">
        <v>22</v>
      </c>
      <c r="J143" s="5" t="s">
        <v>36</v>
      </c>
      <c r="K143" s="5" t="s">
        <v>24</v>
      </c>
      <c r="L143" s="5" t="s">
        <v>50</v>
      </c>
      <c r="M143" s="7">
        <v>1</v>
      </c>
      <c r="N143" s="8">
        <v>102.92</v>
      </c>
      <c r="O143" s="8">
        <f>SalesDataTable[[#This Row],[Units Sold]]*SalesDataTable[[#This Row],[Unit Price]]</f>
        <v>102.92</v>
      </c>
      <c r="P143" s="9">
        <v>0.05</v>
      </c>
      <c r="Q143" s="21">
        <f>SalesDataTable[[#This Row],[Units Sold]]*SalesDataTable[[#This Row],[Unit Price]]*SalesDataTable[[#This Row],[Discount %]]</f>
        <v>5.1460000000000008</v>
      </c>
      <c r="R143" s="8">
        <v>50.92</v>
      </c>
      <c r="S143" s="8">
        <f t="shared" si="8"/>
        <v>97.774000000000001</v>
      </c>
      <c r="T143" s="8">
        <f t="shared" si="9"/>
        <v>50.92</v>
      </c>
      <c r="U143" s="8">
        <f t="shared" si="10"/>
        <v>46.853999999999999</v>
      </c>
      <c r="V143" s="10">
        <f t="shared" si="11"/>
        <v>0.4792071511853867</v>
      </c>
    </row>
    <row r="144" spans="1:22" ht="15.6" x14ac:dyDescent="0.3">
      <c r="A144" s="3">
        <v>1125</v>
      </c>
      <c r="B144" s="4">
        <v>46053</v>
      </c>
      <c r="C144" s="5">
        <f>YEAR(SalesDataTable[[#This Row],[Order Date]])</f>
        <v>2026</v>
      </c>
      <c r="D144" s="6" t="str">
        <f>"Q"&amp;ROUNDUP(MONTH(SalesDataTable[[#This Row],[Order Date]])/3,0)</f>
        <v>Q1</v>
      </c>
      <c r="E144" s="5">
        <f>MONTH(SalesDataTable[[#This Row],[Order Date]])</f>
        <v>1</v>
      </c>
      <c r="F144" s="6" t="str">
        <f>TEXT(SalesDataTable[[#This Row],[Order Date]],"MMM")</f>
        <v>Jan</v>
      </c>
      <c r="G144" s="5" t="s">
        <v>26</v>
      </c>
      <c r="H144" s="5" t="s">
        <v>27</v>
      </c>
      <c r="I144" s="5" t="s">
        <v>22</v>
      </c>
      <c r="J144" s="5" t="s">
        <v>23</v>
      </c>
      <c r="K144" s="5" t="s">
        <v>29</v>
      </c>
      <c r="L144" s="5" t="s">
        <v>66</v>
      </c>
      <c r="M144" s="7">
        <v>1</v>
      </c>
      <c r="N144" s="8">
        <v>72.69</v>
      </c>
      <c r="O144" s="8">
        <f>SalesDataTable[[#This Row],[Units Sold]]*SalesDataTable[[#This Row],[Unit Price]]</f>
        <v>72.69</v>
      </c>
      <c r="P144" s="9">
        <v>0.1</v>
      </c>
      <c r="Q144" s="21">
        <f>SalesDataTable[[#This Row],[Units Sold]]*SalesDataTable[[#This Row],[Unit Price]]*SalesDataTable[[#This Row],[Discount %]]</f>
        <v>7.2690000000000001</v>
      </c>
      <c r="R144" s="8">
        <v>32.67</v>
      </c>
      <c r="S144" s="8">
        <f t="shared" si="8"/>
        <v>65.421000000000006</v>
      </c>
      <c r="T144" s="8">
        <f t="shared" si="9"/>
        <v>32.67</v>
      </c>
      <c r="U144" s="8">
        <f t="shared" si="10"/>
        <v>32.751000000000005</v>
      </c>
      <c r="V144" s="10">
        <f t="shared" si="11"/>
        <v>0.50061906727197691</v>
      </c>
    </row>
    <row r="145" spans="1:22" ht="15.6" x14ac:dyDescent="0.3">
      <c r="A145" s="3">
        <v>1164</v>
      </c>
      <c r="B145" s="4">
        <v>46053</v>
      </c>
      <c r="C145" s="5">
        <f>YEAR(SalesDataTable[[#This Row],[Order Date]])</f>
        <v>2026</v>
      </c>
      <c r="D145" s="6" t="str">
        <f>"Q"&amp;ROUNDUP(MONTH(SalesDataTable[[#This Row],[Order Date]])/3,0)</f>
        <v>Q1</v>
      </c>
      <c r="E145" s="5">
        <f>MONTH(SalesDataTable[[#This Row],[Order Date]])</f>
        <v>1</v>
      </c>
      <c r="F145" s="6" t="str">
        <f>TEXT(SalesDataTable[[#This Row],[Order Date]],"MMM")</f>
        <v>Jan</v>
      </c>
      <c r="G145" s="5" t="s">
        <v>20</v>
      </c>
      <c r="H145" s="5" t="s">
        <v>21</v>
      </c>
      <c r="I145" s="5" t="s">
        <v>22</v>
      </c>
      <c r="J145" s="5" t="s">
        <v>33</v>
      </c>
      <c r="K145" s="5" t="s">
        <v>24</v>
      </c>
      <c r="L145" s="5" t="s">
        <v>25</v>
      </c>
      <c r="M145" s="7">
        <v>1</v>
      </c>
      <c r="N145" s="8">
        <v>79.989999999999995</v>
      </c>
      <c r="O145" s="8">
        <f>SalesDataTable[[#This Row],[Units Sold]]*SalesDataTable[[#This Row],[Unit Price]]</f>
        <v>79.989999999999995</v>
      </c>
      <c r="P145" s="9">
        <v>0.05</v>
      </c>
      <c r="Q145" s="21">
        <f>SalesDataTable[[#This Row],[Units Sold]]*SalesDataTable[[#This Row],[Unit Price]]*SalesDataTable[[#This Row],[Discount %]]</f>
        <v>3.9994999999999998</v>
      </c>
      <c r="R145" s="8">
        <v>43.02</v>
      </c>
      <c r="S145" s="8">
        <f t="shared" si="8"/>
        <v>75.990499999999997</v>
      </c>
      <c r="T145" s="8">
        <f t="shared" si="9"/>
        <v>43.02</v>
      </c>
      <c r="U145" s="8">
        <f t="shared" si="10"/>
        <v>32.970499999999994</v>
      </c>
      <c r="V145" s="10">
        <f t="shared" si="11"/>
        <v>0.43387660299642711</v>
      </c>
    </row>
    <row r="146" spans="1:22" ht="15.6" x14ac:dyDescent="0.3">
      <c r="A146" s="3">
        <v>1613</v>
      </c>
      <c r="B146" s="4">
        <v>46053</v>
      </c>
      <c r="C146" s="5">
        <f>YEAR(SalesDataTable[[#This Row],[Order Date]])</f>
        <v>2026</v>
      </c>
      <c r="D146" s="6" t="str">
        <f>"Q"&amp;ROUNDUP(MONTH(SalesDataTable[[#This Row],[Order Date]])/3,0)</f>
        <v>Q1</v>
      </c>
      <c r="E146" s="5">
        <f>MONTH(SalesDataTable[[#This Row],[Order Date]])</f>
        <v>1</v>
      </c>
      <c r="F146" s="6" t="str">
        <f>TEXT(SalesDataTable[[#This Row],[Order Date]],"MMM")</f>
        <v>Jan</v>
      </c>
      <c r="G146" s="5" t="s">
        <v>26</v>
      </c>
      <c r="H146" s="5" t="s">
        <v>47</v>
      </c>
      <c r="I146" s="5" t="s">
        <v>28</v>
      </c>
      <c r="J146" s="5" t="s">
        <v>36</v>
      </c>
      <c r="K146" s="5" t="s">
        <v>54</v>
      </c>
      <c r="L146" s="5" t="s">
        <v>65</v>
      </c>
      <c r="M146" s="7">
        <v>4</v>
      </c>
      <c r="N146" s="8">
        <v>51.11</v>
      </c>
      <c r="O146" s="8">
        <f>SalesDataTable[[#This Row],[Units Sold]]*SalesDataTable[[#This Row],[Unit Price]]</f>
        <v>204.44</v>
      </c>
      <c r="P146" s="9">
        <v>0.15</v>
      </c>
      <c r="Q146" s="21">
        <f>SalesDataTable[[#This Row],[Units Sold]]*SalesDataTable[[#This Row],[Unit Price]]*SalesDataTable[[#This Row],[Discount %]]</f>
        <v>30.665999999999997</v>
      </c>
      <c r="R146" s="8">
        <v>22.25</v>
      </c>
      <c r="S146" s="8">
        <f t="shared" si="8"/>
        <v>173.774</v>
      </c>
      <c r="T146" s="8">
        <f t="shared" si="9"/>
        <v>89</v>
      </c>
      <c r="U146" s="8">
        <f t="shared" si="10"/>
        <v>84.774000000000001</v>
      </c>
      <c r="V146" s="10">
        <f t="shared" si="11"/>
        <v>0.48784052850253778</v>
      </c>
    </row>
    <row r="147" spans="1:22" ht="15.6" x14ac:dyDescent="0.3">
      <c r="A147" s="3">
        <v>2149</v>
      </c>
      <c r="B147" s="4">
        <v>46053</v>
      </c>
      <c r="C147" s="5">
        <f>YEAR(SalesDataTable[[#This Row],[Order Date]])</f>
        <v>2026</v>
      </c>
      <c r="D147" s="6" t="str">
        <f>"Q"&amp;ROUNDUP(MONTH(SalesDataTable[[#This Row],[Order Date]])/3,0)</f>
        <v>Q1</v>
      </c>
      <c r="E147" s="5">
        <f>MONTH(SalesDataTable[[#This Row],[Order Date]])</f>
        <v>1</v>
      </c>
      <c r="F147" s="6" t="str">
        <f>TEXT(SalesDataTable[[#This Row],[Order Date]],"MMM")</f>
        <v>Jan</v>
      </c>
      <c r="G147" s="5" t="s">
        <v>20</v>
      </c>
      <c r="H147" s="5" t="s">
        <v>70</v>
      </c>
      <c r="I147" s="5" t="s">
        <v>22</v>
      </c>
      <c r="J147" s="5" t="s">
        <v>23</v>
      </c>
      <c r="K147" s="5" t="s">
        <v>54</v>
      </c>
      <c r="L147" s="5" t="s">
        <v>58</v>
      </c>
      <c r="M147" s="7">
        <v>2</v>
      </c>
      <c r="N147" s="8">
        <v>124.83</v>
      </c>
      <c r="O147" s="8">
        <f>SalesDataTable[[#This Row],[Units Sold]]*SalesDataTable[[#This Row],[Unit Price]]</f>
        <v>249.66</v>
      </c>
      <c r="P147" s="9">
        <v>0</v>
      </c>
      <c r="Q147" s="21">
        <f>SalesDataTable[[#This Row],[Units Sold]]*SalesDataTable[[#This Row],[Unit Price]]*SalesDataTable[[#This Row],[Discount %]]</f>
        <v>0</v>
      </c>
      <c r="R147" s="8">
        <v>70.91</v>
      </c>
      <c r="S147" s="8">
        <f t="shared" si="8"/>
        <v>249.66</v>
      </c>
      <c r="T147" s="8">
        <f t="shared" si="9"/>
        <v>141.82</v>
      </c>
      <c r="U147" s="8">
        <f t="shared" si="10"/>
        <v>107.84</v>
      </c>
      <c r="V147" s="10">
        <f t="shared" si="11"/>
        <v>0.43194744853000083</v>
      </c>
    </row>
    <row r="148" spans="1:22" ht="15.6" x14ac:dyDescent="0.3">
      <c r="A148" s="3">
        <v>2593</v>
      </c>
      <c r="B148" s="4">
        <v>46053</v>
      </c>
      <c r="C148" s="5">
        <f>YEAR(SalesDataTable[[#This Row],[Order Date]])</f>
        <v>2026</v>
      </c>
      <c r="D148" s="6" t="str">
        <f>"Q"&amp;ROUNDUP(MONTH(SalesDataTable[[#This Row],[Order Date]])/3,0)</f>
        <v>Q1</v>
      </c>
      <c r="E148" s="5">
        <f>MONTH(SalesDataTable[[#This Row],[Order Date]])</f>
        <v>1</v>
      </c>
      <c r="F148" s="6" t="str">
        <f>TEXT(SalesDataTable[[#This Row],[Order Date]],"MMM")</f>
        <v>Jan</v>
      </c>
      <c r="G148" s="5" t="s">
        <v>26</v>
      </c>
      <c r="H148" s="5" t="s">
        <v>61</v>
      </c>
      <c r="I148" s="5" t="s">
        <v>39</v>
      </c>
      <c r="J148" s="5" t="s">
        <v>33</v>
      </c>
      <c r="K148" s="5" t="s">
        <v>24</v>
      </c>
      <c r="L148" s="5" t="s">
        <v>46</v>
      </c>
      <c r="M148" s="7">
        <v>6</v>
      </c>
      <c r="N148" s="8">
        <v>41.07</v>
      </c>
      <c r="O148" s="8">
        <f>SalesDataTable[[#This Row],[Units Sold]]*SalesDataTable[[#This Row],[Unit Price]]</f>
        <v>246.42000000000002</v>
      </c>
      <c r="P148" s="9">
        <v>0.1</v>
      </c>
      <c r="Q148" s="21">
        <f>SalesDataTable[[#This Row],[Units Sold]]*SalesDataTable[[#This Row],[Unit Price]]*SalesDataTable[[#This Row],[Discount %]]</f>
        <v>24.642000000000003</v>
      </c>
      <c r="R148" s="8">
        <v>16.29</v>
      </c>
      <c r="S148" s="8">
        <f t="shared" si="8"/>
        <v>221.77800000000002</v>
      </c>
      <c r="T148" s="8">
        <f t="shared" si="9"/>
        <v>97.74</v>
      </c>
      <c r="U148" s="8">
        <f t="shared" si="10"/>
        <v>124.03800000000003</v>
      </c>
      <c r="V148" s="10">
        <f t="shared" si="11"/>
        <v>0.55928901874847825</v>
      </c>
    </row>
    <row r="149" spans="1:22" ht="15.6" x14ac:dyDescent="0.3">
      <c r="A149" s="3">
        <v>2659</v>
      </c>
      <c r="B149" s="4">
        <v>46053</v>
      </c>
      <c r="C149" s="5">
        <f>YEAR(SalesDataTable[[#This Row],[Order Date]])</f>
        <v>2026</v>
      </c>
      <c r="D149" s="6" t="str">
        <f>"Q"&amp;ROUNDUP(MONTH(SalesDataTable[[#This Row],[Order Date]])/3,0)</f>
        <v>Q1</v>
      </c>
      <c r="E149" s="5">
        <f>MONTH(SalesDataTable[[#This Row],[Order Date]])</f>
        <v>1</v>
      </c>
      <c r="F149" s="6" t="str">
        <f>TEXT(SalesDataTable[[#This Row],[Order Date]],"MMM")</f>
        <v>Jan</v>
      </c>
      <c r="G149" s="5" t="s">
        <v>20</v>
      </c>
      <c r="H149" s="5" t="s">
        <v>70</v>
      </c>
      <c r="I149" s="5" t="s">
        <v>22</v>
      </c>
      <c r="J149" s="5" t="s">
        <v>33</v>
      </c>
      <c r="K149" s="5" t="s">
        <v>34</v>
      </c>
      <c r="L149" s="5" t="s">
        <v>35</v>
      </c>
      <c r="M149" s="7">
        <v>1</v>
      </c>
      <c r="N149" s="8">
        <v>36.020000000000003</v>
      </c>
      <c r="O149" s="8">
        <f>SalesDataTable[[#This Row],[Units Sold]]*SalesDataTable[[#This Row],[Unit Price]]</f>
        <v>36.020000000000003</v>
      </c>
      <c r="P149" s="9">
        <v>0</v>
      </c>
      <c r="Q149" s="21">
        <f>SalesDataTable[[#This Row],[Units Sold]]*SalesDataTable[[#This Row],[Unit Price]]*SalesDataTable[[#This Row],[Discount %]]</f>
        <v>0</v>
      </c>
      <c r="R149" s="8">
        <v>13.34</v>
      </c>
      <c r="S149" s="8">
        <f t="shared" si="8"/>
        <v>36.020000000000003</v>
      </c>
      <c r="T149" s="8">
        <f t="shared" si="9"/>
        <v>13.34</v>
      </c>
      <c r="U149" s="8">
        <f t="shared" si="10"/>
        <v>22.680000000000003</v>
      </c>
      <c r="V149" s="10">
        <f t="shared" si="11"/>
        <v>0.62965019433647973</v>
      </c>
    </row>
    <row r="150" spans="1:22" ht="15.6" x14ac:dyDescent="0.3">
      <c r="A150" s="3">
        <v>3496</v>
      </c>
      <c r="B150" s="4">
        <v>46053</v>
      </c>
      <c r="C150" s="5">
        <f>YEAR(SalesDataTable[[#This Row],[Order Date]])</f>
        <v>2026</v>
      </c>
      <c r="D150" s="6" t="str">
        <f>"Q"&amp;ROUNDUP(MONTH(SalesDataTable[[#This Row],[Order Date]])/3,0)</f>
        <v>Q1</v>
      </c>
      <c r="E150" s="5">
        <f>MONTH(SalesDataTable[[#This Row],[Order Date]])</f>
        <v>1</v>
      </c>
      <c r="F150" s="6" t="str">
        <f>TEXT(SalesDataTable[[#This Row],[Order Date]],"MMM")</f>
        <v>Jan</v>
      </c>
      <c r="G150" s="5" t="s">
        <v>20</v>
      </c>
      <c r="H150" s="5" t="s">
        <v>21</v>
      </c>
      <c r="I150" s="5" t="s">
        <v>39</v>
      </c>
      <c r="J150" s="5" t="s">
        <v>23</v>
      </c>
      <c r="K150" s="5" t="s">
        <v>54</v>
      </c>
      <c r="L150" s="5" t="s">
        <v>62</v>
      </c>
      <c r="M150" s="7">
        <v>1</v>
      </c>
      <c r="N150" s="8">
        <v>35.82</v>
      </c>
      <c r="O150" s="8">
        <f>SalesDataTable[[#This Row],[Units Sold]]*SalesDataTable[[#This Row],[Unit Price]]</f>
        <v>35.82</v>
      </c>
      <c r="P150" s="9">
        <v>0.05</v>
      </c>
      <c r="Q150" s="21">
        <f>SalesDataTable[[#This Row],[Units Sold]]*SalesDataTable[[#This Row],[Unit Price]]*SalesDataTable[[#This Row],[Discount %]]</f>
        <v>1.7910000000000001</v>
      </c>
      <c r="R150" s="8">
        <v>14.32</v>
      </c>
      <c r="S150" s="8">
        <f t="shared" si="8"/>
        <v>34.028999999999996</v>
      </c>
      <c r="T150" s="8">
        <f t="shared" si="9"/>
        <v>14.32</v>
      </c>
      <c r="U150" s="8">
        <f t="shared" si="10"/>
        <v>19.708999999999996</v>
      </c>
      <c r="V150" s="10">
        <f t="shared" si="11"/>
        <v>0.57918246201769075</v>
      </c>
    </row>
    <row r="151" spans="1:22" ht="15.6" x14ac:dyDescent="0.3">
      <c r="A151" s="3">
        <v>3889</v>
      </c>
      <c r="B151" s="4">
        <v>46053</v>
      </c>
      <c r="C151" s="5">
        <f>YEAR(SalesDataTable[[#This Row],[Order Date]])</f>
        <v>2026</v>
      </c>
      <c r="D151" s="6" t="str">
        <f>"Q"&amp;ROUNDUP(MONTH(SalesDataTable[[#This Row],[Order Date]])/3,0)</f>
        <v>Q1</v>
      </c>
      <c r="E151" s="5">
        <f>MONTH(SalesDataTable[[#This Row],[Order Date]])</f>
        <v>1</v>
      </c>
      <c r="F151" s="6" t="str">
        <f>TEXT(SalesDataTable[[#This Row],[Order Date]],"MMM")</f>
        <v>Jan</v>
      </c>
      <c r="G151" s="5" t="s">
        <v>31</v>
      </c>
      <c r="H151" s="5" t="s">
        <v>38</v>
      </c>
      <c r="I151" s="5" t="s">
        <v>39</v>
      </c>
      <c r="J151" s="5" t="s">
        <v>23</v>
      </c>
      <c r="K151" s="5" t="s">
        <v>24</v>
      </c>
      <c r="L151" s="5" t="s">
        <v>50</v>
      </c>
      <c r="M151" s="7">
        <v>3</v>
      </c>
      <c r="N151" s="8">
        <v>103.94</v>
      </c>
      <c r="O151" s="8">
        <f>SalesDataTable[[#This Row],[Units Sold]]*SalesDataTable[[#This Row],[Unit Price]]</f>
        <v>311.82</v>
      </c>
      <c r="P151" s="9">
        <v>0.1</v>
      </c>
      <c r="Q151" s="21">
        <f>SalesDataTable[[#This Row],[Units Sold]]*SalesDataTable[[#This Row],[Unit Price]]*SalesDataTable[[#This Row],[Discount %]]</f>
        <v>31.182000000000002</v>
      </c>
      <c r="R151" s="8">
        <v>50.67</v>
      </c>
      <c r="S151" s="8">
        <f t="shared" si="8"/>
        <v>280.63799999999998</v>
      </c>
      <c r="T151" s="8">
        <f t="shared" si="9"/>
        <v>152.01</v>
      </c>
      <c r="U151" s="8">
        <f t="shared" si="10"/>
        <v>128.62799999999999</v>
      </c>
      <c r="V151" s="10">
        <f t="shared" si="11"/>
        <v>0.45834135077929572</v>
      </c>
    </row>
    <row r="152" spans="1:22" ht="15.6" x14ac:dyDescent="0.3">
      <c r="A152" s="3">
        <v>1432</v>
      </c>
      <c r="B152" s="4">
        <v>46054</v>
      </c>
      <c r="C152" s="5">
        <f>YEAR(SalesDataTable[[#This Row],[Order Date]])</f>
        <v>2026</v>
      </c>
      <c r="D152" s="6" t="str">
        <f>"Q"&amp;ROUNDUP(MONTH(SalesDataTable[[#This Row],[Order Date]])/3,0)</f>
        <v>Q1</v>
      </c>
      <c r="E152" s="5">
        <f>MONTH(SalesDataTable[[#This Row],[Order Date]])</f>
        <v>2</v>
      </c>
      <c r="F152" s="6" t="str">
        <f>TEXT(SalesDataTable[[#This Row],[Order Date]],"MMM")</f>
        <v>Feb</v>
      </c>
      <c r="G152" s="5" t="s">
        <v>20</v>
      </c>
      <c r="H152" s="5" t="s">
        <v>21</v>
      </c>
      <c r="I152" s="5" t="s">
        <v>22</v>
      </c>
      <c r="J152" s="5" t="s">
        <v>23</v>
      </c>
      <c r="K152" s="5" t="s">
        <v>29</v>
      </c>
      <c r="L152" s="5" t="s">
        <v>37</v>
      </c>
      <c r="M152" s="7">
        <v>1</v>
      </c>
      <c r="N152" s="8">
        <v>140.53</v>
      </c>
      <c r="O152" s="8">
        <f>SalesDataTable[[#This Row],[Units Sold]]*SalesDataTable[[#This Row],[Unit Price]]</f>
        <v>140.53</v>
      </c>
      <c r="P152" s="9">
        <v>0</v>
      </c>
      <c r="Q152" s="21">
        <f>SalesDataTable[[#This Row],[Units Sold]]*SalesDataTable[[#This Row],[Unit Price]]*SalesDataTable[[#This Row],[Discount %]]</f>
        <v>0</v>
      </c>
      <c r="R152" s="8">
        <v>77.36</v>
      </c>
      <c r="S152" s="8">
        <f t="shared" si="8"/>
        <v>140.53</v>
      </c>
      <c r="T152" s="8">
        <f t="shared" si="9"/>
        <v>77.36</v>
      </c>
      <c r="U152" s="8">
        <f t="shared" si="10"/>
        <v>63.17</v>
      </c>
      <c r="V152" s="10">
        <f t="shared" si="11"/>
        <v>0.44951255959581587</v>
      </c>
    </row>
    <row r="153" spans="1:22" ht="15.6" x14ac:dyDescent="0.3">
      <c r="A153" s="3">
        <v>1778</v>
      </c>
      <c r="B153" s="4">
        <v>46054</v>
      </c>
      <c r="C153" s="5">
        <f>YEAR(SalesDataTable[[#This Row],[Order Date]])</f>
        <v>2026</v>
      </c>
      <c r="D153" s="6" t="str">
        <f>"Q"&amp;ROUNDUP(MONTH(SalesDataTable[[#This Row],[Order Date]])/3,0)</f>
        <v>Q1</v>
      </c>
      <c r="E153" s="5">
        <f>MONTH(SalesDataTable[[#This Row],[Order Date]])</f>
        <v>2</v>
      </c>
      <c r="F153" s="6" t="str">
        <f>TEXT(SalesDataTable[[#This Row],[Order Date]],"MMM")</f>
        <v>Feb</v>
      </c>
      <c r="G153" s="5" t="s">
        <v>40</v>
      </c>
      <c r="H153" s="5" t="s">
        <v>51</v>
      </c>
      <c r="I153" s="5" t="s">
        <v>39</v>
      </c>
      <c r="J153" s="5" t="s">
        <v>23</v>
      </c>
      <c r="K153" s="5" t="s">
        <v>29</v>
      </c>
      <c r="L153" s="5" t="s">
        <v>37</v>
      </c>
      <c r="M153" s="7">
        <v>1</v>
      </c>
      <c r="N153" s="8">
        <v>142.03</v>
      </c>
      <c r="O153" s="8">
        <f>SalesDataTable[[#This Row],[Units Sold]]*SalesDataTable[[#This Row],[Unit Price]]</f>
        <v>142.03</v>
      </c>
      <c r="P153" s="9">
        <v>0.05</v>
      </c>
      <c r="Q153" s="21">
        <f>SalesDataTable[[#This Row],[Units Sold]]*SalesDataTable[[#This Row],[Unit Price]]*SalesDataTable[[#This Row],[Discount %]]</f>
        <v>7.1015000000000006</v>
      </c>
      <c r="R153" s="8">
        <v>77.069999999999993</v>
      </c>
      <c r="S153" s="8">
        <f t="shared" si="8"/>
        <v>134.92849999999999</v>
      </c>
      <c r="T153" s="8">
        <f t="shared" si="9"/>
        <v>77.069999999999993</v>
      </c>
      <c r="U153" s="8">
        <f t="shared" si="10"/>
        <v>57.858499999999992</v>
      </c>
      <c r="V153" s="10">
        <f t="shared" si="11"/>
        <v>0.42880859121682963</v>
      </c>
    </row>
    <row r="154" spans="1:22" ht="15.6" x14ac:dyDescent="0.3">
      <c r="A154" s="3">
        <v>2047</v>
      </c>
      <c r="B154" s="4">
        <v>46054</v>
      </c>
      <c r="C154" s="5">
        <f>YEAR(SalesDataTable[[#This Row],[Order Date]])</f>
        <v>2026</v>
      </c>
      <c r="D154" s="6" t="str">
        <f>"Q"&amp;ROUNDUP(MONTH(SalesDataTable[[#This Row],[Order Date]])/3,0)</f>
        <v>Q1</v>
      </c>
      <c r="E154" s="5">
        <f>MONTH(SalesDataTable[[#This Row],[Order Date]])</f>
        <v>2</v>
      </c>
      <c r="F154" s="6" t="str">
        <f>TEXT(SalesDataTable[[#This Row],[Order Date]],"MMM")</f>
        <v>Feb</v>
      </c>
      <c r="G154" s="5" t="s">
        <v>31</v>
      </c>
      <c r="H154" s="5" t="s">
        <v>45</v>
      </c>
      <c r="I154" s="5" t="s">
        <v>28</v>
      </c>
      <c r="J154" s="5" t="s">
        <v>36</v>
      </c>
      <c r="K154" s="5" t="s">
        <v>43</v>
      </c>
      <c r="L154" s="5" t="s">
        <v>71</v>
      </c>
      <c r="M154" s="7">
        <v>12</v>
      </c>
      <c r="N154" s="8">
        <v>124.84</v>
      </c>
      <c r="O154" s="8">
        <f>SalesDataTable[[#This Row],[Units Sold]]*SalesDataTable[[#This Row],[Unit Price]]</f>
        <v>1498.08</v>
      </c>
      <c r="P154" s="9">
        <v>0.1</v>
      </c>
      <c r="Q154" s="21">
        <f>SalesDataTable[[#This Row],[Units Sold]]*SalesDataTable[[#This Row],[Unit Price]]*SalesDataTable[[#This Row],[Discount %]]</f>
        <v>149.80799999999999</v>
      </c>
      <c r="R154" s="8">
        <v>59.47</v>
      </c>
      <c r="S154" s="8">
        <f t="shared" si="8"/>
        <v>1348.2719999999999</v>
      </c>
      <c r="T154" s="8">
        <f t="shared" si="9"/>
        <v>713.64</v>
      </c>
      <c r="U154" s="8">
        <f t="shared" si="10"/>
        <v>634.63199999999995</v>
      </c>
      <c r="V154" s="10">
        <f t="shared" si="11"/>
        <v>0.47070027412866244</v>
      </c>
    </row>
    <row r="155" spans="1:22" ht="15.6" x14ac:dyDescent="0.3">
      <c r="A155" s="3">
        <v>2668</v>
      </c>
      <c r="B155" s="4">
        <v>46054</v>
      </c>
      <c r="C155" s="5">
        <f>YEAR(SalesDataTable[[#This Row],[Order Date]])</f>
        <v>2026</v>
      </c>
      <c r="D155" s="6" t="str">
        <f>"Q"&amp;ROUNDUP(MONTH(SalesDataTable[[#This Row],[Order Date]])/3,0)</f>
        <v>Q1</v>
      </c>
      <c r="E155" s="5">
        <f>MONTH(SalesDataTable[[#This Row],[Order Date]])</f>
        <v>2</v>
      </c>
      <c r="F155" s="6" t="str">
        <f>TEXT(SalesDataTable[[#This Row],[Order Date]],"MMM")</f>
        <v>Feb</v>
      </c>
      <c r="G155" s="5" t="s">
        <v>26</v>
      </c>
      <c r="H155" s="5" t="s">
        <v>63</v>
      </c>
      <c r="I155" s="5" t="s">
        <v>22</v>
      </c>
      <c r="J155" s="5" t="s">
        <v>23</v>
      </c>
      <c r="K155" s="5" t="s">
        <v>54</v>
      </c>
      <c r="L155" s="5" t="s">
        <v>62</v>
      </c>
      <c r="M155" s="7">
        <v>3</v>
      </c>
      <c r="N155" s="8">
        <v>35.36</v>
      </c>
      <c r="O155" s="8">
        <f>SalesDataTable[[#This Row],[Units Sold]]*SalesDataTable[[#This Row],[Unit Price]]</f>
        <v>106.08</v>
      </c>
      <c r="P155" s="9">
        <v>0</v>
      </c>
      <c r="Q155" s="21">
        <f>SalesDataTable[[#This Row],[Units Sold]]*SalesDataTable[[#This Row],[Unit Price]]*SalesDataTable[[#This Row],[Discount %]]</f>
        <v>0</v>
      </c>
      <c r="R155" s="8">
        <v>13.7</v>
      </c>
      <c r="S155" s="8">
        <f t="shared" si="8"/>
        <v>106.08</v>
      </c>
      <c r="T155" s="8">
        <f t="shared" si="9"/>
        <v>41.099999999999994</v>
      </c>
      <c r="U155" s="8">
        <f t="shared" si="10"/>
        <v>64.98</v>
      </c>
      <c r="V155" s="10">
        <f t="shared" si="11"/>
        <v>0.61255656108597289</v>
      </c>
    </row>
    <row r="156" spans="1:22" ht="15.6" x14ac:dyDescent="0.3">
      <c r="A156" s="3">
        <v>2706</v>
      </c>
      <c r="B156" s="4">
        <v>46054</v>
      </c>
      <c r="C156" s="5">
        <f>YEAR(SalesDataTable[[#This Row],[Order Date]])</f>
        <v>2026</v>
      </c>
      <c r="D156" s="6" t="str">
        <f>"Q"&amp;ROUNDUP(MONTH(SalesDataTable[[#This Row],[Order Date]])/3,0)</f>
        <v>Q1</v>
      </c>
      <c r="E156" s="5">
        <f>MONTH(SalesDataTable[[#This Row],[Order Date]])</f>
        <v>2</v>
      </c>
      <c r="F156" s="6" t="str">
        <f>TEXT(SalesDataTable[[#This Row],[Order Date]],"MMM")</f>
        <v>Feb</v>
      </c>
      <c r="G156" s="5" t="s">
        <v>40</v>
      </c>
      <c r="H156" s="5" t="s">
        <v>67</v>
      </c>
      <c r="I156" s="5" t="s">
        <v>48</v>
      </c>
      <c r="J156" s="5" t="s">
        <v>23</v>
      </c>
      <c r="K156" s="5" t="s">
        <v>54</v>
      </c>
      <c r="L156" s="5" t="s">
        <v>58</v>
      </c>
      <c r="M156" s="7">
        <v>2</v>
      </c>
      <c r="N156" s="8">
        <v>122.43</v>
      </c>
      <c r="O156" s="8">
        <f>SalesDataTable[[#This Row],[Units Sold]]*SalesDataTable[[#This Row],[Unit Price]]</f>
        <v>244.86</v>
      </c>
      <c r="P156" s="9">
        <v>0</v>
      </c>
      <c r="Q156" s="21">
        <f>SalesDataTable[[#This Row],[Units Sold]]*SalesDataTable[[#This Row],[Unit Price]]*SalesDataTable[[#This Row],[Discount %]]</f>
        <v>0</v>
      </c>
      <c r="R156" s="8">
        <v>69.08</v>
      </c>
      <c r="S156" s="8">
        <f t="shared" si="8"/>
        <v>244.86</v>
      </c>
      <c r="T156" s="8">
        <f t="shared" si="9"/>
        <v>138.16</v>
      </c>
      <c r="U156" s="8">
        <f t="shared" si="10"/>
        <v>106.70000000000002</v>
      </c>
      <c r="V156" s="10">
        <f t="shared" si="11"/>
        <v>0.43575920934411505</v>
      </c>
    </row>
    <row r="157" spans="1:22" ht="15.6" x14ac:dyDescent="0.3">
      <c r="A157" s="3">
        <v>2940</v>
      </c>
      <c r="B157" s="4">
        <v>46054</v>
      </c>
      <c r="C157" s="5">
        <f>YEAR(SalesDataTable[[#This Row],[Order Date]])</f>
        <v>2026</v>
      </c>
      <c r="D157" s="6" t="str">
        <f>"Q"&amp;ROUNDUP(MONTH(SalesDataTable[[#This Row],[Order Date]])/3,0)</f>
        <v>Q1</v>
      </c>
      <c r="E157" s="5">
        <f>MONTH(SalesDataTable[[#This Row],[Order Date]])</f>
        <v>2</v>
      </c>
      <c r="F157" s="6" t="str">
        <f>TEXT(SalesDataTable[[#This Row],[Order Date]],"MMM")</f>
        <v>Feb</v>
      </c>
      <c r="G157" s="5" t="s">
        <v>20</v>
      </c>
      <c r="H157" s="5" t="s">
        <v>70</v>
      </c>
      <c r="I157" s="5" t="s">
        <v>48</v>
      </c>
      <c r="J157" s="5" t="s">
        <v>33</v>
      </c>
      <c r="K157" s="5" t="s">
        <v>29</v>
      </c>
      <c r="L157" s="5" t="s">
        <v>37</v>
      </c>
      <c r="M157" s="7">
        <v>2</v>
      </c>
      <c r="N157" s="8">
        <v>140.47</v>
      </c>
      <c r="O157" s="8">
        <f>SalesDataTable[[#This Row],[Units Sold]]*SalesDataTable[[#This Row],[Unit Price]]</f>
        <v>280.94</v>
      </c>
      <c r="P157" s="9">
        <v>0.05</v>
      </c>
      <c r="Q157" s="21">
        <f>SalesDataTable[[#This Row],[Units Sold]]*SalesDataTable[[#This Row],[Unit Price]]*SalesDataTable[[#This Row],[Discount %]]</f>
        <v>14.047000000000001</v>
      </c>
      <c r="R157" s="8">
        <v>78.39</v>
      </c>
      <c r="S157" s="8">
        <f t="shared" si="8"/>
        <v>266.89299999999997</v>
      </c>
      <c r="T157" s="8">
        <f t="shared" si="9"/>
        <v>156.78</v>
      </c>
      <c r="U157" s="8">
        <f t="shared" si="10"/>
        <v>110.11299999999997</v>
      </c>
      <c r="V157" s="10">
        <f t="shared" si="11"/>
        <v>0.41257357817552348</v>
      </c>
    </row>
    <row r="158" spans="1:22" ht="15.6" x14ac:dyDescent="0.3">
      <c r="A158" s="3">
        <v>1263</v>
      </c>
      <c r="B158" s="4">
        <v>46055</v>
      </c>
      <c r="C158" s="5">
        <f>YEAR(SalesDataTable[[#This Row],[Order Date]])</f>
        <v>2026</v>
      </c>
      <c r="D158" s="6" t="str">
        <f>"Q"&amp;ROUNDUP(MONTH(SalesDataTable[[#This Row],[Order Date]])/3,0)</f>
        <v>Q1</v>
      </c>
      <c r="E158" s="5">
        <f>MONTH(SalesDataTable[[#This Row],[Order Date]])</f>
        <v>2</v>
      </c>
      <c r="F158" s="6" t="str">
        <f>TEXT(SalesDataTable[[#This Row],[Order Date]],"MMM")</f>
        <v>Feb</v>
      </c>
      <c r="G158" s="5" t="s">
        <v>26</v>
      </c>
      <c r="H158" s="5" t="s">
        <v>69</v>
      </c>
      <c r="I158" s="5" t="s">
        <v>22</v>
      </c>
      <c r="J158" s="5" t="s">
        <v>23</v>
      </c>
      <c r="K158" s="5" t="s">
        <v>34</v>
      </c>
      <c r="L158" s="5" t="s">
        <v>52</v>
      </c>
      <c r="M158" s="7">
        <v>1</v>
      </c>
      <c r="N158" s="8">
        <v>45.43</v>
      </c>
      <c r="O158" s="8">
        <f>SalesDataTable[[#This Row],[Units Sold]]*SalesDataTable[[#This Row],[Unit Price]]</f>
        <v>45.43</v>
      </c>
      <c r="P158" s="9">
        <v>0.05</v>
      </c>
      <c r="Q158" s="21">
        <f>SalesDataTable[[#This Row],[Units Sold]]*SalesDataTable[[#This Row],[Unit Price]]*SalesDataTable[[#This Row],[Discount %]]</f>
        <v>2.2715000000000001</v>
      </c>
      <c r="R158" s="8">
        <v>18.670000000000002</v>
      </c>
      <c r="S158" s="8">
        <f t="shared" si="8"/>
        <v>43.158499999999997</v>
      </c>
      <c r="T158" s="8">
        <f t="shared" si="9"/>
        <v>18.670000000000002</v>
      </c>
      <c r="U158" s="8">
        <f t="shared" si="10"/>
        <v>24.488499999999995</v>
      </c>
      <c r="V158" s="10">
        <f t="shared" si="11"/>
        <v>0.56740850585632019</v>
      </c>
    </row>
    <row r="159" spans="1:22" ht="15.6" x14ac:dyDescent="0.3">
      <c r="A159" s="3">
        <v>1641</v>
      </c>
      <c r="B159" s="4">
        <v>46055</v>
      </c>
      <c r="C159" s="5">
        <f>YEAR(SalesDataTable[[#This Row],[Order Date]])</f>
        <v>2026</v>
      </c>
      <c r="D159" s="6" t="str">
        <f>"Q"&amp;ROUNDUP(MONTH(SalesDataTable[[#This Row],[Order Date]])/3,0)</f>
        <v>Q1</v>
      </c>
      <c r="E159" s="5">
        <f>MONTH(SalesDataTable[[#This Row],[Order Date]])</f>
        <v>2</v>
      </c>
      <c r="F159" s="6" t="str">
        <f>TEXT(SalesDataTable[[#This Row],[Order Date]],"MMM")</f>
        <v>Feb</v>
      </c>
      <c r="G159" s="5" t="s">
        <v>40</v>
      </c>
      <c r="H159" s="5" t="s">
        <v>67</v>
      </c>
      <c r="I159" s="5" t="s">
        <v>28</v>
      </c>
      <c r="J159" s="5" t="s">
        <v>36</v>
      </c>
      <c r="K159" s="5" t="s">
        <v>24</v>
      </c>
      <c r="L159" s="5" t="s">
        <v>50</v>
      </c>
      <c r="M159" s="7">
        <v>8</v>
      </c>
      <c r="N159" s="8">
        <v>102.78</v>
      </c>
      <c r="O159" s="8">
        <f>SalesDataTable[[#This Row],[Units Sold]]*SalesDataTable[[#This Row],[Unit Price]]</f>
        <v>822.24</v>
      </c>
      <c r="P159" s="9">
        <v>0.15</v>
      </c>
      <c r="Q159" s="21">
        <f>SalesDataTable[[#This Row],[Units Sold]]*SalesDataTable[[#This Row],[Unit Price]]*SalesDataTable[[#This Row],[Discount %]]</f>
        <v>123.336</v>
      </c>
      <c r="R159" s="8">
        <v>50.39</v>
      </c>
      <c r="S159" s="8">
        <f t="shared" si="8"/>
        <v>698.904</v>
      </c>
      <c r="T159" s="8">
        <f t="shared" si="9"/>
        <v>403.12</v>
      </c>
      <c r="U159" s="8">
        <f t="shared" si="10"/>
        <v>295.78399999999999</v>
      </c>
      <c r="V159" s="10">
        <f t="shared" si="11"/>
        <v>0.42321119924911005</v>
      </c>
    </row>
    <row r="160" spans="1:22" ht="15.6" x14ac:dyDescent="0.3">
      <c r="A160" s="3">
        <v>2014</v>
      </c>
      <c r="B160" s="4">
        <v>46055</v>
      </c>
      <c r="C160" s="5">
        <f>YEAR(SalesDataTable[[#This Row],[Order Date]])</f>
        <v>2026</v>
      </c>
      <c r="D160" s="6" t="str">
        <f>"Q"&amp;ROUNDUP(MONTH(SalesDataTable[[#This Row],[Order Date]])/3,0)</f>
        <v>Q1</v>
      </c>
      <c r="E160" s="5">
        <f>MONTH(SalesDataTable[[#This Row],[Order Date]])</f>
        <v>2</v>
      </c>
      <c r="F160" s="6" t="str">
        <f>TEXT(SalesDataTable[[#This Row],[Order Date]],"MMM")</f>
        <v>Feb</v>
      </c>
      <c r="G160" s="5" t="s">
        <v>26</v>
      </c>
      <c r="H160" s="5" t="s">
        <v>61</v>
      </c>
      <c r="I160" s="5" t="s">
        <v>48</v>
      </c>
      <c r="J160" s="5" t="s">
        <v>33</v>
      </c>
      <c r="K160" s="5" t="s">
        <v>43</v>
      </c>
      <c r="L160" s="5" t="s">
        <v>71</v>
      </c>
      <c r="M160" s="7">
        <v>1</v>
      </c>
      <c r="N160" s="8">
        <v>123.95</v>
      </c>
      <c r="O160" s="8">
        <f>SalesDataTable[[#This Row],[Units Sold]]*SalesDataTable[[#This Row],[Unit Price]]</f>
        <v>123.95</v>
      </c>
      <c r="P160" s="9">
        <v>0</v>
      </c>
      <c r="Q160" s="21">
        <f>SalesDataTable[[#This Row],[Units Sold]]*SalesDataTable[[#This Row],[Unit Price]]*SalesDataTable[[#This Row],[Discount %]]</f>
        <v>0</v>
      </c>
      <c r="R160" s="8">
        <v>61.32</v>
      </c>
      <c r="S160" s="8">
        <f t="shared" si="8"/>
        <v>123.95</v>
      </c>
      <c r="T160" s="8">
        <f t="shared" si="9"/>
        <v>61.32</v>
      </c>
      <c r="U160" s="8">
        <f t="shared" si="10"/>
        <v>62.63</v>
      </c>
      <c r="V160" s="10">
        <f t="shared" si="11"/>
        <v>0.50528438886647842</v>
      </c>
    </row>
    <row r="161" spans="1:22" ht="15.6" x14ac:dyDescent="0.3">
      <c r="A161" s="3">
        <v>2642</v>
      </c>
      <c r="B161" s="4">
        <v>46055</v>
      </c>
      <c r="C161" s="5">
        <f>YEAR(SalesDataTable[[#This Row],[Order Date]])</f>
        <v>2026</v>
      </c>
      <c r="D161" s="6" t="str">
        <f>"Q"&amp;ROUNDUP(MONTH(SalesDataTable[[#This Row],[Order Date]])/3,0)</f>
        <v>Q1</v>
      </c>
      <c r="E161" s="5">
        <f>MONTH(SalesDataTable[[#This Row],[Order Date]])</f>
        <v>2</v>
      </c>
      <c r="F161" s="6" t="str">
        <f>TEXT(SalesDataTable[[#This Row],[Order Date]],"MMM")</f>
        <v>Feb</v>
      </c>
      <c r="G161" s="5" t="s">
        <v>26</v>
      </c>
      <c r="H161" s="5" t="s">
        <v>61</v>
      </c>
      <c r="I161" s="5" t="s">
        <v>48</v>
      </c>
      <c r="J161" s="5" t="s">
        <v>23</v>
      </c>
      <c r="K161" s="5" t="s">
        <v>43</v>
      </c>
      <c r="L161" s="5" t="s">
        <v>49</v>
      </c>
      <c r="M161" s="7">
        <v>3</v>
      </c>
      <c r="N161" s="8">
        <v>199.9</v>
      </c>
      <c r="O161" s="8">
        <f>SalesDataTable[[#This Row],[Units Sold]]*SalesDataTable[[#This Row],[Unit Price]]</f>
        <v>599.70000000000005</v>
      </c>
      <c r="P161" s="9">
        <v>0</v>
      </c>
      <c r="Q161" s="21">
        <f>SalesDataTable[[#This Row],[Units Sold]]*SalesDataTable[[#This Row],[Unit Price]]*SalesDataTable[[#This Row],[Discount %]]</f>
        <v>0</v>
      </c>
      <c r="R161" s="8">
        <v>104.18</v>
      </c>
      <c r="S161" s="8">
        <f t="shared" si="8"/>
        <v>599.70000000000005</v>
      </c>
      <c r="T161" s="8">
        <f t="shared" si="9"/>
        <v>312.54000000000002</v>
      </c>
      <c r="U161" s="8">
        <f t="shared" si="10"/>
        <v>287.16000000000003</v>
      </c>
      <c r="V161" s="10">
        <f t="shared" si="11"/>
        <v>0.47883941970985494</v>
      </c>
    </row>
    <row r="162" spans="1:22" ht="15.6" x14ac:dyDescent="0.3">
      <c r="A162" s="3">
        <v>2929</v>
      </c>
      <c r="B162" s="4">
        <v>46055</v>
      </c>
      <c r="C162" s="5">
        <f>YEAR(SalesDataTable[[#This Row],[Order Date]])</f>
        <v>2026</v>
      </c>
      <c r="D162" s="6" t="str">
        <f>"Q"&amp;ROUNDUP(MONTH(SalesDataTable[[#This Row],[Order Date]])/3,0)</f>
        <v>Q1</v>
      </c>
      <c r="E162" s="5">
        <f>MONTH(SalesDataTable[[#This Row],[Order Date]])</f>
        <v>2</v>
      </c>
      <c r="F162" s="6" t="str">
        <f>TEXT(SalesDataTable[[#This Row],[Order Date]],"MMM")</f>
        <v>Feb</v>
      </c>
      <c r="G162" s="5" t="s">
        <v>26</v>
      </c>
      <c r="H162" s="5" t="s">
        <v>63</v>
      </c>
      <c r="I162" s="5" t="s">
        <v>48</v>
      </c>
      <c r="J162" s="5" t="s">
        <v>23</v>
      </c>
      <c r="K162" s="5" t="s">
        <v>29</v>
      </c>
      <c r="L162" s="5" t="s">
        <v>30</v>
      </c>
      <c r="M162" s="7">
        <v>1</v>
      </c>
      <c r="N162" s="8">
        <v>93.78</v>
      </c>
      <c r="O162" s="8">
        <f>SalesDataTable[[#This Row],[Units Sold]]*SalesDataTable[[#This Row],[Unit Price]]</f>
        <v>93.78</v>
      </c>
      <c r="P162" s="9">
        <v>0</v>
      </c>
      <c r="Q162" s="21">
        <f>SalesDataTable[[#This Row],[Units Sold]]*SalesDataTable[[#This Row],[Unit Price]]*SalesDataTable[[#This Row],[Discount %]]</f>
        <v>0</v>
      </c>
      <c r="R162" s="8">
        <v>44.21</v>
      </c>
      <c r="S162" s="8">
        <f t="shared" si="8"/>
        <v>93.78</v>
      </c>
      <c r="T162" s="8">
        <f t="shared" si="9"/>
        <v>44.21</v>
      </c>
      <c r="U162" s="8">
        <f t="shared" si="10"/>
        <v>49.57</v>
      </c>
      <c r="V162" s="10">
        <f t="shared" si="11"/>
        <v>0.52857752185967155</v>
      </c>
    </row>
    <row r="163" spans="1:22" ht="15.6" x14ac:dyDescent="0.3">
      <c r="A163" s="3">
        <v>3855</v>
      </c>
      <c r="B163" s="4">
        <v>46055</v>
      </c>
      <c r="C163" s="5">
        <f>YEAR(SalesDataTable[[#This Row],[Order Date]])</f>
        <v>2026</v>
      </c>
      <c r="D163" s="6" t="str">
        <f>"Q"&amp;ROUNDUP(MONTH(SalesDataTable[[#This Row],[Order Date]])/3,0)</f>
        <v>Q1</v>
      </c>
      <c r="E163" s="5">
        <f>MONTH(SalesDataTable[[#This Row],[Order Date]])</f>
        <v>2</v>
      </c>
      <c r="F163" s="6" t="str">
        <f>TEXT(SalesDataTable[[#This Row],[Order Date]],"MMM")</f>
        <v>Feb</v>
      </c>
      <c r="G163" s="5" t="s">
        <v>20</v>
      </c>
      <c r="H163" s="5" t="s">
        <v>21</v>
      </c>
      <c r="I163" s="5" t="s">
        <v>22</v>
      </c>
      <c r="J163" s="5" t="s">
        <v>36</v>
      </c>
      <c r="K163" s="5" t="s">
        <v>54</v>
      </c>
      <c r="L163" s="5" t="s">
        <v>55</v>
      </c>
      <c r="M163" s="7">
        <v>1</v>
      </c>
      <c r="N163" s="8">
        <v>39.39</v>
      </c>
      <c r="O163" s="8">
        <f>SalesDataTable[[#This Row],[Units Sold]]*SalesDataTable[[#This Row],[Unit Price]]</f>
        <v>39.39</v>
      </c>
      <c r="P163" s="9">
        <v>0.1</v>
      </c>
      <c r="Q163" s="21">
        <f>SalesDataTable[[#This Row],[Units Sold]]*SalesDataTable[[#This Row],[Unit Price]]*SalesDataTable[[#This Row],[Discount %]]</f>
        <v>3.9390000000000001</v>
      </c>
      <c r="R163" s="8">
        <v>15.09</v>
      </c>
      <c r="S163" s="8">
        <f t="shared" si="8"/>
        <v>35.451000000000001</v>
      </c>
      <c r="T163" s="8">
        <f t="shared" si="9"/>
        <v>15.09</v>
      </c>
      <c r="U163" s="8">
        <f t="shared" si="10"/>
        <v>20.361000000000001</v>
      </c>
      <c r="V163" s="10">
        <f t="shared" si="11"/>
        <v>0.57434204958957435</v>
      </c>
    </row>
    <row r="164" spans="1:22" ht="15.6" x14ac:dyDescent="0.3">
      <c r="A164" s="3">
        <v>4031</v>
      </c>
      <c r="B164" s="4">
        <v>46055</v>
      </c>
      <c r="C164" s="5">
        <f>YEAR(SalesDataTable[[#This Row],[Order Date]])</f>
        <v>2026</v>
      </c>
      <c r="D164" s="6" t="str">
        <f>"Q"&amp;ROUNDUP(MONTH(SalesDataTable[[#This Row],[Order Date]])/3,0)</f>
        <v>Q1</v>
      </c>
      <c r="E164" s="5">
        <f>MONTH(SalesDataTable[[#This Row],[Order Date]])</f>
        <v>2</v>
      </c>
      <c r="F164" s="6" t="str">
        <f>TEXT(SalesDataTable[[#This Row],[Order Date]],"MMM")</f>
        <v>Feb</v>
      </c>
      <c r="G164" s="5" t="s">
        <v>20</v>
      </c>
      <c r="H164" s="5" t="s">
        <v>21</v>
      </c>
      <c r="I164" s="5" t="s">
        <v>22</v>
      </c>
      <c r="J164" s="5" t="s">
        <v>33</v>
      </c>
      <c r="K164" s="5" t="s">
        <v>24</v>
      </c>
      <c r="L164" s="5" t="s">
        <v>50</v>
      </c>
      <c r="M164" s="7">
        <v>6</v>
      </c>
      <c r="N164" s="8">
        <v>101.64</v>
      </c>
      <c r="O164" s="8">
        <f>SalesDataTable[[#This Row],[Units Sold]]*SalesDataTable[[#This Row],[Unit Price]]</f>
        <v>609.84</v>
      </c>
      <c r="P164" s="9">
        <v>0</v>
      </c>
      <c r="Q164" s="21">
        <f>SalesDataTable[[#This Row],[Units Sold]]*SalesDataTable[[#This Row],[Unit Price]]*SalesDataTable[[#This Row],[Discount %]]</f>
        <v>0</v>
      </c>
      <c r="R164" s="8">
        <v>51.06</v>
      </c>
      <c r="S164" s="8">
        <f t="shared" si="8"/>
        <v>609.84</v>
      </c>
      <c r="T164" s="8">
        <f t="shared" si="9"/>
        <v>306.36</v>
      </c>
      <c r="U164" s="8">
        <f t="shared" si="10"/>
        <v>303.48</v>
      </c>
      <c r="V164" s="10">
        <f t="shared" si="11"/>
        <v>0.49763872491145217</v>
      </c>
    </row>
    <row r="165" spans="1:22" ht="15.6" x14ac:dyDescent="0.3">
      <c r="A165" s="3">
        <v>2</v>
      </c>
      <c r="B165" s="4">
        <v>46056</v>
      </c>
      <c r="C165" s="5">
        <f>YEAR(SalesDataTable[[#This Row],[Order Date]])</f>
        <v>2026</v>
      </c>
      <c r="D165" s="6" t="str">
        <f>"Q"&amp;ROUNDUP(MONTH(SalesDataTable[[#This Row],[Order Date]])/3,0)</f>
        <v>Q1</v>
      </c>
      <c r="E165" s="5">
        <f>MONTH(SalesDataTable[[#This Row],[Order Date]])</f>
        <v>2</v>
      </c>
      <c r="F165" s="6" t="str">
        <f>TEXT(SalesDataTable[[#This Row],[Order Date]],"MMM")</f>
        <v>Feb</v>
      </c>
      <c r="G165" s="5" t="s">
        <v>20</v>
      </c>
      <c r="H165" s="5" t="s">
        <v>21</v>
      </c>
      <c r="I165" s="5" t="s">
        <v>28</v>
      </c>
      <c r="J165" s="5" t="s">
        <v>36</v>
      </c>
      <c r="K165" s="5" t="s">
        <v>54</v>
      </c>
      <c r="L165" s="5" t="s">
        <v>62</v>
      </c>
      <c r="M165" s="7">
        <v>12</v>
      </c>
      <c r="N165" s="8">
        <v>36.74</v>
      </c>
      <c r="O165" s="8">
        <f>SalesDataTable[[#This Row],[Units Sold]]*SalesDataTable[[#This Row],[Unit Price]]</f>
        <v>440.88</v>
      </c>
      <c r="P165" s="9">
        <v>0.2</v>
      </c>
      <c r="Q165" s="21">
        <f>SalesDataTable[[#This Row],[Units Sold]]*SalesDataTable[[#This Row],[Unit Price]]*SalesDataTable[[#This Row],[Discount %]]</f>
        <v>88.176000000000002</v>
      </c>
      <c r="R165" s="8">
        <v>13.53</v>
      </c>
      <c r="S165" s="8">
        <f t="shared" si="8"/>
        <v>352.70400000000001</v>
      </c>
      <c r="T165" s="8">
        <f t="shared" si="9"/>
        <v>162.35999999999999</v>
      </c>
      <c r="U165" s="8">
        <f t="shared" si="10"/>
        <v>190.34400000000002</v>
      </c>
      <c r="V165" s="10">
        <f t="shared" si="11"/>
        <v>0.53967065868263475</v>
      </c>
    </row>
    <row r="166" spans="1:22" ht="15.6" x14ac:dyDescent="0.3">
      <c r="A166" s="3">
        <v>4228</v>
      </c>
      <c r="B166" s="4">
        <v>46056</v>
      </c>
      <c r="C166" s="5">
        <f>YEAR(SalesDataTable[[#This Row],[Order Date]])</f>
        <v>2026</v>
      </c>
      <c r="D166" s="6" t="str">
        <f>"Q"&amp;ROUNDUP(MONTH(SalesDataTable[[#This Row],[Order Date]])/3,0)</f>
        <v>Q1</v>
      </c>
      <c r="E166" s="5">
        <f>MONTH(SalesDataTable[[#This Row],[Order Date]])</f>
        <v>2</v>
      </c>
      <c r="F166" s="6" t="str">
        <f>TEXT(SalesDataTable[[#This Row],[Order Date]],"MMM")</f>
        <v>Feb</v>
      </c>
      <c r="G166" s="5" t="s">
        <v>40</v>
      </c>
      <c r="H166" s="5" t="s">
        <v>53</v>
      </c>
      <c r="I166" s="5" t="s">
        <v>39</v>
      </c>
      <c r="J166" s="5" t="s">
        <v>33</v>
      </c>
      <c r="K166" s="5" t="s">
        <v>29</v>
      </c>
      <c r="L166" s="5" t="s">
        <v>57</v>
      </c>
      <c r="M166" s="7">
        <v>2</v>
      </c>
      <c r="N166" s="8">
        <v>154.62</v>
      </c>
      <c r="O166" s="8">
        <f>SalesDataTable[[#This Row],[Units Sold]]*SalesDataTable[[#This Row],[Unit Price]]</f>
        <v>309.24</v>
      </c>
      <c r="P166" s="9">
        <v>0</v>
      </c>
      <c r="Q166" s="21">
        <f>SalesDataTable[[#This Row],[Units Sold]]*SalesDataTable[[#This Row],[Unit Price]]*SalesDataTable[[#This Row],[Discount %]]</f>
        <v>0</v>
      </c>
      <c r="R166" s="8">
        <v>78.209999999999994</v>
      </c>
      <c r="S166" s="8">
        <f t="shared" si="8"/>
        <v>309.24</v>
      </c>
      <c r="T166" s="8">
        <f t="shared" si="9"/>
        <v>156.41999999999999</v>
      </c>
      <c r="U166" s="8">
        <f t="shared" si="10"/>
        <v>152.82000000000002</v>
      </c>
      <c r="V166" s="10">
        <f t="shared" si="11"/>
        <v>0.49417927823050062</v>
      </c>
    </row>
    <row r="167" spans="1:22" ht="15.6" x14ac:dyDescent="0.3">
      <c r="A167" s="3">
        <v>928</v>
      </c>
      <c r="B167" s="4">
        <v>46057</v>
      </c>
      <c r="C167" s="5">
        <f>YEAR(SalesDataTable[[#This Row],[Order Date]])</f>
        <v>2026</v>
      </c>
      <c r="D167" s="6" t="str">
        <f>"Q"&amp;ROUNDUP(MONTH(SalesDataTable[[#This Row],[Order Date]])/3,0)</f>
        <v>Q1</v>
      </c>
      <c r="E167" s="5">
        <f>MONTH(SalesDataTable[[#This Row],[Order Date]])</f>
        <v>2</v>
      </c>
      <c r="F167" s="6" t="str">
        <f>TEXT(SalesDataTable[[#This Row],[Order Date]],"MMM")</f>
        <v>Feb</v>
      </c>
      <c r="G167" s="5" t="s">
        <v>20</v>
      </c>
      <c r="H167" s="5" t="s">
        <v>21</v>
      </c>
      <c r="I167" s="5" t="s">
        <v>48</v>
      </c>
      <c r="J167" s="5" t="s">
        <v>33</v>
      </c>
      <c r="K167" s="5" t="s">
        <v>43</v>
      </c>
      <c r="L167" s="5" t="s">
        <v>71</v>
      </c>
      <c r="M167" s="7">
        <v>1</v>
      </c>
      <c r="N167" s="8">
        <v>125.63</v>
      </c>
      <c r="O167" s="8">
        <f>SalesDataTable[[#This Row],[Units Sold]]*SalesDataTable[[#This Row],[Unit Price]]</f>
        <v>125.63</v>
      </c>
      <c r="P167" s="9">
        <v>0.1</v>
      </c>
      <c r="Q167" s="21">
        <f>SalesDataTable[[#This Row],[Units Sold]]*SalesDataTable[[#This Row],[Unit Price]]*SalesDataTable[[#This Row],[Discount %]]</f>
        <v>12.563000000000001</v>
      </c>
      <c r="R167" s="8">
        <v>60.38</v>
      </c>
      <c r="S167" s="8">
        <f t="shared" si="8"/>
        <v>113.06699999999999</v>
      </c>
      <c r="T167" s="8">
        <f t="shared" si="9"/>
        <v>60.38</v>
      </c>
      <c r="U167" s="8">
        <f t="shared" si="10"/>
        <v>52.686999999999991</v>
      </c>
      <c r="V167" s="10">
        <f t="shared" si="11"/>
        <v>0.46598034793529497</v>
      </c>
    </row>
    <row r="168" spans="1:22" ht="15.6" x14ac:dyDescent="0.3">
      <c r="A168" s="3">
        <v>933</v>
      </c>
      <c r="B168" s="4">
        <v>46057</v>
      </c>
      <c r="C168" s="5">
        <f>YEAR(SalesDataTable[[#This Row],[Order Date]])</f>
        <v>2026</v>
      </c>
      <c r="D168" s="6" t="str">
        <f>"Q"&amp;ROUNDUP(MONTH(SalesDataTable[[#This Row],[Order Date]])/3,0)</f>
        <v>Q1</v>
      </c>
      <c r="E168" s="5">
        <f>MONTH(SalesDataTable[[#This Row],[Order Date]])</f>
        <v>2</v>
      </c>
      <c r="F168" s="6" t="str">
        <f>TEXT(SalesDataTable[[#This Row],[Order Date]],"MMM")</f>
        <v>Feb</v>
      </c>
      <c r="G168" s="5" t="s">
        <v>26</v>
      </c>
      <c r="H168" s="5" t="s">
        <v>61</v>
      </c>
      <c r="I168" s="5" t="s">
        <v>22</v>
      </c>
      <c r="J168" s="5" t="s">
        <v>33</v>
      </c>
      <c r="K168" s="5" t="s">
        <v>43</v>
      </c>
      <c r="L168" s="5" t="s">
        <v>60</v>
      </c>
      <c r="M168" s="7">
        <v>2</v>
      </c>
      <c r="N168" s="8">
        <v>81.59</v>
      </c>
      <c r="O168" s="8">
        <f>SalesDataTable[[#This Row],[Units Sold]]*SalesDataTable[[#This Row],[Unit Price]]</f>
        <v>163.18</v>
      </c>
      <c r="P168" s="9">
        <v>0.1</v>
      </c>
      <c r="Q168" s="21">
        <f>SalesDataTable[[#This Row],[Units Sold]]*SalesDataTable[[#This Row],[Unit Price]]*SalesDataTable[[#This Row],[Discount %]]</f>
        <v>16.318000000000001</v>
      </c>
      <c r="R168" s="8">
        <v>38.64</v>
      </c>
      <c r="S168" s="8">
        <f t="shared" si="8"/>
        <v>146.86200000000002</v>
      </c>
      <c r="T168" s="8">
        <f t="shared" si="9"/>
        <v>77.28</v>
      </c>
      <c r="U168" s="8">
        <f t="shared" si="10"/>
        <v>69.582000000000022</v>
      </c>
      <c r="V168" s="10">
        <f t="shared" si="11"/>
        <v>0.47379172284185161</v>
      </c>
    </row>
    <row r="169" spans="1:22" ht="15.6" x14ac:dyDescent="0.3">
      <c r="A169" s="3">
        <v>1646</v>
      </c>
      <c r="B169" s="4">
        <v>46057</v>
      </c>
      <c r="C169" s="5">
        <f>YEAR(SalesDataTable[[#This Row],[Order Date]])</f>
        <v>2026</v>
      </c>
      <c r="D169" s="6" t="str">
        <f>"Q"&amp;ROUNDUP(MONTH(SalesDataTable[[#This Row],[Order Date]])/3,0)</f>
        <v>Q1</v>
      </c>
      <c r="E169" s="5">
        <f>MONTH(SalesDataTable[[#This Row],[Order Date]])</f>
        <v>2</v>
      </c>
      <c r="F169" s="6" t="str">
        <f>TEXT(SalesDataTable[[#This Row],[Order Date]],"MMM")</f>
        <v>Feb</v>
      </c>
      <c r="G169" s="5" t="s">
        <v>31</v>
      </c>
      <c r="H169" s="5" t="s">
        <v>45</v>
      </c>
      <c r="I169" s="5" t="s">
        <v>22</v>
      </c>
      <c r="J169" s="5" t="s">
        <v>33</v>
      </c>
      <c r="K169" s="5" t="s">
        <v>34</v>
      </c>
      <c r="L169" s="5" t="s">
        <v>52</v>
      </c>
      <c r="M169" s="7">
        <v>2</v>
      </c>
      <c r="N169" s="8">
        <v>45.81</v>
      </c>
      <c r="O169" s="8">
        <f>SalesDataTable[[#This Row],[Units Sold]]*SalesDataTable[[#This Row],[Unit Price]]</f>
        <v>91.62</v>
      </c>
      <c r="P169" s="9">
        <v>0.1</v>
      </c>
      <c r="Q169" s="21">
        <f>SalesDataTable[[#This Row],[Units Sold]]*SalesDataTable[[#This Row],[Unit Price]]*SalesDataTable[[#This Row],[Discount %]]</f>
        <v>9.1620000000000008</v>
      </c>
      <c r="R169" s="8">
        <v>18.420000000000002</v>
      </c>
      <c r="S169" s="8">
        <f t="shared" si="8"/>
        <v>82.458000000000013</v>
      </c>
      <c r="T169" s="8">
        <f t="shared" si="9"/>
        <v>36.840000000000003</v>
      </c>
      <c r="U169" s="8">
        <f t="shared" si="10"/>
        <v>45.618000000000009</v>
      </c>
      <c r="V169" s="10">
        <f t="shared" si="11"/>
        <v>0.55322709743141962</v>
      </c>
    </row>
    <row r="170" spans="1:22" ht="15.6" x14ac:dyDescent="0.3">
      <c r="A170" s="3">
        <v>380</v>
      </c>
      <c r="B170" s="4">
        <v>46058</v>
      </c>
      <c r="C170" s="5">
        <f>YEAR(SalesDataTable[[#This Row],[Order Date]])</f>
        <v>2026</v>
      </c>
      <c r="D170" s="6" t="str">
        <f>"Q"&amp;ROUNDUP(MONTH(SalesDataTable[[#This Row],[Order Date]])/3,0)</f>
        <v>Q1</v>
      </c>
      <c r="E170" s="5">
        <f>MONTH(SalesDataTable[[#This Row],[Order Date]])</f>
        <v>2</v>
      </c>
      <c r="F170" s="6" t="str">
        <f>TEXT(SalesDataTable[[#This Row],[Order Date]],"MMM")</f>
        <v>Feb</v>
      </c>
      <c r="G170" s="5" t="s">
        <v>26</v>
      </c>
      <c r="H170" s="5" t="s">
        <v>63</v>
      </c>
      <c r="I170" s="5" t="s">
        <v>22</v>
      </c>
      <c r="J170" s="5" t="s">
        <v>23</v>
      </c>
      <c r="K170" s="5" t="s">
        <v>54</v>
      </c>
      <c r="L170" s="5" t="s">
        <v>58</v>
      </c>
      <c r="M170" s="7">
        <v>3</v>
      </c>
      <c r="N170" s="8">
        <v>125.63</v>
      </c>
      <c r="O170" s="8">
        <f>SalesDataTable[[#This Row],[Units Sold]]*SalesDataTable[[#This Row],[Unit Price]]</f>
        <v>376.89</v>
      </c>
      <c r="P170" s="9">
        <v>0</v>
      </c>
      <c r="Q170" s="21">
        <f>SalesDataTable[[#This Row],[Units Sold]]*SalesDataTable[[#This Row],[Unit Price]]*SalesDataTable[[#This Row],[Discount %]]</f>
        <v>0</v>
      </c>
      <c r="R170" s="8">
        <v>71.05</v>
      </c>
      <c r="S170" s="8">
        <f t="shared" si="8"/>
        <v>376.89</v>
      </c>
      <c r="T170" s="8">
        <f t="shared" si="9"/>
        <v>213.14999999999998</v>
      </c>
      <c r="U170" s="8">
        <f t="shared" si="10"/>
        <v>163.74</v>
      </c>
      <c r="V170" s="10">
        <f t="shared" si="11"/>
        <v>0.43445037013452203</v>
      </c>
    </row>
    <row r="171" spans="1:22" ht="15.6" x14ac:dyDescent="0.3">
      <c r="A171" s="3">
        <v>1723</v>
      </c>
      <c r="B171" s="4">
        <v>46058</v>
      </c>
      <c r="C171" s="5">
        <f>YEAR(SalesDataTable[[#This Row],[Order Date]])</f>
        <v>2026</v>
      </c>
      <c r="D171" s="6" t="str">
        <f>"Q"&amp;ROUNDUP(MONTH(SalesDataTable[[#This Row],[Order Date]])/3,0)</f>
        <v>Q1</v>
      </c>
      <c r="E171" s="5">
        <f>MONTH(SalesDataTable[[#This Row],[Order Date]])</f>
        <v>2</v>
      </c>
      <c r="F171" s="6" t="str">
        <f>TEXT(SalesDataTable[[#This Row],[Order Date]],"MMM")</f>
        <v>Feb</v>
      </c>
      <c r="G171" s="5" t="s">
        <v>40</v>
      </c>
      <c r="H171" s="5" t="s">
        <v>53</v>
      </c>
      <c r="I171" s="5" t="s">
        <v>22</v>
      </c>
      <c r="J171" s="5" t="s">
        <v>23</v>
      </c>
      <c r="K171" s="5" t="s">
        <v>24</v>
      </c>
      <c r="L171" s="5" t="s">
        <v>50</v>
      </c>
      <c r="M171" s="7">
        <v>2</v>
      </c>
      <c r="N171" s="8">
        <v>101.01</v>
      </c>
      <c r="O171" s="8">
        <f>SalesDataTable[[#This Row],[Units Sold]]*SalesDataTable[[#This Row],[Unit Price]]</f>
        <v>202.02</v>
      </c>
      <c r="P171" s="9">
        <v>0</v>
      </c>
      <c r="Q171" s="21">
        <f>SalesDataTable[[#This Row],[Units Sold]]*SalesDataTable[[#This Row],[Unit Price]]*SalesDataTable[[#This Row],[Discount %]]</f>
        <v>0</v>
      </c>
      <c r="R171" s="8">
        <v>50.26</v>
      </c>
      <c r="S171" s="8">
        <f t="shared" si="8"/>
        <v>202.02</v>
      </c>
      <c r="T171" s="8">
        <f t="shared" si="9"/>
        <v>100.52</v>
      </c>
      <c r="U171" s="8">
        <f t="shared" si="10"/>
        <v>101.50000000000001</v>
      </c>
      <c r="V171" s="10">
        <f t="shared" si="11"/>
        <v>0.50242550242550243</v>
      </c>
    </row>
    <row r="172" spans="1:22" ht="15.6" x14ac:dyDescent="0.3">
      <c r="A172" s="3">
        <v>2529</v>
      </c>
      <c r="B172" s="4">
        <v>46058</v>
      </c>
      <c r="C172" s="5">
        <f>YEAR(SalesDataTable[[#This Row],[Order Date]])</f>
        <v>2026</v>
      </c>
      <c r="D172" s="6" t="str">
        <f>"Q"&amp;ROUNDUP(MONTH(SalesDataTable[[#This Row],[Order Date]])/3,0)</f>
        <v>Q1</v>
      </c>
      <c r="E172" s="5">
        <f>MONTH(SalesDataTable[[#This Row],[Order Date]])</f>
        <v>2</v>
      </c>
      <c r="F172" s="6" t="str">
        <f>TEXT(SalesDataTable[[#This Row],[Order Date]],"MMM")</f>
        <v>Feb</v>
      </c>
      <c r="G172" s="5" t="s">
        <v>40</v>
      </c>
      <c r="H172" s="5" t="s">
        <v>67</v>
      </c>
      <c r="I172" s="5" t="s">
        <v>22</v>
      </c>
      <c r="J172" s="5" t="s">
        <v>23</v>
      </c>
      <c r="K172" s="5" t="s">
        <v>29</v>
      </c>
      <c r="L172" s="5" t="s">
        <v>57</v>
      </c>
      <c r="M172" s="7">
        <v>6</v>
      </c>
      <c r="N172" s="8">
        <v>154.22</v>
      </c>
      <c r="O172" s="8">
        <f>SalesDataTable[[#This Row],[Units Sold]]*SalesDataTable[[#This Row],[Unit Price]]</f>
        <v>925.31999999999994</v>
      </c>
      <c r="P172" s="9">
        <v>0</v>
      </c>
      <c r="Q172" s="21">
        <f>SalesDataTable[[#This Row],[Units Sold]]*SalesDataTable[[#This Row],[Unit Price]]*SalesDataTable[[#This Row],[Discount %]]</f>
        <v>0</v>
      </c>
      <c r="R172" s="8">
        <v>79.599999999999994</v>
      </c>
      <c r="S172" s="8">
        <f t="shared" si="8"/>
        <v>925.31999999999994</v>
      </c>
      <c r="T172" s="8">
        <f t="shared" si="9"/>
        <v>477.59999999999997</v>
      </c>
      <c r="U172" s="8">
        <f t="shared" si="10"/>
        <v>447.71999999999997</v>
      </c>
      <c r="V172" s="10">
        <f t="shared" si="11"/>
        <v>0.4838542342108676</v>
      </c>
    </row>
    <row r="173" spans="1:22" ht="15.6" x14ac:dyDescent="0.3">
      <c r="A173" s="3">
        <v>2685</v>
      </c>
      <c r="B173" s="4">
        <v>46058</v>
      </c>
      <c r="C173" s="5">
        <f>YEAR(SalesDataTable[[#This Row],[Order Date]])</f>
        <v>2026</v>
      </c>
      <c r="D173" s="6" t="str">
        <f>"Q"&amp;ROUNDUP(MONTH(SalesDataTable[[#This Row],[Order Date]])/3,0)</f>
        <v>Q1</v>
      </c>
      <c r="E173" s="5">
        <f>MONTH(SalesDataTable[[#This Row],[Order Date]])</f>
        <v>2</v>
      </c>
      <c r="F173" s="6" t="str">
        <f>TEXT(SalesDataTable[[#This Row],[Order Date]],"MMM")</f>
        <v>Feb</v>
      </c>
      <c r="G173" s="5" t="s">
        <v>26</v>
      </c>
      <c r="H173" s="5" t="s">
        <v>69</v>
      </c>
      <c r="I173" s="5" t="s">
        <v>22</v>
      </c>
      <c r="J173" s="5" t="s">
        <v>33</v>
      </c>
      <c r="K173" s="5" t="s">
        <v>29</v>
      </c>
      <c r="L173" s="5" t="s">
        <v>66</v>
      </c>
      <c r="M173" s="7">
        <v>1</v>
      </c>
      <c r="N173" s="8">
        <v>72.78</v>
      </c>
      <c r="O173" s="8">
        <f>SalesDataTable[[#This Row],[Units Sold]]*SalesDataTable[[#This Row],[Unit Price]]</f>
        <v>72.78</v>
      </c>
      <c r="P173" s="9">
        <v>0.05</v>
      </c>
      <c r="Q173" s="21">
        <f>SalesDataTable[[#This Row],[Units Sold]]*SalesDataTable[[#This Row],[Unit Price]]*SalesDataTable[[#This Row],[Discount %]]</f>
        <v>3.6390000000000002</v>
      </c>
      <c r="R173" s="8">
        <v>33.26</v>
      </c>
      <c r="S173" s="8">
        <f t="shared" si="8"/>
        <v>69.140999999999991</v>
      </c>
      <c r="T173" s="8">
        <f t="shared" si="9"/>
        <v>33.26</v>
      </c>
      <c r="U173" s="8">
        <f t="shared" si="10"/>
        <v>35.880999999999993</v>
      </c>
      <c r="V173" s="10">
        <f t="shared" si="11"/>
        <v>0.51895402149231273</v>
      </c>
    </row>
    <row r="174" spans="1:22" ht="15.6" x14ac:dyDescent="0.3">
      <c r="A174" s="3">
        <v>2793</v>
      </c>
      <c r="B174" s="4">
        <v>46058</v>
      </c>
      <c r="C174" s="5">
        <f>YEAR(SalesDataTable[[#This Row],[Order Date]])</f>
        <v>2026</v>
      </c>
      <c r="D174" s="6" t="str">
        <f>"Q"&amp;ROUNDUP(MONTH(SalesDataTable[[#This Row],[Order Date]])/3,0)</f>
        <v>Q1</v>
      </c>
      <c r="E174" s="5">
        <f>MONTH(SalesDataTable[[#This Row],[Order Date]])</f>
        <v>2</v>
      </c>
      <c r="F174" s="6" t="str">
        <f>TEXT(SalesDataTable[[#This Row],[Order Date]],"MMM")</f>
        <v>Feb</v>
      </c>
      <c r="G174" s="5" t="s">
        <v>26</v>
      </c>
      <c r="H174" s="5" t="s">
        <v>69</v>
      </c>
      <c r="I174" s="5" t="s">
        <v>28</v>
      </c>
      <c r="J174" s="5" t="s">
        <v>36</v>
      </c>
      <c r="K174" s="5" t="s">
        <v>43</v>
      </c>
      <c r="L174" s="5" t="s">
        <v>71</v>
      </c>
      <c r="M174" s="7">
        <v>3</v>
      </c>
      <c r="N174" s="8">
        <v>122.69</v>
      </c>
      <c r="O174" s="8">
        <f>SalesDataTable[[#This Row],[Units Sold]]*SalesDataTable[[#This Row],[Unit Price]]</f>
        <v>368.07</v>
      </c>
      <c r="P174" s="9">
        <v>0.05</v>
      </c>
      <c r="Q174" s="21">
        <f>SalesDataTable[[#This Row],[Units Sold]]*SalesDataTable[[#This Row],[Unit Price]]*SalesDataTable[[#This Row],[Discount %]]</f>
        <v>18.403500000000001</v>
      </c>
      <c r="R174" s="8">
        <v>62.08</v>
      </c>
      <c r="S174" s="8">
        <f t="shared" si="8"/>
        <v>349.66649999999998</v>
      </c>
      <c r="T174" s="8">
        <f t="shared" si="9"/>
        <v>186.24</v>
      </c>
      <c r="U174" s="8">
        <f t="shared" si="10"/>
        <v>163.42649999999998</v>
      </c>
      <c r="V174" s="10">
        <f t="shared" si="11"/>
        <v>0.46737820180085876</v>
      </c>
    </row>
    <row r="175" spans="1:22" ht="15.6" x14ac:dyDescent="0.3">
      <c r="A175" s="3">
        <v>346</v>
      </c>
      <c r="B175" s="4">
        <v>46059</v>
      </c>
      <c r="C175" s="5">
        <f>YEAR(SalesDataTable[[#This Row],[Order Date]])</f>
        <v>2026</v>
      </c>
      <c r="D175" s="6" t="str">
        <f>"Q"&amp;ROUNDUP(MONTH(SalesDataTable[[#This Row],[Order Date]])/3,0)</f>
        <v>Q1</v>
      </c>
      <c r="E175" s="5">
        <f>MONTH(SalesDataTable[[#This Row],[Order Date]])</f>
        <v>2</v>
      </c>
      <c r="F175" s="6" t="str">
        <f>TEXT(SalesDataTable[[#This Row],[Order Date]],"MMM")</f>
        <v>Feb</v>
      </c>
      <c r="G175" s="5" t="s">
        <v>26</v>
      </c>
      <c r="H175" s="5" t="s">
        <v>27</v>
      </c>
      <c r="I175" s="5" t="s">
        <v>22</v>
      </c>
      <c r="J175" s="5" t="s">
        <v>36</v>
      </c>
      <c r="K175" s="5" t="s">
        <v>24</v>
      </c>
      <c r="L175" s="5" t="s">
        <v>50</v>
      </c>
      <c r="M175" s="7">
        <v>3</v>
      </c>
      <c r="N175" s="8">
        <v>103.22</v>
      </c>
      <c r="O175" s="8">
        <f>SalesDataTable[[#This Row],[Units Sold]]*SalesDataTable[[#This Row],[Unit Price]]</f>
        <v>309.65999999999997</v>
      </c>
      <c r="P175" s="9">
        <v>0</v>
      </c>
      <c r="Q175" s="21">
        <f>SalesDataTable[[#This Row],[Units Sold]]*SalesDataTable[[#This Row],[Unit Price]]*SalesDataTable[[#This Row],[Discount %]]</f>
        <v>0</v>
      </c>
      <c r="R175" s="8">
        <v>50.74</v>
      </c>
      <c r="S175" s="8">
        <f t="shared" si="8"/>
        <v>309.65999999999997</v>
      </c>
      <c r="T175" s="8">
        <f t="shared" si="9"/>
        <v>152.22</v>
      </c>
      <c r="U175" s="8">
        <f t="shared" si="10"/>
        <v>157.43999999999997</v>
      </c>
      <c r="V175" s="10">
        <f t="shared" si="11"/>
        <v>0.50842859910869986</v>
      </c>
    </row>
    <row r="176" spans="1:22" ht="15.6" x14ac:dyDescent="0.3">
      <c r="A176" s="3">
        <v>539</v>
      </c>
      <c r="B176" s="4">
        <v>46059</v>
      </c>
      <c r="C176" s="5">
        <f>YEAR(SalesDataTable[[#This Row],[Order Date]])</f>
        <v>2026</v>
      </c>
      <c r="D176" s="6" t="str">
        <f>"Q"&amp;ROUNDUP(MONTH(SalesDataTable[[#This Row],[Order Date]])/3,0)</f>
        <v>Q1</v>
      </c>
      <c r="E176" s="5">
        <f>MONTH(SalesDataTable[[#This Row],[Order Date]])</f>
        <v>2</v>
      </c>
      <c r="F176" s="6" t="str">
        <f>TEXT(SalesDataTable[[#This Row],[Order Date]],"MMM")</f>
        <v>Feb</v>
      </c>
      <c r="G176" s="5" t="s">
        <v>20</v>
      </c>
      <c r="H176" s="5" t="s">
        <v>70</v>
      </c>
      <c r="I176" s="5" t="s">
        <v>48</v>
      </c>
      <c r="J176" s="5" t="s">
        <v>33</v>
      </c>
      <c r="K176" s="5" t="s">
        <v>29</v>
      </c>
      <c r="L176" s="5" t="s">
        <v>30</v>
      </c>
      <c r="M176" s="7">
        <v>3</v>
      </c>
      <c r="N176" s="8">
        <v>92.96</v>
      </c>
      <c r="O176" s="8">
        <f>SalesDataTable[[#This Row],[Units Sold]]*SalesDataTable[[#This Row],[Unit Price]]</f>
        <v>278.88</v>
      </c>
      <c r="P176" s="9">
        <v>0.15</v>
      </c>
      <c r="Q176" s="21">
        <f>SalesDataTable[[#This Row],[Units Sold]]*SalesDataTable[[#This Row],[Unit Price]]*SalesDataTable[[#This Row],[Discount %]]</f>
        <v>41.832000000000001</v>
      </c>
      <c r="R176" s="8">
        <v>44.56</v>
      </c>
      <c r="S176" s="8">
        <f t="shared" si="8"/>
        <v>237.048</v>
      </c>
      <c r="T176" s="8">
        <f t="shared" si="9"/>
        <v>133.68</v>
      </c>
      <c r="U176" s="8">
        <f t="shared" si="10"/>
        <v>103.36799999999999</v>
      </c>
      <c r="V176" s="10">
        <f t="shared" si="11"/>
        <v>0.43606358205932971</v>
      </c>
    </row>
    <row r="177" spans="1:22" ht="15.6" x14ac:dyDescent="0.3">
      <c r="A177" s="3">
        <v>1368</v>
      </c>
      <c r="B177" s="4">
        <v>46059</v>
      </c>
      <c r="C177" s="5">
        <f>YEAR(SalesDataTable[[#This Row],[Order Date]])</f>
        <v>2026</v>
      </c>
      <c r="D177" s="6" t="str">
        <f>"Q"&amp;ROUNDUP(MONTH(SalesDataTable[[#This Row],[Order Date]])/3,0)</f>
        <v>Q1</v>
      </c>
      <c r="E177" s="5">
        <f>MONTH(SalesDataTable[[#This Row],[Order Date]])</f>
        <v>2</v>
      </c>
      <c r="F177" s="6" t="str">
        <f>TEXT(SalesDataTable[[#This Row],[Order Date]],"MMM")</f>
        <v>Feb</v>
      </c>
      <c r="G177" s="5" t="s">
        <v>26</v>
      </c>
      <c r="H177" s="5" t="s">
        <v>63</v>
      </c>
      <c r="I177" s="5" t="s">
        <v>39</v>
      </c>
      <c r="J177" s="5" t="s">
        <v>33</v>
      </c>
      <c r="K177" s="5" t="s">
        <v>34</v>
      </c>
      <c r="L177" s="5" t="s">
        <v>35</v>
      </c>
      <c r="M177" s="7">
        <v>1</v>
      </c>
      <c r="N177" s="8">
        <v>36.520000000000003</v>
      </c>
      <c r="O177" s="8">
        <f>SalesDataTable[[#This Row],[Units Sold]]*SalesDataTable[[#This Row],[Unit Price]]</f>
        <v>36.520000000000003</v>
      </c>
      <c r="P177" s="9">
        <v>0</v>
      </c>
      <c r="Q177" s="21">
        <f>SalesDataTable[[#This Row],[Units Sold]]*SalesDataTable[[#This Row],[Unit Price]]*SalesDataTable[[#This Row],[Discount %]]</f>
        <v>0</v>
      </c>
      <c r="R177" s="8">
        <v>13.94</v>
      </c>
      <c r="S177" s="8">
        <f t="shared" si="8"/>
        <v>36.520000000000003</v>
      </c>
      <c r="T177" s="8">
        <f t="shared" si="9"/>
        <v>13.94</v>
      </c>
      <c r="U177" s="8">
        <f t="shared" si="10"/>
        <v>22.580000000000005</v>
      </c>
      <c r="V177" s="10">
        <f t="shared" si="11"/>
        <v>0.61829134720700996</v>
      </c>
    </row>
    <row r="178" spans="1:22" ht="15.6" x14ac:dyDescent="0.3">
      <c r="A178" s="3">
        <v>3506</v>
      </c>
      <c r="B178" s="4">
        <v>46059</v>
      </c>
      <c r="C178" s="5">
        <f>YEAR(SalesDataTable[[#This Row],[Order Date]])</f>
        <v>2026</v>
      </c>
      <c r="D178" s="6" t="str">
        <f>"Q"&amp;ROUNDUP(MONTH(SalesDataTable[[#This Row],[Order Date]])/3,0)</f>
        <v>Q1</v>
      </c>
      <c r="E178" s="5">
        <f>MONTH(SalesDataTable[[#This Row],[Order Date]])</f>
        <v>2</v>
      </c>
      <c r="F178" s="6" t="str">
        <f>TEXT(SalesDataTable[[#This Row],[Order Date]],"MMM")</f>
        <v>Feb</v>
      </c>
      <c r="G178" s="5" t="s">
        <v>20</v>
      </c>
      <c r="H178" s="5" t="s">
        <v>21</v>
      </c>
      <c r="I178" s="5" t="s">
        <v>39</v>
      </c>
      <c r="J178" s="5" t="s">
        <v>23</v>
      </c>
      <c r="K178" s="5" t="s">
        <v>54</v>
      </c>
      <c r="L178" s="5" t="s">
        <v>65</v>
      </c>
      <c r="M178" s="7">
        <v>3</v>
      </c>
      <c r="N178" s="8">
        <v>50.65</v>
      </c>
      <c r="O178" s="8">
        <f>SalesDataTable[[#This Row],[Units Sold]]*SalesDataTable[[#This Row],[Unit Price]]</f>
        <v>151.94999999999999</v>
      </c>
      <c r="P178" s="9">
        <v>0</v>
      </c>
      <c r="Q178" s="21">
        <f>SalesDataTable[[#This Row],[Units Sold]]*SalesDataTable[[#This Row],[Unit Price]]*SalesDataTable[[#This Row],[Discount %]]</f>
        <v>0</v>
      </c>
      <c r="R178" s="8">
        <v>21.49</v>
      </c>
      <c r="S178" s="8">
        <f t="shared" si="8"/>
        <v>151.94999999999999</v>
      </c>
      <c r="T178" s="8">
        <f t="shared" si="9"/>
        <v>64.47</v>
      </c>
      <c r="U178" s="8">
        <f t="shared" si="10"/>
        <v>87.47999999999999</v>
      </c>
      <c r="V178" s="10">
        <f t="shared" si="11"/>
        <v>0.57571569595261596</v>
      </c>
    </row>
    <row r="179" spans="1:22" ht="15.6" x14ac:dyDescent="0.3">
      <c r="A179" s="3">
        <v>1314</v>
      </c>
      <c r="B179" s="4">
        <v>46060</v>
      </c>
      <c r="C179" s="5">
        <f>YEAR(SalesDataTable[[#This Row],[Order Date]])</f>
        <v>2026</v>
      </c>
      <c r="D179" s="6" t="str">
        <f>"Q"&amp;ROUNDUP(MONTH(SalesDataTable[[#This Row],[Order Date]])/3,0)</f>
        <v>Q1</v>
      </c>
      <c r="E179" s="5">
        <f>MONTH(SalesDataTable[[#This Row],[Order Date]])</f>
        <v>2</v>
      </c>
      <c r="F179" s="6" t="str">
        <f>TEXT(SalesDataTable[[#This Row],[Order Date]],"MMM")</f>
        <v>Feb</v>
      </c>
      <c r="G179" s="5" t="s">
        <v>40</v>
      </c>
      <c r="H179" s="5" t="s">
        <v>41</v>
      </c>
      <c r="I179" s="5" t="s">
        <v>22</v>
      </c>
      <c r="J179" s="5" t="s">
        <v>23</v>
      </c>
      <c r="K179" s="5" t="s">
        <v>34</v>
      </c>
      <c r="L179" s="5" t="s">
        <v>35</v>
      </c>
      <c r="M179" s="7">
        <v>2</v>
      </c>
      <c r="N179" s="8">
        <v>37.03</v>
      </c>
      <c r="O179" s="8">
        <f>SalesDataTable[[#This Row],[Units Sold]]*SalesDataTable[[#This Row],[Unit Price]]</f>
        <v>74.06</v>
      </c>
      <c r="P179" s="9">
        <v>0.15</v>
      </c>
      <c r="Q179" s="21">
        <f>SalesDataTable[[#This Row],[Units Sold]]*SalesDataTable[[#This Row],[Unit Price]]*SalesDataTable[[#This Row],[Discount %]]</f>
        <v>11.109</v>
      </c>
      <c r="R179" s="8">
        <v>13.87</v>
      </c>
      <c r="S179" s="8">
        <f t="shared" si="8"/>
        <v>62.951000000000001</v>
      </c>
      <c r="T179" s="8">
        <f t="shared" si="9"/>
        <v>27.74</v>
      </c>
      <c r="U179" s="8">
        <f t="shared" si="10"/>
        <v>35.210999999999999</v>
      </c>
      <c r="V179" s="10">
        <f t="shared" si="11"/>
        <v>0.55933980397451988</v>
      </c>
    </row>
    <row r="180" spans="1:22" ht="15.6" x14ac:dyDescent="0.3">
      <c r="A180" s="3">
        <v>2092</v>
      </c>
      <c r="B180" s="4">
        <v>46060</v>
      </c>
      <c r="C180" s="5">
        <f>YEAR(SalesDataTable[[#This Row],[Order Date]])</f>
        <v>2026</v>
      </c>
      <c r="D180" s="6" t="str">
        <f>"Q"&amp;ROUNDUP(MONTH(SalesDataTable[[#This Row],[Order Date]])/3,0)</f>
        <v>Q1</v>
      </c>
      <c r="E180" s="5">
        <f>MONTH(SalesDataTable[[#This Row],[Order Date]])</f>
        <v>2</v>
      </c>
      <c r="F180" s="6" t="str">
        <f>TEXT(SalesDataTable[[#This Row],[Order Date]],"MMM")</f>
        <v>Feb</v>
      </c>
      <c r="G180" s="5" t="s">
        <v>31</v>
      </c>
      <c r="H180" s="5" t="s">
        <v>32</v>
      </c>
      <c r="I180" s="5" t="s">
        <v>22</v>
      </c>
      <c r="J180" s="5" t="s">
        <v>33</v>
      </c>
      <c r="K180" s="5" t="s">
        <v>54</v>
      </c>
      <c r="L180" s="5" t="s">
        <v>62</v>
      </c>
      <c r="M180" s="7">
        <v>1</v>
      </c>
      <c r="N180" s="8">
        <v>36.619999999999997</v>
      </c>
      <c r="O180" s="8">
        <f>SalesDataTable[[#This Row],[Units Sold]]*SalesDataTable[[#This Row],[Unit Price]]</f>
        <v>36.619999999999997</v>
      </c>
      <c r="P180" s="9">
        <v>0</v>
      </c>
      <c r="Q180" s="21">
        <f>SalesDataTable[[#This Row],[Units Sold]]*SalesDataTable[[#This Row],[Unit Price]]*SalesDataTable[[#This Row],[Discount %]]</f>
        <v>0</v>
      </c>
      <c r="R180" s="8">
        <v>13.55</v>
      </c>
      <c r="S180" s="8">
        <f t="shared" si="8"/>
        <v>36.619999999999997</v>
      </c>
      <c r="T180" s="8">
        <f t="shared" si="9"/>
        <v>13.55</v>
      </c>
      <c r="U180" s="8">
        <f t="shared" si="10"/>
        <v>23.069999999999997</v>
      </c>
      <c r="V180" s="10">
        <f t="shared" si="11"/>
        <v>0.62998361551064985</v>
      </c>
    </row>
    <row r="181" spans="1:22" ht="15.6" x14ac:dyDescent="0.3">
      <c r="A181" s="3">
        <v>5083</v>
      </c>
      <c r="B181" s="4">
        <v>46060</v>
      </c>
      <c r="C181" s="5">
        <f>YEAR(SalesDataTable[[#This Row],[Order Date]])</f>
        <v>2026</v>
      </c>
      <c r="D181" s="6" t="str">
        <f>"Q"&amp;ROUNDUP(MONTH(SalesDataTable[[#This Row],[Order Date]])/3,0)</f>
        <v>Q1</v>
      </c>
      <c r="E181" s="5">
        <f>MONTH(SalesDataTable[[#This Row],[Order Date]])</f>
        <v>2</v>
      </c>
      <c r="F181" s="6" t="str">
        <f>TEXT(SalesDataTable[[#This Row],[Order Date]],"MMM")</f>
        <v>Feb</v>
      </c>
      <c r="G181" s="5" t="s">
        <v>31</v>
      </c>
      <c r="H181" s="5" t="s">
        <v>72</v>
      </c>
      <c r="I181" s="5" t="s">
        <v>39</v>
      </c>
      <c r="J181" s="5" t="s">
        <v>23</v>
      </c>
      <c r="K181" s="5" t="s">
        <v>43</v>
      </c>
      <c r="L181" s="5" t="s">
        <v>60</v>
      </c>
      <c r="M181" s="7">
        <v>1</v>
      </c>
      <c r="N181" s="8">
        <v>81.47</v>
      </c>
      <c r="O181" s="8">
        <f>SalesDataTable[[#This Row],[Units Sold]]*SalesDataTable[[#This Row],[Unit Price]]</f>
        <v>81.47</v>
      </c>
      <c r="P181" s="9">
        <v>0</v>
      </c>
      <c r="Q181" s="21">
        <f>SalesDataTable[[#This Row],[Units Sold]]*SalesDataTable[[#This Row],[Unit Price]]*SalesDataTable[[#This Row],[Discount %]]</f>
        <v>0</v>
      </c>
      <c r="R181" s="8">
        <v>39.18</v>
      </c>
      <c r="S181" s="8">
        <f t="shared" si="8"/>
        <v>81.47</v>
      </c>
      <c r="T181" s="8">
        <f t="shared" si="9"/>
        <v>39.18</v>
      </c>
      <c r="U181" s="8">
        <f t="shared" si="10"/>
        <v>42.29</v>
      </c>
      <c r="V181" s="10">
        <f t="shared" si="11"/>
        <v>0.51908678040996681</v>
      </c>
    </row>
    <row r="182" spans="1:22" ht="15.6" x14ac:dyDescent="0.3">
      <c r="A182" s="3">
        <v>582</v>
      </c>
      <c r="B182" s="4">
        <v>46061</v>
      </c>
      <c r="C182" s="5">
        <f>YEAR(SalesDataTable[[#This Row],[Order Date]])</f>
        <v>2026</v>
      </c>
      <c r="D182" s="6" t="str">
        <f>"Q"&amp;ROUNDUP(MONTH(SalesDataTable[[#This Row],[Order Date]])/3,0)</f>
        <v>Q1</v>
      </c>
      <c r="E182" s="5">
        <f>MONTH(SalesDataTable[[#This Row],[Order Date]])</f>
        <v>2</v>
      </c>
      <c r="F182" s="6" t="str">
        <f>TEXT(SalesDataTable[[#This Row],[Order Date]],"MMM")</f>
        <v>Feb</v>
      </c>
      <c r="G182" s="5" t="s">
        <v>26</v>
      </c>
      <c r="H182" s="5" t="s">
        <v>27</v>
      </c>
      <c r="I182" s="5" t="s">
        <v>28</v>
      </c>
      <c r="J182" s="5" t="s">
        <v>23</v>
      </c>
      <c r="K182" s="5" t="s">
        <v>43</v>
      </c>
      <c r="L182" s="5" t="s">
        <v>71</v>
      </c>
      <c r="M182" s="7">
        <v>12</v>
      </c>
      <c r="N182" s="8">
        <v>122.75</v>
      </c>
      <c r="O182" s="8">
        <f>SalesDataTable[[#This Row],[Units Sold]]*SalesDataTable[[#This Row],[Unit Price]]</f>
        <v>1473</v>
      </c>
      <c r="P182" s="9">
        <v>0.15</v>
      </c>
      <c r="Q182" s="21">
        <f>SalesDataTable[[#This Row],[Units Sold]]*SalesDataTable[[#This Row],[Unit Price]]*SalesDataTable[[#This Row],[Discount %]]</f>
        <v>220.95</v>
      </c>
      <c r="R182" s="8">
        <v>62.51</v>
      </c>
      <c r="S182" s="8">
        <f t="shared" si="8"/>
        <v>1252.05</v>
      </c>
      <c r="T182" s="8">
        <f t="shared" si="9"/>
        <v>750.12</v>
      </c>
      <c r="U182" s="8">
        <f t="shared" si="10"/>
        <v>501.92999999999995</v>
      </c>
      <c r="V182" s="10">
        <f t="shared" si="11"/>
        <v>0.40088654606445429</v>
      </c>
    </row>
    <row r="183" spans="1:22" ht="15.6" x14ac:dyDescent="0.3">
      <c r="A183" s="3">
        <v>902</v>
      </c>
      <c r="B183" s="4">
        <v>46061</v>
      </c>
      <c r="C183" s="5">
        <f>YEAR(SalesDataTable[[#This Row],[Order Date]])</f>
        <v>2026</v>
      </c>
      <c r="D183" s="6" t="str">
        <f>"Q"&amp;ROUNDUP(MONTH(SalesDataTable[[#This Row],[Order Date]])/3,0)</f>
        <v>Q1</v>
      </c>
      <c r="E183" s="5">
        <f>MONTH(SalesDataTable[[#This Row],[Order Date]])</f>
        <v>2</v>
      </c>
      <c r="F183" s="6" t="str">
        <f>TEXT(SalesDataTable[[#This Row],[Order Date]],"MMM")</f>
        <v>Feb</v>
      </c>
      <c r="G183" s="5" t="s">
        <v>20</v>
      </c>
      <c r="H183" s="5" t="s">
        <v>56</v>
      </c>
      <c r="I183" s="5" t="s">
        <v>22</v>
      </c>
      <c r="J183" s="5" t="s">
        <v>36</v>
      </c>
      <c r="K183" s="5" t="s">
        <v>54</v>
      </c>
      <c r="L183" s="5" t="s">
        <v>65</v>
      </c>
      <c r="M183" s="7">
        <v>1</v>
      </c>
      <c r="N183" s="8">
        <v>50.38</v>
      </c>
      <c r="O183" s="8">
        <f>SalesDataTable[[#This Row],[Units Sold]]*SalesDataTable[[#This Row],[Unit Price]]</f>
        <v>50.38</v>
      </c>
      <c r="P183" s="9">
        <v>0.05</v>
      </c>
      <c r="Q183" s="21">
        <f>SalesDataTable[[#This Row],[Units Sold]]*SalesDataTable[[#This Row],[Unit Price]]*SalesDataTable[[#This Row],[Discount %]]</f>
        <v>2.5190000000000001</v>
      </c>
      <c r="R183" s="8">
        <v>21.95</v>
      </c>
      <c r="S183" s="8">
        <f t="shared" si="8"/>
        <v>47.860999999999997</v>
      </c>
      <c r="T183" s="8">
        <f t="shared" si="9"/>
        <v>21.95</v>
      </c>
      <c r="U183" s="8">
        <f t="shared" si="10"/>
        <v>25.910999999999998</v>
      </c>
      <c r="V183" s="10">
        <f t="shared" si="11"/>
        <v>0.54138024696516995</v>
      </c>
    </row>
    <row r="184" spans="1:22" ht="15.6" x14ac:dyDescent="0.3">
      <c r="A184" s="3">
        <v>2396</v>
      </c>
      <c r="B184" s="4">
        <v>46061</v>
      </c>
      <c r="C184" s="5">
        <f>YEAR(SalesDataTable[[#This Row],[Order Date]])</f>
        <v>2026</v>
      </c>
      <c r="D184" s="6" t="str">
        <f>"Q"&amp;ROUNDUP(MONTH(SalesDataTable[[#This Row],[Order Date]])/3,0)</f>
        <v>Q1</v>
      </c>
      <c r="E184" s="5">
        <f>MONTH(SalesDataTable[[#This Row],[Order Date]])</f>
        <v>2</v>
      </c>
      <c r="F184" s="6" t="str">
        <f>TEXT(SalesDataTable[[#This Row],[Order Date]],"MMM")</f>
        <v>Feb</v>
      </c>
      <c r="G184" s="5" t="s">
        <v>40</v>
      </c>
      <c r="H184" s="5" t="s">
        <v>51</v>
      </c>
      <c r="I184" s="5" t="s">
        <v>22</v>
      </c>
      <c r="J184" s="5" t="s">
        <v>36</v>
      </c>
      <c r="K184" s="5" t="s">
        <v>54</v>
      </c>
      <c r="L184" s="5" t="s">
        <v>65</v>
      </c>
      <c r="M184" s="7">
        <v>2</v>
      </c>
      <c r="N184" s="8">
        <v>50.4</v>
      </c>
      <c r="O184" s="8">
        <f>SalesDataTable[[#This Row],[Units Sold]]*SalesDataTable[[#This Row],[Unit Price]]</f>
        <v>100.8</v>
      </c>
      <c r="P184" s="9">
        <v>0</v>
      </c>
      <c r="Q184" s="21">
        <f>SalesDataTable[[#This Row],[Units Sold]]*SalesDataTable[[#This Row],[Unit Price]]*SalesDataTable[[#This Row],[Discount %]]</f>
        <v>0</v>
      </c>
      <c r="R184" s="8">
        <v>21.43</v>
      </c>
      <c r="S184" s="8">
        <f t="shared" si="8"/>
        <v>100.8</v>
      </c>
      <c r="T184" s="8">
        <f t="shared" si="9"/>
        <v>42.86</v>
      </c>
      <c r="U184" s="8">
        <f t="shared" si="10"/>
        <v>57.94</v>
      </c>
      <c r="V184" s="10">
        <f t="shared" si="11"/>
        <v>0.57480158730158726</v>
      </c>
    </row>
    <row r="185" spans="1:22" ht="15.6" x14ac:dyDescent="0.3">
      <c r="A185" s="3">
        <v>2494</v>
      </c>
      <c r="B185" s="4">
        <v>46061</v>
      </c>
      <c r="C185" s="5">
        <f>YEAR(SalesDataTable[[#This Row],[Order Date]])</f>
        <v>2026</v>
      </c>
      <c r="D185" s="6" t="str">
        <f>"Q"&amp;ROUNDUP(MONTH(SalesDataTable[[#This Row],[Order Date]])/3,0)</f>
        <v>Q1</v>
      </c>
      <c r="E185" s="5">
        <f>MONTH(SalesDataTable[[#This Row],[Order Date]])</f>
        <v>2</v>
      </c>
      <c r="F185" s="6" t="str">
        <f>TEXT(SalesDataTable[[#This Row],[Order Date]],"MMM")</f>
        <v>Feb</v>
      </c>
      <c r="G185" s="5" t="s">
        <v>31</v>
      </c>
      <c r="H185" s="5" t="s">
        <v>45</v>
      </c>
      <c r="I185" s="5" t="s">
        <v>22</v>
      </c>
      <c r="J185" s="5" t="s">
        <v>33</v>
      </c>
      <c r="K185" s="5" t="s">
        <v>29</v>
      </c>
      <c r="L185" s="5" t="s">
        <v>66</v>
      </c>
      <c r="M185" s="7">
        <v>1</v>
      </c>
      <c r="N185" s="8">
        <v>69.98</v>
      </c>
      <c r="O185" s="8">
        <f>SalesDataTable[[#This Row],[Units Sold]]*SalesDataTable[[#This Row],[Unit Price]]</f>
        <v>69.98</v>
      </c>
      <c r="P185" s="9">
        <v>0</v>
      </c>
      <c r="Q185" s="21">
        <f>SalesDataTable[[#This Row],[Units Sold]]*SalesDataTable[[#This Row],[Unit Price]]*SalesDataTable[[#This Row],[Discount %]]</f>
        <v>0</v>
      </c>
      <c r="R185" s="8">
        <v>33.21</v>
      </c>
      <c r="S185" s="8">
        <f t="shared" si="8"/>
        <v>69.98</v>
      </c>
      <c r="T185" s="8">
        <f t="shared" si="9"/>
        <v>33.21</v>
      </c>
      <c r="U185" s="8">
        <f t="shared" si="10"/>
        <v>36.770000000000003</v>
      </c>
      <c r="V185" s="10">
        <f t="shared" si="11"/>
        <v>0.52543583881108891</v>
      </c>
    </row>
    <row r="186" spans="1:22" ht="15.6" x14ac:dyDescent="0.3">
      <c r="A186" s="3">
        <v>2925</v>
      </c>
      <c r="B186" s="4">
        <v>46061</v>
      </c>
      <c r="C186" s="5">
        <f>YEAR(SalesDataTable[[#This Row],[Order Date]])</f>
        <v>2026</v>
      </c>
      <c r="D186" s="6" t="str">
        <f>"Q"&amp;ROUNDUP(MONTH(SalesDataTable[[#This Row],[Order Date]])/3,0)</f>
        <v>Q1</v>
      </c>
      <c r="E186" s="5">
        <f>MONTH(SalesDataTable[[#This Row],[Order Date]])</f>
        <v>2</v>
      </c>
      <c r="F186" s="6" t="str">
        <f>TEXT(SalesDataTable[[#This Row],[Order Date]],"MMM")</f>
        <v>Feb</v>
      </c>
      <c r="G186" s="5" t="s">
        <v>20</v>
      </c>
      <c r="H186" s="5" t="s">
        <v>21</v>
      </c>
      <c r="I186" s="5" t="s">
        <v>39</v>
      </c>
      <c r="J186" s="5" t="s">
        <v>33</v>
      </c>
      <c r="K186" s="5" t="s">
        <v>29</v>
      </c>
      <c r="L186" s="5" t="s">
        <v>30</v>
      </c>
      <c r="M186" s="7">
        <v>3</v>
      </c>
      <c r="N186" s="8">
        <v>90.04</v>
      </c>
      <c r="O186" s="8">
        <f>SalesDataTable[[#This Row],[Units Sold]]*SalesDataTable[[#This Row],[Unit Price]]</f>
        <v>270.12</v>
      </c>
      <c r="P186" s="9">
        <v>0.05</v>
      </c>
      <c r="Q186" s="21">
        <f>SalesDataTable[[#This Row],[Units Sold]]*SalesDataTable[[#This Row],[Unit Price]]*SalesDataTable[[#This Row],[Discount %]]</f>
        <v>13.506</v>
      </c>
      <c r="R186" s="8">
        <v>45.25</v>
      </c>
      <c r="S186" s="8">
        <f t="shared" si="8"/>
        <v>256.61399999999998</v>
      </c>
      <c r="T186" s="8">
        <f t="shared" si="9"/>
        <v>135.75</v>
      </c>
      <c r="U186" s="8">
        <f t="shared" si="10"/>
        <v>120.86399999999998</v>
      </c>
      <c r="V186" s="10">
        <f t="shared" si="11"/>
        <v>0.47099534709719654</v>
      </c>
    </row>
    <row r="187" spans="1:22" ht="15.6" x14ac:dyDescent="0.3">
      <c r="A187" s="3">
        <v>3614</v>
      </c>
      <c r="B187" s="4">
        <v>46061</v>
      </c>
      <c r="C187" s="5">
        <f>YEAR(SalesDataTable[[#This Row],[Order Date]])</f>
        <v>2026</v>
      </c>
      <c r="D187" s="6" t="str">
        <f>"Q"&amp;ROUNDUP(MONTH(SalesDataTable[[#This Row],[Order Date]])/3,0)</f>
        <v>Q1</v>
      </c>
      <c r="E187" s="5">
        <f>MONTH(SalesDataTable[[#This Row],[Order Date]])</f>
        <v>2</v>
      </c>
      <c r="F187" s="6" t="str">
        <f>TEXT(SalesDataTable[[#This Row],[Order Date]],"MMM")</f>
        <v>Feb</v>
      </c>
      <c r="G187" s="5" t="s">
        <v>26</v>
      </c>
      <c r="H187" s="5" t="s">
        <v>69</v>
      </c>
      <c r="I187" s="5" t="s">
        <v>22</v>
      </c>
      <c r="J187" s="5" t="s">
        <v>33</v>
      </c>
      <c r="K187" s="5" t="s">
        <v>54</v>
      </c>
      <c r="L187" s="5" t="s">
        <v>65</v>
      </c>
      <c r="M187" s="7">
        <v>3</v>
      </c>
      <c r="N187" s="8">
        <v>51.18</v>
      </c>
      <c r="O187" s="8">
        <f>SalesDataTable[[#This Row],[Units Sold]]*SalesDataTable[[#This Row],[Unit Price]]</f>
        <v>153.54</v>
      </c>
      <c r="P187" s="9">
        <v>0</v>
      </c>
      <c r="Q187" s="21">
        <f>SalesDataTable[[#This Row],[Units Sold]]*SalesDataTable[[#This Row],[Unit Price]]*SalesDataTable[[#This Row],[Discount %]]</f>
        <v>0</v>
      </c>
      <c r="R187" s="8">
        <v>21.95</v>
      </c>
      <c r="S187" s="8">
        <f t="shared" si="8"/>
        <v>153.54</v>
      </c>
      <c r="T187" s="8">
        <f t="shared" si="9"/>
        <v>65.849999999999994</v>
      </c>
      <c r="U187" s="8">
        <f t="shared" si="10"/>
        <v>87.69</v>
      </c>
      <c r="V187" s="10">
        <f t="shared" si="11"/>
        <v>0.57112153184837833</v>
      </c>
    </row>
    <row r="188" spans="1:22" ht="15.6" x14ac:dyDescent="0.3">
      <c r="A188" s="3">
        <v>4360</v>
      </c>
      <c r="B188" s="4">
        <v>46061</v>
      </c>
      <c r="C188" s="5">
        <f>YEAR(SalesDataTable[[#This Row],[Order Date]])</f>
        <v>2026</v>
      </c>
      <c r="D188" s="6" t="str">
        <f>"Q"&amp;ROUNDUP(MONTH(SalesDataTable[[#This Row],[Order Date]])/3,0)</f>
        <v>Q1</v>
      </c>
      <c r="E188" s="5">
        <f>MONTH(SalesDataTable[[#This Row],[Order Date]])</f>
        <v>2</v>
      </c>
      <c r="F188" s="6" t="str">
        <f>TEXT(SalesDataTable[[#This Row],[Order Date]],"MMM")</f>
        <v>Feb</v>
      </c>
      <c r="G188" s="5" t="s">
        <v>20</v>
      </c>
      <c r="H188" s="5" t="s">
        <v>70</v>
      </c>
      <c r="I188" s="5" t="s">
        <v>22</v>
      </c>
      <c r="J188" s="5" t="s">
        <v>33</v>
      </c>
      <c r="K188" s="5" t="s">
        <v>34</v>
      </c>
      <c r="L188" s="5" t="s">
        <v>35</v>
      </c>
      <c r="M188" s="7">
        <v>1</v>
      </c>
      <c r="N188" s="8">
        <v>35.69</v>
      </c>
      <c r="O188" s="8">
        <f>SalesDataTable[[#This Row],[Units Sold]]*SalesDataTable[[#This Row],[Unit Price]]</f>
        <v>35.69</v>
      </c>
      <c r="P188" s="9">
        <v>0</v>
      </c>
      <c r="Q188" s="21">
        <f>SalesDataTable[[#This Row],[Units Sold]]*SalesDataTable[[#This Row],[Unit Price]]*SalesDataTable[[#This Row],[Discount %]]</f>
        <v>0</v>
      </c>
      <c r="R188" s="8">
        <v>13.38</v>
      </c>
      <c r="S188" s="8">
        <f t="shared" si="8"/>
        <v>35.69</v>
      </c>
      <c r="T188" s="8">
        <f t="shared" si="9"/>
        <v>13.38</v>
      </c>
      <c r="U188" s="8">
        <f t="shared" si="10"/>
        <v>22.309999999999995</v>
      </c>
      <c r="V188" s="10">
        <f t="shared" si="11"/>
        <v>0.62510507144858496</v>
      </c>
    </row>
    <row r="189" spans="1:22" ht="15.6" x14ac:dyDescent="0.3">
      <c r="A189" s="3">
        <v>4582</v>
      </c>
      <c r="B189" s="4">
        <v>46061</v>
      </c>
      <c r="C189" s="5">
        <f>YEAR(SalesDataTable[[#This Row],[Order Date]])</f>
        <v>2026</v>
      </c>
      <c r="D189" s="6" t="str">
        <f>"Q"&amp;ROUNDUP(MONTH(SalesDataTable[[#This Row],[Order Date]])/3,0)</f>
        <v>Q1</v>
      </c>
      <c r="E189" s="5">
        <f>MONTH(SalesDataTable[[#This Row],[Order Date]])</f>
        <v>2</v>
      </c>
      <c r="F189" s="6" t="str">
        <f>TEXT(SalesDataTable[[#This Row],[Order Date]],"MMM")</f>
        <v>Feb</v>
      </c>
      <c r="G189" s="5" t="s">
        <v>40</v>
      </c>
      <c r="H189" s="5" t="s">
        <v>51</v>
      </c>
      <c r="I189" s="5" t="s">
        <v>22</v>
      </c>
      <c r="J189" s="5" t="s">
        <v>33</v>
      </c>
      <c r="K189" s="5" t="s">
        <v>24</v>
      </c>
      <c r="L189" s="5" t="s">
        <v>42</v>
      </c>
      <c r="M189" s="7">
        <v>3</v>
      </c>
      <c r="N189" s="8">
        <v>50.29</v>
      </c>
      <c r="O189" s="8">
        <f>SalesDataTable[[#This Row],[Units Sold]]*SalesDataTable[[#This Row],[Unit Price]]</f>
        <v>150.87</v>
      </c>
      <c r="P189" s="9">
        <v>0.05</v>
      </c>
      <c r="Q189" s="21">
        <f>SalesDataTable[[#This Row],[Units Sold]]*SalesDataTable[[#This Row],[Unit Price]]*SalesDataTable[[#This Row],[Discount %]]</f>
        <v>7.5435000000000008</v>
      </c>
      <c r="R189" s="8">
        <v>22.87</v>
      </c>
      <c r="S189" s="8">
        <f t="shared" si="8"/>
        <v>143.32650000000001</v>
      </c>
      <c r="T189" s="8">
        <f t="shared" si="9"/>
        <v>68.61</v>
      </c>
      <c r="U189" s="8">
        <f t="shared" si="10"/>
        <v>74.716500000000011</v>
      </c>
      <c r="V189" s="10">
        <f t="shared" si="11"/>
        <v>0.52130275978273388</v>
      </c>
    </row>
    <row r="190" spans="1:22" ht="15.6" x14ac:dyDescent="0.3">
      <c r="A190" s="3">
        <v>4381</v>
      </c>
      <c r="B190" s="4">
        <v>46062</v>
      </c>
      <c r="C190" s="5">
        <f>YEAR(SalesDataTable[[#This Row],[Order Date]])</f>
        <v>2026</v>
      </c>
      <c r="D190" s="6" t="str">
        <f>"Q"&amp;ROUNDUP(MONTH(SalesDataTable[[#This Row],[Order Date]])/3,0)</f>
        <v>Q1</v>
      </c>
      <c r="E190" s="5">
        <f>MONTH(SalesDataTable[[#This Row],[Order Date]])</f>
        <v>2</v>
      </c>
      <c r="F190" s="6" t="str">
        <f>TEXT(SalesDataTable[[#This Row],[Order Date]],"MMM")</f>
        <v>Feb</v>
      </c>
      <c r="G190" s="5" t="s">
        <v>26</v>
      </c>
      <c r="H190" s="5" t="s">
        <v>63</v>
      </c>
      <c r="I190" s="5" t="s">
        <v>48</v>
      </c>
      <c r="J190" s="5" t="s">
        <v>23</v>
      </c>
      <c r="K190" s="5" t="s">
        <v>43</v>
      </c>
      <c r="L190" s="5" t="s">
        <v>49</v>
      </c>
      <c r="M190" s="7">
        <v>1</v>
      </c>
      <c r="N190" s="8">
        <v>194.32</v>
      </c>
      <c r="O190" s="8">
        <f>SalesDataTable[[#This Row],[Units Sold]]*SalesDataTable[[#This Row],[Unit Price]]</f>
        <v>194.32</v>
      </c>
      <c r="P190" s="9">
        <v>0.05</v>
      </c>
      <c r="Q190" s="21">
        <f>SalesDataTable[[#This Row],[Units Sold]]*SalesDataTable[[#This Row],[Unit Price]]*SalesDataTable[[#This Row],[Discount %]]</f>
        <v>9.7160000000000011</v>
      </c>
      <c r="R190" s="8">
        <v>102.52</v>
      </c>
      <c r="S190" s="8">
        <f t="shared" si="8"/>
        <v>184.60399999999998</v>
      </c>
      <c r="T190" s="8">
        <f t="shared" si="9"/>
        <v>102.52</v>
      </c>
      <c r="U190" s="8">
        <f t="shared" si="10"/>
        <v>82.083999999999989</v>
      </c>
      <c r="V190" s="10">
        <f t="shared" si="11"/>
        <v>0.44464908669367942</v>
      </c>
    </row>
    <row r="191" spans="1:22" ht="15.6" x14ac:dyDescent="0.3">
      <c r="A191" s="3">
        <v>4964</v>
      </c>
      <c r="B191" s="4">
        <v>46062</v>
      </c>
      <c r="C191" s="5">
        <f>YEAR(SalesDataTable[[#This Row],[Order Date]])</f>
        <v>2026</v>
      </c>
      <c r="D191" s="6" t="str">
        <f>"Q"&amp;ROUNDUP(MONTH(SalesDataTable[[#This Row],[Order Date]])/3,0)</f>
        <v>Q1</v>
      </c>
      <c r="E191" s="5">
        <f>MONTH(SalesDataTable[[#This Row],[Order Date]])</f>
        <v>2</v>
      </c>
      <c r="F191" s="6" t="str">
        <f>TEXT(SalesDataTable[[#This Row],[Order Date]],"MMM")</f>
        <v>Feb</v>
      </c>
      <c r="G191" s="5" t="s">
        <v>40</v>
      </c>
      <c r="H191" s="5" t="s">
        <v>67</v>
      </c>
      <c r="I191" s="5" t="s">
        <v>39</v>
      </c>
      <c r="J191" s="5" t="s">
        <v>33</v>
      </c>
      <c r="K191" s="5" t="s">
        <v>54</v>
      </c>
      <c r="L191" s="5" t="s">
        <v>55</v>
      </c>
      <c r="M191" s="7">
        <v>4</v>
      </c>
      <c r="N191" s="8">
        <v>40.44</v>
      </c>
      <c r="O191" s="8">
        <f>SalesDataTable[[#This Row],[Units Sold]]*SalesDataTable[[#This Row],[Unit Price]]</f>
        <v>161.76</v>
      </c>
      <c r="P191" s="9">
        <v>0</v>
      </c>
      <c r="Q191" s="21">
        <f>SalesDataTable[[#This Row],[Units Sold]]*SalesDataTable[[#This Row],[Unit Price]]*SalesDataTable[[#This Row],[Discount %]]</f>
        <v>0</v>
      </c>
      <c r="R191" s="8">
        <v>14.75</v>
      </c>
      <c r="S191" s="8">
        <f t="shared" si="8"/>
        <v>161.76</v>
      </c>
      <c r="T191" s="8">
        <f t="shared" si="9"/>
        <v>59</v>
      </c>
      <c r="U191" s="8">
        <f t="shared" si="10"/>
        <v>102.75999999999999</v>
      </c>
      <c r="V191" s="10">
        <f t="shared" si="11"/>
        <v>0.63526211671612265</v>
      </c>
    </row>
    <row r="192" spans="1:22" ht="15.6" x14ac:dyDescent="0.3">
      <c r="A192" s="3">
        <v>255</v>
      </c>
      <c r="B192" s="4">
        <v>46063</v>
      </c>
      <c r="C192" s="5">
        <f>YEAR(SalesDataTable[[#This Row],[Order Date]])</f>
        <v>2026</v>
      </c>
      <c r="D192" s="6" t="str">
        <f>"Q"&amp;ROUNDUP(MONTH(SalesDataTable[[#This Row],[Order Date]])/3,0)</f>
        <v>Q1</v>
      </c>
      <c r="E192" s="5">
        <f>MONTH(SalesDataTable[[#This Row],[Order Date]])</f>
        <v>2</v>
      </c>
      <c r="F192" s="6" t="str">
        <f>TEXT(SalesDataTable[[#This Row],[Order Date]],"MMM")</f>
        <v>Feb</v>
      </c>
      <c r="G192" s="5" t="s">
        <v>40</v>
      </c>
      <c r="H192" s="5" t="s">
        <v>51</v>
      </c>
      <c r="I192" s="5" t="s">
        <v>22</v>
      </c>
      <c r="J192" s="5" t="s">
        <v>33</v>
      </c>
      <c r="K192" s="5" t="s">
        <v>34</v>
      </c>
      <c r="L192" s="5" t="s">
        <v>64</v>
      </c>
      <c r="M192" s="7">
        <v>3</v>
      </c>
      <c r="N192" s="8">
        <v>134.53</v>
      </c>
      <c r="O192" s="8">
        <f>SalesDataTable[[#This Row],[Units Sold]]*SalesDataTable[[#This Row],[Unit Price]]</f>
        <v>403.59000000000003</v>
      </c>
      <c r="P192" s="9">
        <v>0.1</v>
      </c>
      <c r="Q192" s="21">
        <f>SalesDataTable[[#This Row],[Units Sold]]*SalesDataTable[[#This Row],[Unit Price]]*SalesDataTable[[#This Row],[Discount %]]</f>
        <v>40.359000000000009</v>
      </c>
      <c r="R192" s="8">
        <v>69.12</v>
      </c>
      <c r="S192" s="8">
        <f t="shared" si="8"/>
        <v>363.23100000000005</v>
      </c>
      <c r="T192" s="8">
        <f t="shared" si="9"/>
        <v>207.36</v>
      </c>
      <c r="U192" s="8">
        <f t="shared" si="10"/>
        <v>155.87100000000004</v>
      </c>
      <c r="V192" s="10">
        <f t="shared" si="11"/>
        <v>0.42912361555043488</v>
      </c>
    </row>
    <row r="193" spans="1:22" ht="15.6" x14ac:dyDescent="0.3">
      <c r="A193" s="3">
        <v>2178</v>
      </c>
      <c r="B193" s="4">
        <v>46063</v>
      </c>
      <c r="C193" s="5">
        <f>YEAR(SalesDataTable[[#This Row],[Order Date]])</f>
        <v>2026</v>
      </c>
      <c r="D193" s="6" t="str">
        <f>"Q"&amp;ROUNDUP(MONTH(SalesDataTable[[#This Row],[Order Date]])/3,0)</f>
        <v>Q1</v>
      </c>
      <c r="E193" s="5">
        <f>MONTH(SalesDataTable[[#This Row],[Order Date]])</f>
        <v>2</v>
      </c>
      <c r="F193" s="6" t="str">
        <f>TEXT(SalesDataTable[[#This Row],[Order Date]],"MMM")</f>
        <v>Feb</v>
      </c>
      <c r="G193" s="5" t="s">
        <v>31</v>
      </c>
      <c r="H193" s="5" t="s">
        <v>32</v>
      </c>
      <c r="I193" s="5" t="s">
        <v>48</v>
      </c>
      <c r="J193" s="5" t="s">
        <v>33</v>
      </c>
      <c r="K193" s="5" t="s">
        <v>29</v>
      </c>
      <c r="L193" s="5" t="s">
        <v>57</v>
      </c>
      <c r="M193" s="7">
        <v>6</v>
      </c>
      <c r="N193" s="8">
        <v>154.05000000000001</v>
      </c>
      <c r="O193" s="8">
        <f>SalesDataTable[[#This Row],[Units Sold]]*SalesDataTable[[#This Row],[Unit Price]]</f>
        <v>924.30000000000007</v>
      </c>
      <c r="P193" s="9">
        <v>0</v>
      </c>
      <c r="Q193" s="21">
        <f>SalesDataTable[[#This Row],[Units Sold]]*SalesDataTable[[#This Row],[Unit Price]]*SalesDataTable[[#This Row],[Discount %]]</f>
        <v>0</v>
      </c>
      <c r="R193" s="8">
        <v>79.25</v>
      </c>
      <c r="S193" s="8">
        <f t="shared" si="8"/>
        <v>924.30000000000007</v>
      </c>
      <c r="T193" s="8">
        <f t="shared" si="9"/>
        <v>475.5</v>
      </c>
      <c r="U193" s="8">
        <f t="shared" si="10"/>
        <v>448.80000000000007</v>
      </c>
      <c r="V193" s="10">
        <f t="shared" si="11"/>
        <v>0.4855566374553717</v>
      </c>
    </row>
    <row r="194" spans="1:22" ht="15.6" x14ac:dyDescent="0.3">
      <c r="A194" s="3">
        <v>3416</v>
      </c>
      <c r="B194" s="4">
        <v>46063</v>
      </c>
      <c r="C194" s="5">
        <f>YEAR(SalesDataTable[[#This Row],[Order Date]])</f>
        <v>2026</v>
      </c>
      <c r="D194" s="6" t="str">
        <f>"Q"&amp;ROUNDUP(MONTH(SalesDataTable[[#This Row],[Order Date]])/3,0)</f>
        <v>Q1</v>
      </c>
      <c r="E194" s="5">
        <f>MONTH(SalesDataTable[[#This Row],[Order Date]])</f>
        <v>2</v>
      </c>
      <c r="F194" s="6" t="str">
        <f>TEXT(SalesDataTable[[#This Row],[Order Date]],"MMM")</f>
        <v>Feb</v>
      </c>
      <c r="G194" s="5" t="s">
        <v>31</v>
      </c>
      <c r="H194" s="5" t="s">
        <v>32</v>
      </c>
      <c r="I194" s="5" t="s">
        <v>22</v>
      </c>
      <c r="J194" s="5" t="s">
        <v>33</v>
      </c>
      <c r="K194" s="5" t="s">
        <v>34</v>
      </c>
      <c r="L194" s="5" t="s">
        <v>64</v>
      </c>
      <c r="M194" s="7">
        <v>1</v>
      </c>
      <c r="N194" s="8">
        <v>135.4</v>
      </c>
      <c r="O194" s="8">
        <f>SalesDataTable[[#This Row],[Units Sold]]*SalesDataTable[[#This Row],[Unit Price]]</f>
        <v>135.4</v>
      </c>
      <c r="P194" s="9">
        <v>0</v>
      </c>
      <c r="Q194" s="21">
        <f>SalesDataTable[[#This Row],[Units Sold]]*SalesDataTable[[#This Row],[Unit Price]]*SalesDataTable[[#This Row],[Discount %]]</f>
        <v>0</v>
      </c>
      <c r="R194" s="8">
        <v>67.56</v>
      </c>
      <c r="S194" s="8">
        <f t="shared" ref="S194:S257" si="12">M194*N194*(1-P194)</f>
        <v>135.4</v>
      </c>
      <c r="T194" s="8">
        <f t="shared" ref="T194:T257" si="13">M194*R194</f>
        <v>67.56</v>
      </c>
      <c r="U194" s="8">
        <f t="shared" ref="U194:U257" si="14">S194-T194</f>
        <v>67.84</v>
      </c>
      <c r="V194" s="10">
        <f t="shared" ref="V194:V257" si="15">IFERROR(U194/S194,0)</f>
        <v>0.50103397341211231</v>
      </c>
    </row>
    <row r="195" spans="1:22" ht="15.6" x14ac:dyDescent="0.3">
      <c r="A195" s="3">
        <v>3854</v>
      </c>
      <c r="B195" s="4">
        <v>46063</v>
      </c>
      <c r="C195" s="5">
        <f>YEAR(SalesDataTable[[#This Row],[Order Date]])</f>
        <v>2026</v>
      </c>
      <c r="D195" s="6" t="str">
        <f>"Q"&amp;ROUNDUP(MONTH(SalesDataTable[[#This Row],[Order Date]])/3,0)</f>
        <v>Q1</v>
      </c>
      <c r="E195" s="5">
        <f>MONTH(SalesDataTable[[#This Row],[Order Date]])</f>
        <v>2</v>
      </c>
      <c r="F195" s="6" t="str">
        <f>TEXT(SalesDataTable[[#This Row],[Order Date]],"MMM")</f>
        <v>Feb</v>
      </c>
      <c r="G195" s="5" t="s">
        <v>20</v>
      </c>
      <c r="H195" s="5" t="s">
        <v>21</v>
      </c>
      <c r="I195" s="5" t="s">
        <v>22</v>
      </c>
      <c r="J195" s="5" t="s">
        <v>33</v>
      </c>
      <c r="K195" s="5" t="s">
        <v>24</v>
      </c>
      <c r="L195" s="5" t="s">
        <v>46</v>
      </c>
      <c r="M195" s="7">
        <v>2</v>
      </c>
      <c r="N195" s="8">
        <v>41.03</v>
      </c>
      <c r="O195" s="8">
        <f>SalesDataTable[[#This Row],[Units Sold]]*SalesDataTable[[#This Row],[Unit Price]]</f>
        <v>82.06</v>
      </c>
      <c r="P195" s="9">
        <v>0</v>
      </c>
      <c r="Q195" s="21">
        <f>SalesDataTable[[#This Row],[Units Sold]]*SalesDataTable[[#This Row],[Unit Price]]*SalesDataTable[[#This Row],[Discount %]]</f>
        <v>0</v>
      </c>
      <c r="R195" s="8">
        <v>16.260000000000002</v>
      </c>
      <c r="S195" s="8">
        <f t="shared" si="12"/>
        <v>82.06</v>
      </c>
      <c r="T195" s="8">
        <f t="shared" si="13"/>
        <v>32.520000000000003</v>
      </c>
      <c r="U195" s="8">
        <f t="shared" si="14"/>
        <v>49.54</v>
      </c>
      <c r="V195" s="10">
        <f t="shared" si="15"/>
        <v>0.60370460638557155</v>
      </c>
    </row>
    <row r="196" spans="1:22" ht="15.6" x14ac:dyDescent="0.3">
      <c r="A196" s="3">
        <v>3952</v>
      </c>
      <c r="B196" s="4">
        <v>46063</v>
      </c>
      <c r="C196" s="5">
        <f>YEAR(SalesDataTable[[#This Row],[Order Date]])</f>
        <v>2026</v>
      </c>
      <c r="D196" s="6" t="str">
        <f>"Q"&amp;ROUNDUP(MONTH(SalesDataTable[[#This Row],[Order Date]])/3,0)</f>
        <v>Q1</v>
      </c>
      <c r="E196" s="5">
        <f>MONTH(SalesDataTable[[#This Row],[Order Date]])</f>
        <v>2</v>
      </c>
      <c r="F196" s="6" t="str">
        <f>TEXT(SalesDataTable[[#This Row],[Order Date]],"MMM")</f>
        <v>Feb</v>
      </c>
      <c r="G196" s="5" t="s">
        <v>40</v>
      </c>
      <c r="H196" s="5" t="s">
        <v>53</v>
      </c>
      <c r="I196" s="5" t="s">
        <v>48</v>
      </c>
      <c r="J196" s="5" t="s">
        <v>33</v>
      </c>
      <c r="K196" s="5" t="s">
        <v>24</v>
      </c>
      <c r="L196" s="5" t="s">
        <v>25</v>
      </c>
      <c r="M196" s="7">
        <v>1</v>
      </c>
      <c r="N196" s="8">
        <v>81.44</v>
      </c>
      <c r="O196" s="8">
        <f>SalesDataTable[[#This Row],[Units Sold]]*SalesDataTable[[#This Row],[Unit Price]]</f>
        <v>81.44</v>
      </c>
      <c r="P196" s="9">
        <v>0.05</v>
      </c>
      <c r="Q196" s="21">
        <f>SalesDataTable[[#This Row],[Units Sold]]*SalesDataTable[[#This Row],[Unit Price]]*SalesDataTable[[#This Row],[Discount %]]</f>
        <v>4.0720000000000001</v>
      </c>
      <c r="R196" s="8">
        <v>43.9</v>
      </c>
      <c r="S196" s="8">
        <f t="shared" si="12"/>
        <v>77.367999999999995</v>
      </c>
      <c r="T196" s="8">
        <f t="shared" si="13"/>
        <v>43.9</v>
      </c>
      <c r="U196" s="8">
        <f t="shared" si="14"/>
        <v>33.467999999999996</v>
      </c>
      <c r="V196" s="10">
        <f t="shared" si="15"/>
        <v>0.43258194602419603</v>
      </c>
    </row>
    <row r="197" spans="1:22" ht="15.6" x14ac:dyDescent="0.3">
      <c r="A197" s="3">
        <v>4076</v>
      </c>
      <c r="B197" s="4">
        <v>46063</v>
      </c>
      <c r="C197" s="5">
        <f>YEAR(SalesDataTable[[#This Row],[Order Date]])</f>
        <v>2026</v>
      </c>
      <c r="D197" s="6" t="str">
        <f>"Q"&amp;ROUNDUP(MONTH(SalesDataTable[[#This Row],[Order Date]])/3,0)</f>
        <v>Q1</v>
      </c>
      <c r="E197" s="5">
        <f>MONTH(SalesDataTable[[#This Row],[Order Date]])</f>
        <v>2</v>
      </c>
      <c r="F197" s="6" t="str">
        <f>TEXT(SalesDataTable[[#This Row],[Order Date]],"MMM")</f>
        <v>Feb</v>
      </c>
      <c r="G197" s="5" t="s">
        <v>20</v>
      </c>
      <c r="H197" s="5" t="s">
        <v>21</v>
      </c>
      <c r="I197" s="5" t="s">
        <v>28</v>
      </c>
      <c r="J197" s="5" t="s">
        <v>36</v>
      </c>
      <c r="K197" s="5" t="s">
        <v>43</v>
      </c>
      <c r="L197" s="5" t="s">
        <v>71</v>
      </c>
      <c r="M197" s="7">
        <v>8</v>
      </c>
      <c r="N197" s="8">
        <v>122.19</v>
      </c>
      <c r="O197" s="8">
        <f>SalesDataTable[[#This Row],[Units Sold]]*SalesDataTable[[#This Row],[Unit Price]]</f>
        <v>977.52</v>
      </c>
      <c r="P197" s="9">
        <v>0.1</v>
      </c>
      <c r="Q197" s="21">
        <f>SalesDataTable[[#This Row],[Units Sold]]*SalesDataTable[[#This Row],[Unit Price]]*SalesDataTable[[#This Row],[Discount %]]</f>
        <v>97.75200000000001</v>
      </c>
      <c r="R197" s="8">
        <v>60</v>
      </c>
      <c r="S197" s="8">
        <f t="shared" si="12"/>
        <v>879.76800000000003</v>
      </c>
      <c r="T197" s="8">
        <f t="shared" si="13"/>
        <v>480</v>
      </c>
      <c r="U197" s="8">
        <f t="shared" si="14"/>
        <v>399.76800000000003</v>
      </c>
      <c r="V197" s="10">
        <f t="shared" si="15"/>
        <v>0.45440161497121973</v>
      </c>
    </row>
    <row r="198" spans="1:22" ht="15.6" x14ac:dyDescent="0.3">
      <c r="A198" s="3">
        <v>4156</v>
      </c>
      <c r="B198" s="4">
        <v>46063</v>
      </c>
      <c r="C198" s="5">
        <f>YEAR(SalesDataTable[[#This Row],[Order Date]])</f>
        <v>2026</v>
      </c>
      <c r="D198" s="6" t="str">
        <f>"Q"&amp;ROUNDUP(MONTH(SalesDataTable[[#This Row],[Order Date]])/3,0)</f>
        <v>Q1</v>
      </c>
      <c r="E198" s="5">
        <f>MONTH(SalesDataTable[[#This Row],[Order Date]])</f>
        <v>2</v>
      </c>
      <c r="F198" s="6" t="str">
        <f>TEXT(SalesDataTable[[#This Row],[Order Date]],"MMM")</f>
        <v>Feb</v>
      </c>
      <c r="G198" s="5" t="s">
        <v>31</v>
      </c>
      <c r="H198" s="5" t="s">
        <v>72</v>
      </c>
      <c r="I198" s="5" t="s">
        <v>39</v>
      </c>
      <c r="J198" s="5" t="s">
        <v>23</v>
      </c>
      <c r="K198" s="5" t="s">
        <v>29</v>
      </c>
      <c r="L198" s="5" t="s">
        <v>37</v>
      </c>
      <c r="M198" s="7">
        <v>2</v>
      </c>
      <c r="N198" s="8">
        <v>146.33000000000001</v>
      </c>
      <c r="O198" s="8">
        <f>SalesDataTable[[#This Row],[Units Sold]]*SalesDataTable[[#This Row],[Unit Price]]</f>
        <v>292.66000000000003</v>
      </c>
      <c r="P198" s="9">
        <v>0.1</v>
      </c>
      <c r="Q198" s="21">
        <f>SalesDataTable[[#This Row],[Units Sold]]*SalesDataTable[[#This Row],[Unit Price]]*SalesDataTable[[#This Row],[Discount %]]</f>
        <v>29.266000000000005</v>
      </c>
      <c r="R198" s="8">
        <v>81.34</v>
      </c>
      <c r="S198" s="8">
        <f t="shared" si="12"/>
        <v>263.39400000000001</v>
      </c>
      <c r="T198" s="8">
        <f t="shared" si="13"/>
        <v>162.68</v>
      </c>
      <c r="U198" s="8">
        <f t="shared" si="14"/>
        <v>100.714</v>
      </c>
      <c r="V198" s="10">
        <f t="shared" si="15"/>
        <v>0.38237013751262366</v>
      </c>
    </row>
    <row r="199" spans="1:22" ht="15.6" x14ac:dyDescent="0.3">
      <c r="A199" s="3">
        <v>4260</v>
      </c>
      <c r="B199" s="4">
        <v>46063</v>
      </c>
      <c r="C199" s="5">
        <f>YEAR(SalesDataTable[[#This Row],[Order Date]])</f>
        <v>2026</v>
      </c>
      <c r="D199" s="6" t="str">
        <f>"Q"&amp;ROUNDUP(MONTH(SalesDataTable[[#This Row],[Order Date]])/3,0)</f>
        <v>Q1</v>
      </c>
      <c r="E199" s="5">
        <f>MONTH(SalesDataTable[[#This Row],[Order Date]])</f>
        <v>2</v>
      </c>
      <c r="F199" s="6" t="str">
        <f>TEXT(SalesDataTable[[#This Row],[Order Date]],"MMM")</f>
        <v>Feb</v>
      </c>
      <c r="G199" s="5" t="s">
        <v>31</v>
      </c>
      <c r="H199" s="5" t="s">
        <v>72</v>
      </c>
      <c r="I199" s="5" t="s">
        <v>48</v>
      </c>
      <c r="J199" s="5" t="s">
        <v>23</v>
      </c>
      <c r="K199" s="5" t="s">
        <v>34</v>
      </c>
      <c r="L199" s="5" t="s">
        <v>64</v>
      </c>
      <c r="M199" s="7">
        <v>1</v>
      </c>
      <c r="N199" s="8">
        <v>131.24</v>
      </c>
      <c r="O199" s="8">
        <f>SalesDataTable[[#This Row],[Units Sold]]*SalesDataTable[[#This Row],[Unit Price]]</f>
        <v>131.24</v>
      </c>
      <c r="P199" s="9">
        <v>0.05</v>
      </c>
      <c r="Q199" s="21">
        <f>SalesDataTable[[#This Row],[Units Sold]]*SalesDataTable[[#This Row],[Unit Price]]*SalesDataTable[[#This Row],[Discount %]]</f>
        <v>6.5620000000000012</v>
      </c>
      <c r="R199" s="8">
        <v>66.14</v>
      </c>
      <c r="S199" s="8">
        <f t="shared" si="12"/>
        <v>124.678</v>
      </c>
      <c r="T199" s="8">
        <f t="shared" si="13"/>
        <v>66.14</v>
      </c>
      <c r="U199" s="8">
        <f t="shared" si="14"/>
        <v>58.537999999999997</v>
      </c>
      <c r="V199" s="10">
        <f t="shared" si="15"/>
        <v>0.46951346669019395</v>
      </c>
    </row>
    <row r="200" spans="1:22" ht="15.6" x14ac:dyDescent="0.3">
      <c r="A200" s="3">
        <v>4294</v>
      </c>
      <c r="B200" s="4">
        <v>46063</v>
      </c>
      <c r="C200" s="5">
        <f>YEAR(SalesDataTable[[#This Row],[Order Date]])</f>
        <v>2026</v>
      </c>
      <c r="D200" s="6" t="str">
        <f>"Q"&amp;ROUNDUP(MONTH(SalesDataTable[[#This Row],[Order Date]])/3,0)</f>
        <v>Q1</v>
      </c>
      <c r="E200" s="5">
        <f>MONTH(SalesDataTable[[#This Row],[Order Date]])</f>
        <v>2</v>
      </c>
      <c r="F200" s="6" t="str">
        <f>TEXT(SalesDataTable[[#This Row],[Order Date]],"MMM")</f>
        <v>Feb</v>
      </c>
      <c r="G200" s="5" t="s">
        <v>26</v>
      </c>
      <c r="H200" s="5" t="s">
        <v>27</v>
      </c>
      <c r="I200" s="5" t="s">
        <v>28</v>
      </c>
      <c r="J200" s="5" t="s">
        <v>33</v>
      </c>
      <c r="K200" s="5" t="s">
        <v>54</v>
      </c>
      <c r="L200" s="5" t="s">
        <v>65</v>
      </c>
      <c r="M200" s="7">
        <v>5</v>
      </c>
      <c r="N200" s="8">
        <v>51.37</v>
      </c>
      <c r="O200" s="8">
        <f>SalesDataTable[[#This Row],[Units Sold]]*SalesDataTable[[#This Row],[Unit Price]]</f>
        <v>256.84999999999997</v>
      </c>
      <c r="P200" s="9">
        <v>0.05</v>
      </c>
      <c r="Q200" s="21">
        <f>SalesDataTable[[#This Row],[Units Sold]]*SalesDataTable[[#This Row],[Unit Price]]*SalesDataTable[[#This Row],[Discount %]]</f>
        <v>12.842499999999999</v>
      </c>
      <c r="R200" s="8">
        <v>21.81</v>
      </c>
      <c r="S200" s="8">
        <f t="shared" si="12"/>
        <v>244.00749999999996</v>
      </c>
      <c r="T200" s="8">
        <f t="shared" si="13"/>
        <v>109.05</v>
      </c>
      <c r="U200" s="8">
        <f t="shared" si="14"/>
        <v>134.95749999999998</v>
      </c>
      <c r="V200" s="10">
        <f t="shared" si="15"/>
        <v>0.55308750755612024</v>
      </c>
    </row>
    <row r="201" spans="1:22" ht="15.6" x14ac:dyDescent="0.3">
      <c r="A201" s="3">
        <v>1019</v>
      </c>
      <c r="B201" s="4">
        <v>46064</v>
      </c>
      <c r="C201" s="5">
        <f>YEAR(SalesDataTable[[#This Row],[Order Date]])</f>
        <v>2026</v>
      </c>
      <c r="D201" s="6" t="str">
        <f>"Q"&amp;ROUNDUP(MONTH(SalesDataTable[[#This Row],[Order Date]])/3,0)</f>
        <v>Q1</v>
      </c>
      <c r="E201" s="5">
        <f>MONTH(SalesDataTable[[#This Row],[Order Date]])</f>
        <v>2</v>
      </c>
      <c r="F201" s="6" t="str">
        <f>TEXT(SalesDataTable[[#This Row],[Order Date]],"MMM")</f>
        <v>Feb</v>
      </c>
      <c r="G201" s="5" t="s">
        <v>26</v>
      </c>
      <c r="H201" s="5" t="s">
        <v>63</v>
      </c>
      <c r="I201" s="5" t="s">
        <v>39</v>
      </c>
      <c r="J201" s="5" t="s">
        <v>33</v>
      </c>
      <c r="K201" s="5" t="s">
        <v>43</v>
      </c>
      <c r="L201" s="5" t="s">
        <v>71</v>
      </c>
      <c r="M201" s="7">
        <v>5</v>
      </c>
      <c r="N201" s="8">
        <v>121.94</v>
      </c>
      <c r="O201" s="8">
        <f>SalesDataTable[[#This Row],[Units Sold]]*SalesDataTable[[#This Row],[Unit Price]]</f>
        <v>609.70000000000005</v>
      </c>
      <c r="P201" s="9">
        <v>0</v>
      </c>
      <c r="Q201" s="21">
        <f>SalesDataTable[[#This Row],[Units Sold]]*SalesDataTable[[#This Row],[Unit Price]]*SalesDataTable[[#This Row],[Discount %]]</f>
        <v>0</v>
      </c>
      <c r="R201" s="8">
        <v>62.3</v>
      </c>
      <c r="S201" s="8">
        <f t="shared" si="12"/>
        <v>609.70000000000005</v>
      </c>
      <c r="T201" s="8">
        <f t="shared" si="13"/>
        <v>311.5</v>
      </c>
      <c r="U201" s="8">
        <f t="shared" si="14"/>
        <v>298.20000000000005</v>
      </c>
      <c r="V201" s="10">
        <f t="shared" si="15"/>
        <v>0.48909299655568317</v>
      </c>
    </row>
    <row r="202" spans="1:22" ht="15.6" x14ac:dyDescent="0.3">
      <c r="A202" s="3">
        <v>1471</v>
      </c>
      <c r="B202" s="4">
        <v>46064</v>
      </c>
      <c r="C202" s="5">
        <f>YEAR(SalesDataTable[[#This Row],[Order Date]])</f>
        <v>2026</v>
      </c>
      <c r="D202" s="6" t="str">
        <f>"Q"&amp;ROUNDUP(MONTH(SalesDataTable[[#This Row],[Order Date]])/3,0)</f>
        <v>Q1</v>
      </c>
      <c r="E202" s="5">
        <f>MONTH(SalesDataTable[[#This Row],[Order Date]])</f>
        <v>2</v>
      </c>
      <c r="F202" s="6" t="str">
        <f>TEXT(SalesDataTable[[#This Row],[Order Date]],"MMM")</f>
        <v>Feb</v>
      </c>
      <c r="G202" s="5" t="s">
        <v>20</v>
      </c>
      <c r="H202" s="5" t="s">
        <v>21</v>
      </c>
      <c r="I202" s="5" t="s">
        <v>22</v>
      </c>
      <c r="J202" s="5" t="s">
        <v>23</v>
      </c>
      <c r="K202" s="5" t="s">
        <v>43</v>
      </c>
      <c r="L202" s="5" t="s">
        <v>71</v>
      </c>
      <c r="M202" s="7">
        <v>4</v>
      </c>
      <c r="N202" s="8">
        <v>124.55</v>
      </c>
      <c r="O202" s="8">
        <f>SalesDataTable[[#This Row],[Units Sold]]*SalesDataTable[[#This Row],[Unit Price]]</f>
        <v>498.2</v>
      </c>
      <c r="P202" s="9">
        <v>0</v>
      </c>
      <c r="Q202" s="21">
        <f>SalesDataTable[[#This Row],[Units Sold]]*SalesDataTable[[#This Row],[Unit Price]]*SalesDataTable[[#This Row],[Discount %]]</f>
        <v>0</v>
      </c>
      <c r="R202" s="8">
        <v>60.41</v>
      </c>
      <c r="S202" s="8">
        <f t="shared" si="12"/>
        <v>498.2</v>
      </c>
      <c r="T202" s="8">
        <f t="shared" si="13"/>
        <v>241.64</v>
      </c>
      <c r="U202" s="8">
        <f t="shared" si="14"/>
        <v>256.56</v>
      </c>
      <c r="V202" s="10">
        <f t="shared" si="15"/>
        <v>0.51497390606182258</v>
      </c>
    </row>
    <row r="203" spans="1:22" ht="15.6" x14ac:dyDescent="0.3">
      <c r="A203" s="3">
        <v>2520</v>
      </c>
      <c r="B203" s="4">
        <v>46064</v>
      </c>
      <c r="C203" s="5">
        <f>YEAR(SalesDataTable[[#This Row],[Order Date]])</f>
        <v>2026</v>
      </c>
      <c r="D203" s="6" t="str">
        <f>"Q"&amp;ROUNDUP(MONTH(SalesDataTable[[#This Row],[Order Date]])/3,0)</f>
        <v>Q1</v>
      </c>
      <c r="E203" s="5">
        <f>MONTH(SalesDataTable[[#This Row],[Order Date]])</f>
        <v>2</v>
      </c>
      <c r="F203" s="6" t="str">
        <f>TEXT(SalesDataTable[[#This Row],[Order Date]],"MMM")</f>
        <v>Feb</v>
      </c>
      <c r="G203" s="5" t="s">
        <v>26</v>
      </c>
      <c r="H203" s="5" t="s">
        <v>69</v>
      </c>
      <c r="I203" s="5" t="s">
        <v>28</v>
      </c>
      <c r="J203" s="5" t="s">
        <v>36</v>
      </c>
      <c r="K203" s="5" t="s">
        <v>43</v>
      </c>
      <c r="L203" s="5" t="s">
        <v>44</v>
      </c>
      <c r="M203" s="7">
        <v>10</v>
      </c>
      <c r="N203" s="8">
        <v>343.77</v>
      </c>
      <c r="O203" s="8">
        <f>SalesDataTable[[#This Row],[Units Sold]]*SalesDataTable[[#This Row],[Unit Price]]</f>
        <v>3437.7</v>
      </c>
      <c r="P203" s="9">
        <v>0.15</v>
      </c>
      <c r="Q203" s="21">
        <f>SalesDataTable[[#This Row],[Units Sold]]*SalesDataTable[[#This Row],[Unit Price]]*SalesDataTable[[#This Row],[Discount %]]</f>
        <v>515.65499999999997</v>
      </c>
      <c r="R203" s="8">
        <v>195.29</v>
      </c>
      <c r="S203" s="8">
        <f t="shared" si="12"/>
        <v>2922.0449999999996</v>
      </c>
      <c r="T203" s="8">
        <f t="shared" si="13"/>
        <v>1952.8999999999999</v>
      </c>
      <c r="U203" s="8">
        <f t="shared" si="14"/>
        <v>969.14499999999975</v>
      </c>
      <c r="V203" s="10">
        <f t="shared" si="15"/>
        <v>0.33166669233362245</v>
      </c>
    </row>
    <row r="204" spans="1:22" ht="15.6" x14ac:dyDescent="0.3">
      <c r="A204" s="3">
        <v>4649</v>
      </c>
      <c r="B204" s="4">
        <v>46064</v>
      </c>
      <c r="C204" s="5">
        <f>YEAR(SalesDataTable[[#This Row],[Order Date]])</f>
        <v>2026</v>
      </c>
      <c r="D204" s="6" t="str">
        <f>"Q"&amp;ROUNDUP(MONTH(SalesDataTable[[#This Row],[Order Date]])/3,0)</f>
        <v>Q1</v>
      </c>
      <c r="E204" s="5">
        <f>MONTH(SalesDataTable[[#This Row],[Order Date]])</f>
        <v>2</v>
      </c>
      <c r="F204" s="6" t="str">
        <f>TEXT(SalesDataTable[[#This Row],[Order Date]],"MMM")</f>
        <v>Feb</v>
      </c>
      <c r="G204" s="5" t="s">
        <v>26</v>
      </c>
      <c r="H204" s="5" t="s">
        <v>27</v>
      </c>
      <c r="I204" s="5" t="s">
        <v>48</v>
      </c>
      <c r="J204" s="5" t="s">
        <v>23</v>
      </c>
      <c r="K204" s="5" t="s">
        <v>24</v>
      </c>
      <c r="L204" s="5" t="s">
        <v>25</v>
      </c>
      <c r="M204" s="7">
        <v>1</v>
      </c>
      <c r="N204" s="8">
        <v>81.819999999999993</v>
      </c>
      <c r="O204" s="8">
        <f>SalesDataTable[[#This Row],[Units Sold]]*SalesDataTable[[#This Row],[Unit Price]]</f>
        <v>81.819999999999993</v>
      </c>
      <c r="P204" s="9">
        <v>0.05</v>
      </c>
      <c r="Q204" s="21">
        <f>SalesDataTable[[#This Row],[Units Sold]]*SalesDataTable[[#This Row],[Unit Price]]*SalesDataTable[[#This Row],[Discount %]]</f>
        <v>4.0910000000000002</v>
      </c>
      <c r="R204" s="8">
        <v>43.83</v>
      </c>
      <c r="S204" s="8">
        <f t="shared" si="12"/>
        <v>77.728999999999985</v>
      </c>
      <c r="T204" s="8">
        <f t="shared" si="13"/>
        <v>43.83</v>
      </c>
      <c r="U204" s="8">
        <f t="shared" si="14"/>
        <v>33.898999999999987</v>
      </c>
      <c r="V204" s="10">
        <f t="shared" si="15"/>
        <v>0.43611779387358635</v>
      </c>
    </row>
    <row r="205" spans="1:22" ht="15.6" x14ac:dyDescent="0.3">
      <c r="A205" s="3">
        <v>4545</v>
      </c>
      <c r="B205" s="4">
        <v>46065</v>
      </c>
      <c r="C205" s="5">
        <f>YEAR(SalesDataTable[[#This Row],[Order Date]])</f>
        <v>2026</v>
      </c>
      <c r="D205" s="6" t="str">
        <f>"Q"&amp;ROUNDUP(MONTH(SalesDataTable[[#This Row],[Order Date]])/3,0)</f>
        <v>Q1</v>
      </c>
      <c r="E205" s="5">
        <f>MONTH(SalesDataTable[[#This Row],[Order Date]])</f>
        <v>2</v>
      </c>
      <c r="F205" s="6" t="str">
        <f>TEXT(SalesDataTable[[#This Row],[Order Date]],"MMM")</f>
        <v>Feb</v>
      </c>
      <c r="G205" s="5" t="s">
        <v>20</v>
      </c>
      <c r="H205" s="5" t="s">
        <v>56</v>
      </c>
      <c r="I205" s="5" t="s">
        <v>39</v>
      </c>
      <c r="J205" s="5" t="s">
        <v>33</v>
      </c>
      <c r="K205" s="5" t="s">
        <v>34</v>
      </c>
      <c r="L205" s="5" t="s">
        <v>35</v>
      </c>
      <c r="M205" s="7">
        <v>1</v>
      </c>
      <c r="N205" s="8">
        <v>36.58</v>
      </c>
      <c r="O205" s="8">
        <f>SalesDataTable[[#This Row],[Units Sold]]*SalesDataTable[[#This Row],[Unit Price]]</f>
        <v>36.58</v>
      </c>
      <c r="P205" s="9">
        <v>0.1</v>
      </c>
      <c r="Q205" s="21">
        <f>SalesDataTable[[#This Row],[Units Sold]]*SalesDataTable[[#This Row],[Unit Price]]*SalesDataTable[[#This Row],[Discount %]]</f>
        <v>3.6579999999999999</v>
      </c>
      <c r="R205" s="8">
        <v>13.76</v>
      </c>
      <c r="S205" s="8">
        <f t="shared" si="12"/>
        <v>32.921999999999997</v>
      </c>
      <c r="T205" s="8">
        <f t="shared" si="13"/>
        <v>13.76</v>
      </c>
      <c r="U205" s="8">
        <f t="shared" si="14"/>
        <v>19.161999999999999</v>
      </c>
      <c r="V205" s="10">
        <f t="shared" si="15"/>
        <v>0.58204240325618128</v>
      </c>
    </row>
    <row r="206" spans="1:22" ht="15.6" x14ac:dyDescent="0.3">
      <c r="A206" s="3">
        <v>285</v>
      </c>
      <c r="B206" s="4">
        <v>46066</v>
      </c>
      <c r="C206" s="5">
        <f>YEAR(SalesDataTable[[#This Row],[Order Date]])</f>
        <v>2026</v>
      </c>
      <c r="D206" s="6" t="str">
        <f>"Q"&amp;ROUNDUP(MONTH(SalesDataTable[[#This Row],[Order Date]])/3,0)</f>
        <v>Q1</v>
      </c>
      <c r="E206" s="5">
        <f>MONTH(SalesDataTable[[#This Row],[Order Date]])</f>
        <v>2</v>
      </c>
      <c r="F206" s="6" t="str">
        <f>TEXT(SalesDataTable[[#This Row],[Order Date]],"MMM")</f>
        <v>Feb</v>
      </c>
      <c r="G206" s="5" t="s">
        <v>40</v>
      </c>
      <c r="H206" s="5" t="s">
        <v>53</v>
      </c>
      <c r="I206" s="5" t="s">
        <v>39</v>
      </c>
      <c r="J206" s="5" t="s">
        <v>33</v>
      </c>
      <c r="K206" s="5" t="s">
        <v>29</v>
      </c>
      <c r="L206" s="5" t="s">
        <v>30</v>
      </c>
      <c r="M206" s="7">
        <v>4</v>
      </c>
      <c r="N206" s="8">
        <v>92.87</v>
      </c>
      <c r="O206" s="8">
        <f>SalesDataTable[[#This Row],[Units Sold]]*SalesDataTable[[#This Row],[Unit Price]]</f>
        <v>371.48</v>
      </c>
      <c r="P206" s="9">
        <v>0</v>
      </c>
      <c r="Q206" s="21">
        <f>SalesDataTable[[#This Row],[Units Sold]]*SalesDataTable[[#This Row],[Unit Price]]*SalesDataTable[[#This Row],[Discount %]]</f>
        <v>0</v>
      </c>
      <c r="R206" s="8">
        <v>44.95</v>
      </c>
      <c r="S206" s="8">
        <f t="shared" si="12"/>
        <v>371.48</v>
      </c>
      <c r="T206" s="8">
        <f t="shared" si="13"/>
        <v>179.8</v>
      </c>
      <c r="U206" s="8">
        <f t="shared" si="14"/>
        <v>191.68</v>
      </c>
      <c r="V206" s="10">
        <f t="shared" si="15"/>
        <v>0.51599009367933668</v>
      </c>
    </row>
    <row r="207" spans="1:22" ht="15.6" x14ac:dyDescent="0.3">
      <c r="A207" s="3">
        <v>1499</v>
      </c>
      <c r="B207" s="4">
        <v>46066</v>
      </c>
      <c r="C207" s="5">
        <f>YEAR(SalesDataTable[[#This Row],[Order Date]])</f>
        <v>2026</v>
      </c>
      <c r="D207" s="6" t="str">
        <f>"Q"&amp;ROUNDUP(MONTH(SalesDataTable[[#This Row],[Order Date]])/3,0)</f>
        <v>Q1</v>
      </c>
      <c r="E207" s="5">
        <f>MONTH(SalesDataTable[[#This Row],[Order Date]])</f>
        <v>2</v>
      </c>
      <c r="F207" s="6" t="str">
        <f>TEXT(SalesDataTable[[#This Row],[Order Date]],"MMM")</f>
        <v>Feb</v>
      </c>
      <c r="G207" s="5" t="s">
        <v>40</v>
      </c>
      <c r="H207" s="5" t="s">
        <v>53</v>
      </c>
      <c r="I207" s="5" t="s">
        <v>22</v>
      </c>
      <c r="J207" s="5" t="s">
        <v>33</v>
      </c>
      <c r="K207" s="5" t="s">
        <v>24</v>
      </c>
      <c r="L207" s="5" t="s">
        <v>46</v>
      </c>
      <c r="M207" s="7">
        <v>2</v>
      </c>
      <c r="N207" s="8">
        <v>41.21</v>
      </c>
      <c r="O207" s="8">
        <f>SalesDataTable[[#This Row],[Units Sold]]*SalesDataTable[[#This Row],[Unit Price]]</f>
        <v>82.42</v>
      </c>
      <c r="P207" s="9">
        <v>0</v>
      </c>
      <c r="Q207" s="21">
        <f>SalesDataTable[[#This Row],[Units Sold]]*SalesDataTable[[#This Row],[Unit Price]]*SalesDataTable[[#This Row],[Discount %]]</f>
        <v>0</v>
      </c>
      <c r="R207" s="8">
        <v>16.64</v>
      </c>
      <c r="S207" s="8">
        <f t="shared" si="12"/>
        <v>82.42</v>
      </c>
      <c r="T207" s="8">
        <f t="shared" si="13"/>
        <v>33.28</v>
      </c>
      <c r="U207" s="8">
        <f t="shared" si="14"/>
        <v>49.14</v>
      </c>
      <c r="V207" s="10">
        <f t="shared" si="15"/>
        <v>0.59621451104100942</v>
      </c>
    </row>
    <row r="208" spans="1:22" ht="15.6" x14ac:dyDescent="0.3">
      <c r="A208" s="3">
        <v>2615</v>
      </c>
      <c r="B208" s="4">
        <v>46066</v>
      </c>
      <c r="C208" s="5">
        <f>YEAR(SalesDataTable[[#This Row],[Order Date]])</f>
        <v>2026</v>
      </c>
      <c r="D208" s="6" t="str">
        <f>"Q"&amp;ROUNDUP(MONTH(SalesDataTable[[#This Row],[Order Date]])/3,0)</f>
        <v>Q1</v>
      </c>
      <c r="E208" s="5">
        <f>MONTH(SalesDataTable[[#This Row],[Order Date]])</f>
        <v>2</v>
      </c>
      <c r="F208" s="6" t="str">
        <f>TEXT(SalesDataTable[[#This Row],[Order Date]],"MMM")</f>
        <v>Feb</v>
      </c>
      <c r="G208" s="5" t="s">
        <v>20</v>
      </c>
      <c r="H208" s="5" t="s">
        <v>70</v>
      </c>
      <c r="I208" s="5" t="s">
        <v>22</v>
      </c>
      <c r="J208" s="5" t="s">
        <v>23</v>
      </c>
      <c r="K208" s="5" t="s">
        <v>29</v>
      </c>
      <c r="L208" s="5" t="s">
        <v>57</v>
      </c>
      <c r="M208" s="7">
        <v>6</v>
      </c>
      <c r="N208" s="8">
        <v>155.79</v>
      </c>
      <c r="O208" s="8">
        <f>SalesDataTable[[#This Row],[Units Sold]]*SalesDataTable[[#This Row],[Unit Price]]</f>
        <v>934.74</v>
      </c>
      <c r="P208" s="9">
        <v>0</v>
      </c>
      <c r="Q208" s="21">
        <f>SalesDataTable[[#This Row],[Units Sold]]*SalesDataTable[[#This Row],[Unit Price]]*SalesDataTable[[#This Row],[Discount %]]</f>
        <v>0</v>
      </c>
      <c r="R208" s="8">
        <v>77.48</v>
      </c>
      <c r="S208" s="8">
        <f t="shared" si="12"/>
        <v>934.74</v>
      </c>
      <c r="T208" s="8">
        <f t="shared" si="13"/>
        <v>464.88</v>
      </c>
      <c r="U208" s="8">
        <f t="shared" si="14"/>
        <v>469.86</v>
      </c>
      <c r="V208" s="10">
        <f t="shared" si="15"/>
        <v>0.50266384235188399</v>
      </c>
    </row>
    <row r="209" spans="1:22" ht="15.6" x14ac:dyDescent="0.3">
      <c r="A209" s="3">
        <v>479</v>
      </c>
      <c r="B209" s="4">
        <v>46067</v>
      </c>
      <c r="C209" s="5">
        <f>YEAR(SalesDataTable[[#This Row],[Order Date]])</f>
        <v>2026</v>
      </c>
      <c r="D209" s="6" t="str">
        <f>"Q"&amp;ROUNDUP(MONTH(SalesDataTable[[#This Row],[Order Date]])/3,0)</f>
        <v>Q1</v>
      </c>
      <c r="E209" s="5">
        <f>MONTH(SalesDataTable[[#This Row],[Order Date]])</f>
        <v>2</v>
      </c>
      <c r="F209" s="6" t="str">
        <f>TEXT(SalesDataTable[[#This Row],[Order Date]],"MMM")</f>
        <v>Feb</v>
      </c>
      <c r="G209" s="5" t="s">
        <v>20</v>
      </c>
      <c r="H209" s="5" t="s">
        <v>21</v>
      </c>
      <c r="I209" s="5" t="s">
        <v>22</v>
      </c>
      <c r="J209" s="5" t="s">
        <v>23</v>
      </c>
      <c r="K209" s="5" t="s">
        <v>54</v>
      </c>
      <c r="L209" s="5" t="s">
        <v>65</v>
      </c>
      <c r="M209" s="7">
        <v>2</v>
      </c>
      <c r="N209" s="8">
        <v>50.16</v>
      </c>
      <c r="O209" s="8">
        <f>SalesDataTable[[#This Row],[Units Sold]]*SalesDataTable[[#This Row],[Unit Price]]</f>
        <v>100.32</v>
      </c>
      <c r="P209" s="9">
        <v>0.1</v>
      </c>
      <c r="Q209" s="21">
        <f>SalesDataTable[[#This Row],[Units Sold]]*SalesDataTable[[#This Row],[Unit Price]]*SalesDataTable[[#This Row],[Discount %]]</f>
        <v>10.032</v>
      </c>
      <c r="R209" s="8">
        <v>21.48</v>
      </c>
      <c r="S209" s="8">
        <f t="shared" si="12"/>
        <v>90.287999999999997</v>
      </c>
      <c r="T209" s="8">
        <f t="shared" si="13"/>
        <v>42.96</v>
      </c>
      <c r="U209" s="8">
        <f t="shared" si="14"/>
        <v>47.327999999999996</v>
      </c>
      <c r="V209" s="10">
        <f t="shared" si="15"/>
        <v>0.52418926103136632</v>
      </c>
    </row>
    <row r="210" spans="1:22" ht="15.6" x14ac:dyDescent="0.3">
      <c r="A210" s="3">
        <v>4069</v>
      </c>
      <c r="B210" s="4">
        <v>46067</v>
      </c>
      <c r="C210" s="5">
        <f>YEAR(SalesDataTable[[#This Row],[Order Date]])</f>
        <v>2026</v>
      </c>
      <c r="D210" s="6" t="str">
        <f>"Q"&amp;ROUNDUP(MONTH(SalesDataTable[[#This Row],[Order Date]])/3,0)</f>
        <v>Q1</v>
      </c>
      <c r="E210" s="5">
        <f>MONTH(SalesDataTable[[#This Row],[Order Date]])</f>
        <v>2</v>
      </c>
      <c r="F210" s="6" t="str">
        <f>TEXT(SalesDataTable[[#This Row],[Order Date]],"MMM")</f>
        <v>Feb</v>
      </c>
      <c r="G210" s="5" t="s">
        <v>40</v>
      </c>
      <c r="H210" s="5" t="s">
        <v>53</v>
      </c>
      <c r="I210" s="5" t="s">
        <v>22</v>
      </c>
      <c r="J210" s="5" t="s">
        <v>33</v>
      </c>
      <c r="K210" s="5" t="s">
        <v>29</v>
      </c>
      <c r="L210" s="5" t="s">
        <v>37</v>
      </c>
      <c r="M210" s="7">
        <v>4</v>
      </c>
      <c r="N210" s="8">
        <v>140.63999999999999</v>
      </c>
      <c r="O210" s="8">
        <f>SalesDataTable[[#This Row],[Units Sold]]*SalesDataTable[[#This Row],[Unit Price]]</f>
        <v>562.55999999999995</v>
      </c>
      <c r="P210" s="9">
        <v>0</v>
      </c>
      <c r="Q210" s="21">
        <f>SalesDataTable[[#This Row],[Units Sold]]*SalesDataTable[[#This Row],[Unit Price]]*SalesDataTable[[#This Row],[Discount %]]</f>
        <v>0</v>
      </c>
      <c r="R210" s="8">
        <v>77.510000000000005</v>
      </c>
      <c r="S210" s="8">
        <f t="shared" si="12"/>
        <v>562.55999999999995</v>
      </c>
      <c r="T210" s="8">
        <f t="shared" si="13"/>
        <v>310.04000000000002</v>
      </c>
      <c r="U210" s="8">
        <f t="shared" si="14"/>
        <v>252.51999999999992</v>
      </c>
      <c r="V210" s="10">
        <f t="shared" si="15"/>
        <v>0.4488765642775881</v>
      </c>
    </row>
    <row r="211" spans="1:22" ht="15.6" x14ac:dyDescent="0.3">
      <c r="A211" s="3">
        <v>4588</v>
      </c>
      <c r="B211" s="4">
        <v>46067</v>
      </c>
      <c r="C211" s="5">
        <f>YEAR(SalesDataTable[[#This Row],[Order Date]])</f>
        <v>2026</v>
      </c>
      <c r="D211" s="6" t="str">
        <f>"Q"&amp;ROUNDUP(MONTH(SalesDataTable[[#This Row],[Order Date]])/3,0)</f>
        <v>Q1</v>
      </c>
      <c r="E211" s="5">
        <f>MONTH(SalesDataTable[[#This Row],[Order Date]])</f>
        <v>2</v>
      </c>
      <c r="F211" s="6" t="str">
        <f>TEXT(SalesDataTable[[#This Row],[Order Date]],"MMM")</f>
        <v>Feb</v>
      </c>
      <c r="G211" s="5" t="s">
        <v>20</v>
      </c>
      <c r="H211" s="5" t="s">
        <v>21</v>
      </c>
      <c r="I211" s="5" t="s">
        <v>48</v>
      </c>
      <c r="J211" s="5" t="s">
        <v>33</v>
      </c>
      <c r="K211" s="5" t="s">
        <v>43</v>
      </c>
      <c r="L211" s="5" t="s">
        <v>60</v>
      </c>
      <c r="M211" s="7">
        <v>1</v>
      </c>
      <c r="N211" s="8">
        <v>80.680000000000007</v>
      </c>
      <c r="O211" s="8">
        <f>SalesDataTable[[#This Row],[Units Sold]]*SalesDataTable[[#This Row],[Unit Price]]</f>
        <v>80.680000000000007</v>
      </c>
      <c r="P211" s="9">
        <v>0</v>
      </c>
      <c r="Q211" s="21">
        <f>SalesDataTable[[#This Row],[Units Sold]]*SalesDataTable[[#This Row],[Unit Price]]*SalesDataTable[[#This Row],[Discount %]]</f>
        <v>0</v>
      </c>
      <c r="R211" s="8">
        <v>39.630000000000003</v>
      </c>
      <c r="S211" s="8">
        <f t="shared" si="12"/>
        <v>80.680000000000007</v>
      </c>
      <c r="T211" s="8">
        <f t="shared" si="13"/>
        <v>39.630000000000003</v>
      </c>
      <c r="U211" s="8">
        <f t="shared" si="14"/>
        <v>41.050000000000004</v>
      </c>
      <c r="V211" s="10">
        <f t="shared" si="15"/>
        <v>0.50880019831432821</v>
      </c>
    </row>
    <row r="212" spans="1:22" ht="15.6" x14ac:dyDescent="0.3">
      <c r="A212" s="3">
        <v>14</v>
      </c>
      <c r="B212" s="4">
        <v>46068</v>
      </c>
      <c r="C212" s="5">
        <f>YEAR(SalesDataTable[[#This Row],[Order Date]])</f>
        <v>2026</v>
      </c>
      <c r="D212" s="6" t="str">
        <f>"Q"&amp;ROUNDUP(MONTH(SalesDataTable[[#This Row],[Order Date]])/3,0)</f>
        <v>Q1</v>
      </c>
      <c r="E212" s="5">
        <f>MONTH(SalesDataTable[[#This Row],[Order Date]])</f>
        <v>2</v>
      </c>
      <c r="F212" s="6" t="str">
        <f>TEXT(SalesDataTable[[#This Row],[Order Date]],"MMM")</f>
        <v>Feb</v>
      </c>
      <c r="G212" s="5" t="s">
        <v>20</v>
      </c>
      <c r="H212" s="5" t="s">
        <v>21</v>
      </c>
      <c r="I212" s="5" t="s">
        <v>28</v>
      </c>
      <c r="J212" s="5" t="s">
        <v>36</v>
      </c>
      <c r="K212" s="5" t="s">
        <v>34</v>
      </c>
      <c r="L212" s="5" t="s">
        <v>68</v>
      </c>
      <c r="M212" s="7">
        <v>3</v>
      </c>
      <c r="N212" s="8">
        <v>162.44999999999999</v>
      </c>
      <c r="O212" s="8">
        <f>SalesDataTable[[#This Row],[Units Sold]]*SalesDataTable[[#This Row],[Unit Price]]</f>
        <v>487.34999999999997</v>
      </c>
      <c r="P212" s="9">
        <v>0.05</v>
      </c>
      <c r="Q212" s="21">
        <f>SalesDataTable[[#This Row],[Units Sold]]*SalesDataTable[[#This Row],[Unit Price]]*SalesDataTable[[#This Row],[Discount %]]</f>
        <v>24.3675</v>
      </c>
      <c r="R212" s="8">
        <v>86.43</v>
      </c>
      <c r="S212" s="8">
        <f t="shared" si="12"/>
        <v>462.98249999999996</v>
      </c>
      <c r="T212" s="8">
        <f t="shared" si="13"/>
        <v>259.29000000000002</v>
      </c>
      <c r="U212" s="8">
        <f t="shared" si="14"/>
        <v>203.69249999999994</v>
      </c>
      <c r="V212" s="10">
        <f t="shared" si="15"/>
        <v>0.43995723380473334</v>
      </c>
    </row>
    <row r="213" spans="1:22" ht="15.6" x14ac:dyDescent="0.3">
      <c r="A213" s="3">
        <v>303</v>
      </c>
      <c r="B213" s="4">
        <v>46068</v>
      </c>
      <c r="C213" s="5">
        <f>YEAR(SalesDataTable[[#This Row],[Order Date]])</f>
        <v>2026</v>
      </c>
      <c r="D213" s="6" t="str">
        <f>"Q"&amp;ROUNDUP(MONTH(SalesDataTable[[#This Row],[Order Date]])/3,0)</f>
        <v>Q1</v>
      </c>
      <c r="E213" s="5">
        <f>MONTH(SalesDataTable[[#This Row],[Order Date]])</f>
        <v>2</v>
      </c>
      <c r="F213" s="6" t="str">
        <f>TEXT(SalesDataTable[[#This Row],[Order Date]],"MMM")</f>
        <v>Feb</v>
      </c>
      <c r="G213" s="5" t="s">
        <v>26</v>
      </c>
      <c r="H213" s="5" t="s">
        <v>47</v>
      </c>
      <c r="I213" s="5" t="s">
        <v>48</v>
      </c>
      <c r="J213" s="5" t="s">
        <v>23</v>
      </c>
      <c r="K213" s="5" t="s">
        <v>24</v>
      </c>
      <c r="L213" s="5" t="s">
        <v>50</v>
      </c>
      <c r="M213" s="7">
        <v>2</v>
      </c>
      <c r="N213" s="8">
        <v>102.12</v>
      </c>
      <c r="O213" s="8">
        <f>SalesDataTable[[#This Row],[Units Sold]]*SalesDataTable[[#This Row],[Unit Price]]</f>
        <v>204.24</v>
      </c>
      <c r="P213" s="9">
        <v>0.15</v>
      </c>
      <c r="Q213" s="21">
        <f>SalesDataTable[[#This Row],[Units Sold]]*SalesDataTable[[#This Row],[Unit Price]]*SalesDataTable[[#This Row],[Discount %]]</f>
        <v>30.635999999999999</v>
      </c>
      <c r="R213" s="8">
        <v>51.03</v>
      </c>
      <c r="S213" s="8">
        <f t="shared" si="12"/>
        <v>173.60400000000001</v>
      </c>
      <c r="T213" s="8">
        <f t="shared" si="13"/>
        <v>102.06</v>
      </c>
      <c r="U213" s="8">
        <f t="shared" si="14"/>
        <v>71.544000000000011</v>
      </c>
      <c r="V213" s="10">
        <f t="shared" si="15"/>
        <v>0.41211032003870884</v>
      </c>
    </row>
    <row r="214" spans="1:22" ht="15.6" x14ac:dyDescent="0.3">
      <c r="A214" s="3">
        <v>1197</v>
      </c>
      <c r="B214" s="4">
        <v>46069</v>
      </c>
      <c r="C214" s="5">
        <f>YEAR(SalesDataTable[[#This Row],[Order Date]])</f>
        <v>2026</v>
      </c>
      <c r="D214" s="6" t="str">
        <f>"Q"&amp;ROUNDUP(MONTH(SalesDataTable[[#This Row],[Order Date]])/3,0)</f>
        <v>Q1</v>
      </c>
      <c r="E214" s="5">
        <f>MONTH(SalesDataTable[[#This Row],[Order Date]])</f>
        <v>2</v>
      </c>
      <c r="F214" s="6" t="str">
        <f>TEXT(SalesDataTable[[#This Row],[Order Date]],"MMM")</f>
        <v>Feb</v>
      </c>
      <c r="G214" s="5" t="s">
        <v>31</v>
      </c>
      <c r="H214" s="5" t="s">
        <v>38</v>
      </c>
      <c r="I214" s="5" t="s">
        <v>22</v>
      </c>
      <c r="J214" s="5" t="s">
        <v>33</v>
      </c>
      <c r="K214" s="5" t="s">
        <v>24</v>
      </c>
      <c r="L214" s="5" t="s">
        <v>50</v>
      </c>
      <c r="M214" s="7">
        <v>2</v>
      </c>
      <c r="N214" s="8">
        <v>101.77</v>
      </c>
      <c r="O214" s="8">
        <f>SalesDataTable[[#This Row],[Units Sold]]*SalesDataTable[[#This Row],[Unit Price]]</f>
        <v>203.54</v>
      </c>
      <c r="P214" s="9">
        <v>0</v>
      </c>
      <c r="Q214" s="21">
        <f>SalesDataTable[[#This Row],[Units Sold]]*SalesDataTable[[#This Row],[Unit Price]]*SalesDataTable[[#This Row],[Discount %]]</f>
        <v>0</v>
      </c>
      <c r="R214" s="8">
        <v>51.34</v>
      </c>
      <c r="S214" s="8">
        <f t="shared" si="12"/>
        <v>203.54</v>
      </c>
      <c r="T214" s="8">
        <f t="shared" si="13"/>
        <v>102.68</v>
      </c>
      <c r="U214" s="8">
        <f t="shared" si="14"/>
        <v>100.85999999999999</v>
      </c>
      <c r="V214" s="10">
        <f t="shared" si="15"/>
        <v>0.49552913432249185</v>
      </c>
    </row>
    <row r="215" spans="1:22" ht="15.6" x14ac:dyDescent="0.3">
      <c r="A215" s="3">
        <v>2714</v>
      </c>
      <c r="B215" s="4">
        <v>46069</v>
      </c>
      <c r="C215" s="5">
        <f>YEAR(SalesDataTable[[#This Row],[Order Date]])</f>
        <v>2026</v>
      </c>
      <c r="D215" s="6" t="str">
        <f>"Q"&amp;ROUNDUP(MONTH(SalesDataTable[[#This Row],[Order Date]])/3,0)</f>
        <v>Q1</v>
      </c>
      <c r="E215" s="5">
        <f>MONTH(SalesDataTable[[#This Row],[Order Date]])</f>
        <v>2</v>
      </c>
      <c r="F215" s="6" t="str">
        <f>TEXT(SalesDataTable[[#This Row],[Order Date]],"MMM")</f>
        <v>Feb</v>
      </c>
      <c r="G215" s="5" t="s">
        <v>20</v>
      </c>
      <c r="H215" s="5" t="s">
        <v>70</v>
      </c>
      <c r="I215" s="5" t="s">
        <v>22</v>
      </c>
      <c r="J215" s="5" t="s">
        <v>36</v>
      </c>
      <c r="K215" s="5" t="s">
        <v>29</v>
      </c>
      <c r="L215" s="5" t="s">
        <v>57</v>
      </c>
      <c r="M215" s="7">
        <v>3</v>
      </c>
      <c r="N215" s="8">
        <v>153.24</v>
      </c>
      <c r="O215" s="8">
        <f>SalesDataTable[[#This Row],[Units Sold]]*SalesDataTable[[#This Row],[Unit Price]]</f>
        <v>459.72</v>
      </c>
      <c r="P215" s="9">
        <v>0.15</v>
      </c>
      <c r="Q215" s="21">
        <f>SalesDataTable[[#This Row],[Units Sold]]*SalesDataTable[[#This Row],[Unit Price]]*SalesDataTable[[#This Row],[Discount %]]</f>
        <v>68.957999999999998</v>
      </c>
      <c r="R215" s="8">
        <v>77.61</v>
      </c>
      <c r="S215" s="8">
        <f t="shared" si="12"/>
        <v>390.762</v>
      </c>
      <c r="T215" s="8">
        <f t="shared" si="13"/>
        <v>232.82999999999998</v>
      </c>
      <c r="U215" s="8">
        <f t="shared" si="14"/>
        <v>157.93200000000002</v>
      </c>
      <c r="V215" s="10">
        <f t="shared" si="15"/>
        <v>0.40416417154175693</v>
      </c>
    </row>
    <row r="216" spans="1:22" ht="15.6" x14ac:dyDescent="0.3">
      <c r="A216" s="3">
        <v>2753</v>
      </c>
      <c r="B216" s="4">
        <v>46069</v>
      </c>
      <c r="C216" s="5">
        <f>YEAR(SalesDataTable[[#This Row],[Order Date]])</f>
        <v>2026</v>
      </c>
      <c r="D216" s="6" t="str">
        <f>"Q"&amp;ROUNDUP(MONTH(SalesDataTable[[#This Row],[Order Date]])/3,0)</f>
        <v>Q1</v>
      </c>
      <c r="E216" s="5">
        <f>MONTH(SalesDataTable[[#This Row],[Order Date]])</f>
        <v>2</v>
      </c>
      <c r="F216" s="6" t="str">
        <f>TEXT(SalesDataTable[[#This Row],[Order Date]],"MMM")</f>
        <v>Feb</v>
      </c>
      <c r="G216" s="5" t="s">
        <v>40</v>
      </c>
      <c r="H216" s="5" t="s">
        <v>41</v>
      </c>
      <c r="I216" s="5" t="s">
        <v>48</v>
      </c>
      <c r="J216" s="5" t="s">
        <v>23</v>
      </c>
      <c r="K216" s="5" t="s">
        <v>29</v>
      </c>
      <c r="L216" s="5" t="s">
        <v>37</v>
      </c>
      <c r="M216" s="7">
        <v>1</v>
      </c>
      <c r="N216" s="8">
        <v>140.47</v>
      </c>
      <c r="O216" s="8">
        <f>SalesDataTable[[#This Row],[Units Sold]]*SalesDataTable[[#This Row],[Unit Price]]</f>
        <v>140.47</v>
      </c>
      <c r="P216" s="9">
        <v>0</v>
      </c>
      <c r="Q216" s="21">
        <f>SalesDataTable[[#This Row],[Units Sold]]*SalesDataTable[[#This Row],[Unit Price]]*SalesDataTable[[#This Row],[Discount %]]</f>
        <v>0</v>
      </c>
      <c r="R216" s="8">
        <v>79.66</v>
      </c>
      <c r="S216" s="8">
        <f t="shared" si="12"/>
        <v>140.47</v>
      </c>
      <c r="T216" s="8">
        <f t="shared" si="13"/>
        <v>79.66</v>
      </c>
      <c r="U216" s="8">
        <f t="shared" si="14"/>
        <v>60.81</v>
      </c>
      <c r="V216" s="10">
        <f t="shared" si="15"/>
        <v>0.43290382288033036</v>
      </c>
    </row>
    <row r="217" spans="1:22" ht="15.6" x14ac:dyDescent="0.3">
      <c r="A217" s="3">
        <v>3901</v>
      </c>
      <c r="B217" s="4">
        <v>46069</v>
      </c>
      <c r="C217" s="5">
        <f>YEAR(SalesDataTable[[#This Row],[Order Date]])</f>
        <v>2026</v>
      </c>
      <c r="D217" s="6" t="str">
        <f>"Q"&amp;ROUNDUP(MONTH(SalesDataTable[[#This Row],[Order Date]])/3,0)</f>
        <v>Q1</v>
      </c>
      <c r="E217" s="5">
        <f>MONTH(SalesDataTable[[#This Row],[Order Date]])</f>
        <v>2</v>
      </c>
      <c r="F217" s="6" t="str">
        <f>TEXT(SalesDataTable[[#This Row],[Order Date]],"MMM")</f>
        <v>Feb</v>
      </c>
      <c r="G217" s="5" t="s">
        <v>40</v>
      </c>
      <c r="H217" s="5" t="s">
        <v>51</v>
      </c>
      <c r="I217" s="5" t="s">
        <v>39</v>
      </c>
      <c r="J217" s="5" t="s">
        <v>33</v>
      </c>
      <c r="K217" s="5" t="s">
        <v>29</v>
      </c>
      <c r="L217" s="5" t="s">
        <v>66</v>
      </c>
      <c r="M217" s="7">
        <v>4</v>
      </c>
      <c r="N217" s="8">
        <v>70.67</v>
      </c>
      <c r="O217" s="8">
        <f>SalesDataTable[[#This Row],[Units Sold]]*SalesDataTable[[#This Row],[Unit Price]]</f>
        <v>282.68</v>
      </c>
      <c r="P217" s="9">
        <v>0.05</v>
      </c>
      <c r="Q217" s="21">
        <f>SalesDataTable[[#This Row],[Units Sold]]*SalesDataTable[[#This Row],[Unit Price]]*SalesDataTable[[#This Row],[Discount %]]</f>
        <v>14.134</v>
      </c>
      <c r="R217" s="8">
        <v>32.96</v>
      </c>
      <c r="S217" s="8">
        <f t="shared" si="12"/>
        <v>268.54599999999999</v>
      </c>
      <c r="T217" s="8">
        <f t="shared" si="13"/>
        <v>131.84</v>
      </c>
      <c r="U217" s="8">
        <f t="shared" si="14"/>
        <v>136.70599999999999</v>
      </c>
      <c r="V217" s="10">
        <f t="shared" si="15"/>
        <v>0.50905990035226734</v>
      </c>
    </row>
    <row r="218" spans="1:22" ht="15.6" x14ac:dyDescent="0.3">
      <c r="A218" s="3">
        <v>594</v>
      </c>
      <c r="B218" s="4">
        <v>46070</v>
      </c>
      <c r="C218" s="5">
        <f>YEAR(SalesDataTable[[#This Row],[Order Date]])</f>
        <v>2026</v>
      </c>
      <c r="D218" s="6" t="str">
        <f>"Q"&amp;ROUNDUP(MONTH(SalesDataTable[[#This Row],[Order Date]])/3,0)</f>
        <v>Q1</v>
      </c>
      <c r="E218" s="5">
        <f>MONTH(SalesDataTable[[#This Row],[Order Date]])</f>
        <v>2</v>
      </c>
      <c r="F218" s="6" t="str">
        <f>TEXT(SalesDataTable[[#This Row],[Order Date]],"MMM")</f>
        <v>Feb</v>
      </c>
      <c r="G218" s="5" t="s">
        <v>20</v>
      </c>
      <c r="H218" s="5" t="s">
        <v>70</v>
      </c>
      <c r="I218" s="5" t="s">
        <v>39</v>
      </c>
      <c r="J218" s="5" t="s">
        <v>36</v>
      </c>
      <c r="K218" s="5" t="s">
        <v>34</v>
      </c>
      <c r="L218" s="5" t="s">
        <v>64</v>
      </c>
      <c r="M218" s="7">
        <v>3</v>
      </c>
      <c r="N218" s="8">
        <v>134.91</v>
      </c>
      <c r="O218" s="8">
        <f>SalesDataTable[[#This Row],[Units Sold]]*SalesDataTable[[#This Row],[Unit Price]]</f>
        <v>404.73</v>
      </c>
      <c r="P218" s="9">
        <v>0</v>
      </c>
      <c r="Q218" s="21">
        <f>SalesDataTable[[#This Row],[Units Sold]]*SalesDataTable[[#This Row],[Unit Price]]*SalesDataTable[[#This Row],[Discount %]]</f>
        <v>0</v>
      </c>
      <c r="R218" s="8">
        <v>67.69</v>
      </c>
      <c r="S218" s="8">
        <f t="shared" si="12"/>
        <v>404.73</v>
      </c>
      <c r="T218" s="8">
        <f t="shared" si="13"/>
        <v>203.07</v>
      </c>
      <c r="U218" s="8">
        <f t="shared" si="14"/>
        <v>201.66000000000003</v>
      </c>
      <c r="V218" s="10">
        <f t="shared" si="15"/>
        <v>0.49825809799125348</v>
      </c>
    </row>
    <row r="219" spans="1:22" ht="15.6" x14ac:dyDescent="0.3">
      <c r="A219" s="3">
        <v>624</v>
      </c>
      <c r="B219" s="4">
        <v>46070</v>
      </c>
      <c r="C219" s="5">
        <f>YEAR(SalesDataTable[[#This Row],[Order Date]])</f>
        <v>2026</v>
      </c>
      <c r="D219" s="6" t="str">
        <f>"Q"&amp;ROUNDUP(MONTH(SalesDataTable[[#This Row],[Order Date]])/3,0)</f>
        <v>Q1</v>
      </c>
      <c r="E219" s="5">
        <f>MONTH(SalesDataTable[[#This Row],[Order Date]])</f>
        <v>2</v>
      </c>
      <c r="F219" s="6" t="str">
        <f>TEXT(SalesDataTable[[#This Row],[Order Date]],"MMM")</f>
        <v>Feb</v>
      </c>
      <c r="G219" s="5" t="s">
        <v>31</v>
      </c>
      <c r="H219" s="5" t="s">
        <v>32</v>
      </c>
      <c r="I219" s="5" t="s">
        <v>22</v>
      </c>
      <c r="J219" s="5" t="s">
        <v>36</v>
      </c>
      <c r="K219" s="5" t="s">
        <v>29</v>
      </c>
      <c r="L219" s="5" t="s">
        <v>66</v>
      </c>
      <c r="M219" s="7">
        <v>1</v>
      </c>
      <c r="N219" s="8">
        <v>70.86</v>
      </c>
      <c r="O219" s="8">
        <f>SalesDataTable[[#This Row],[Units Sold]]*SalesDataTable[[#This Row],[Unit Price]]</f>
        <v>70.86</v>
      </c>
      <c r="P219" s="9">
        <v>0.1</v>
      </c>
      <c r="Q219" s="21">
        <f>SalesDataTable[[#This Row],[Units Sold]]*SalesDataTable[[#This Row],[Unit Price]]*SalesDataTable[[#This Row],[Discount %]]</f>
        <v>7.0860000000000003</v>
      </c>
      <c r="R219" s="8">
        <v>33.299999999999997</v>
      </c>
      <c r="S219" s="8">
        <f t="shared" si="12"/>
        <v>63.774000000000001</v>
      </c>
      <c r="T219" s="8">
        <f t="shared" si="13"/>
        <v>33.299999999999997</v>
      </c>
      <c r="U219" s="8">
        <f t="shared" si="14"/>
        <v>30.474000000000004</v>
      </c>
      <c r="V219" s="10">
        <f t="shared" si="15"/>
        <v>0.47784363533728486</v>
      </c>
    </row>
    <row r="220" spans="1:22" ht="15.6" x14ac:dyDescent="0.3">
      <c r="A220" s="3">
        <v>1013</v>
      </c>
      <c r="B220" s="4">
        <v>46070</v>
      </c>
      <c r="C220" s="5">
        <f>YEAR(SalesDataTable[[#This Row],[Order Date]])</f>
        <v>2026</v>
      </c>
      <c r="D220" s="6" t="str">
        <f>"Q"&amp;ROUNDUP(MONTH(SalesDataTable[[#This Row],[Order Date]])/3,0)</f>
        <v>Q1</v>
      </c>
      <c r="E220" s="5">
        <f>MONTH(SalesDataTable[[#This Row],[Order Date]])</f>
        <v>2</v>
      </c>
      <c r="F220" s="6" t="str">
        <f>TEXT(SalesDataTable[[#This Row],[Order Date]],"MMM")</f>
        <v>Feb</v>
      </c>
      <c r="G220" s="5" t="s">
        <v>26</v>
      </c>
      <c r="H220" s="5" t="s">
        <v>63</v>
      </c>
      <c r="I220" s="5" t="s">
        <v>39</v>
      </c>
      <c r="J220" s="5" t="s">
        <v>33</v>
      </c>
      <c r="K220" s="5" t="s">
        <v>24</v>
      </c>
      <c r="L220" s="5" t="s">
        <v>50</v>
      </c>
      <c r="M220" s="7">
        <v>1</v>
      </c>
      <c r="N220" s="8">
        <v>104.35</v>
      </c>
      <c r="O220" s="8">
        <f>SalesDataTable[[#This Row],[Units Sold]]*SalesDataTable[[#This Row],[Unit Price]]</f>
        <v>104.35</v>
      </c>
      <c r="P220" s="9">
        <v>0</v>
      </c>
      <c r="Q220" s="21">
        <f>SalesDataTable[[#This Row],[Units Sold]]*SalesDataTable[[#This Row],[Unit Price]]*SalesDataTable[[#This Row],[Discount %]]</f>
        <v>0</v>
      </c>
      <c r="R220" s="8">
        <v>51.49</v>
      </c>
      <c r="S220" s="8">
        <f t="shared" si="12"/>
        <v>104.35</v>
      </c>
      <c r="T220" s="8">
        <f t="shared" si="13"/>
        <v>51.49</v>
      </c>
      <c r="U220" s="8">
        <f t="shared" si="14"/>
        <v>52.859999999999992</v>
      </c>
      <c r="V220" s="10">
        <f t="shared" si="15"/>
        <v>0.50656444657402966</v>
      </c>
    </row>
    <row r="221" spans="1:22" ht="15.6" x14ac:dyDescent="0.3">
      <c r="A221" s="3">
        <v>1100</v>
      </c>
      <c r="B221" s="4">
        <v>46070</v>
      </c>
      <c r="C221" s="5">
        <f>YEAR(SalesDataTable[[#This Row],[Order Date]])</f>
        <v>2026</v>
      </c>
      <c r="D221" s="6" t="str">
        <f>"Q"&amp;ROUNDUP(MONTH(SalesDataTable[[#This Row],[Order Date]])/3,0)</f>
        <v>Q1</v>
      </c>
      <c r="E221" s="5">
        <f>MONTH(SalesDataTable[[#This Row],[Order Date]])</f>
        <v>2</v>
      </c>
      <c r="F221" s="6" t="str">
        <f>TEXT(SalesDataTable[[#This Row],[Order Date]],"MMM")</f>
        <v>Feb</v>
      </c>
      <c r="G221" s="5" t="s">
        <v>40</v>
      </c>
      <c r="H221" s="5" t="s">
        <v>53</v>
      </c>
      <c r="I221" s="5" t="s">
        <v>22</v>
      </c>
      <c r="J221" s="5" t="s">
        <v>23</v>
      </c>
      <c r="K221" s="5" t="s">
        <v>54</v>
      </c>
      <c r="L221" s="5" t="s">
        <v>58</v>
      </c>
      <c r="M221" s="7">
        <v>2</v>
      </c>
      <c r="N221" s="8">
        <v>120.48</v>
      </c>
      <c r="O221" s="8">
        <f>SalesDataTable[[#This Row],[Units Sold]]*SalesDataTable[[#This Row],[Unit Price]]</f>
        <v>240.96</v>
      </c>
      <c r="P221" s="9">
        <v>0</v>
      </c>
      <c r="Q221" s="21">
        <f>SalesDataTable[[#This Row],[Units Sold]]*SalesDataTable[[#This Row],[Unit Price]]*SalesDataTable[[#This Row],[Discount %]]</f>
        <v>0</v>
      </c>
      <c r="R221" s="8">
        <v>70.680000000000007</v>
      </c>
      <c r="S221" s="8">
        <f t="shared" si="12"/>
        <v>240.96</v>
      </c>
      <c r="T221" s="8">
        <f t="shared" si="13"/>
        <v>141.36000000000001</v>
      </c>
      <c r="U221" s="8">
        <f t="shared" si="14"/>
        <v>99.6</v>
      </c>
      <c r="V221" s="10">
        <f t="shared" si="15"/>
        <v>0.4133466135458167</v>
      </c>
    </row>
    <row r="222" spans="1:22" ht="15.6" x14ac:dyDescent="0.3">
      <c r="A222" s="3">
        <v>2353</v>
      </c>
      <c r="B222" s="4">
        <v>46070</v>
      </c>
      <c r="C222" s="5">
        <f>YEAR(SalesDataTable[[#This Row],[Order Date]])</f>
        <v>2026</v>
      </c>
      <c r="D222" s="6" t="str">
        <f>"Q"&amp;ROUNDUP(MONTH(SalesDataTable[[#This Row],[Order Date]])/3,0)</f>
        <v>Q1</v>
      </c>
      <c r="E222" s="5">
        <f>MONTH(SalesDataTable[[#This Row],[Order Date]])</f>
        <v>2</v>
      </c>
      <c r="F222" s="6" t="str">
        <f>TEXT(SalesDataTable[[#This Row],[Order Date]],"MMM")</f>
        <v>Feb</v>
      </c>
      <c r="G222" s="5" t="s">
        <v>26</v>
      </c>
      <c r="H222" s="5" t="s">
        <v>63</v>
      </c>
      <c r="I222" s="5" t="s">
        <v>22</v>
      </c>
      <c r="J222" s="5" t="s">
        <v>23</v>
      </c>
      <c r="K222" s="5" t="s">
        <v>43</v>
      </c>
      <c r="L222" s="5" t="s">
        <v>44</v>
      </c>
      <c r="M222" s="7">
        <v>1</v>
      </c>
      <c r="N222" s="8">
        <v>339.52</v>
      </c>
      <c r="O222" s="8">
        <f>SalesDataTable[[#This Row],[Units Sold]]*SalesDataTable[[#This Row],[Unit Price]]</f>
        <v>339.52</v>
      </c>
      <c r="P222" s="9">
        <v>0.1</v>
      </c>
      <c r="Q222" s="21">
        <f>SalesDataTable[[#This Row],[Units Sold]]*SalesDataTable[[#This Row],[Unit Price]]*SalesDataTable[[#This Row],[Discount %]]</f>
        <v>33.951999999999998</v>
      </c>
      <c r="R222" s="8">
        <v>191.19</v>
      </c>
      <c r="S222" s="8">
        <f t="shared" si="12"/>
        <v>305.56799999999998</v>
      </c>
      <c r="T222" s="8">
        <f t="shared" si="13"/>
        <v>191.19</v>
      </c>
      <c r="U222" s="8">
        <f t="shared" si="14"/>
        <v>114.37799999999999</v>
      </c>
      <c r="V222" s="10">
        <f t="shared" si="15"/>
        <v>0.3743127552623311</v>
      </c>
    </row>
    <row r="223" spans="1:22" ht="15.6" x14ac:dyDescent="0.3">
      <c r="A223" s="3">
        <v>3020</v>
      </c>
      <c r="B223" s="4">
        <v>46070</v>
      </c>
      <c r="C223" s="5">
        <f>YEAR(SalesDataTable[[#This Row],[Order Date]])</f>
        <v>2026</v>
      </c>
      <c r="D223" s="6" t="str">
        <f>"Q"&amp;ROUNDUP(MONTH(SalesDataTable[[#This Row],[Order Date]])/3,0)</f>
        <v>Q1</v>
      </c>
      <c r="E223" s="5">
        <f>MONTH(SalesDataTable[[#This Row],[Order Date]])</f>
        <v>2</v>
      </c>
      <c r="F223" s="6" t="str">
        <f>TEXT(SalesDataTable[[#This Row],[Order Date]],"MMM")</f>
        <v>Feb</v>
      </c>
      <c r="G223" s="5" t="s">
        <v>26</v>
      </c>
      <c r="H223" s="5" t="s">
        <v>69</v>
      </c>
      <c r="I223" s="5" t="s">
        <v>28</v>
      </c>
      <c r="J223" s="5" t="s">
        <v>36</v>
      </c>
      <c r="K223" s="5" t="s">
        <v>29</v>
      </c>
      <c r="L223" s="5" t="s">
        <v>57</v>
      </c>
      <c r="M223" s="7">
        <v>5</v>
      </c>
      <c r="N223" s="8">
        <v>154.72999999999999</v>
      </c>
      <c r="O223" s="8">
        <f>SalesDataTable[[#This Row],[Units Sold]]*SalesDataTable[[#This Row],[Unit Price]]</f>
        <v>773.65</v>
      </c>
      <c r="P223" s="9">
        <v>0.1</v>
      </c>
      <c r="Q223" s="21">
        <f>SalesDataTable[[#This Row],[Units Sold]]*SalesDataTable[[#This Row],[Unit Price]]*SalesDataTable[[#This Row],[Discount %]]</f>
        <v>77.365000000000009</v>
      </c>
      <c r="R223" s="8">
        <v>77.42</v>
      </c>
      <c r="S223" s="8">
        <f t="shared" si="12"/>
        <v>696.28499999999997</v>
      </c>
      <c r="T223" s="8">
        <f t="shared" si="13"/>
        <v>387.1</v>
      </c>
      <c r="U223" s="8">
        <f t="shared" si="14"/>
        <v>309.18499999999995</v>
      </c>
      <c r="V223" s="10">
        <f t="shared" si="15"/>
        <v>0.44404949122844806</v>
      </c>
    </row>
    <row r="224" spans="1:22" ht="15.6" x14ac:dyDescent="0.3">
      <c r="A224" s="3">
        <v>3227</v>
      </c>
      <c r="B224" s="4">
        <v>46070</v>
      </c>
      <c r="C224" s="5">
        <f>YEAR(SalesDataTable[[#This Row],[Order Date]])</f>
        <v>2026</v>
      </c>
      <c r="D224" s="6" t="str">
        <f>"Q"&amp;ROUNDUP(MONTH(SalesDataTable[[#This Row],[Order Date]])/3,0)</f>
        <v>Q1</v>
      </c>
      <c r="E224" s="5">
        <f>MONTH(SalesDataTable[[#This Row],[Order Date]])</f>
        <v>2</v>
      </c>
      <c r="F224" s="6" t="str">
        <f>TEXT(SalesDataTable[[#This Row],[Order Date]],"MMM")</f>
        <v>Feb</v>
      </c>
      <c r="G224" s="5" t="s">
        <v>31</v>
      </c>
      <c r="H224" s="5" t="s">
        <v>45</v>
      </c>
      <c r="I224" s="5" t="s">
        <v>39</v>
      </c>
      <c r="J224" s="5" t="s">
        <v>36</v>
      </c>
      <c r="K224" s="5" t="s">
        <v>29</v>
      </c>
      <c r="L224" s="5" t="s">
        <v>30</v>
      </c>
      <c r="M224" s="7">
        <v>4</v>
      </c>
      <c r="N224" s="8">
        <v>93.98</v>
      </c>
      <c r="O224" s="8">
        <f>SalesDataTable[[#This Row],[Units Sold]]*SalesDataTable[[#This Row],[Unit Price]]</f>
        <v>375.92</v>
      </c>
      <c r="P224" s="9">
        <v>0.05</v>
      </c>
      <c r="Q224" s="21">
        <f>SalesDataTable[[#This Row],[Units Sold]]*SalesDataTable[[#This Row],[Unit Price]]*SalesDataTable[[#This Row],[Discount %]]</f>
        <v>18.796000000000003</v>
      </c>
      <c r="R224" s="8">
        <v>44.6</v>
      </c>
      <c r="S224" s="8">
        <f t="shared" si="12"/>
        <v>357.12400000000002</v>
      </c>
      <c r="T224" s="8">
        <f t="shared" si="13"/>
        <v>178.4</v>
      </c>
      <c r="U224" s="8">
        <f t="shared" si="14"/>
        <v>178.72400000000002</v>
      </c>
      <c r="V224" s="10">
        <f t="shared" si="15"/>
        <v>0.50045362395134463</v>
      </c>
    </row>
    <row r="225" spans="1:22" ht="15.6" x14ac:dyDescent="0.3">
      <c r="A225" s="3">
        <v>3530</v>
      </c>
      <c r="B225" s="4">
        <v>46070</v>
      </c>
      <c r="C225" s="5">
        <f>YEAR(SalesDataTable[[#This Row],[Order Date]])</f>
        <v>2026</v>
      </c>
      <c r="D225" s="6" t="str">
        <f>"Q"&amp;ROUNDUP(MONTH(SalesDataTable[[#This Row],[Order Date]])/3,0)</f>
        <v>Q1</v>
      </c>
      <c r="E225" s="5">
        <f>MONTH(SalesDataTable[[#This Row],[Order Date]])</f>
        <v>2</v>
      </c>
      <c r="F225" s="6" t="str">
        <f>TEXT(SalesDataTable[[#This Row],[Order Date]],"MMM")</f>
        <v>Feb</v>
      </c>
      <c r="G225" s="5" t="s">
        <v>20</v>
      </c>
      <c r="H225" s="5" t="s">
        <v>21</v>
      </c>
      <c r="I225" s="5" t="s">
        <v>22</v>
      </c>
      <c r="J225" s="5" t="s">
        <v>33</v>
      </c>
      <c r="K225" s="5" t="s">
        <v>43</v>
      </c>
      <c r="L225" s="5" t="s">
        <v>44</v>
      </c>
      <c r="M225" s="7">
        <v>2</v>
      </c>
      <c r="N225" s="8">
        <v>336.83</v>
      </c>
      <c r="O225" s="8">
        <f>SalesDataTable[[#This Row],[Units Sold]]*SalesDataTable[[#This Row],[Unit Price]]</f>
        <v>673.66</v>
      </c>
      <c r="P225" s="9">
        <v>0</v>
      </c>
      <c r="Q225" s="21">
        <f>SalesDataTable[[#This Row],[Units Sold]]*SalesDataTable[[#This Row],[Unit Price]]*SalesDataTable[[#This Row],[Discount %]]</f>
        <v>0</v>
      </c>
      <c r="R225" s="8">
        <v>194.42</v>
      </c>
      <c r="S225" s="8">
        <f t="shared" si="12"/>
        <v>673.66</v>
      </c>
      <c r="T225" s="8">
        <f t="shared" si="13"/>
        <v>388.84</v>
      </c>
      <c r="U225" s="8">
        <f t="shared" si="14"/>
        <v>284.82</v>
      </c>
      <c r="V225" s="10">
        <f t="shared" si="15"/>
        <v>0.42279488169106078</v>
      </c>
    </row>
    <row r="226" spans="1:22" ht="15.6" x14ac:dyDescent="0.3">
      <c r="A226" s="3">
        <v>6</v>
      </c>
      <c r="B226" s="4">
        <v>46071</v>
      </c>
      <c r="C226" s="5">
        <f>YEAR(SalesDataTable[[#This Row],[Order Date]])</f>
        <v>2026</v>
      </c>
      <c r="D226" s="6" t="str">
        <f>"Q"&amp;ROUNDUP(MONTH(SalesDataTable[[#This Row],[Order Date]])/3,0)</f>
        <v>Q1</v>
      </c>
      <c r="E226" s="5">
        <f>MONTH(SalesDataTable[[#This Row],[Order Date]])</f>
        <v>2</v>
      </c>
      <c r="F226" s="6" t="str">
        <f>TEXT(SalesDataTable[[#This Row],[Order Date]],"MMM")</f>
        <v>Feb</v>
      </c>
      <c r="G226" s="5" t="s">
        <v>40</v>
      </c>
      <c r="H226" s="5" t="s">
        <v>53</v>
      </c>
      <c r="I226" s="5" t="s">
        <v>39</v>
      </c>
      <c r="J226" s="5" t="s">
        <v>23</v>
      </c>
      <c r="K226" s="5" t="s">
        <v>43</v>
      </c>
      <c r="L226" s="5" t="s">
        <v>44</v>
      </c>
      <c r="M226" s="7">
        <v>1</v>
      </c>
      <c r="N226" s="8">
        <v>338.93</v>
      </c>
      <c r="O226" s="8">
        <f>SalesDataTable[[#This Row],[Units Sold]]*SalesDataTable[[#This Row],[Unit Price]]</f>
        <v>338.93</v>
      </c>
      <c r="P226" s="9">
        <v>0</v>
      </c>
      <c r="Q226" s="21">
        <f>SalesDataTable[[#This Row],[Units Sold]]*SalesDataTable[[#This Row],[Unit Price]]*SalesDataTable[[#This Row],[Discount %]]</f>
        <v>0</v>
      </c>
      <c r="R226" s="8">
        <v>197.92</v>
      </c>
      <c r="S226" s="8">
        <f t="shared" si="12"/>
        <v>338.93</v>
      </c>
      <c r="T226" s="8">
        <f t="shared" si="13"/>
        <v>197.92</v>
      </c>
      <c r="U226" s="8">
        <f t="shared" si="14"/>
        <v>141.01000000000002</v>
      </c>
      <c r="V226" s="10">
        <f t="shared" si="15"/>
        <v>0.41604461098161866</v>
      </c>
    </row>
    <row r="227" spans="1:22" ht="15.6" x14ac:dyDescent="0.3">
      <c r="A227" s="3">
        <v>2038</v>
      </c>
      <c r="B227" s="4">
        <v>46071</v>
      </c>
      <c r="C227" s="5">
        <f>YEAR(SalesDataTable[[#This Row],[Order Date]])</f>
        <v>2026</v>
      </c>
      <c r="D227" s="6" t="str">
        <f>"Q"&amp;ROUNDUP(MONTH(SalesDataTable[[#This Row],[Order Date]])/3,0)</f>
        <v>Q1</v>
      </c>
      <c r="E227" s="5">
        <f>MONTH(SalesDataTable[[#This Row],[Order Date]])</f>
        <v>2</v>
      </c>
      <c r="F227" s="6" t="str">
        <f>TEXT(SalesDataTable[[#This Row],[Order Date]],"MMM")</f>
        <v>Feb</v>
      </c>
      <c r="G227" s="5" t="s">
        <v>20</v>
      </c>
      <c r="H227" s="5" t="s">
        <v>56</v>
      </c>
      <c r="I227" s="5" t="s">
        <v>22</v>
      </c>
      <c r="J227" s="5" t="s">
        <v>33</v>
      </c>
      <c r="K227" s="5" t="s">
        <v>43</v>
      </c>
      <c r="L227" s="5" t="s">
        <v>71</v>
      </c>
      <c r="M227" s="7">
        <v>5</v>
      </c>
      <c r="N227" s="8">
        <v>122.72</v>
      </c>
      <c r="O227" s="8">
        <f>SalesDataTable[[#This Row],[Units Sold]]*SalesDataTable[[#This Row],[Unit Price]]</f>
        <v>613.6</v>
      </c>
      <c r="P227" s="9">
        <v>0</v>
      </c>
      <c r="Q227" s="21">
        <f>SalesDataTable[[#This Row],[Units Sold]]*SalesDataTable[[#This Row],[Unit Price]]*SalesDataTable[[#This Row],[Discount %]]</f>
        <v>0</v>
      </c>
      <c r="R227" s="8">
        <v>62.41</v>
      </c>
      <c r="S227" s="8">
        <f t="shared" si="12"/>
        <v>613.6</v>
      </c>
      <c r="T227" s="8">
        <f t="shared" si="13"/>
        <v>312.04999999999995</v>
      </c>
      <c r="U227" s="8">
        <f t="shared" si="14"/>
        <v>301.55000000000007</v>
      </c>
      <c r="V227" s="10">
        <f t="shared" si="15"/>
        <v>0.49144393741851378</v>
      </c>
    </row>
    <row r="228" spans="1:22" ht="15.6" x14ac:dyDescent="0.3">
      <c r="A228" s="3">
        <v>4104</v>
      </c>
      <c r="B228" s="4">
        <v>46071</v>
      </c>
      <c r="C228" s="5">
        <f>YEAR(SalesDataTable[[#This Row],[Order Date]])</f>
        <v>2026</v>
      </c>
      <c r="D228" s="6" t="str">
        <f>"Q"&amp;ROUNDUP(MONTH(SalesDataTable[[#This Row],[Order Date]])/3,0)</f>
        <v>Q1</v>
      </c>
      <c r="E228" s="5">
        <f>MONTH(SalesDataTable[[#This Row],[Order Date]])</f>
        <v>2</v>
      </c>
      <c r="F228" s="6" t="str">
        <f>TEXT(SalesDataTable[[#This Row],[Order Date]],"MMM")</f>
        <v>Feb</v>
      </c>
      <c r="G228" s="5" t="s">
        <v>40</v>
      </c>
      <c r="H228" s="5" t="s">
        <v>41</v>
      </c>
      <c r="I228" s="5" t="s">
        <v>22</v>
      </c>
      <c r="J228" s="5" t="s">
        <v>33</v>
      </c>
      <c r="K228" s="5" t="s">
        <v>34</v>
      </c>
      <c r="L228" s="5" t="s">
        <v>64</v>
      </c>
      <c r="M228" s="7">
        <v>4</v>
      </c>
      <c r="N228" s="8">
        <v>135.63</v>
      </c>
      <c r="O228" s="8">
        <f>SalesDataTable[[#This Row],[Units Sold]]*SalesDataTable[[#This Row],[Unit Price]]</f>
        <v>542.52</v>
      </c>
      <c r="P228" s="9">
        <v>0.05</v>
      </c>
      <c r="Q228" s="21">
        <f>SalesDataTable[[#This Row],[Units Sold]]*SalesDataTable[[#This Row],[Unit Price]]*SalesDataTable[[#This Row],[Discount %]]</f>
        <v>27.126000000000001</v>
      </c>
      <c r="R228" s="8">
        <v>65.900000000000006</v>
      </c>
      <c r="S228" s="8">
        <f t="shared" si="12"/>
        <v>515.39400000000001</v>
      </c>
      <c r="T228" s="8">
        <f t="shared" si="13"/>
        <v>263.60000000000002</v>
      </c>
      <c r="U228" s="8">
        <f t="shared" si="14"/>
        <v>251.79399999999998</v>
      </c>
      <c r="V228" s="10">
        <f t="shared" si="15"/>
        <v>0.4885466264644136</v>
      </c>
    </row>
    <row r="229" spans="1:22" ht="15.6" x14ac:dyDescent="0.3">
      <c r="A229" s="3">
        <v>1072</v>
      </c>
      <c r="B229" s="4">
        <v>46072</v>
      </c>
      <c r="C229" s="5">
        <f>YEAR(SalesDataTable[[#This Row],[Order Date]])</f>
        <v>2026</v>
      </c>
      <c r="D229" s="6" t="str">
        <f>"Q"&amp;ROUNDUP(MONTH(SalesDataTable[[#This Row],[Order Date]])/3,0)</f>
        <v>Q1</v>
      </c>
      <c r="E229" s="5">
        <f>MONTH(SalesDataTable[[#This Row],[Order Date]])</f>
        <v>2</v>
      </c>
      <c r="F229" s="6" t="str">
        <f>TEXT(SalesDataTable[[#This Row],[Order Date]],"MMM")</f>
        <v>Feb</v>
      </c>
      <c r="G229" s="5" t="s">
        <v>31</v>
      </c>
      <c r="H229" s="5" t="s">
        <v>72</v>
      </c>
      <c r="I229" s="5" t="s">
        <v>22</v>
      </c>
      <c r="J229" s="5" t="s">
        <v>23</v>
      </c>
      <c r="K229" s="5" t="s">
        <v>43</v>
      </c>
      <c r="L229" s="5" t="s">
        <v>60</v>
      </c>
      <c r="M229" s="7">
        <v>2</v>
      </c>
      <c r="N229" s="8">
        <v>81.34</v>
      </c>
      <c r="O229" s="8">
        <f>SalesDataTable[[#This Row],[Units Sold]]*SalesDataTable[[#This Row],[Unit Price]]</f>
        <v>162.68</v>
      </c>
      <c r="P229" s="9">
        <v>0.05</v>
      </c>
      <c r="Q229" s="21">
        <f>SalesDataTable[[#This Row],[Units Sold]]*SalesDataTable[[#This Row],[Unit Price]]*SalesDataTable[[#This Row],[Discount %]]</f>
        <v>8.1340000000000003</v>
      </c>
      <c r="R229" s="8">
        <v>40.64</v>
      </c>
      <c r="S229" s="8">
        <f t="shared" si="12"/>
        <v>154.54599999999999</v>
      </c>
      <c r="T229" s="8">
        <f t="shared" si="13"/>
        <v>81.28</v>
      </c>
      <c r="U229" s="8">
        <f t="shared" si="14"/>
        <v>73.265999999999991</v>
      </c>
      <c r="V229" s="10">
        <f t="shared" si="15"/>
        <v>0.47407244445019603</v>
      </c>
    </row>
    <row r="230" spans="1:22" ht="15.6" x14ac:dyDescent="0.3">
      <c r="A230" s="3">
        <v>2435</v>
      </c>
      <c r="B230" s="4">
        <v>46072</v>
      </c>
      <c r="C230" s="5">
        <f>YEAR(SalesDataTable[[#This Row],[Order Date]])</f>
        <v>2026</v>
      </c>
      <c r="D230" s="6" t="str">
        <f>"Q"&amp;ROUNDUP(MONTH(SalesDataTable[[#This Row],[Order Date]])/3,0)</f>
        <v>Q1</v>
      </c>
      <c r="E230" s="5">
        <f>MONTH(SalesDataTable[[#This Row],[Order Date]])</f>
        <v>2</v>
      </c>
      <c r="F230" s="6" t="str">
        <f>TEXT(SalesDataTable[[#This Row],[Order Date]],"MMM")</f>
        <v>Feb</v>
      </c>
      <c r="G230" s="5" t="s">
        <v>31</v>
      </c>
      <c r="H230" s="5" t="s">
        <v>38</v>
      </c>
      <c r="I230" s="5" t="s">
        <v>22</v>
      </c>
      <c r="J230" s="5" t="s">
        <v>33</v>
      </c>
      <c r="K230" s="5" t="s">
        <v>24</v>
      </c>
      <c r="L230" s="5" t="s">
        <v>46</v>
      </c>
      <c r="M230" s="7">
        <v>1</v>
      </c>
      <c r="N230" s="8">
        <v>41.01</v>
      </c>
      <c r="O230" s="8">
        <f>SalesDataTable[[#This Row],[Units Sold]]*SalesDataTable[[#This Row],[Unit Price]]</f>
        <v>41.01</v>
      </c>
      <c r="P230" s="9">
        <v>0.05</v>
      </c>
      <c r="Q230" s="21">
        <f>SalesDataTable[[#This Row],[Units Sold]]*SalesDataTable[[#This Row],[Unit Price]]*SalesDataTable[[#This Row],[Discount %]]</f>
        <v>2.0505</v>
      </c>
      <c r="R230" s="8">
        <v>16.489999999999998</v>
      </c>
      <c r="S230" s="8">
        <f t="shared" si="12"/>
        <v>38.959499999999998</v>
      </c>
      <c r="T230" s="8">
        <f t="shared" si="13"/>
        <v>16.489999999999998</v>
      </c>
      <c r="U230" s="8">
        <f t="shared" si="14"/>
        <v>22.4695</v>
      </c>
      <c r="V230" s="10">
        <f t="shared" si="15"/>
        <v>0.57673994789460847</v>
      </c>
    </row>
    <row r="231" spans="1:22" ht="15.6" x14ac:dyDescent="0.3">
      <c r="A231" s="3">
        <v>4476</v>
      </c>
      <c r="B231" s="4">
        <v>46072</v>
      </c>
      <c r="C231" s="5">
        <f>YEAR(SalesDataTable[[#This Row],[Order Date]])</f>
        <v>2026</v>
      </c>
      <c r="D231" s="6" t="str">
        <f>"Q"&amp;ROUNDUP(MONTH(SalesDataTable[[#This Row],[Order Date]])/3,0)</f>
        <v>Q1</v>
      </c>
      <c r="E231" s="5">
        <f>MONTH(SalesDataTable[[#This Row],[Order Date]])</f>
        <v>2</v>
      </c>
      <c r="F231" s="6" t="str">
        <f>TEXT(SalesDataTable[[#This Row],[Order Date]],"MMM")</f>
        <v>Feb</v>
      </c>
      <c r="G231" s="5" t="s">
        <v>26</v>
      </c>
      <c r="H231" s="5" t="s">
        <v>61</v>
      </c>
      <c r="I231" s="5" t="s">
        <v>48</v>
      </c>
      <c r="J231" s="5" t="s">
        <v>36</v>
      </c>
      <c r="K231" s="5" t="s">
        <v>29</v>
      </c>
      <c r="L231" s="5" t="s">
        <v>57</v>
      </c>
      <c r="M231" s="7">
        <v>2</v>
      </c>
      <c r="N231" s="8">
        <v>153.03</v>
      </c>
      <c r="O231" s="8">
        <f>SalesDataTable[[#This Row],[Units Sold]]*SalesDataTable[[#This Row],[Unit Price]]</f>
        <v>306.06</v>
      </c>
      <c r="P231" s="9">
        <v>0</v>
      </c>
      <c r="Q231" s="21">
        <f>SalesDataTable[[#This Row],[Units Sold]]*SalesDataTable[[#This Row],[Unit Price]]*SalesDataTable[[#This Row],[Discount %]]</f>
        <v>0</v>
      </c>
      <c r="R231" s="8">
        <v>81.02</v>
      </c>
      <c r="S231" s="8">
        <f t="shared" si="12"/>
        <v>306.06</v>
      </c>
      <c r="T231" s="8">
        <f t="shared" si="13"/>
        <v>162.04</v>
      </c>
      <c r="U231" s="8">
        <f t="shared" si="14"/>
        <v>144.02000000000001</v>
      </c>
      <c r="V231" s="10">
        <f t="shared" si="15"/>
        <v>0.47056132784421356</v>
      </c>
    </row>
    <row r="232" spans="1:22" ht="15.6" x14ac:dyDescent="0.3">
      <c r="A232" s="3">
        <v>174</v>
      </c>
      <c r="B232" s="4">
        <v>46073</v>
      </c>
      <c r="C232" s="5">
        <f>YEAR(SalesDataTable[[#This Row],[Order Date]])</f>
        <v>2026</v>
      </c>
      <c r="D232" s="6" t="str">
        <f>"Q"&amp;ROUNDUP(MONTH(SalesDataTable[[#This Row],[Order Date]])/3,0)</f>
        <v>Q1</v>
      </c>
      <c r="E232" s="5">
        <f>MONTH(SalesDataTable[[#This Row],[Order Date]])</f>
        <v>2</v>
      </c>
      <c r="F232" s="6" t="str">
        <f>TEXT(SalesDataTable[[#This Row],[Order Date]],"MMM")</f>
        <v>Feb</v>
      </c>
      <c r="G232" s="5" t="s">
        <v>26</v>
      </c>
      <c r="H232" s="5" t="s">
        <v>61</v>
      </c>
      <c r="I232" s="5" t="s">
        <v>22</v>
      </c>
      <c r="J232" s="5" t="s">
        <v>33</v>
      </c>
      <c r="K232" s="5" t="s">
        <v>54</v>
      </c>
      <c r="L232" s="5" t="s">
        <v>58</v>
      </c>
      <c r="M232" s="7">
        <v>2</v>
      </c>
      <c r="N232" s="8">
        <v>124.92</v>
      </c>
      <c r="O232" s="8">
        <f>SalesDataTable[[#This Row],[Units Sold]]*SalesDataTable[[#This Row],[Unit Price]]</f>
        <v>249.84</v>
      </c>
      <c r="P232" s="9">
        <v>0</v>
      </c>
      <c r="Q232" s="21">
        <f>SalesDataTable[[#This Row],[Units Sold]]*SalesDataTable[[#This Row],[Unit Price]]*SalesDataTable[[#This Row],[Discount %]]</f>
        <v>0</v>
      </c>
      <c r="R232" s="8">
        <v>69.98</v>
      </c>
      <c r="S232" s="8">
        <f t="shared" si="12"/>
        <v>249.84</v>
      </c>
      <c r="T232" s="8">
        <f t="shared" si="13"/>
        <v>139.96</v>
      </c>
      <c r="U232" s="8">
        <f t="shared" si="14"/>
        <v>109.88</v>
      </c>
      <c r="V232" s="10">
        <f t="shared" si="15"/>
        <v>0.43980147294268329</v>
      </c>
    </row>
    <row r="233" spans="1:22" ht="15.6" x14ac:dyDescent="0.3">
      <c r="A233" s="3">
        <v>304</v>
      </c>
      <c r="B233" s="4">
        <v>46073</v>
      </c>
      <c r="C233" s="5">
        <f>YEAR(SalesDataTable[[#This Row],[Order Date]])</f>
        <v>2026</v>
      </c>
      <c r="D233" s="6" t="str">
        <f>"Q"&amp;ROUNDUP(MONTH(SalesDataTable[[#This Row],[Order Date]])/3,0)</f>
        <v>Q1</v>
      </c>
      <c r="E233" s="5">
        <f>MONTH(SalesDataTable[[#This Row],[Order Date]])</f>
        <v>2</v>
      </c>
      <c r="F233" s="6" t="str">
        <f>TEXT(SalesDataTable[[#This Row],[Order Date]],"MMM")</f>
        <v>Feb</v>
      </c>
      <c r="G233" s="5" t="s">
        <v>26</v>
      </c>
      <c r="H233" s="5" t="s">
        <v>63</v>
      </c>
      <c r="I233" s="5" t="s">
        <v>22</v>
      </c>
      <c r="J233" s="5" t="s">
        <v>36</v>
      </c>
      <c r="K233" s="5" t="s">
        <v>34</v>
      </c>
      <c r="L233" s="5" t="s">
        <v>64</v>
      </c>
      <c r="M233" s="7">
        <v>2</v>
      </c>
      <c r="N233" s="8">
        <v>136.55000000000001</v>
      </c>
      <c r="O233" s="8">
        <f>SalesDataTable[[#This Row],[Units Sold]]*SalesDataTable[[#This Row],[Unit Price]]</f>
        <v>273.10000000000002</v>
      </c>
      <c r="P233" s="9">
        <v>0</v>
      </c>
      <c r="Q233" s="21">
        <f>SalesDataTable[[#This Row],[Units Sold]]*SalesDataTable[[#This Row],[Unit Price]]*SalesDataTable[[#This Row],[Discount %]]</f>
        <v>0</v>
      </c>
      <c r="R233" s="8">
        <v>68.84</v>
      </c>
      <c r="S233" s="8">
        <f t="shared" si="12"/>
        <v>273.10000000000002</v>
      </c>
      <c r="T233" s="8">
        <f t="shared" si="13"/>
        <v>137.68</v>
      </c>
      <c r="U233" s="8">
        <f t="shared" si="14"/>
        <v>135.42000000000002</v>
      </c>
      <c r="V233" s="10">
        <f t="shared" si="15"/>
        <v>0.49586232149395826</v>
      </c>
    </row>
    <row r="234" spans="1:22" ht="15.6" x14ac:dyDescent="0.3">
      <c r="A234" s="3">
        <v>404</v>
      </c>
      <c r="B234" s="4">
        <v>46073</v>
      </c>
      <c r="C234" s="5">
        <f>YEAR(SalesDataTable[[#This Row],[Order Date]])</f>
        <v>2026</v>
      </c>
      <c r="D234" s="6" t="str">
        <f>"Q"&amp;ROUNDUP(MONTH(SalesDataTable[[#This Row],[Order Date]])/3,0)</f>
        <v>Q1</v>
      </c>
      <c r="E234" s="5">
        <f>MONTH(SalesDataTable[[#This Row],[Order Date]])</f>
        <v>2</v>
      </c>
      <c r="F234" s="6" t="str">
        <f>TEXT(SalesDataTable[[#This Row],[Order Date]],"MMM")</f>
        <v>Feb</v>
      </c>
      <c r="G234" s="5" t="s">
        <v>31</v>
      </c>
      <c r="H234" s="5" t="s">
        <v>45</v>
      </c>
      <c r="I234" s="5" t="s">
        <v>28</v>
      </c>
      <c r="J234" s="5" t="s">
        <v>36</v>
      </c>
      <c r="K234" s="5" t="s">
        <v>43</v>
      </c>
      <c r="L234" s="5" t="s">
        <v>71</v>
      </c>
      <c r="M234" s="7">
        <v>15</v>
      </c>
      <c r="N234" s="8">
        <v>121.98</v>
      </c>
      <c r="O234" s="8">
        <f>SalesDataTable[[#This Row],[Units Sold]]*SalesDataTable[[#This Row],[Unit Price]]</f>
        <v>1829.7</v>
      </c>
      <c r="P234" s="9">
        <v>0.1</v>
      </c>
      <c r="Q234" s="21">
        <f>SalesDataTable[[#This Row],[Units Sold]]*SalesDataTable[[#This Row],[Unit Price]]*SalesDataTable[[#This Row],[Discount %]]</f>
        <v>182.97000000000003</v>
      </c>
      <c r="R234" s="8">
        <v>59.86</v>
      </c>
      <c r="S234" s="8">
        <f t="shared" si="12"/>
        <v>1646.73</v>
      </c>
      <c r="T234" s="8">
        <f t="shared" si="13"/>
        <v>897.9</v>
      </c>
      <c r="U234" s="8">
        <f t="shared" si="14"/>
        <v>748.83</v>
      </c>
      <c r="V234" s="10">
        <f t="shared" si="15"/>
        <v>0.45473757082217486</v>
      </c>
    </row>
    <row r="235" spans="1:22" ht="15.6" x14ac:dyDescent="0.3">
      <c r="A235" s="3">
        <v>675</v>
      </c>
      <c r="B235" s="4">
        <v>46073</v>
      </c>
      <c r="C235" s="5">
        <f>YEAR(SalesDataTable[[#This Row],[Order Date]])</f>
        <v>2026</v>
      </c>
      <c r="D235" s="6" t="str">
        <f>"Q"&amp;ROUNDUP(MONTH(SalesDataTable[[#This Row],[Order Date]])/3,0)</f>
        <v>Q1</v>
      </c>
      <c r="E235" s="5">
        <f>MONTH(SalesDataTable[[#This Row],[Order Date]])</f>
        <v>2</v>
      </c>
      <c r="F235" s="6" t="str">
        <f>TEXT(SalesDataTable[[#This Row],[Order Date]],"MMM")</f>
        <v>Feb</v>
      </c>
      <c r="G235" s="5" t="s">
        <v>26</v>
      </c>
      <c r="H235" s="5" t="s">
        <v>63</v>
      </c>
      <c r="I235" s="5" t="s">
        <v>22</v>
      </c>
      <c r="J235" s="5" t="s">
        <v>33</v>
      </c>
      <c r="K235" s="5" t="s">
        <v>34</v>
      </c>
      <c r="L235" s="5" t="s">
        <v>52</v>
      </c>
      <c r="M235" s="7">
        <v>1</v>
      </c>
      <c r="N235" s="8">
        <v>45.54</v>
      </c>
      <c r="O235" s="8">
        <f>SalesDataTable[[#This Row],[Units Sold]]*SalesDataTable[[#This Row],[Unit Price]]</f>
        <v>45.54</v>
      </c>
      <c r="P235" s="9">
        <v>0</v>
      </c>
      <c r="Q235" s="21">
        <f>SalesDataTable[[#This Row],[Units Sold]]*SalesDataTable[[#This Row],[Unit Price]]*SalesDataTable[[#This Row],[Discount %]]</f>
        <v>0</v>
      </c>
      <c r="R235" s="8">
        <v>18.29</v>
      </c>
      <c r="S235" s="8">
        <f t="shared" si="12"/>
        <v>45.54</v>
      </c>
      <c r="T235" s="8">
        <f t="shared" si="13"/>
        <v>18.29</v>
      </c>
      <c r="U235" s="8">
        <f t="shared" si="14"/>
        <v>27.25</v>
      </c>
      <c r="V235" s="10">
        <f t="shared" si="15"/>
        <v>0.59837505489679399</v>
      </c>
    </row>
    <row r="236" spans="1:22" ht="15.6" x14ac:dyDescent="0.3">
      <c r="A236" s="3">
        <v>940</v>
      </c>
      <c r="B236" s="4">
        <v>46073</v>
      </c>
      <c r="C236" s="5">
        <f>YEAR(SalesDataTable[[#This Row],[Order Date]])</f>
        <v>2026</v>
      </c>
      <c r="D236" s="6" t="str">
        <f>"Q"&amp;ROUNDUP(MONTH(SalesDataTable[[#This Row],[Order Date]])/3,0)</f>
        <v>Q1</v>
      </c>
      <c r="E236" s="5">
        <f>MONTH(SalesDataTable[[#This Row],[Order Date]])</f>
        <v>2</v>
      </c>
      <c r="F236" s="6" t="str">
        <f>TEXT(SalesDataTable[[#This Row],[Order Date]],"MMM")</f>
        <v>Feb</v>
      </c>
      <c r="G236" s="5" t="s">
        <v>31</v>
      </c>
      <c r="H236" s="5" t="s">
        <v>38</v>
      </c>
      <c r="I236" s="5" t="s">
        <v>48</v>
      </c>
      <c r="J236" s="5" t="s">
        <v>23</v>
      </c>
      <c r="K236" s="5" t="s">
        <v>54</v>
      </c>
      <c r="L236" s="5" t="s">
        <v>65</v>
      </c>
      <c r="M236" s="7">
        <v>1</v>
      </c>
      <c r="N236" s="8">
        <v>51.73</v>
      </c>
      <c r="O236" s="8">
        <f>SalesDataTable[[#This Row],[Units Sold]]*SalesDataTable[[#This Row],[Unit Price]]</f>
        <v>51.73</v>
      </c>
      <c r="P236" s="9">
        <v>0</v>
      </c>
      <c r="Q236" s="21">
        <f>SalesDataTable[[#This Row],[Units Sold]]*SalesDataTable[[#This Row],[Unit Price]]*SalesDataTable[[#This Row],[Discount %]]</f>
        <v>0</v>
      </c>
      <c r="R236" s="8">
        <v>21.83</v>
      </c>
      <c r="S236" s="8">
        <f t="shared" si="12"/>
        <v>51.73</v>
      </c>
      <c r="T236" s="8">
        <f t="shared" si="13"/>
        <v>21.83</v>
      </c>
      <c r="U236" s="8">
        <f t="shared" si="14"/>
        <v>29.9</v>
      </c>
      <c r="V236" s="10">
        <f t="shared" si="15"/>
        <v>0.57800115986854828</v>
      </c>
    </row>
    <row r="237" spans="1:22" ht="15.6" x14ac:dyDescent="0.3">
      <c r="A237" s="3">
        <v>2375</v>
      </c>
      <c r="B237" s="4">
        <v>46073</v>
      </c>
      <c r="C237" s="5">
        <f>YEAR(SalesDataTable[[#This Row],[Order Date]])</f>
        <v>2026</v>
      </c>
      <c r="D237" s="6" t="str">
        <f>"Q"&amp;ROUNDUP(MONTH(SalesDataTable[[#This Row],[Order Date]])/3,0)</f>
        <v>Q1</v>
      </c>
      <c r="E237" s="5">
        <f>MONTH(SalesDataTable[[#This Row],[Order Date]])</f>
        <v>2</v>
      </c>
      <c r="F237" s="6" t="str">
        <f>TEXT(SalesDataTable[[#This Row],[Order Date]],"MMM")</f>
        <v>Feb</v>
      </c>
      <c r="G237" s="5" t="s">
        <v>26</v>
      </c>
      <c r="H237" s="5" t="s">
        <v>63</v>
      </c>
      <c r="I237" s="5" t="s">
        <v>48</v>
      </c>
      <c r="J237" s="5" t="s">
        <v>23</v>
      </c>
      <c r="K237" s="5" t="s">
        <v>43</v>
      </c>
      <c r="L237" s="5" t="s">
        <v>60</v>
      </c>
      <c r="M237" s="7">
        <v>2</v>
      </c>
      <c r="N237" s="8">
        <v>80.510000000000005</v>
      </c>
      <c r="O237" s="8">
        <f>SalesDataTable[[#This Row],[Units Sold]]*SalesDataTable[[#This Row],[Unit Price]]</f>
        <v>161.02000000000001</v>
      </c>
      <c r="P237" s="9">
        <v>0.05</v>
      </c>
      <c r="Q237" s="21">
        <f>SalesDataTable[[#This Row],[Units Sold]]*SalesDataTable[[#This Row],[Unit Price]]*SalesDataTable[[#This Row],[Discount %]]</f>
        <v>8.0510000000000002</v>
      </c>
      <c r="R237" s="8">
        <v>38.630000000000003</v>
      </c>
      <c r="S237" s="8">
        <f t="shared" si="12"/>
        <v>152.96899999999999</v>
      </c>
      <c r="T237" s="8">
        <f t="shared" si="13"/>
        <v>77.260000000000005</v>
      </c>
      <c r="U237" s="8">
        <f t="shared" si="14"/>
        <v>75.708999999999989</v>
      </c>
      <c r="V237" s="10">
        <f t="shared" si="15"/>
        <v>0.4949303453640933</v>
      </c>
    </row>
    <row r="238" spans="1:22" ht="15.6" x14ac:dyDescent="0.3">
      <c r="A238" s="3">
        <v>4184</v>
      </c>
      <c r="B238" s="4">
        <v>46073</v>
      </c>
      <c r="C238" s="5">
        <f>YEAR(SalesDataTable[[#This Row],[Order Date]])</f>
        <v>2026</v>
      </c>
      <c r="D238" s="6" t="str">
        <f>"Q"&amp;ROUNDUP(MONTH(SalesDataTable[[#This Row],[Order Date]])/3,0)</f>
        <v>Q1</v>
      </c>
      <c r="E238" s="5">
        <f>MONTH(SalesDataTable[[#This Row],[Order Date]])</f>
        <v>2</v>
      </c>
      <c r="F238" s="6" t="str">
        <f>TEXT(SalesDataTable[[#This Row],[Order Date]],"MMM")</f>
        <v>Feb</v>
      </c>
      <c r="G238" s="5" t="s">
        <v>40</v>
      </c>
      <c r="H238" s="5" t="s">
        <v>51</v>
      </c>
      <c r="I238" s="5" t="s">
        <v>22</v>
      </c>
      <c r="J238" s="5" t="s">
        <v>33</v>
      </c>
      <c r="K238" s="5" t="s">
        <v>54</v>
      </c>
      <c r="L238" s="5" t="s">
        <v>62</v>
      </c>
      <c r="M238" s="7">
        <v>1</v>
      </c>
      <c r="N238" s="8">
        <v>36.31</v>
      </c>
      <c r="O238" s="8">
        <f>SalesDataTable[[#This Row],[Units Sold]]*SalesDataTable[[#This Row],[Unit Price]]</f>
        <v>36.31</v>
      </c>
      <c r="P238" s="9">
        <v>0</v>
      </c>
      <c r="Q238" s="21">
        <f>SalesDataTable[[#This Row],[Units Sold]]*SalesDataTable[[#This Row],[Unit Price]]*SalesDataTable[[#This Row],[Discount %]]</f>
        <v>0</v>
      </c>
      <c r="R238" s="8">
        <v>14</v>
      </c>
      <c r="S238" s="8">
        <f t="shared" si="12"/>
        <v>36.31</v>
      </c>
      <c r="T238" s="8">
        <f t="shared" si="13"/>
        <v>14</v>
      </c>
      <c r="U238" s="8">
        <f t="shared" si="14"/>
        <v>22.310000000000002</v>
      </c>
      <c r="V238" s="10">
        <f t="shared" si="15"/>
        <v>0.61443128614706699</v>
      </c>
    </row>
    <row r="239" spans="1:22" ht="15.6" x14ac:dyDescent="0.3">
      <c r="A239" s="3">
        <v>4390</v>
      </c>
      <c r="B239" s="4">
        <v>46073</v>
      </c>
      <c r="C239" s="5">
        <f>YEAR(SalesDataTable[[#This Row],[Order Date]])</f>
        <v>2026</v>
      </c>
      <c r="D239" s="6" t="str">
        <f>"Q"&amp;ROUNDUP(MONTH(SalesDataTable[[#This Row],[Order Date]])/3,0)</f>
        <v>Q1</v>
      </c>
      <c r="E239" s="5">
        <f>MONTH(SalesDataTable[[#This Row],[Order Date]])</f>
        <v>2</v>
      </c>
      <c r="F239" s="6" t="str">
        <f>TEXT(SalesDataTable[[#This Row],[Order Date]],"MMM")</f>
        <v>Feb</v>
      </c>
      <c r="G239" s="5" t="s">
        <v>31</v>
      </c>
      <c r="H239" s="5" t="s">
        <v>72</v>
      </c>
      <c r="I239" s="5" t="s">
        <v>22</v>
      </c>
      <c r="J239" s="5" t="s">
        <v>23</v>
      </c>
      <c r="K239" s="5" t="s">
        <v>24</v>
      </c>
      <c r="L239" s="5" t="s">
        <v>25</v>
      </c>
      <c r="M239" s="7">
        <v>1</v>
      </c>
      <c r="N239" s="8">
        <v>82.86</v>
      </c>
      <c r="O239" s="8">
        <f>SalesDataTable[[#This Row],[Units Sold]]*SalesDataTable[[#This Row],[Unit Price]]</f>
        <v>82.86</v>
      </c>
      <c r="P239" s="9">
        <v>0.05</v>
      </c>
      <c r="Q239" s="21">
        <f>SalesDataTable[[#This Row],[Units Sold]]*SalesDataTable[[#This Row],[Unit Price]]*SalesDataTable[[#This Row],[Discount %]]</f>
        <v>4.1429999999999998</v>
      </c>
      <c r="R239" s="8">
        <v>42.3</v>
      </c>
      <c r="S239" s="8">
        <f t="shared" si="12"/>
        <v>78.716999999999999</v>
      </c>
      <c r="T239" s="8">
        <f t="shared" si="13"/>
        <v>42.3</v>
      </c>
      <c r="U239" s="8">
        <f t="shared" si="14"/>
        <v>36.417000000000002</v>
      </c>
      <c r="V239" s="10">
        <f t="shared" si="15"/>
        <v>0.46263196005945351</v>
      </c>
    </row>
    <row r="240" spans="1:22" ht="15.6" x14ac:dyDescent="0.3">
      <c r="A240" s="3">
        <v>1475</v>
      </c>
      <c r="B240" s="4">
        <v>46074</v>
      </c>
      <c r="C240" s="5">
        <f>YEAR(SalesDataTable[[#This Row],[Order Date]])</f>
        <v>2026</v>
      </c>
      <c r="D240" s="6" t="str">
        <f>"Q"&amp;ROUNDUP(MONTH(SalesDataTable[[#This Row],[Order Date]])/3,0)</f>
        <v>Q1</v>
      </c>
      <c r="E240" s="5">
        <f>MONTH(SalesDataTable[[#This Row],[Order Date]])</f>
        <v>2</v>
      </c>
      <c r="F240" s="6" t="str">
        <f>TEXT(SalesDataTable[[#This Row],[Order Date]],"MMM")</f>
        <v>Feb</v>
      </c>
      <c r="G240" s="5" t="s">
        <v>20</v>
      </c>
      <c r="H240" s="5" t="s">
        <v>21</v>
      </c>
      <c r="I240" s="5" t="s">
        <v>39</v>
      </c>
      <c r="J240" s="5" t="s">
        <v>33</v>
      </c>
      <c r="K240" s="5" t="s">
        <v>24</v>
      </c>
      <c r="L240" s="5" t="s">
        <v>50</v>
      </c>
      <c r="M240" s="7">
        <v>2</v>
      </c>
      <c r="N240" s="8">
        <v>103.03</v>
      </c>
      <c r="O240" s="8">
        <f>SalesDataTable[[#This Row],[Units Sold]]*SalesDataTable[[#This Row],[Unit Price]]</f>
        <v>206.06</v>
      </c>
      <c r="P240" s="9">
        <v>0.05</v>
      </c>
      <c r="Q240" s="21">
        <f>SalesDataTable[[#This Row],[Units Sold]]*SalesDataTable[[#This Row],[Unit Price]]*SalesDataTable[[#This Row],[Discount %]]</f>
        <v>10.303000000000001</v>
      </c>
      <c r="R240" s="8">
        <v>50.73</v>
      </c>
      <c r="S240" s="8">
        <f t="shared" si="12"/>
        <v>195.75700000000001</v>
      </c>
      <c r="T240" s="8">
        <f t="shared" si="13"/>
        <v>101.46</v>
      </c>
      <c r="U240" s="8">
        <f t="shared" si="14"/>
        <v>94.297000000000011</v>
      </c>
      <c r="V240" s="10">
        <f t="shared" si="15"/>
        <v>0.48170435795399402</v>
      </c>
    </row>
    <row r="241" spans="1:22" ht="15.6" x14ac:dyDescent="0.3">
      <c r="A241" s="3">
        <v>3504</v>
      </c>
      <c r="B241" s="4">
        <v>46074</v>
      </c>
      <c r="C241" s="5">
        <f>YEAR(SalesDataTable[[#This Row],[Order Date]])</f>
        <v>2026</v>
      </c>
      <c r="D241" s="6" t="str">
        <f>"Q"&amp;ROUNDUP(MONTH(SalesDataTable[[#This Row],[Order Date]])/3,0)</f>
        <v>Q1</v>
      </c>
      <c r="E241" s="5">
        <f>MONTH(SalesDataTable[[#This Row],[Order Date]])</f>
        <v>2</v>
      </c>
      <c r="F241" s="6" t="str">
        <f>TEXT(SalesDataTable[[#This Row],[Order Date]],"MMM")</f>
        <v>Feb</v>
      </c>
      <c r="G241" s="5" t="s">
        <v>26</v>
      </c>
      <c r="H241" s="5" t="s">
        <v>69</v>
      </c>
      <c r="I241" s="5" t="s">
        <v>22</v>
      </c>
      <c r="J241" s="5" t="s">
        <v>36</v>
      </c>
      <c r="K241" s="5" t="s">
        <v>34</v>
      </c>
      <c r="L241" s="5" t="s">
        <v>35</v>
      </c>
      <c r="M241" s="7">
        <v>1</v>
      </c>
      <c r="N241" s="8">
        <v>36.39</v>
      </c>
      <c r="O241" s="8">
        <f>SalesDataTable[[#This Row],[Units Sold]]*SalesDataTable[[#This Row],[Unit Price]]</f>
        <v>36.39</v>
      </c>
      <c r="P241" s="9">
        <v>0</v>
      </c>
      <c r="Q241" s="21">
        <f>SalesDataTable[[#This Row],[Units Sold]]*SalesDataTable[[#This Row],[Unit Price]]*SalesDataTable[[#This Row],[Discount %]]</f>
        <v>0</v>
      </c>
      <c r="R241" s="8">
        <v>13.49</v>
      </c>
      <c r="S241" s="8">
        <f t="shared" si="12"/>
        <v>36.39</v>
      </c>
      <c r="T241" s="8">
        <f t="shared" si="13"/>
        <v>13.49</v>
      </c>
      <c r="U241" s="8">
        <f t="shared" si="14"/>
        <v>22.9</v>
      </c>
      <c r="V241" s="10">
        <f t="shared" si="15"/>
        <v>0.62929376202253362</v>
      </c>
    </row>
    <row r="242" spans="1:22" ht="15.6" x14ac:dyDescent="0.3">
      <c r="A242" s="3">
        <v>1649</v>
      </c>
      <c r="B242" s="4">
        <v>46075</v>
      </c>
      <c r="C242" s="5">
        <f>YEAR(SalesDataTable[[#This Row],[Order Date]])</f>
        <v>2026</v>
      </c>
      <c r="D242" s="6" t="str">
        <f>"Q"&amp;ROUNDUP(MONTH(SalesDataTable[[#This Row],[Order Date]])/3,0)</f>
        <v>Q1</v>
      </c>
      <c r="E242" s="5">
        <f>MONTH(SalesDataTable[[#This Row],[Order Date]])</f>
        <v>2</v>
      </c>
      <c r="F242" s="6" t="str">
        <f>TEXT(SalesDataTable[[#This Row],[Order Date]],"MMM")</f>
        <v>Feb</v>
      </c>
      <c r="G242" s="5" t="s">
        <v>31</v>
      </c>
      <c r="H242" s="5" t="s">
        <v>45</v>
      </c>
      <c r="I242" s="5" t="s">
        <v>22</v>
      </c>
      <c r="J242" s="5" t="s">
        <v>23</v>
      </c>
      <c r="K242" s="5" t="s">
        <v>43</v>
      </c>
      <c r="L242" s="5" t="s">
        <v>71</v>
      </c>
      <c r="M242" s="7">
        <v>1</v>
      </c>
      <c r="N242" s="8">
        <v>124.93</v>
      </c>
      <c r="O242" s="8">
        <f>SalesDataTable[[#This Row],[Units Sold]]*SalesDataTable[[#This Row],[Unit Price]]</f>
        <v>124.93</v>
      </c>
      <c r="P242" s="9">
        <v>0.1</v>
      </c>
      <c r="Q242" s="21">
        <f>SalesDataTable[[#This Row],[Units Sold]]*SalesDataTable[[#This Row],[Unit Price]]*SalesDataTable[[#This Row],[Discount %]]</f>
        <v>12.493000000000002</v>
      </c>
      <c r="R242" s="8">
        <v>59.74</v>
      </c>
      <c r="S242" s="8">
        <f t="shared" si="12"/>
        <v>112.43700000000001</v>
      </c>
      <c r="T242" s="8">
        <f t="shared" si="13"/>
        <v>59.74</v>
      </c>
      <c r="U242" s="8">
        <f t="shared" si="14"/>
        <v>52.69700000000001</v>
      </c>
      <c r="V242" s="10">
        <f t="shared" si="15"/>
        <v>0.46868023871145625</v>
      </c>
    </row>
    <row r="243" spans="1:22" ht="15.6" x14ac:dyDescent="0.3">
      <c r="A243" s="3">
        <v>2170</v>
      </c>
      <c r="B243" s="4">
        <v>46075</v>
      </c>
      <c r="C243" s="5">
        <f>YEAR(SalesDataTable[[#This Row],[Order Date]])</f>
        <v>2026</v>
      </c>
      <c r="D243" s="6" t="str">
        <f>"Q"&amp;ROUNDUP(MONTH(SalesDataTable[[#This Row],[Order Date]])/3,0)</f>
        <v>Q1</v>
      </c>
      <c r="E243" s="5">
        <f>MONTH(SalesDataTable[[#This Row],[Order Date]])</f>
        <v>2</v>
      </c>
      <c r="F243" s="6" t="str">
        <f>TEXT(SalesDataTable[[#This Row],[Order Date]],"MMM")</f>
        <v>Feb</v>
      </c>
      <c r="G243" s="5" t="s">
        <v>26</v>
      </c>
      <c r="H243" s="5" t="s">
        <v>61</v>
      </c>
      <c r="I243" s="5" t="s">
        <v>48</v>
      </c>
      <c r="J243" s="5" t="s">
        <v>23</v>
      </c>
      <c r="K243" s="5" t="s">
        <v>24</v>
      </c>
      <c r="L243" s="5" t="s">
        <v>50</v>
      </c>
      <c r="M243" s="7">
        <v>1</v>
      </c>
      <c r="N243" s="8">
        <v>101.19</v>
      </c>
      <c r="O243" s="8">
        <f>SalesDataTable[[#This Row],[Units Sold]]*SalesDataTable[[#This Row],[Unit Price]]</f>
        <v>101.19</v>
      </c>
      <c r="P243" s="9">
        <v>0.05</v>
      </c>
      <c r="Q243" s="21">
        <f>SalesDataTable[[#This Row],[Units Sold]]*SalesDataTable[[#This Row],[Unit Price]]*SalesDataTable[[#This Row],[Discount %]]</f>
        <v>5.0594999999999999</v>
      </c>
      <c r="R243" s="8">
        <v>49.14</v>
      </c>
      <c r="S243" s="8">
        <f t="shared" si="12"/>
        <v>96.130499999999998</v>
      </c>
      <c r="T243" s="8">
        <f t="shared" si="13"/>
        <v>49.14</v>
      </c>
      <c r="U243" s="8">
        <f t="shared" si="14"/>
        <v>46.990499999999997</v>
      </c>
      <c r="V243" s="10">
        <f t="shared" si="15"/>
        <v>0.48881988546819166</v>
      </c>
    </row>
    <row r="244" spans="1:22" ht="15.6" x14ac:dyDescent="0.3">
      <c r="A244" s="3">
        <v>3402</v>
      </c>
      <c r="B244" s="4">
        <v>46075</v>
      </c>
      <c r="C244" s="5">
        <f>YEAR(SalesDataTable[[#This Row],[Order Date]])</f>
        <v>2026</v>
      </c>
      <c r="D244" s="6" t="str">
        <f>"Q"&amp;ROUNDUP(MONTH(SalesDataTable[[#This Row],[Order Date]])/3,0)</f>
        <v>Q1</v>
      </c>
      <c r="E244" s="5">
        <f>MONTH(SalesDataTable[[#This Row],[Order Date]])</f>
        <v>2</v>
      </c>
      <c r="F244" s="6" t="str">
        <f>TEXT(SalesDataTable[[#This Row],[Order Date]],"MMM")</f>
        <v>Feb</v>
      </c>
      <c r="G244" s="5" t="s">
        <v>40</v>
      </c>
      <c r="H244" s="5" t="s">
        <v>53</v>
      </c>
      <c r="I244" s="5" t="s">
        <v>22</v>
      </c>
      <c r="J244" s="5" t="s">
        <v>23</v>
      </c>
      <c r="K244" s="5" t="s">
        <v>54</v>
      </c>
      <c r="L244" s="5" t="s">
        <v>65</v>
      </c>
      <c r="M244" s="7">
        <v>2</v>
      </c>
      <c r="N244" s="8">
        <v>51.2</v>
      </c>
      <c r="O244" s="8">
        <f>SalesDataTable[[#This Row],[Units Sold]]*SalesDataTable[[#This Row],[Unit Price]]</f>
        <v>102.4</v>
      </c>
      <c r="P244" s="9">
        <v>0</v>
      </c>
      <c r="Q244" s="21">
        <f>SalesDataTable[[#This Row],[Units Sold]]*SalesDataTable[[#This Row],[Unit Price]]*SalesDataTable[[#This Row],[Discount %]]</f>
        <v>0</v>
      </c>
      <c r="R244" s="8">
        <v>21.38</v>
      </c>
      <c r="S244" s="8">
        <f t="shared" si="12"/>
        <v>102.4</v>
      </c>
      <c r="T244" s="8">
        <f t="shared" si="13"/>
        <v>42.76</v>
      </c>
      <c r="U244" s="8">
        <f t="shared" si="14"/>
        <v>59.640000000000008</v>
      </c>
      <c r="V244" s="10">
        <f t="shared" si="15"/>
        <v>0.58242187500000009</v>
      </c>
    </row>
    <row r="245" spans="1:22" ht="15.6" x14ac:dyDescent="0.3">
      <c r="A245" s="3">
        <v>3773</v>
      </c>
      <c r="B245" s="4">
        <v>46075</v>
      </c>
      <c r="C245" s="5">
        <f>YEAR(SalesDataTable[[#This Row],[Order Date]])</f>
        <v>2026</v>
      </c>
      <c r="D245" s="6" t="str">
        <f>"Q"&amp;ROUNDUP(MONTH(SalesDataTable[[#This Row],[Order Date]])/3,0)</f>
        <v>Q1</v>
      </c>
      <c r="E245" s="5">
        <f>MONTH(SalesDataTable[[#This Row],[Order Date]])</f>
        <v>2</v>
      </c>
      <c r="F245" s="6" t="str">
        <f>TEXT(SalesDataTable[[#This Row],[Order Date]],"MMM")</f>
        <v>Feb</v>
      </c>
      <c r="G245" s="5" t="s">
        <v>40</v>
      </c>
      <c r="H245" s="5" t="s">
        <v>41</v>
      </c>
      <c r="I245" s="5" t="s">
        <v>22</v>
      </c>
      <c r="J245" s="5" t="s">
        <v>23</v>
      </c>
      <c r="K245" s="5" t="s">
        <v>43</v>
      </c>
      <c r="L245" s="5" t="s">
        <v>60</v>
      </c>
      <c r="M245" s="7">
        <v>1</v>
      </c>
      <c r="N245" s="8">
        <v>81.81</v>
      </c>
      <c r="O245" s="8">
        <f>SalesDataTable[[#This Row],[Units Sold]]*SalesDataTable[[#This Row],[Unit Price]]</f>
        <v>81.81</v>
      </c>
      <c r="P245" s="9">
        <v>0</v>
      </c>
      <c r="Q245" s="21">
        <f>SalesDataTable[[#This Row],[Units Sold]]*SalesDataTable[[#This Row],[Unit Price]]*SalesDataTable[[#This Row],[Discount %]]</f>
        <v>0</v>
      </c>
      <c r="R245" s="8">
        <v>40.32</v>
      </c>
      <c r="S245" s="8">
        <f t="shared" si="12"/>
        <v>81.81</v>
      </c>
      <c r="T245" s="8">
        <f t="shared" si="13"/>
        <v>40.32</v>
      </c>
      <c r="U245" s="8">
        <f t="shared" si="14"/>
        <v>41.49</v>
      </c>
      <c r="V245" s="10">
        <f t="shared" si="15"/>
        <v>0.50715071507150711</v>
      </c>
    </row>
    <row r="246" spans="1:22" ht="15.6" x14ac:dyDescent="0.3">
      <c r="A246" s="3">
        <v>4670</v>
      </c>
      <c r="B246" s="4">
        <v>46075</v>
      </c>
      <c r="C246" s="5">
        <f>YEAR(SalesDataTable[[#This Row],[Order Date]])</f>
        <v>2026</v>
      </c>
      <c r="D246" s="6" t="str">
        <f>"Q"&amp;ROUNDUP(MONTH(SalesDataTable[[#This Row],[Order Date]])/3,0)</f>
        <v>Q1</v>
      </c>
      <c r="E246" s="5">
        <f>MONTH(SalesDataTable[[#This Row],[Order Date]])</f>
        <v>2</v>
      </c>
      <c r="F246" s="6" t="str">
        <f>TEXT(SalesDataTable[[#This Row],[Order Date]],"MMM")</f>
        <v>Feb</v>
      </c>
      <c r="G246" s="5" t="s">
        <v>20</v>
      </c>
      <c r="H246" s="5" t="s">
        <v>70</v>
      </c>
      <c r="I246" s="5" t="s">
        <v>39</v>
      </c>
      <c r="J246" s="5" t="s">
        <v>36</v>
      </c>
      <c r="K246" s="5" t="s">
        <v>29</v>
      </c>
      <c r="L246" s="5" t="s">
        <v>57</v>
      </c>
      <c r="M246" s="7">
        <v>1</v>
      </c>
      <c r="N246" s="8">
        <v>152.96</v>
      </c>
      <c r="O246" s="8">
        <f>SalesDataTable[[#This Row],[Units Sold]]*SalesDataTable[[#This Row],[Unit Price]]</f>
        <v>152.96</v>
      </c>
      <c r="P246" s="9">
        <v>0</v>
      </c>
      <c r="Q246" s="21">
        <f>SalesDataTable[[#This Row],[Units Sold]]*SalesDataTable[[#This Row],[Unit Price]]*SalesDataTable[[#This Row],[Discount %]]</f>
        <v>0</v>
      </c>
      <c r="R246" s="8">
        <v>79.510000000000005</v>
      </c>
      <c r="S246" s="8">
        <f t="shared" si="12"/>
        <v>152.96</v>
      </c>
      <c r="T246" s="8">
        <f t="shared" si="13"/>
        <v>79.510000000000005</v>
      </c>
      <c r="U246" s="8">
        <f t="shared" si="14"/>
        <v>73.45</v>
      </c>
      <c r="V246" s="10">
        <f t="shared" si="15"/>
        <v>0.48019089958158995</v>
      </c>
    </row>
    <row r="247" spans="1:22" ht="15.6" x14ac:dyDescent="0.3">
      <c r="A247" s="3">
        <v>587</v>
      </c>
      <c r="B247" s="4">
        <v>46076</v>
      </c>
      <c r="C247" s="5">
        <f>YEAR(SalesDataTable[[#This Row],[Order Date]])</f>
        <v>2026</v>
      </c>
      <c r="D247" s="6" t="str">
        <f>"Q"&amp;ROUNDUP(MONTH(SalesDataTable[[#This Row],[Order Date]])/3,0)</f>
        <v>Q1</v>
      </c>
      <c r="E247" s="5">
        <f>MONTH(SalesDataTable[[#This Row],[Order Date]])</f>
        <v>2</v>
      </c>
      <c r="F247" s="6" t="str">
        <f>TEXT(SalesDataTable[[#This Row],[Order Date]],"MMM")</f>
        <v>Feb</v>
      </c>
      <c r="G247" s="5" t="s">
        <v>40</v>
      </c>
      <c r="H247" s="5" t="s">
        <v>51</v>
      </c>
      <c r="I247" s="5" t="s">
        <v>48</v>
      </c>
      <c r="J247" s="5" t="s">
        <v>36</v>
      </c>
      <c r="K247" s="5" t="s">
        <v>34</v>
      </c>
      <c r="L247" s="5" t="s">
        <v>68</v>
      </c>
      <c r="M247" s="7">
        <v>1</v>
      </c>
      <c r="N247" s="8">
        <v>166.13</v>
      </c>
      <c r="O247" s="8">
        <f>SalesDataTable[[#This Row],[Units Sold]]*SalesDataTable[[#This Row],[Unit Price]]</f>
        <v>166.13</v>
      </c>
      <c r="P247" s="9">
        <v>0.05</v>
      </c>
      <c r="Q247" s="21">
        <f>SalesDataTable[[#This Row],[Units Sold]]*SalesDataTable[[#This Row],[Unit Price]]*SalesDataTable[[#This Row],[Discount %]]</f>
        <v>8.3064999999999998</v>
      </c>
      <c r="R247" s="8">
        <v>85.7</v>
      </c>
      <c r="S247" s="8">
        <f t="shared" si="12"/>
        <v>157.8235</v>
      </c>
      <c r="T247" s="8">
        <f t="shared" si="13"/>
        <v>85.7</v>
      </c>
      <c r="U247" s="8">
        <f t="shared" si="14"/>
        <v>72.123499999999993</v>
      </c>
      <c r="V247" s="10">
        <f t="shared" si="15"/>
        <v>0.45698834457479398</v>
      </c>
    </row>
    <row r="248" spans="1:22" ht="15.6" x14ac:dyDescent="0.3">
      <c r="A248" s="3">
        <v>1085</v>
      </c>
      <c r="B248" s="4">
        <v>46076</v>
      </c>
      <c r="C248" s="5">
        <f>YEAR(SalesDataTable[[#This Row],[Order Date]])</f>
        <v>2026</v>
      </c>
      <c r="D248" s="6" t="str">
        <f>"Q"&amp;ROUNDUP(MONTH(SalesDataTable[[#This Row],[Order Date]])/3,0)</f>
        <v>Q1</v>
      </c>
      <c r="E248" s="5">
        <f>MONTH(SalesDataTable[[#This Row],[Order Date]])</f>
        <v>2</v>
      </c>
      <c r="F248" s="6" t="str">
        <f>TEXT(SalesDataTable[[#This Row],[Order Date]],"MMM")</f>
        <v>Feb</v>
      </c>
      <c r="G248" s="5" t="s">
        <v>20</v>
      </c>
      <c r="H248" s="5" t="s">
        <v>70</v>
      </c>
      <c r="I248" s="5" t="s">
        <v>22</v>
      </c>
      <c r="J248" s="5" t="s">
        <v>33</v>
      </c>
      <c r="K248" s="5" t="s">
        <v>43</v>
      </c>
      <c r="L248" s="5" t="s">
        <v>49</v>
      </c>
      <c r="M248" s="7">
        <v>3</v>
      </c>
      <c r="N248" s="8">
        <v>193.18</v>
      </c>
      <c r="O248" s="8">
        <f>SalesDataTable[[#This Row],[Units Sold]]*SalesDataTable[[#This Row],[Unit Price]]</f>
        <v>579.54</v>
      </c>
      <c r="P248" s="9">
        <v>0.05</v>
      </c>
      <c r="Q248" s="21">
        <f>SalesDataTable[[#This Row],[Units Sold]]*SalesDataTable[[#This Row],[Unit Price]]*SalesDataTable[[#This Row],[Discount %]]</f>
        <v>28.977</v>
      </c>
      <c r="R248" s="8">
        <v>106.19</v>
      </c>
      <c r="S248" s="8">
        <f t="shared" si="12"/>
        <v>550.56299999999999</v>
      </c>
      <c r="T248" s="8">
        <f t="shared" si="13"/>
        <v>318.57</v>
      </c>
      <c r="U248" s="8">
        <f t="shared" si="14"/>
        <v>231.99299999999999</v>
      </c>
      <c r="V248" s="10">
        <f t="shared" si="15"/>
        <v>0.42137412067283853</v>
      </c>
    </row>
    <row r="249" spans="1:22" ht="15.6" x14ac:dyDescent="0.3">
      <c r="A249" s="3">
        <v>1635</v>
      </c>
      <c r="B249" s="4">
        <v>46076</v>
      </c>
      <c r="C249" s="5">
        <f>YEAR(SalesDataTable[[#This Row],[Order Date]])</f>
        <v>2026</v>
      </c>
      <c r="D249" s="6" t="str">
        <f>"Q"&amp;ROUNDUP(MONTH(SalesDataTable[[#This Row],[Order Date]])/3,0)</f>
        <v>Q1</v>
      </c>
      <c r="E249" s="5">
        <f>MONTH(SalesDataTable[[#This Row],[Order Date]])</f>
        <v>2</v>
      </c>
      <c r="F249" s="6" t="str">
        <f>TEXT(SalesDataTable[[#This Row],[Order Date]],"MMM")</f>
        <v>Feb</v>
      </c>
      <c r="G249" s="5" t="s">
        <v>31</v>
      </c>
      <c r="H249" s="5" t="s">
        <v>59</v>
      </c>
      <c r="I249" s="5" t="s">
        <v>22</v>
      </c>
      <c r="J249" s="5" t="s">
        <v>23</v>
      </c>
      <c r="K249" s="5" t="s">
        <v>24</v>
      </c>
      <c r="L249" s="5" t="s">
        <v>25</v>
      </c>
      <c r="M249" s="7">
        <v>1</v>
      </c>
      <c r="N249" s="8">
        <v>80.42</v>
      </c>
      <c r="O249" s="8">
        <f>SalesDataTable[[#This Row],[Units Sold]]*SalesDataTable[[#This Row],[Unit Price]]</f>
        <v>80.42</v>
      </c>
      <c r="P249" s="9">
        <v>0</v>
      </c>
      <c r="Q249" s="21">
        <f>SalesDataTable[[#This Row],[Units Sold]]*SalesDataTable[[#This Row],[Unit Price]]*SalesDataTable[[#This Row],[Discount %]]</f>
        <v>0</v>
      </c>
      <c r="R249" s="8">
        <v>41.72</v>
      </c>
      <c r="S249" s="8">
        <f t="shared" si="12"/>
        <v>80.42</v>
      </c>
      <c r="T249" s="8">
        <f t="shared" si="13"/>
        <v>41.72</v>
      </c>
      <c r="U249" s="8">
        <f t="shared" si="14"/>
        <v>38.700000000000003</v>
      </c>
      <c r="V249" s="10">
        <f t="shared" si="15"/>
        <v>0.4812235762248197</v>
      </c>
    </row>
    <row r="250" spans="1:22" ht="15.6" x14ac:dyDescent="0.3">
      <c r="A250" s="3">
        <v>4067</v>
      </c>
      <c r="B250" s="4">
        <v>46076</v>
      </c>
      <c r="C250" s="5">
        <f>YEAR(SalesDataTable[[#This Row],[Order Date]])</f>
        <v>2026</v>
      </c>
      <c r="D250" s="6" t="str">
        <f>"Q"&amp;ROUNDUP(MONTH(SalesDataTable[[#This Row],[Order Date]])/3,0)</f>
        <v>Q1</v>
      </c>
      <c r="E250" s="5">
        <f>MONTH(SalesDataTable[[#This Row],[Order Date]])</f>
        <v>2</v>
      </c>
      <c r="F250" s="6" t="str">
        <f>TEXT(SalesDataTable[[#This Row],[Order Date]],"MMM")</f>
        <v>Feb</v>
      </c>
      <c r="G250" s="5" t="s">
        <v>40</v>
      </c>
      <c r="H250" s="5" t="s">
        <v>67</v>
      </c>
      <c r="I250" s="5" t="s">
        <v>22</v>
      </c>
      <c r="J250" s="5" t="s">
        <v>23</v>
      </c>
      <c r="K250" s="5" t="s">
        <v>43</v>
      </c>
      <c r="L250" s="5" t="s">
        <v>71</v>
      </c>
      <c r="M250" s="7">
        <v>2</v>
      </c>
      <c r="N250" s="8">
        <v>122.17</v>
      </c>
      <c r="O250" s="8">
        <f>SalesDataTable[[#This Row],[Units Sold]]*SalesDataTable[[#This Row],[Unit Price]]</f>
        <v>244.34</v>
      </c>
      <c r="P250" s="9">
        <v>0</v>
      </c>
      <c r="Q250" s="21">
        <f>SalesDataTable[[#This Row],[Units Sold]]*SalesDataTable[[#This Row],[Unit Price]]*SalesDataTable[[#This Row],[Discount %]]</f>
        <v>0</v>
      </c>
      <c r="R250" s="8">
        <v>60.62</v>
      </c>
      <c r="S250" s="8">
        <f t="shared" si="12"/>
        <v>244.34</v>
      </c>
      <c r="T250" s="8">
        <f t="shared" si="13"/>
        <v>121.24</v>
      </c>
      <c r="U250" s="8">
        <f t="shared" si="14"/>
        <v>123.10000000000001</v>
      </c>
      <c r="V250" s="10">
        <f t="shared" si="15"/>
        <v>0.50380617172792019</v>
      </c>
    </row>
    <row r="251" spans="1:22" ht="15.6" x14ac:dyDescent="0.3">
      <c r="A251" s="3">
        <v>287</v>
      </c>
      <c r="B251" s="4">
        <v>46077</v>
      </c>
      <c r="C251" s="5">
        <f>YEAR(SalesDataTable[[#This Row],[Order Date]])</f>
        <v>2026</v>
      </c>
      <c r="D251" s="6" t="str">
        <f>"Q"&amp;ROUNDUP(MONTH(SalesDataTable[[#This Row],[Order Date]])/3,0)</f>
        <v>Q1</v>
      </c>
      <c r="E251" s="5">
        <f>MONTH(SalesDataTable[[#This Row],[Order Date]])</f>
        <v>2</v>
      </c>
      <c r="F251" s="6" t="str">
        <f>TEXT(SalesDataTable[[#This Row],[Order Date]],"MMM")</f>
        <v>Feb</v>
      </c>
      <c r="G251" s="5" t="s">
        <v>26</v>
      </c>
      <c r="H251" s="5" t="s">
        <v>47</v>
      </c>
      <c r="I251" s="5" t="s">
        <v>48</v>
      </c>
      <c r="J251" s="5" t="s">
        <v>33</v>
      </c>
      <c r="K251" s="5" t="s">
        <v>34</v>
      </c>
      <c r="L251" s="5" t="s">
        <v>68</v>
      </c>
      <c r="M251" s="7">
        <v>1</v>
      </c>
      <c r="N251" s="8">
        <v>164.6</v>
      </c>
      <c r="O251" s="8">
        <f>SalesDataTable[[#This Row],[Units Sold]]*SalesDataTable[[#This Row],[Unit Price]]</f>
        <v>164.6</v>
      </c>
      <c r="P251" s="9">
        <v>0</v>
      </c>
      <c r="Q251" s="21">
        <f>SalesDataTable[[#This Row],[Units Sold]]*SalesDataTable[[#This Row],[Unit Price]]*SalesDataTable[[#This Row],[Discount %]]</f>
        <v>0</v>
      </c>
      <c r="R251" s="8">
        <v>85.07</v>
      </c>
      <c r="S251" s="8">
        <f t="shared" si="12"/>
        <v>164.6</v>
      </c>
      <c r="T251" s="8">
        <f t="shared" si="13"/>
        <v>85.07</v>
      </c>
      <c r="U251" s="8">
        <f t="shared" si="14"/>
        <v>79.53</v>
      </c>
      <c r="V251" s="10">
        <f t="shared" si="15"/>
        <v>0.48317132442284327</v>
      </c>
    </row>
    <row r="252" spans="1:22" ht="15.6" x14ac:dyDescent="0.3">
      <c r="A252" s="3">
        <v>794</v>
      </c>
      <c r="B252" s="4">
        <v>46077</v>
      </c>
      <c r="C252" s="5">
        <f>YEAR(SalesDataTable[[#This Row],[Order Date]])</f>
        <v>2026</v>
      </c>
      <c r="D252" s="6" t="str">
        <f>"Q"&amp;ROUNDUP(MONTH(SalesDataTable[[#This Row],[Order Date]])/3,0)</f>
        <v>Q1</v>
      </c>
      <c r="E252" s="5">
        <f>MONTH(SalesDataTable[[#This Row],[Order Date]])</f>
        <v>2</v>
      </c>
      <c r="F252" s="6" t="str">
        <f>TEXT(SalesDataTable[[#This Row],[Order Date]],"MMM")</f>
        <v>Feb</v>
      </c>
      <c r="G252" s="5" t="s">
        <v>26</v>
      </c>
      <c r="H252" s="5" t="s">
        <v>69</v>
      </c>
      <c r="I252" s="5" t="s">
        <v>22</v>
      </c>
      <c r="J252" s="5" t="s">
        <v>33</v>
      </c>
      <c r="K252" s="5" t="s">
        <v>34</v>
      </c>
      <c r="L252" s="5" t="s">
        <v>64</v>
      </c>
      <c r="M252" s="7">
        <v>1</v>
      </c>
      <c r="N252" s="8">
        <v>132.19999999999999</v>
      </c>
      <c r="O252" s="8">
        <f>SalesDataTable[[#This Row],[Units Sold]]*SalesDataTable[[#This Row],[Unit Price]]</f>
        <v>132.19999999999999</v>
      </c>
      <c r="P252" s="9">
        <v>0</v>
      </c>
      <c r="Q252" s="21">
        <f>SalesDataTable[[#This Row],[Units Sold]]*SalesDataTable[[#This Row],[Unit Price]]*SalesDataTable[[#This Row],[Discount %]]</f>
        <v>0</v>
      </c>
      <c r="R252" s="8">
        <v>67.180000000000007</v>
      </c>
      <c r="S252" s="8">
        <f t="shared" si="12"/>
        <v>132.19999999999999</v>
      </c>
      <c r="T252" s="8">
        <f t="shared" si="13"/>
        <v>67.180000000000007</v>
      </c>
      <c r="U252" s="8">
        <f t="shared" si="14"/>
        <v>65.019999999999982</v>
      </c>
      <c r="V252" s="10">
        <f t="shared" si="15"/>
        <v>0.49183055975794243</v>
      </c>
    </row>
    <row r="253" spans="1:22" ht="15.6" x14ac:dyDescent="0.3">
      <c r="A253" s="3">
        <v>1609</v>
      </c>
      <c r="B253" s="4">
        <v>46077</v>
      </c>
      <c r="C253" s="5">
        <f>YEAR(SalesDataTable[[#This Row],[Order Date]])</f>
        <v>2026</v>
      </c>
      <c r="D253" s="6" t="str">
        <f>"Q"&amp;ROUNDUP(MONTH(SalesDataTable[[#This Row],[Order Date]])/3,0)</f>
        <v>Q1</v>
      </c>
      <c r="E253" s="5">
        <f>MONTH(SalesDataTable[[#This Row],[Order Date]])</f>
        <v>2</v>
      </c>
      <c r="F253" s="6" t="str">
        <f>TEXT(SalesDataTable[[#This Row],[Order Date]],"MMM")</f>
        <v>Feb</v>
      </c>
      <c r="G253" s="5" t="s">
        <v>40</v>
      </c>
      <c r="H253" s="5" t="s">
        <v>41</v>
      </c>
      <c r="I253" s="5" t="s">
        <v>22</v>
      </c>
      <c r="J253" s="5" t="s">
        <v>23</v>
      </c>
      <c r="K253" s="5" t="s">
        <v>24</v>
      </c>
      <c r="L253" s="5" t="s">
        <v>46</v>
      </c>
      <c r="M253" s="7">
        <v>2</v>
      </c>
      <c r="N253" s="8">
        <v>40.700000000000003</v>
      </c>
      <c r="O253" s="8">
        <f>SalesDataTable[[#This Row],[Units Sold]]*SalesDataTable[[#This Row],[Unit Price]]</f>
        <v>81.400000000000006</v>
      </c>
      <c r="P253" s="9">
        <v>0</v>
      </c>
      <c r="Q253" s="21">
        <f>SalesDataTable[[#This Row],[Units Sold]]*SalesDataTable[[#This Row],[Unit Price]]*SalesDataTable[[#This Row],[Discount %]]</f>
        <v>0</v>
      </c>
      <c r="R253" s="8">
        <v>16.63</v>
      </c>
      <c r="S253" s="8">
        <f t="shared" si="12"/>
        <v>81.400000000000006</v>
      </c>
      <c r="T253" s="8">
        <f t="shared" si="13"/>
        <v>33.26</v>
      </c>
      <c r="U253" s="8">
        <f t="shared" si="14"/>
        <v>48.140000000000008</v>
      </c>
      <c r="V253" s="10">
        <f t="shared" si="15"/>
        <v>0.59140049140049145</v>
      </c>
    </row>
    <row r="254" spans="1:22" ht="15.6" x14ac:dyDescent="0.3">
      <c r="A254" s="3">
        <v>4921</v>
      </c>
      <c r="B254" s="4">
        <v>46077</v>
      </c>
      <c r="C254" s="5">
        <f>YEAR(SalesDataTable[[#This Row],[Order Date]])</f>
        <v>2026</v>
      </c>
      <c r="D254" s="6" t="str">
        <f>"Q"&amp;ROUNDUP(MONTH(SalesDataTable[[#This Row],[Order Date]])/3,0)</f>
        <v>Q1</v>
      </c>
      <c r="E254" s="5">
        <f>MONTH(SalesDataTable[[#This Row],[Order Date]])</f>
        <v>2</v>
      </c>
      <c r="F254" s="6" t="str">
        <f>TEXT(SalesDataTable[[#This Row],[Order Date]],"MMM")</f>
        <v>Feb</v>
      </c>
      <c r="G254" s="5" t="s">
        <v>26</v>
      </c>
      <c r="H254" s="5" t="s">
        <v>63</v>
      </c>
      <c r="I254" s="5" t="s">
        <v>22</v>
      </c>
      <c r="J254" s="5" t="s">
        <v>23</v>
      </c>
      <c r="K254" s="5" t="s">
        <v>34</v>
      </c>
      <c r="L254" s="5" t="s">
        <v>35</v>
      </c>
      <c r="M254" s="7">
        <v>1</v>
      </c>
      <c r="N254" s="8">
        <v>35.39</v>
      </c>
      <c r="O254" s="8">
        <f>SalesDataTable[[#This Row],[Units Sold]]*SalesDataTable[[#This Row],[Unit Price]]</f>
        <v>35.39</v>
      </c>
      <c r="P254" s="9">
        <v>0</v>
      </c>
      <c r="Q254" s="21">
        <f>SalesDataTable[[#This Row],[Units Sold]]*SalesDataTable[[#This Row],[Unit Price]]*SalesDataTable[[#This Row],[Discount %]]</f>
        <v>0</v>
      </c>
      <c r="R254" s="8">
        <v>13.93</v>
      </c>
      <c r="S254" s="8">
        <f t="shared" si="12"/>
        <v>35.39</v>
      </c>
      <c r="T254" s="8">
        <f t="shared" si="13"/>
        <v>13.93</v>
      </c>
      <c r="U254" s="8">
        <f t="shared" si="14"/>
        <v>21.46</v>
      </c>
      <c r="V254" s="10">
        <f t="shared" si="15"/>
        <v>0.60638598474145244</v>
      </c>
    </row>
    <row r="255" spans="1:22" ht="15.6" x14ac:dyDescent="0.3">
      <c r="A255" s="3">
        <v>2209</v>
      </c>
      <c r="B255" s="4">
        <v>46078</v>
      </c>
      <c r="C255" s="5">
        <f>YEAR(SalesDataTable[[#This Row],[Order Date]])</f>
        <v>2026</v>
      </c>
      <c r="D255" s="6" t="str">
        <f>"Q"&amp;ROUNDUP(MONTH(SalesDataTable[[#This Row],[Order Date]])/3,0)</f>
        <v>Q1</v>
      </c>
      <c r="E255" s="5">
        <f>MONTH(SalesDataTable[[#This Row],[Order Date]])</f>
        <v>2</v>
      </c>
      <c r="F255" s="6" t="str">
        <f>TEXT(SalesDataTable[[#This Row],[Order Date]],"MMM")</f>
        <v>Feb</v>
      </c>
      <c r="G255" s="5" t="s">
        <v>20</v>
      </c>
      <c r="H255" s="5" t="s">
        <v>21</v>
      </c>
      <c r="I255" s="5" t="s">
        <v>22</v>
      </c>
      <c r="J255" s="5" t="s">
        <v>36</v>
      </c>
      <c r="K255" s="5" t="s">
        <v>24</v>
      </c>
      <c r="L255" s="5" t="s">
        <v>42</v>
      </c>
      <c r="M255" s="7">
        <v>5</v>
      </c>
      <c r="N255" s="8">
        <v>50.58</v>
      </c>
      <c r="O255" s="8">
        <f>SalesDataTable[[#This Row],[Units Sold]]*SalesDataTable[[#This Row],[Unit Price]]</f>
        <v>252.89999999999998</v>
      </c>
      <c r="P255" s="9">
        <v>0.1</v>
      </c>
      <c r="Q255" s="21">
        <f>SalesDataTable[[#This Row],[Units Sold]]*SalesDataTable[[#This Row],[Unit Price]]*SalesDataTable[[#This Row],[Discount %]]</f>
        <v>25.29</v>
      </c>
      <c r="R255" s="8">
        <v>22.42</v>
      </c>
      <c r="S255" s="8">
        <f t="shared" si="12"/>
        <v>227.60999999999999</v>
      </c>
      <c r="T255" s="8">
        <f t="shared" si="13"/>
        <v>112.10000000000001</v>
      </c>
      <c r="U255" s="8">
        <f t="shared" si="14"/>
        <v>115.50999999999998</v>
      </c>
      <c r="V255" s="10">
        <f t="shared" si="15"/>
        <v>0.50749088352884308</v>
      </c>
    </row>
    <row r="256" spans="1:22" ht="15.6" x14ac:dyDescent="0.3">
      <c r="A256" s="3">
        <v>4757</v>
      </c>
      <c r="B256" s="4">
        <v>46078</v>
      </c>
      <c r="C256" s="5">
        <f>YEAR(SalesDataTable[[#This Row],[Order Date]])</f>
        <v>2026</v>
      </c>
      <c r="D256" s="6" t="str">
        <f>"Q"&amp;ROUNDUP(MONTH(SalesDataTable[[#This Row],[Order Date]])/3,0)</f>
        <v>Q1</v>
      </c>
      <c r="E256" s="5">
        <f>MONTH(SalesDataTable[[#This Row],[Order Date]])</f>
        <v>2</v>
      </c>
      <c r="F256" s="6" t="str">
        <f>TEXT(SalesDataTable[[#This Row],[Order Date]],"MMM")</f>
        <v>Feb</v>
      </c>
      <c r="G256" s="5" t="s">
        <v>26</v>
      </c>
      <c r="H256" s="5" t="s">
        <v>61</v>
      </c>
      <c r="I256" s="5" t="s">
        <v>48</v>
      </c>
      <c r="J256" s="5" t="s">
        <v>36</v>
      </c>
      <c r="K256" s="5" t="s">
        <v>54</v>
      </c>
      <c r="L256" s="5" t="s">
        <v>65</v>
      </c>
      <c r="M256" s="7">
        <v>2</v>
      </c>
      <c r="N256" s="8">
        <v>49.48</v>
      </c>
      <c r="O256" s="8">
        <f>SalesDataTable[[#This Row],[Units Sold]]*SalesDataTable[[#This Row],[Unit Price]]</f>
        <v>98.96</v>
      </c>
      <c r="P256" s="9">
        <v>0</v>
      </c>
      <c r="Q256" s="21">
        <f>SalesDataTable[[#This Row],[Units Sold]]*SalesDataTable[[#This Row],[Unit Price]]*SalesDataTable[[#This Row],[Discount %]]</f>
        <v>0</v>
      </c>
      <c r="R256" s="8">
        <v>21.37</v>
      </c>
      <c r="S256" s="8">
        <f t="shared" si="12"/>
        <v>98.96</v>
      </c>
      <c r="T256" s="8">
        <f t="shared" si="13"/>
        <v>42.74</v>
      </c>
      <c r="U256" s="8">
        <f t="shared" si="14"/>
        <v>56.219999999999992</v>
      </c>
      <c r="V256" s="10">
        <f t="shared" si="15"/>
        <v>0.5681083265966046</v>
      </c>
    </row>
    <row r="257" spans="1:22" ht="15.6" x14ac:dyDescent="0.3">
      <c r="A257" s="3">
        <v>5155</v>
      </c>
      <c r="B257" s="4">
        <v>46078</v>
      </c>
      <c r="C257" s="5">
        <f>YEAR(SalesDataTable[[#This Row],[Order Date]])</f>
        <v>2026</v>
      </c>
      <c r="D257" s="6" t="str">
        <f>"Q"&amp;ROUNDUP(MONTH(SalesDataTable[[#This Row],[Order Date]])/3,0)</f>
        <v>Q1</v>
      </c>
      <c r="E257" s="5">
        <f>MONTH(SalesDataTable[[#This Row],[Order Date]])</f>
        <v>2</v>
      </c>
      <c r="F257" s="6" t="str">
        <f>TEXT(SalesDataTable[[#This Row],[Order Date]],"MMM")</f>
        <v>Feb</v>
      </c>
      <c r="G257" s="5" t="s">
        <v>40</v>
      </c>
      <c r="H257" s="5" t="s">
        <v>67</v>
      </c>
      <c r="I257" s="5" t="s">
        <v>39</v>
      </c>
      <c r="J257" s="5" t="s">
        <v>33</v>
      </c>
      <c r="K257" s="5" t="s">
        <v>54</v>
      </c>
      <c r="L257" s="5" t="s">
        <v>65</v>
      </c>
      <c r="M257" s="7">
        <v>1</v>
      </c>
      <c r="N257" s="8">
        <v>50.51</v>
      </c>
      <c r="O257" s="8">
        <f>SalesDataTable[[#This Row],[Units Sold]]*SalesDataTable[[#This Row],[Unit Price]]</f>
        <v>50.51</v>
      </c>
      <c r="P257" s="9">
        <v>0</v>
      </c>
      <c r="Q257" s="21">
        <f>SalesDataTable[[#This Row],[Units Sold]]*SalesDataTable[[#This Row],[Unit Price]]*SalesDataTable[[#This Row],[Discount %]]</f>
        <v>0</v>
      </c>
      <c r="R257" s="8">
        <v>21.4</v>
      </c>
      <c r="S257" s="8">
        <f t="shared" si="12"/>
        <v>50.51</v>
      </c>
      <c r="T257" s="8">
        <f t="shared" si="13"/>
        <v>21.4</v>
      </c>
      <c r="U257" s="8">
        <f t="shared" si="14"/>
        <v>29.11</v>
      </c>
      <c r="V257" s="10">
        <f t="shared" si="15"/>
        <v>0.57632152049099195</v>
      </c>
    </row>
    <row r="258" spans="1:22" ht="15.6" x14ac:dyDescent="0.3">
      <c r="A258" s="3">
        <v>1737</v>
      </c>
      <c r="B258" s="4">
        <v>46079</v>
      </c>
      <c r="C258" s="5">
        <f>YEAR(SalesDataTable[[#This Row],[Order Date]])</f>
        <v>2026</v>
      </c>
      <c r="D258" s="6" t="str">
        <f>"Q"&amp;ROUNDUP(MONTH(SalesDataTable[[#This Row],[Order Date]])/3,0)</f>
        <v>Q1</v>
      </c>
      <c r="E258" s="5">
        <f>MONTH(SalesDataTable[[#This Row],[Order Date]])</f>
        <v>2</v>
      </c>
      <c r="F258" s="6" t="str">
        <f>TEXT(SalesDataTable[[#This Row],[Order Date]],"MMM")</f>
        <v>Feb</v>
      </c>
      <c r="G258" s="5" t="s">
        <v>20</v>
      </c>
      <c r="H258" s="5" t="s">
        <v>70</v>
      </c>
      <c r="I258" s="5" t="s">
        <v>22</v>
      </c>
      <c r="J258" s="5" t="s">
        <v>33</v>
      </c>
      <c r="K258" s="5" t="s">
        <v>43</v>
      </c>
      <c r="L258" s="5" t="s">
        <v>71</v>
      </c>
      <c r="M258" s="7">
        <v>2</v>
      </c>
      <c r="N258" s="8">
        <v>122.16</v>
      </c>
      <c r="O258" s="8">
        <f>SalesDataTable[[#This Row],[Units Sold]]*SalesDataTable[[#This Row],[Unit Price]]</f>
        <v>244.32</v>
      </c>
      <c r="P258" s="9">
        <v>0</v>
      </c>
      <c r="Q258" s="21">
        <f>SalesDataTable[[#This Row],[Units Sold]]*SalesDataTable[[#This Row],[Unit Price]]*SalesDataTable[[#This Row],[Discount %]]</f>
        <v>0</v>
      </c>
      <c r="R258" s="8">
        <v>61.31</v>
      </c>
      <c r="S258" s="8">
        <f t="shared" ref="S258:S321" si="16">M258*N258*(1-P258)</f>
        <v>244.32</v>
      </c>
      <c r="T258" s="8">
        <f t="shared" ref="T258:T321" si="17">M258*R258</f>
        <v>122.62</v>
      </c>
      <c r="U258" s="8">
        <f t="shared" ref="U258:U321" si="18">S258-T258</f>
        <v>121.69999999999999</v>
      </c>
      <c r="V258" s="10">
        <f t="shared" ref="V258:V321" si="19">IFERROR(U258/S258,0)</f>
        <v>0.49811722331368691</v>
      </c>
    </row>
    <row r="259" spans="1:22" ht="15.6" x14ac:dyDescent="0.3">
      <c r="A259" s="3">
        <v>1905</v>
      </c>
      <c r="B259" s="4">
        <v>46079</v>
      </c>
      <c r="C259" s="5">
        <f>YEAR(SalesDataTable[[#This Row],[Order Date]])</f>
        <v>2026</v>
      </c>
      <c r="D259" s="6" t="str">
        <f>"Q"&amp;ROUNDUP(MONTH(SalesDataTable[[#This Row],[Order Date]])/3,0)</f>
        <v>Q1</v>
      </c>
      <c r="E259" s="5">
        <f>MONTH(SalesDataTable[[#This Row],[Order Date]])</f>
        <v>2</v>
      </c>
      <c r="F259" s="6" t="str">
        <f>TEXT(SalesDataTable[[#This Row],[Order Date]],"MMM")</f>
        <v>Feb</v>
      </c>
      <c r="G259" s="5" t="s">
        <v>40</v>
      </c>
      <c r="H259" s="5" t="s">
        <v>51</v>
      </c>
      <c r="I259" s="5" t="s">
        <v>39</v>
      </c>
      <c r="J259" s="5" t="s">
        <v>23</v>
      </c>
      <c r="K259" s="5" t="s">
        <v>24</v>
      </c>
      <c r="L259" s="5" t="s">
        <v>42</v>
      </c>
      <c r="M259" s="7">
        <v>3</v>
      </c>
      <c r="N259" s="8">
        <v>51.32</v>
      </c>
      <c r="O259" s="8">
        <f>SalesDataTable[[#This Row],[Units Sold]]*SalesDataTable[[#This Row],[Unit Price]]</f>
        <v>153.96</v>
      </c>
      <c r="P259" s="9">
        <v>0.1</v>
      </c>
      <c r="Q259" s="21">
        <f>SalesDataTable[[#This Row],[Units Sold]]*SalesDataTable[[#This Row],[Unit Price]]*SalesDataTable[[#This Row],[Discount %]]</f>
        <v>15.396000000000001</v>
      </c>
      <c r="R259" s="8">
        <v>22.62</v>
      </c>
      <c r="S259" s="8">
        <f t="shared" si="16"/>
        <v>138.56400000000002</v>
      </c>
      <c r="T259" s="8">
        <f t="shared" si="17"/>
        <v>67.86</v>
      </c>
      <c r="U259" s="8">
        <f t="shared" si="18"/>
        <v>70.704000000000022</v>
      </c>
      <c r="V259" s="10">
        <f t="shared" si="19"/>
        <v>0.51026240581969351</v>
      </c>
    </row>
    <row r="260" spans="1:22" ht="15.6" x14ac:dyDescent="0.3">
      <c r="A260" s="3">
        <v>2359</v>
      </c>
      <c r="B260" s="4">
        <v>46079</v>
      </c>
      <c r="C260" s="5">
        <f>YEAR(SalesDataTable[[#This Row],[Order Date]])</f>
        <v>2026</v>
      </c>
      <c r="D260" s="6" t="str">
        <f>"Q"&amp;ROUNDUP(MONTH(SalesDataTable[[#This Row],[Order Date]])/3,0)</f>
        <v>Q1</v>
      </c>
      <c r="E260" s="5">
        <f>MONTH(SalesDataTable[[#This Row],[Order Date]])</f>
        <v>2</v>
      </c>
      <c r="F260" s="6" t="str">
        <f>TEXT(SalesDataTable[[#This Row],[Order Date]],"MMM")</f>
        <v>Feb</v>
      </c>
      <c r="G260" s="5" t="s">
        <v>31</v>
      </c>
      <c r="H260" s="5" t="s">
        <v>59</v>
      </c>
      <c r="I260" s="5" t="s">
        <v>22</v>
      </c>
      <c r="J260" s="5" t="s">
        <v>23</v>
      </c>
      <c r="K260" s="5" t="s">
        <v>43</v>
      </c>
      <c r="L260" s="5" t="s">
        <v>49</v>
      </c>
      <c r="M260" s="7">
        <v>2</v>
      </c>
      <c r="N260" s="8">
        <v>195.92</v>
      </c>
      <c r="O260" s="8">
        <f>SalesDataTable[[#This Row],[Units Sold]]*SalesDataTable[[#This Row],[Unit Price]]</f>
        <v>391.84</v>
      </c>
      <c r="P260" s="9">
        <v>0.05</v>
      </c>
      <c r="Q260" s="21">
        <f>SalesDataTable[[#This Row],[Units Sold]]*SalesDataTable[[#This Row],[Unit Price]]*SalesDataTable[[#This Row],[Discount %]]</f>
        <v>19.591999999999999</v>
      </c>
      <c r="R260" s="8">
        <v>104.13</v>
      </c>
      <c r="S260" s="8">
        <f t="shared" si="16"/>
        <v>372.24799999999993</v>
      </c>
      <c r="T260" s="8">
        <f t="shared" si="17"/>
        <v>208.26</v>
      </c>
      <c r="U260" s="8">
        <f t="shared" si="18"/>
        <v>163.98799999999994</v>
      </c>
      <c r="V260" s="10">
        <f t="shared" si="19"/>
        <v>0.4405342674775955</v>
      </c>
    </row>
    <row r="261" spans="1:22" ht="15.6" x14ac:dyDescent="0.3">
      <c r="A261" s="3">
        <v>3666</v>
      </c>
      <c r="B261" s="4">
        <v>46079</v>
      </c>
      <c r="C261" s="5">
        <f>YEAR(SalesDataTable[[#This Row],[Order Date]])</f>
        <v>2026</v>
      </c>
      <c r="D261" s="6" t="str">
        <f>"Q"&amp;ROUNDUP(MONTH(SalesDataTable[[#This Row],[Order Date]])/3,0)</f>
        <v>Q1</v>
      </c>
      <c r="E261" s="5">
        <f>MONTH(SalesDataTable[[#This Row],[Order Date]])</f>
        <v>2</v>
      </c>
      <c r="F261" s="6" t="str">
        <f>TEXT(SalesDataTable[[#This Row],[Order Date]],"MMM")</f>
        <v>Feb</v>
      </c>
      <c r="G261" s="5" t="s">
        <v>20</v>
      </c>
      <c r="H261" s="5" t="s">
        <v>70</v>
      </c>
      <c r="I261" s="5" t="s">
        <v>22</v>
      </c>
      <c r="J261" s="5" t="s">
        <v>23</v>
      </c>
      <c r="K261" s="5" t="s">
        <v>34</v>
      </c>
      <c r="L261" s="5" t="s">
        <v>35</v>
      </c>
      <c r="M261" s="7">
        <v>1</v>
      </c>
      <c r="N261" s="8">
        <v>36.19</v>
      </c>
      <c r="O261" s="8">
        <f>SalesDataTable[[#This Row],[Units Sold]]*SalesDataTable[[#This Row],[Unit Price]]</f>
        <v>36.19</v>
      </c>
      <c r="P261" s="9">
        <v>0.1</v>
      </c>
      <c r="Q261" s="21">
        <f>SalesDataTable[[#This Row],[Units Sold]]*SalesDataTable[[#This Row],[Unit Price]]*SalesDataTable[[#This Row],[Discount %]]</f>
        <v>3.6189999999999998</v>
      </c>
      <c r="R261" s="8">
        <v>13.62</v>
      </c>
      <c r="S261" s="8">
        <f t="shared" si="16"/>
        <v>32.570999999999998</v>
      </c>
      <c r="T261" s="8">
        <f t="shared" si="17"/>
        <v>13.62</v>
      </c>
      <c r="U261" s="8">
        <f t="shared" si="18"/>
        <v>18.951000000000001</v>
      </c>
      <c r="V261" s="10">
        <f t="shared" si="19"/>
        <v>0.58183660311319896</v>
      </c>
    </row>
    <row r="262" spans="1:22" ht="15.6" x14ac:dyDescent="0.3">
      <c r="A262" s="3">
        <v>518</v>
      </c>
      <c r="B262" s="4">
        <v>46080</v>
      </c>
      <c r="C262" s="5">
        <f>YEAR(SalesDataTable[[#This Row],[Order Date]])</f>
        <v>2026</v>
      </c>
      <c r="D262" s="6" t="str">
        <f>"Q"&amp;ROUNDUP(MONTH(SalesDataTable[[#This Row],[Order Date]])/3,0)</f>
        <v>Q1</v>
      </c>
      <c r="E262" s="5">
        <f>MONTH(SalesDataTable[[#This Row],[Order Date]])</f>
        <v>2</v>
      </c>
      <c r="F262" s="6" t="str">
        <f>TEXT(SalesDataTable[[#This Row],[Order Date]],"MMM")</f>
        <v>Feb</v>
      </c>
      <c r="G262" s="5" t="s">
        <v>31</v>
      </c>
      <c r="H262" s="5" t="s">
        <v>32</v>
      </c>
      <c r="I262" s="5" t="s">
        <v>22</v>
      </c>
      <c r="J262" s="5" t="s">
        <v>33</v>
      </c>
      <c r="K262" s="5" t="s">
        <v>29</v>
      </c>
      <c r="L262" s="5" t="s">
        <v>66</v>
      </c>
      <c r="M262" s="7">
        <v>1</v>
      </c>
      <c r="N262" s="8">
        <v>72.97</v>
      </c>
      <c r="O262" s="8">
        <f>SalesDataTable[[#This Row],[Units Sold]]*SalesDataTable[[#This Row],[Unit Price]]</f>
        <v>72.97</v>
      </c>
      <c r="P262" s="9">
        <v>0</v>
      </c>
      <c r="Q262" s="21">
        <f>SalesDataTable[[#This Row],[Units Sold]]*SalesDataTable[[#This Row],[Unit Price]]*SalesDataTable[[#This Row],[Discount %]]</f>
        <v>0</v>
      </c>
      <c r="R262" s="8">
        <v>32.43</v>
      </c>
      <c r="S262" s="8">
        <f t="shared" si="16"/>
        <v>72.97</v>
      </c>
      <c r="T262" s="8">
        <f t="shared" si="17"/>
        <v>32.43</v>
      </c>
      <c r="U262" s="8">
        <f t="shared" si="18"/>
        <v>40.54</v>
      </c>
      <c r="V262" s="10">
        <f t="shared" si="19"/>
        <v>0.55557078251336167</v>
      </c>
    </row>
    <row r="263" spans="1:22" ht="15.6" x14ac:dyDescent="0.3">
      <c r="A263" s="3">
        <v>892</v>
      </c>
      <c r="B263" s="4">
        <v>46080</v>
      </c>
      <c r="C263" s="5">
        <f>YEAR(SalesDataTable[[#This Row],[Order Date]])</f>
        <v>2026</v>
      </c>
      <c r="D263" s="6" t="str">
        <f>"Q"&amp;ROUNDUP(MONTH(SalesDataTable[[#This Row],[Order Date]])/3,0)</f>
        <v>Q1</v>
      </c>
      <c r="E263" s="5">
        <f>MONTH(SalesDataTable[[#This Row],[Order Date]])</f>
        <v>2</v>
      </c>
      <c r="F263" s="6" t="str">
        <f>TEXT(SalesDataTable[[#This Row],[Order Date]],"MMM")</f>
        <v>Feb</v>
      </c>
      <c r="G263" s="5" t="s">
        <v>40</v>
      </c>
      <c r="H263" s="5" t="s">
        <v>51</v>
      </c>
      <c r="I263" s="5" t="s">
        <v>28</v>
      </c>
      <c r="J263" s="5" t="s">
        <v>36</v>
      </c>
      <c r="K263" s="5" t="s">
        <v>34</v>
      </c>
      <c r="L263" s="5" t="s">
        <v>52</v>
      </c>
      <c r="M263" s="7">
        <v>12</v>
      </c>
      <c r="N263" s="8">
        <v>47.15</v>
      </c>
      <c r="O263" s="8">
        <f>SalesDataTable[[#This Row],[Units Sold]]*SalesDataTable[[#This Row],[Unit Price]]</f>
        <v>565.79999999999995</v>
      </c>
      <c r="P263" s="9">
        <v>0.1</v>
      </c>
      <c r="Q263" s="21">
        <f>SalesDataTable[[#This Row],[Units Sold]]*SalesDataTable[[#This Row],[Unit Price]]*SalesDataTable[[#This Row],[Discount %]]</f>
        <v>56.58</v>
      </c>
      <c r="R263" s="8">
        <v>17.829999999999998</v>
      </c>
      <c r="S263" s="8">
        <f t="shared" si="16"/>
        <v>509.21999999999997</v>
      </c>
      <c r="T263" s="8">
        <f t="shared" si="17"/>
        <v>213.95999999999998</v>
      </c>
      <c r="U263" s="8">
        <f t="shared" si="18"/>
        <v>295.26</v>
      </c>
      <c r="V263" s="10">
        <f t="shared" si="19"/>
        <v>0.57982797219276538</v>
      </c>
    </row>
    <row r="264" spans="1:22" ht="15.6" x14ac:dyDescent="0.3">
      <c r="A264" s="3">
        <v>1115</v>
      </c>
      <c r="B264" s="4">
        <v>46080</v>
      </c>
      <c r="C264" s="5">
        <f>YEAR(SalesDataTable[[#This Row],[Order Date]])</f>
        <v>2026</v>
      </c>
      <c r="D264" s="6" t="str">
        <f>"Q"&amp;ROUNDUP(MONTH(SalesDataTable[[#This Row],[Order Date]])/3,0)</f>
        <v>Q1</v>
      </c>
      <c r="E264" s="5">
        <f>MONTH(SalesDataTable[[#This Row],[Order Date]])</f>
        <v>2</v>
      </c>
      <c r="F264" s="6" t="str">
        <f>TEXT(SalesDataTable[[#This Row],[Order Date]],"MMM")</f>
        <v>Feb</v>
      </c>
      <c r="G264" s="5" t="s">
        <v>20</v>
      </c>
      <c r="H264" s="5" t="s">
        <v>21</v>
      </c>
      <c r="I264" s="5" t="s">
        <v>39</v>
      </c>
      <c r="J264" s="5" t="s">
        <v>36</v>
      </c>
      <c r="K264" s="5" t="s">
        <v>34</v>
      </c>
      <c r="L264" s="5" t="s">
        <v>68</v>
      </c>
      <c r="M264" s="7">
        <v>3</v>
      </c>
      <c r="N264" s="8">
        <v>161.19999999999999</v>
      </c>
      <c r="O264" s="8">
        <f>SalesDataTable[[#This Row],[Units Sold]]*SalesDataTable[[#This Row],[Unit Price]]</f>
        <v>483.59999999999997</v>
      </c>
      <c r="P264" s="9">
        <v>0.1</v>
      </c>
      <c r="Q264" s="21">
        <f>SalesDataTable[[#This Row],[Units Sold]]*SalesDataTable[[#This Row],[Unit Price]]*SalesDataTable[[#This Row],[Discount %]]</f>
        <v>48.36</v>
      </c>
      <c r="R264" s="8">
        <v>87.37</v>
      </c>
      <c r="S264" s="8">
        <f t="shared" si="16"/>
        <v>435.23999999999995</v>
      </c>
      <c r="T264" s="8">
        <f t="shared" si="17"/>
        <v>262.11</v>
      </c>
      <c r="U264" s="8">
        <f t="shared" si="18"/>
        <v>173.12999999999994</v>
      </c>
      <c r="V264" s="10">
        <f t="shared" si="19"/>
        <v>0.39778053487730897</v>
      </c>
    </row>
    <row r="265" spans="1:22" ht="15.6" x14ac:dyDescent="0.3">
      <c r="A265" s="3">
        <v>1186</v>
      </c>
      <c r="B265" s="4">
        <v>46080</v>
      </c>
      <c r="C265" s="5">
        <f>YEAR(SalesDataTable[[#This Row],[Order Date]])</f>
        <v>2026</v>
      </c>
      <c r="D265" s="6" t="str">
        <f>"Q"&amp;ROUNDUP(MONTH(SalesDataTable[[#This Row],[Order Date]])/3,0)</f>
        <v>Q1</v>
      </c>
      <c r="E265" s="5">
        <f>MONTH(SalesDataTable[[#This Row],[Order Date]])</f>
        <v>2</v>
      </c>
      <c r="F265" s="6" t="str">
        <f>TEXT(SalesDataTable[[#This Row],[Order Date]],"MMM")</f>
        <v>Feb</v>
      </c>
      <c r="G265" s="5" t="s">
        <v>20</v>
      </c>
      <c r="H265" s="5" t="s">
        <v>56</v>
      </c>
      <c r="I265" s="5" t="s">
        <v>39</v>
      </c>
      <c r="J265" s="5" t="s">
        <v>36</v>
      </c>
      <c r="K265" s="5" t="s">
        <v>24</v>
      </c>
      <c r="L265" s="5" t="s">
        <v>42</v>
      </c>
      <c r="M265" s="7">
        <v>1</v>
      </c>
      <c r="N265" s="8">
        <v>49.73</v>
      </c>
      <c r="O265" s="8">
        <f>SalesDataTable[[#This Row],[Units Sold]]*SalesDataTable[[#This Row],[Unit Price]]</f>
        <v>49.73</v>
      </c>
      <c r="P265" s="9">
        <v>0</v>
      </c>
      <c r="Q265" s="21">
        <f>SalesDataTable[[#This Row],[Units Sold]]*SalesDataTable[[#This Row],[Unit Price]]*SalesDataTable[[#This Row],[Discount %]]</f>
        <v>0</v>
      </c>
      <c r="R265" s="8">
        <v>22</v>
      </c>
      <c r="S265" s="8">
        <f t="shared" si="16"/>
        <v>49.73</v>
      </c>
      <c r="T265" s="8">
        <f t="shared" si="17"/>
        <v>22</v>
      </c>
      <c r="U265" s="8">
        <f t="shared" si="18"/>
        <v>27.729999999999997</v>
      </c>
      <c r="V265" s="10">
        <f t="shared" si="19"/>
        <v>0.55761109993967417</v>
      </c>
    </row>
    <row r="266" spans="1:22" ht="15.6" x14ac:dyDescent="0.3">
      <c r="A266" s="3">
        <v>2093</v>
      </c>
      <c r="B266" s="4">
        <v>46080</v>
      </c>
      <c r="C266" s="5">
        <f>YEAR(SalesDataTable[[#This Row],[Order Date]])</f>
        <v>2026</v>
      </c>
      <c r="D266" s="6" t="str">
        <f>"Q"&amp;ROUNDUP(MONTH(SalesDataTable[[#This Row],[Order Date]])/3,0)</f>
        <v>Q1</v>
      </c>
      <c r="E266" s="5">
        <f>MONTH(SalesDataTable[[#This Row],[Order Date]])</f>
        <v>2</v>
      </c>
      <c r="F266" s="6" t="str">
        <f>TEXT(SalesDataTable[[#This Row],[Order Date]],"MMM")</f>
        <v>Feb</v>
      </c>
      <c r="G266" s="5" t="s">
        <v>31</v>
      </c>
      <c r="H266" s="5" t="s">
        <v>72</v>
      </c>
      <c r="I266" s="5" t="s">
        <v>22</v>
      </c>
      <c r="J266" s="5" t="s">
        <v>23</v>
      </c>
      <c r="K266" s="5" t="s">
        <v>43</v>
      </c>
      <c r="L266" s="5" t="s">
        <v>71</v>
      </c>
      <c r="M266" s="7">
        <v>2</v>
      </c>
      <c r="N266" s="8">
        <v>126.19</v>
      </c>
      <c r="O266" s="8">
        <f>SalesDataTable[[#This Row],[Units Sold]]*SalesDataTable[[#This Row],[Unit Price]]</f>
        <v>252.38</v>
      </c>
      <c r="P266" s="9">
        <v>0</v>
      </c>
      <c r="Q266" s="21">
        <f>SalesDataTable[[#This Row],[Units Sold]]*SalesDataTable[[#This Row],[Unit Price]]*SalesDataTable[[#This Row],[Discount %]]</f>
        <v>0</v>
      </c>
      <c r="R266" s="8">
        <v>58.99</v>
      </c>
      <c r="S266" s="8">
        <f t="shared" si="16"/>
        <v>252.38</v>
      </c>
      <c r="T266" s="8">
        <f t="shared" si="17"/>
        <v>117.98</v>
      </c>
      <c r="U266" s="8">
        <f t="shared" si="18"/>
        <v>134.39999999999998</v>
      </c>
      <c r="V266" s="10">
        <f t="shared" si="19"/>
        <v>0.5325303114351374</v>
      </c>
    </row>
    <row r="267" spans="1:22" ht="15.6" x14ac:dyDescent="0.3">
      <c r="A267" s="3">
        <v>2136</v>
      </c>
      <c r="B267" s="4">
        <v>46080</v>
      </c>
      <c r="C267" s="5">
        <f>YEAR(SalesDataTable[[#This Row],[Order Date]])</f>
        <v>2026</v>
      </c>
      <c r="D267" s="6" t="str">
        <f>"Q"&amp;ROUNDUP(MONTH(SalesDataTable[[#This Row],[Order Date]])/3,0)</f>
        <v>Q1</v>
      </c>
      <c r="E267" s="5">
        <f>MONTH(SalesDataTable[[#This Row],[Order Date]])</f>
        <v>2</v>
      </c>
      <c r="F267" s="6" t="str">
        <f>TEXT(SalesDataTable[[#This Row],[Order Date]],"MMM")</f>
        <v>Feb</v>
      </c>
      <c r="G267" s="5" t="s">
        <v>26</v>
      </c>
      <c r="H267" s="5" t="s">
        <v>63</v>
      </c>
      <c r="I267" s="5" t="s">
        <v>22</v>
      </c>
      <c r="J267" s="5" t="s">
        <v>23</v>
      </c>
      <c r="K267" s="5" t="s">
        <v>34</v>
      </c>
      <c r="L267" s="5" t="s">
        <v>64</v>
      </c>
      <c r="M267" s="7">
        <v>2</v>
      </c>
      <c r="N267" s="8">
        <v>135.38999999999999</v>
      </c>
      <c r="O267" s="8">
        <f>SalesDataTable[[#This Row],[Units Sold]]*SalesDataTable[[#This Row],[Unit Price]]</f>
        <v>270.77999999999997</v>
      </c>
      <c r="P267" s="9">
        <v>0.05</v>
      </c>
      <c r="Q267" s="21">
        <f>SalesDataTable[[#This Row],[Units Sold]]*SalesDataTable[[#This Row],[Unit Price]]*SalesDataTable[[#This Row],[Discount %]]</f>
        <v>13.539</v>
      </c>
      <c r="R267" s="8">
        <v>65.69</v>
      </c>
      <c r="S267" s="8">
        <f t="shared" si="16"/>
        <v>257.24099999999999</v>
      </c>
      <c r="T267" s="8">
        <f t="shared" si="17"/>
        <v>131.38</v>
      </c>
      <c r="U267" s="8">
        <f t="shared" si="18"/>
        <v>125.86099999999999</v>
      </c>
      <c r="V267" s="10">
        <f t="shared" si="19"/>
        <v>0.48927270536189799</v>
      </c>
    </row>
    <row r="268" spans="1:22" ht="15.6" x14ac:dyDescent="0.3">
      <c r="A268" s="3">
        <v>3538</v>
      </c>
      <c r="B268" s="4">
        <v>46080</v>
      </c>
      <c r="C268" s="5">
        <f>YEAR(SalesDataTable[[#This Row],[Order Date]])</f>
        <v>2026</v>
      </c>
      <c r="D268" s="6" t="str">
        <f>"Q"&amp;ROUNDUP(MONTH(SalesDataTable[[#This Row],[Order Date]])/3,0)</f>
        <v>Q1</v>
      </c>
      <c r="E268" s="5">
        <f>MONTH(SalesDataTable[[#This Row],[Order Date]])</f>
        <v>2</v>
      </c>
      <c r="F268" s="6" t="str">
        <f>TEXT(SalesDataTable[[#This Row],[Order Date]],"MMM")</f>
        <v>Feb</v>
      </c>
      <c r="G268" s="5" t="s">
        <v>26</v>
      </c>
      <c r="H268" s="5" t="s">
        <v>69</v>
      </c>
      <c r="I268" s="5" t="s">
        <v>28</v>
      </c>
      <c r="J268" s="5" t="s">
        <v>36</v>
      </c>
      <c r="K268" s="5" t="s">
        <v>54</v>
      </c>
      <c r="L268" s="5" t="s">
        <v>55</v>
      </c>
      <c r="M268" s="7">
        <v>12</v>
      </c>
      <c r="N268" s="8">
        <v>41.27</v>
      </c>
      <c r="O268" s="8">
        <f>SalesDataTable[[#This Row],[Units Sold]]*SalesDataTable[[#This Row],[Unit Price]]</f>
        <v>495.24</v>
      </c>
      <c r="P268" s="9">
        <v>0.1</v>
      </c>
      <c r="Q268" s="21">
        <f>SalesDataTable[[#This Row],[Units Sold]]*SalesDataTable[[#This Row],[Unit Price]]*SalesDataTable[[#This Row],[Discount %]]</f>
        <v>49.524000000000001</v>
      </c>
      <c r="R268" s="8">
        <v>14.71</v>
      </c>
      <c r="S268" s="8">
        <f t="shared" si="16"/>
        <v>445.71600000000001</v>
      </c>
      <c r="T268" s="8">
        <f t="shared" si="17"/>
        <v>176.52</v>
      </c>
      <c r="U268" s="8">
        <f t="shared" si="18"/>
        <v>269.19600000000003</v>
      </c>
      <c r="V268" s="10">
        <f t="shared" si="19"/>
        <v>0.60396306168053204</v>
      </c>
    </row>
    <row r="269" spans="1:22" ht="15.6" x14ac:dyDescent="0.3">
      <c r="A269" s="3">
        <v>3891</v>
      </c>
      <c r="B269" s="4">
        <v>46080</v>
      </c>
      <c r="C269" s="5">
        <f>YEAR(SalesDataTable[[#This Row],[Order Date]])</f>
        <v>2026</v>
      </c>
      <c r="D269" s="6" t="str">
        <f>"Q"&amp;ROUNDUP(MONTH(SalesDataTable[[#This Row],[Order Date]])/3,0)</f>
        <v>Q1</v>
      </c>
      <c r="E269" s="5">
        <f>MONTH(SalesDataTable[[#This Row],[Order Date]])</f>
        <v>2</v>
      </c>
      <c r="F269" s="6" t="str">
        <f>TEXT(SalesDataTable[[#This Row],[Order Date]],"MMM")</f>
        <v>Feb</v>
      </c>
      <c r="G269" s="5" t="s">
        <v>20</v>
      </c>
      <c r="H269" s="5" t="s">
        <v>21</v>
      </c>
      <c r="I269" s="5" t="s">
        <v>39</v>
      </c>
      <c r="J269" s="5" t="s">
        <v>23</v>
      </c>
      <c r="K269" s="5" t="s">
        <v>24</v>
      </c>
      <c r="L269" s="5" t="s">
        <v>25</v>
      </c>
      <c r="M269" s="7">
        <v>1</v>
      </c>
      <c r="N269" s="8">
        <v>82.04</v>
      </c>
      <c r="O269" s="8">
        <f>SalesDataTable[[#This Row],[Units Sold]]*SalesDataTable[[#This Row],[Unit Price]]</f>
        <v>82.04</v>
      </c>
      <c r="P269" s="9">
        <v>0.1</v>
      </c>
      <c r="Q269" s="21">
        <f>SalesDataTable[[#This Row],[Units Sold]]*SalesDataTable[[#This Row],[Unit Price]]*SalesDataTable[[#This Row],[Discount %]]</f>
        <v>8.2040000000000006</v>
      </c>
      <c r="R269" s="8">
        <v>41.46</v>
      </c>
      <c r="S269" s="8">
        <f t="shared" si="16"/>
        <v>73.836000000000013</v>
      </c>
      <c r="T269" s="8">
        <f t="shared" si="17"/>
        <v>41.46</v>
      </c>
      <c r="U269" s="8">
        <f t="shared" si="18"/>
        <v>32.376000000000012</v>
      </c>
      <c r="V269" s="10">
        <f t="shared" si="19"/>
        <v>0.43848529172761264</v>
      </c>
    </row>
    <row r="270" spans="1:22" ht="15.6" x14ac:dyDescent="0.3">
      <c r="A270" s="3">
        <v>3917</v>
      </c>
      <c r="B270" s="4">
        <v>46080</v>
      </c>
      <c r="C270" s="5">
        <f>YEAR(SalesDataTable[[#This Row],[Order Date]])</f>
        <v>2026</v>
      </c>
      <c r="D270" s="6" t="str">
        <f>"Q"&amp;ROUNDUP(MONTH(SalesDataTable[[#This Row],[Order Date]])/3,0)</f>
        <v>Q1</v>
      </c>
      <c r="E270" s="5">
        <f>MONTH(SalesDataTable[[#This Row],[Order Date]])</f>
        <v>2</v>
      </c>
      <c r="F270" s="6" t="str">
        <f>TEXT(SalesDataTable[[#This Row],[Order Date]],"MMM")</f>
        <v>Feb</v>
      </c>
      <c r="G270" s="5" t="s">
        <v>40</v>
      </c>
      <c r="H270" s="5" t="s">
        <v>41</v>
      </c>
      <c r="I270" s="5" t="s">
        <v>22</v>
      </c>
      <c r="J270" s="5" t="s">
        <v>23</v>
      </c>
      <c r="K270" s="5" t="s">
        <v>34</v>
      </c>
      <c r="L270" s="5" t="s">
        <v>35</v>
      </c>
      <c r="M270" s="7">
        <v>3</v>
      </c>
      <c r="N270" s="8">
        <v>36.630000000000003</v>
      </c>
      <c r="O270" s="8">
        <f>SalesDataTable[[#This Row],[Units Sold]]*SalesDataTable[[#This Row],[Unit Price]]</f>
        <v>109.89000000000001</v>
      </c>
      <c r="P270" s="9">
        <v>0</v>
      </c>
      <c r="Q270" s="21">
        <f>SalesDataTable[[#This Row],[Units Sold]]*SalesDataTable[[#This Row],[Unit Price]]*SalesDataTable[[#This Row],[Discount %]]</f>
        <v>0</v>
      </c>
      <c r="R270" s="8">
        <v>13.26</v>
      </c>
      <c r="S270" s="8">
        <f t="shared" si="16"/>
        <v>109.89000000000001</v>
      </c>
      <c r="T270" s="8">
        <f t="shared" si="17"/>
        <v>39.78</v>
      </c>
      <c r="U270" s="8">
        <f t="shared" si="18"/>
        <v>70.110000000000014</v>
      </c>
      <c r="V270" s="10">
        <f t="shared" si="19"/>
        <v>0.63800163800163801</v>
      </c>
    </row>
    <row r="271" spans="1:22" ht="15.6" x14ac:dyDescent="0.3">
      <c r="A271" s="3">
        <v>4594</v>
      </c>
      <c r="B271" s="4">
        <v>46080</v>
      </c>
      <c r="C271" s="5">
        <f>YEAR(SalesDataTable[[#This Row],[Order Date]])</f>
        <v>2026</v>
      </c>
      <c r="D271" s="6" t="str">
        <f>"Q"&amp;ROUNDUP(MONTH(SalesDataTable[[#This Row],[Order Date]])/3,0)</f>
        <v>Q1</v>
      </c>
      <c r="E271" s="5">
        <f>MONTH(SalesDataTable[[#This Row],[Order Date]])</f>
        <v>2</v>
      </c>
      <c r="F271" s="6" t="str">
        <f>TEXT(SalesDataTable[[#This Row],[Order Date]],"MMM")</f>
        <v>Feb</v>
      </c>
      <c r="G271" s="5" t="s">
        <v>40</v>
      </c>
      <c r="H271" s="5" t="s">
        <v>51</v>
      </c>
      <c r="I271" s="5" t="s">
        <v>39</v>
      </c>
      <c r="J271" s="5" t="s">
        <v>23</v>
      </c>
      <c r="K271" s="5" t="s">
        <v>29</v>
      </c>
      <c r="L271" s="5" t="s">
        <v>30</v>
      </c>
      <c r="M271" s="7">
        <v>5</v>
      </c>
      <c r="N271" s="8">
        <v>92.94</v>
      </c>
      <c r="O271" s="8">
        <f>SalesDataTable[[#This Row],[Units Sold]]*SalesDataTable[[#This Row],[Unit Price]]</f>
        <v>464.7</v>
      </c>
      <c r="P271" s="9">
        <v>0.05</v>
      </c>
      <c r="Q271" s="21">
        <f>SalesDataTable[[#This Row],[Units Sold]]*SalesDataTable[[#This Row],[Unit Price]]*SalesDataTable[[#This Row],[Discount %]]</f>
        <v>23.234999999999999</v>
      </c>
      <c r="R271" s="8">
        <v>46.47</v>
      </c>
      <c r="S271" s="8">
        <f t="shared" si="16"/>
        <v>441.46499999999997</v>
      </c>
      <c r="T271" s="8">
        <f t="shared" si="17"/>
        <v>232.35</v>
      </c>
      <c r="U271" s="8">
        <f t="shared" si="18"/>
        <v>209.11499999999998</v>
      </c>
      <c r="V271" s="10">
        <f t="shared" si="19"/>
        <v>0.47368421052631576</v>
      </c>
    </row>
    <row r="272" spans="1:22" ht="15.6" x14ac:dyDescent="0.3">
      <c r="A272" s="3">
        <v>4750</v>
      </c>
      <c r="B272" s="4">
        <v>46080</v>
      </c>
      <c r="C272" s="5">
        <f>YEAR(SalesDataTable[[#This Row],[Order Date]])</f>
        <v>2026</v>
      </c>
      <c r="D272" s="6" t="str">
        <f>"Q"&amp;ROUNDUP(MONTH(SalesDataTable[[#This Row],[Order Date]])/3,0)</f>
        <v>Q1</v>
      </c>
      <c r="E272" s="5">
        <f>MONTH(SalesDataTable[[#This Row],[Order Date]])</f>
        <v>2</v>
      </c>
      <c r="F272" s="6" t="str">
        <f>TEXT(SalesDataTable[[#This Row],[Order Date]],"MMM")</f>
        <v>Feb</v>
      </c>
      <c r="G272" s="5" t="s">
        <v>26</v>
      </c>
      <c r="H272" s="5" t="s">
        <v>63</v>
      </c>
      <c r="I272" s="5" t="s">
        <v>39</v>
      </c>
      <c r="J272" s="5" t="s">
        <v>23</v>
      </c>
      <c r="K272" s="5" t="s">
        <v>54</v>
      </c>
      <c r="L272" s="5" t="s">
        <v>58</v>
      </c>
      <c r="M272" s="7">
        <v>2</v>
      </c>
      <c r="N272" s="8">
        <v>120.44</v>
      </c>
      <c r="O272" s="8">
        <f>SalesDataTable[[#This Row],[Units Sold]]*SalesDataTable[[#This Row],[Unit Price]]</f>
        <v>240.88</v>
      </c>
      <c r="P272" s="9">
        <v>0.05</v>
      </c>
      <c r="Q272" s="21">
        <f>SalesDataTable[[#This Row],[Units Sold]]*SalesDataTable[[#This Row],[Unit Price]]*SalesDataTable[[#This Row],[Discount %]]</f>
        <v>12.044</v>
      </c>
      <c r="R272" s="8">
        <v>68.98</v>
      </c>
      <c r="S272" s="8">
        <f t="shared" si="16"/>
        <v>228.83599999999998</v>
      </c>
      <c r="T272" s="8">
        <f t="shared" si="17"/>
        <v>137.96</v>
      </c>
      <c r="U272" s="8">
        <f t="shared" si="18"/>
        <v>90.875999999999976</v>
      </c>
      <c r="V272" s="10">
        <f t="shared" si="19"/>
        <v>0.3971228303239</v>
      </c>
    </row>
    <row r="273" spans="1:22" ht="15.6" x14ac:dyDescent="0.3">
      <c r="A273" s="3">
        <v>4960</v>
      </c>
      <c r="B273" s="4">
        <v>46080</v>
      </c>
      <c r="C273" s="5">
        <f>YEAR(SalesDataTable[[#This Row],[Order Date]])</f>
        <v>2026</v>
      </c>
      <c r="D273" s="6" t="str">
        <f>"Q"&amp;ROUNDUP(MONTH(SalesDataTable[[#This Row],[Order Date]])/3,0)</f>
        <v>Q1</v>
      </c>
      <c r="E273" s="5">
        <f>MONTH(SalesDataTable[[#This Row],[Order Date]])</f>
        <v>2</v>
      </c>
      <c r="F273" s="6" t="str">
        <f>TEXT(SalesDataTable[[#This Row],[Order Date]],"MMM")</f>
        <v>Feb</v>
      </c>
      <c r="G273" s="5" t="s">
        <v>26</v>
      </c>
      <c r="H273" s="5" t="s">
        <v>47</v>
      </c>
      <c r="I273" s="5" t="s">
        <v>48</v>
      </c>
      <c r="J273" s="5" t="s">
        <v>33</v>
      </c>
      <c r="K273" s="5" t="s">
        <v>34</v>
      </c>
      <c r="L273" s="5" t="s">
        <v>35</v>
      </c>
      <c r="M273" s="7">
        <v>2</v>
      </c>
      <c r="N273" s="8">
        <v>36.130000000000003</v>
      </c>
      <c r="O273" s="8">
        <f>SalesDataTable[[#This Row],[Units Sold]]*SalesDataTable[[#This Row],[Unit Price]]</f>
        <v>72.260000000000005</v>
      </c>
      <c r="P273" s="9">
        <v>0</v>
      </c>
      <c r="Q273" s="21">
        <f>SalesDataTable[[#This Row],[Units Sold]]*SalesDataTable[[#This Row],[Unit Price]]*SalesDataTable[[#This Row],[Discount %]]</f>
        <v>0</v>
      </c>
      <c r="R273" s="8">
        <v>13.72</v>
      </c>
      <c r="S273" s="8">
        <f t="shared" si="16"/>
        <v>72.260000000000005</v>
      </c>
      <c r="T273" s="8">
        <f t="shared" si="17"/>
        <v>27.44</v>
      </c>
      <c r="U273" s="8">
        <f t="shared" si="18"/>
        <v>44.820000000000007</v>
      </c>
      <c r="V273" s="10">
        <f t="shared" si="19"/>
        <v>0.62026017160254643</v>
      </c>
    </row>
    <row r="274" spans="1:22" ht="15.6" x14ac:dyDescent="0.3">
      <c r="A274" s="3">
        <v>4245</v>
      </c>
      <c r="B274" s="4">
        <v>46081</v>
      </c>
      <c r="C274" s="5">
        <f>YEAR(SalesDataTable[[#This Row],[Order Date]])</f>
        <v>2026</v>
      </c>
      <c r="D274" s="6" t="str">
        <f>"Q"&amp;ROUNDUP(MONTH(SalesDataTable[[#This Row],[Order Date]])/3,0)</f>
        <v>Q1</v>
      </c>
      <c r="E274" s="5">
        <f>MONTH(SalesDataTable[[#This Row],[Order Date]])</f>
        <v>2</v>
      </c>
      <c r="F274" s="6" t="str">
        <f>TEXT(SalesDataTable[[#This Row],[Order Date]],"MMM")</f>
        <v>Feb</v>
      </c>
      <c r="G274" s="5" t="s">
        <v>26</v>
      </c>
      <c r="H274" s="5" t="s">
        <v>27</v>
      </c>
      <c r="I274" s="5" t="s">
        <v>39</v>
      </c>
      <c r="J274" s="5" t="s">
        <v>23</v>
      </c>
      <c r="K274" s="5" t="s">
        <v>54</v>
      </c>
      <c r="L274" s="5" t="s">
        <v>58</v>
      </c>
      <c r="M274" s="7">
        <v>1</v>
      </c>
      <c r="N274" s="8">
        <v>124.97</v>
      </c>
      <c r="O274" s="8">
        <f>SalesDataTable[[#This Row],[Units Sold]]*SalesDataTable[[#This Row],[Unit Price]]</f>
        <v>124.97</v>
      </c>
      <c r="P274" s="9">
        <v>0.1</v>
      </c>
      <c r="Q274" s="21">
        <f>SalesDataTable[[#This Row],[Units Sold]]*SalesDataTable[[#This Row],[Unit Price]]*SalesDataTable[[#This Row],[Discount %]]</f>
        <v>12.497</v>
      </c>
      <c r="R274" s="8">
        <v>69.790000000000006</v>
      </c>
      <c r="S274" s="8">
        <f t="shared" si="16"/>
        <v>112.473</v>
      </c>
      <c r="T274" s="8">
        <f t="shared" si="17"/>
        <v>69.790000000000006</v>
      </c>
      <c r="U274" s="8">
        <f t="shared" si="18"/>
        <v>42.682999999999993</v>
      </c>
      <c r="V274" s="10">
        <f t="shared" si="19"/>
        <v>0.37949552337005321</v>
      </c>
    </row>
    <row r="275" spans="1:22" ht="15.6" x14ac:dyDescent="0.3">
      <c r="A275" s="3">
        <v>4664</v>
      </c>
      <c r="B275" s="4">
        <v>46081</v>
      </c>
      <c r="C275" s="5">
        <f>YEAR(SalesDataTable[[#This Row],[Order Date]])</f>
        <v>2026</v>
      </c>
      <c r="D275" s="6" t="str">
        <f>"Q"&amp;ROUNDUP(MONTH(SalesDataTable[[#This Row],[Order Date]])/3,0)</f>
        <v>Q1</v>
      </c>
      <c r="E275" s="5">
        <f>MONTH(SalesDataTable[[#This Row],[Order Date]])</f>
        <v>2</v>
      </c>
      <c r="F275" s="6" t="str">
        <f>TEXT(SalesDataTable[[#This Row],[Order Date]],"MMM")</f>
        <v>Feb</v>
      </c>
      <c r="G275" s="5" t="s">
        <v>40</v>
      </c>
      <c r="H275" s="5" t="s">
        <v>67</v>
      </c>
      <c r="I275" s="5" t="s">
        <v>22</v>
      </c>
      <c r="J275" s="5" t="s">
        <v>23</v>
      </c>
      <c r="K275" s="5" t="s">
        <v>34</v>
      </c>
      <c r="L275" s="5" t="s">
        <v>68</v>
      </c>
      <c r="M275" s="7">
        <v>1</v>
      </c>
      <c r="N275" s="8">
        <v>163.31</v>
      </c>
      <c r="O275" s="8">
        <f>SalesDataTable[[#This Row],[Units Sold]]*SalesDataTable[[#This Row],[Unit Price]]</f>
        <v>163.31</v>
      </c>
      <c r="P275" s="9">
        <v>0.05</v>
      </c>
      <c r="Q275" s="21">
        <f>SalesDataTable[[#This Row],[Units Sold]]*SalesDataTable[[#This Row],[Unit Price]]*SalesDataTable[[#This Row],[Discount %]]</f>
        <v>8.1654999999999998</v>
      </c>
      <c r="R275" s="8">
        <v>87.22</v>
      </c>
      <c r="S275" s="8">
        <f t="shared" si="16"/>
        <v>155.14449999999999</v>
      </c>
      <c r="T275" s="8">
        <f t="shared" si="17"/>
        <v>87.22</v>
      </c>
      <c r="U275" s="8">
        <f t="shared" si="18"/>
        <v>67.924499999999995</v>
      </c>
      <c r="V275" s="10">
        <f t="shared" si="19"/>
        <v>0.43781442461705056</v>
      </c>
    </row>
    <row r="276" spans="1:22" ht="15.6" x14ac:dyDescent="0.3">
      <c r="A276" s="3">
        <v>383</v>
      </c>
      <c r="B276" s="4">
        <v>46082</v>
      </c>
      <c r="C276" s="5">
        <f>YEAR(SalesDataTable[[#This Row],[Order Date]])</f>
        <v>2026</v>
      </c>
      <c r="D276" s="6" t="str">
        <f>"Q"&amp;ROUNDUP(MONTH(SalesDataTable[[#This Row],[Order Date]])/3,0)</f>
        <v>Q1</v>
      </c>
      <c r="E276" s="5">
        <f>MONTH(SalesDataTable[[#This Row],[Order Date]])</f>
        <v>3</v>
      </c>
      <c r="F276" s="6" t="str">
        <f>TEXT(SalesDataTable[[#This Row],[Order Date]],"MMM")</f>
        <v>Mar</v>
      </c>
      <c r="G276" s="5" t="s">
        <v>31</v>
      </c>
      <c r="H276" s="5" t="s">
        <v>32</v>
      </c>
      <c r="I276" s="5" t="s">
        <v>39</v>
      </c>
      <c r="J276" s="5" t="s">
        <v>23</v>
      </c>
      <c r="K276" s="5" t="s">
        <v>29</v>
      </c>
      <c r="L276" s="5" t="s">
        <v>30</v>
      </c>
      <c r="M276" s="7">
        <v>3</v>
      </c>
      <c r="N276" s="8">
        <v>92.76</v>
      </c>
      <c r="O276" s="8">
        <f>SalesDataTable[[#This Row],[Units Sold]]*SalesDataTable[[#This Row],[Unit Price]]</f>
        <v>278.28000000000003</v>
      </c>
      <c r="P276" s="9">
        <v>0</v>
      </c>
      <c r="Q276" s="21">
        <f>SalesDataTable[[#This Row],[Units Sold]]*SalesDataTable[[#This Row],[Unit Price]]*SalesDataTable[[#This Row],[Discount %]]</f>
        <v>0</v>
      </c>
      <c r="R276" s="8">
        <v>45.84</v>
      </c>
      <c r="S276" s="8">
        <f t="shared" si="16"/>
        <v>278.28000000000003</v>
      </c>
      <c r="T276" s="8">
        <f t="shared" si="17"/>
        <v>137.52000000000001</v>
      </c>
      <c r="U276" s="8">
        <f t="shared" si="18"/>
        <v>140.76000000000002</v>
      </c>
      <c r="V276" s="10">
        <f t="shared" si="19"/>
        <v>0.50582147477360928</v>
      </c>
    </row>
    <row r="277" spans="1:22" ht="15.6" x14ac:dyDescent="0.3">
      <c r="A277" s="3">
        <v>730</v>
      </c>
      <c r="B277" s="4">
        <v>46082</v>
      </c>
      <c r="C277" s="5">
        <f>YEAR(SalesDataTable[[#This Row],[Order Date]])</f>
        <v>2026</v>
      </c>
      <c r="D277" s="6" t="str">
        <f>"Q"&amp;ROUNDUP(MONTH(SalesDataTable[[#This Row],[Order Date]])/3,0)</f>
        <v>Q1</v>
      </c>
      <c r="E277" s="5">
        <f>MONTH(SalesDataTable[[#This Row],[Order Date]])</f>
        <v>3</v>
      </c>
      <c r="F277" s="6" t="str">
        <f>TEXT(SalesDataTable[[#This Row],[Order Date]],"MMM")</f>
        <v>Mar</v>
      </c>
      <c r="G277" s="5" t="s">
        <v>20</v>
      </c>
      <c r="H277" s="5" t="s">
        <v>70</v>
      </c>
      <c r="I277" s="5" t="s">
        <v>28</v>
      </c>
      <c r="J277" s="5" t="s">
        <v>36</v>
      </c>
      <c r="K277" s="5" t="s">
        <v>54</v>
      </c>
      <c r="L277" s="5" t="s">
        <v>55</v>
      </c>
      <c r="M277" s="7">
        <v>5</v>
      </c>
      <c r="N277" s="8">
        <v>41.31</v>
      </c>
      <c r="O277" s="8">
        <f>SalesDataTable[[#This Row],[Units Sold]]*SalesDataTable[[#This Row],[Unit Price]]</f>
        <v>206.55</v>
      </c>
      <c r="P277" s="9">
        <v>0.1</v>
      </c>
      <c r="Q277" s="21">
        <f>SalesDataTable[[#This Row],[Units Sold]]*SalesDataTable[[#This Row],[Unit Price]]*SalesDataTable[[#This Row],[Discount %]]</f>
        <v>20.655000000000001</v>
      </c>
      <c r="R277" s="8">
        <v>15.14</v>
      </c>
      <c r="S277" s="8">
        <f t="shared" si="16"/>
        <v>185.89500000000001</v>
      </c>
      <c r="T277" s="8">
        <f t="shared" si="17"/>
        <v>75.7</v>
      </c>
      <c r="U277" s="8">
        <f t="shared" si="18"/>
        <v>110.19500000000001</v>
      </c>
      <c r="V277" s="10">
        <f t="shared" si="19"/>
        <v>0.59278087092175691</v>
      </c>
    </row>
    <row r="278" spans="1:22" ht="15.6" x14ac:dyDescent="0.3">
      <c r="A278" s="3">
        <v>985</v>
      </c>
      <c r="B278" s="4">
        <v>46082</v>
      </c>
      <c r="C278" s="5">
        <f>YEAR(SalesDataTable[[#This Row],[Order Date]])</f>
        <v>2026</v>
      </c>
      <c r="D278" s="6" t="str">
        <f>"Q"&amp;ROUNDUP(MONTH(SalesDataTable[[#This Row],[Order Date]])/3,0)</f>
        <v>Q1</v>
      </c>
      <c r="E278" s="5">
        <f>MONTH(SalesDataTable[[#This Row],[Order Date]])</f>
        <v>3</v>
      </c>
      <c r="F278" s="6" t="str">
        <f>TEXT(SalesDataTable[[#This Row],[Order Date]],"MMM")</f>
        <v>Mar</v>
      </c>
      <c r="G278" s="5" t="s">
        <v>26</v>
      </c>
      <c r="H278" s="5" t="s">
        <v>69</v>
      </c>
      <c r="I278" s="5" t="s">
        <v>48</v>
      </c>
      <c r="J278" s="5" t="s">
        <v>33</v>
      </c>
      <c r="K278" s="5" t="s">
        <v>54</v>
      </c>
      <c r="L278" s="5" t="s">
        <v>55</v>
      </c>
      <c r="M278" s="7">
        <v>2</v>
      </c>
      <c r="N278" s="8">
        <v>41.23</v>
      </c>
      <c r="O278" s="8">
        <f>SalesDataTable[[#This Row],[Units Sold]]*SalesDataTable[[#This Row],[Unit Price]]</f>
        <v>82.46</v>
      </c>
      <c r="P278" s="9">
        <v>0</v>
      </c>
      <c r="Q278" s="21">
        <f>SalesDataTable[[#This Row],[Units Sold]]*SalesDataTable[[#This Row],[Unit Price]]*SalesDataTable[[#This Row],[Discount %]]</f>
        <v>0</v>
      </c>
      <c r="R278" s="8">
        <v>14.28</v>
      </c>
      <c r="S278" s="8">
        <f t="shared" si="16"/>
        <v>82.46</v>
      </c>
      <c r="T278" s="8">
        <f t="shared" si="17"/>
        <v>28.56</v>
      </c>
      <c r="U278" s="8">
        <f t="shared" si="18"/>
        <v>53.899999999999991</v>
      </c>
      <c r="V278" s="10">
        <f t="shared" si="19"/>
        <v>0.65365025466893034</v>
      </c>
    </row>
    <row r="279" spans="1:22" ht="15.6" x14ac:dyDescent="0.3">
      <c r="A279" s="3">
        <v>1457</v>
      </c>
      <c r="B279" s="4">
        <v>46082</v>
      </c>
      <c r="C279" s="5">
        <f>YEAR(SalesDataTable[[#This Row],[Order Date]])</f>
        <v>2026</v>
      </c>
      <c r="D279" s="6" t="str">
        <f>"Q"&amp;ROUNDUP(MONTH(SalesDataTable[[#This Row],[Order Date]])/3,0)</f>
        <v>Q1</v>
      </c>
      <c r="E279" s="5">
        <f>MONTH(SalesDataTable[[#This Row],[Order Date]])</f>
        <v>3</v>
      </c>
      <c r="F279" s="6" t="str">
        <f>TEXT(SalesDataTable[[#This Row],[Order Date]],"MMM")</f>
        <v>Mar</v>
      </c>
      <c r="G279" s="5" t="s">
        <v>26</v>
      </c>
      <c r="H279" s="5" t="s">
        <v>27</v>
      </c>
      <c r="I279" s="5" t="s">
        <v>22</v>
      </c>
      <c r="J279" s="5" t="s">
        <v>33</v>
      </c>
      <c r="K279" s="5" t="s">
        <v>34</v>
      </c>
      <c r="L279" s="5" t="s">
        <v>35</v>
      </c>
      <c r="M279" s="7">
        <v>1</v>
      </c>
      <c r="N279" s="8">
        <v>36.47</v>
      </c>
      <c r="O279" s="8">
        <f>SalesDataTable[[#This Row],[Units Sold]]*SalesDataTable[[#This Row],[Unit Price]]</f>
        <v>36.47</v>
      </c>
      <c r="P279" s="9">
        <v>0.05</v>
      </c>
      <c r="Q279" s="21">
        <f>SalesDataTable[[#This Row],[Units Sold]]*SalesDataTable[[#This Row],[Unit Price]]*SalesDataTable[[#This Row],[Discount %]]</f>
        <v>1.8235000000000001</v>
      </c>
      <c r="R279" s="8">
        <v>13.21</v>
      </c>
      <c r="S279" s="8">
        <f t="shared" si="16"/>
        <v>34.646499999999996</v>
      </c>
      <c r="T279" s="8">
        <f t="shared" si="17"/>
        <v>13.21</v>
      </c>
      <c r="U279" s="8">
        <f t="shared" si="18"/>
        <v>21.436499999999995</v>
      </c>
      <c r="V279" s="10">
        <f t="shared" si="19"/>
        <v>0.61872050567878423</v>
      </c>
    </row>
    <row r="280" spans="1:22" ht="15.6" x14ac:dyDescent="0.3">
      <c r="A280" s="3">
        <v>2558</v>
      </c>
      <c r="B280" s="4">
        <v>46082</v>
      </c>
      <c r="C280" s="5">
        <f>YEAR(SalesDataTable[[#This Row],[Order Date]])</f>
        <v>2026</v>
      </c>
      <c r="D280" s="6" t="str">
        <f>"Q"&amp;ROUNDUP(MONTH(SalesDataTable[[#This Row],[Order Date]])/3,0)</f>
        <v>Q1</v>
      </c>
      <c r="E280" s="5">
        <f>MONTH(SalesDataTable[[#This Row],[Order Date]])</f>
        <v>3</v>
      </c>
      <c r="F280" s="6" t="str">
        <f>TEXT(SalesDataTable[[#This Row],[Order Date]],"MMM")</f>
        <v>Mar</v>
      </c>
      <c r="G280" s="5" t="s">
        <v>20</v>
      </c>
      <c r="H280" s="5" t="s">
        <v>70</v>
      </c>
      <c r="I280" s="5" t="s">
        <v>48</v>
      </c>
      <c r="J280" s="5" t="s">
        <v>33</v>
      </c>
      <c r="K280" s="5" t="s">
        <v>54</v>
      </c>
      <c r="L280" s="5" t="s">
        <v>62</v>
      </c>
      <c r="M280" s="7">
        <v>1</v>
      </c>
      <c r="N280" s="8">
        <v>36.67</v>
      </c>
      <c r="O280" s="8">
        <f>SalesDataTable[[#This Row],[Units Sold]]*SalesDataTable[[#This Row],[Unit Price]]</f>
        <v>36.67</v>
      </c>
      <c r="P280" s="9">
        <v>0</v>
      </c>
      <c r="Q280" s="21">
        <f>SalesDataTable[[#This Row],[Units Sold]]*SalesDataTable[[#This Row],[Unit Price]]*SalesDataTable[[#This Row],[Discount %]]</f>
        <v>0</v>
      </c>
      <c r="R280" s="8">
        <v>13.97</v>
      </c>
      <c r="S280" s="8">
        <f t="shared" si="16"/>
        <v>36.67</v>
      </c>
      <c r="T280" s="8">
        <f t="shared" si="17"/>
        <v>13.97</v>
      </c>
      <c r="U280" s="8">
        <f t="shared" si="18"/>
        <v>22.700000000000003</v>
      </c>
      <c r="V280" s="10">
        <f t="shared" si="19"/>
        <v>0.61903463321516228</v>
      </c>
    </row>
    <row r="281" spans="1:22" ht="15.6" x14ac:dyDescent="0.3">
      <c r="A281" s="3">
        <v>3024</v>
      </c>
      <c r="B281" s="4">
        <v>46082</v>
      </c>
      <c r="C281" s="5">
        <f>YEAR(SalesDataTable[[#This Row],[Order Date]])</f>
        <v>2026</v>
      </c>
      <c r="D281" s="6" t="str">
        <f>"Q"&amp;ROUNDUP(MONTH(SalesDataTable[[#This Row],[Order Date]])/3,0)</f>
        <v>Q1</v>
      </c>
      <c r="E281" s="5">
        <f>MONTH(SalesDataTable[[#This Row],[Order Date]])</f>
        <v>3</v>
      </c>
      <c r="F281" s="6" t="str">
        <f>TEXT(SalesDataTable[[#This Row],[Order Date]],"MMM")</f>
        <v>Mar</v>
      </c>
      <c r="G281" s="5" t="s">
        <v>26</v>
      </c>
      <c r="H281" s="5" t="s">
        <v>61</v>
      </c>
      <c r="I281" s="5" t="s">
        <v>22</v>
      </c>
      <c r="J281" s="5" t="s">
        <v>36</v>
      </c>
      <c r="K281" s="5" t="s">
        <v>24</v>
      </c>
      <c r="L281" s="5" t="s">
        <v>42</v>
      </c>
      <c r="M281" s="7">
        <v>2</v>
      </c>
      <c r="N281" s="8">
        <v>51.87</v>
      </c>
      <c r="O281" s="8">
        <f>SalesDataTable[[#This Row],[Units Sold]]*SalesDataTable[[#This Row],[Unit Price]]</f>
        <v>103.74</v>
      </c>
      <c r="P281" s="9">
        <v>0.1</v>
      </c>
      <c r="Q281" s="21">
        <f>SalesDataTable[[#This Row],[Units Sold]]*SalesDataTable[[#This Row],[Unit Price]]*SalesDataTable[[#This Row],[Discount %]]</f>
        <v>10.374000000000001</v>
      </c>
      <c r="R281" s="8">
        <v>22.95</v>
      </c>
      <c r="S281" s="8">
        <f t="shared" si="16"/>
        <v>93.366</v>
      </c>
      <c r="T281" s="8">
        <f t="shared" si="17"/>
        <v>45.9</v>
      </c>
      <c r="U281" s="8">
        <f t="shared" si="18"/>
        <v>47.466000000000001</v>
      </c>
      <c r="V281" s="10">
        <f t="shared" si="19"/>
        <v>0.50838635049161363</v>
      </c>
    </row>
    <row r="282" spans="1:22" ht="15.6" x14ac:dyDescent="0.3">
      <c r="A282" s="3">
        <v>3225</v>
      </c>
      <c r="B282" s="4">
        <v>46082</v>
      </c>
      <c r="C282" s="5">
        <f>YEAR(SalesDataTable[[#This Row],[Order Date]])</f>
        <v>2026</v>
      </c>
      <c r="D282" s="6" t="str">
        <f>"Q"&amp;ROUNDUP(MONTH(SalesDataTable[[#This Row],[Order Date]])/3,0)</f>
        <v>Q1</v>
      </c>
      <c r="E282" s="5">
        <f>MONTH(SalesDataTable[[#This Row],[Order Date]])</f>
        <v>3</v>
      </c>
      <c r="F282" s="6" t="str">
        <f>TEXT(SalesDataTable[[#This Row],[Order Date]],"MMM")</f>
        <v>Mar</v>
      </c>
      <c r="G282" s="5" t="s">
        <v>31</v>
      </c>
      <c r="H282" s="5" t="s">
        <v>32</v>
      </c>
      <c r="I282" s="5" t="s">
        <v>39</v>
      </c>
      <c r="J282" s="5" t="s">
        <v>36</v>
      </c>
      <c r="K282" s="5" t="s">
        <v>43</v>
      </c>
      <c r="L282" s="5" t="s">
        <v>49</v>
      </c>
      <c r="M282" s="7">
        <v>1</v>
      </c>
      <c r="N282" s="8">
        <v>195.06</v>
      </c>
      <c r="O282" s="8">
        <f>SalesDataTable[[#This Row],[Units Sold]]*SalesDataTable[[#This Row],[Unit Price]]</f>
        <v>195.06</v>
      </c>
      <c r="P282" s="9">
        <v>0.1</v>
      </c>
      <c r="Q282" s="21">
        <f>SalesDataTable[[#This Row],[Units Sold]]*SalesDataTable[[#This Row],[Unit Price]]*SalesDataTable[[#This Row],[Discount %]]</f>
        <v>19.506</v>
      </c>
      <c r="R282" s="8">
        <v>106.68</v>
      </c>
      <c r="S282" s="8">
        <f t="shared" si="16"/>
        <v>175.554</v>
      </c>
      <c r="T282" s="8">
        <f t="shared" si="17"/>
        <v>106.68</v>
      </c>
      <c r="U282" s="8">
        <f t="shared" si="18"/>
        <v>68.873999999999995</v>
      </c>
      <c r="V282" s="10">
        <f t="shared" si="19"/>
        <v>0.39232372945076727</v>
      </c>
    </row>
    <row r="283" spans="1:22" ht="15.6" x14ac:dyDescent="0.3">
      <c r="A283" s="3">
        <v>3551</v>
      </c>
      <c r="B283" s="4">
        <v>46082</v>
      </c>
      <c r="C283" s="5">
        <f>YEAR(SalesDataTable[[#This Row],[Order Date]])</f>
        <v>2026</v>
      </c>
      <c r="D283" s="6" t="str">
        <f>"Q"&amp;ROUNDUP(MONTH(SalesDataTable[[#This Row],[Order Date]])/3,0)</f>
        <v>Q1</v>
      </c>
      <c r="E283" s="5">
        <f>MONTH(SalesDataTable[[#This Row],[Order Date]])</f>
        <v>3</v>
      </c>
      <c r="F283" s="6" t="str">
        <f>TEXT(SalesDataTable[[#This Row],[Order Date]],"MMM")</f>
        <v>Mar</v>
      </c>
      <c r="G283" s="5" t="s">
        <v>26</v>
      </c>
      <c r="H283" s="5" t="s">
        <v>61</v>
      </c>
      <c r="I283" s="5" t="s">
        <v>48</v>
      </c>
      <c r="J283" s="5" t="s">
        <v>23</v>
      </c>
      <c r="K283" s="5" t="s">
        <v>24</v>
      </c>
      <c r="L283" s="5" t="s">
        <v>50</v>
      </c>
      <c r="M283" s="7">
        <v>2</v>
      </c>
      <c r="N283" s="8">
        <v>100.79</v>
      </c>
      <c r="O283" s="8">
        <f>SalesDataTable[[#This Row],[Units Sold]]*SalesDataTable[[#This Row],[Unit Price]]</f>
        <v>201.58</v>
      </c>
      <c r="P283" s="9">
        <v>0.05</v>
      </c>
      <c r="Q283" s="21">
        <f>SalesDataTable[[#This Row],[Units Sold]]*SalesDataTable[[#This Row],[Unit Price]]*SalesDataTable[[#This Row],[Discount %]]</f>
        <v>10.079000000000001</v>
      </c>
      <c r="R283" s="8">
        <v>49</v>
      </c>
      <c r="S283" s="8">
        <f t="shared" si="16"/>
        <v>191.501</v>
      </c>
      <c r="T283" s="8">
        <f t="shared" si="17"/>
        <v>98</v>
      </c>
      <c r="U283" s="8">
        <f t="shared" si="18"/>
        <v>93.501000000000005</v>
      </c>
      <c r="V283" s="10">
        <f t="shared" si="19"/>
        <v>0.48825332504791097</v>
      </c>
    </row>
    <row r="284" spans="1:22" ht="15.6" x14ac:dyDescent="0.3">
      <c r="A284" s="3">
        <v>4157</v>
      </c>
      <c r="B284" s="4">
        <v>46082</v>
      </c>
      <c r="C284" s="5">
        <f>YEAR(SalesDataTable[[#This Row],[Order Date]])</f>
        <v>2026</v>
      </c>
      <c r="D284" s="6" t="str">
        <f>"Q"&amp;ROUNDUP(MONTH(SalesDataTable[[#This Row],[Order Date]])/3,0)</f>
        <v>Q1</v>
      </c>
      <c r="E284" s="5">
        <f>MONTH(SalesDataTable[[#This Row],[Order Date]])</f>
        <v>3</v>
      </c>
      <c r="F284" s="6" t="str">
        <f>TEXT(SalesDataTable[[#This Row],[Order Date]],"MMM")</f>
        <v>Mar</v>
      </c>
      <c r="G284" s="5" t="s">
        <v>40</v>
      </c>
      <c r="H284" s="5" t="s">
        <v>53</v>
      </c>
      <c r="I284" s="5" t="s">
        <v>22</v>
      </c>
      <c r="J284" s="5" t="s">
        <v>33</v>
      </c>
      <c r="K284" s="5" t="s">
        <v>24</v>
      </c>
      <c r="L284" s="5" t="s">
        <v>42</v>
      </c>
      <c r="M284" s="7">
        <v>5</v>
      </c>
      <c r="N284" s="8">
        <v>51.92</v>
      </c>
      <c r="O284" s="8">
        <f>SalesDataTable[[#This Row],[Units Sold]]*SalesDataTable[[#This Row],[Unit Price]]</f>
        <v>259.60000000000002</v>
      </c>
      <c r="P284" s="9">
        <v>0.15</v>
      </c>
      <c r="Q284" s="21">
        <f>SalesDataTable[[#This Row],[Units Sold]]*SalesDataTable[[#This Row],[Unit Price]]*SalesDataTable[[#This Row],[Discount %]]</f>
        <v>38.940000000000005</v>
      </c>
      <c r="R284" s="8">
        <v>22.24</v>
      </c>
      <c r="S284" s="8">
        <f t="shared" si="16"/>
        <v>220.66000000000003</v>
      </c>
      <c r="T284" s="8">
        <f t="shared" si="17"/>
        <v>111.19999999999999</v>
      </c>
      <c r="U284" s="8">
        <f t="shared" si="18"/>
        <v>109.46000000000004</v>
      </c>
      <c r="V284" s="10">
        <f t="shared" si="19"/>
        <v>0.49605728269736254</v>
      </c>
    </row>
    <row r="285" spans="1:22" ht="15.6" x14ac:dyDescent="0.3">
      <c r="A285" s="3">
        <v>4398</v>
      </c>
      <c r="B285" s="4">
        <v>46082</v>
      </c>
      <c r="C285" s="5">
        <f>YEAR(SalesDataTable[[#This Row],[Order Date]])</f>
        <v>2026</v>
      </c>
      <c r="D285" s="6" t="str">
        <f>"Q"&amp;ROUNDUP(MONTH(SalesDataTable[[#This Row],[Order Date]])/3,0)</f>
        <v>Q1</v>
      </c>
      <c r="E285" s="5">
        <f>MONTH(SalesDataTable[[#This Row],[Order Date]])</f>
        <v>3</v>
      </c>
      <c r="F285" s="6" t="str">
        <f>TEXT(SalesDataTable[[#This Row],[Order Date]],"MMM")</f>
        <v>Mar</v>
      </c>
      <c r="G285" s="5" t="s">
        <v>40</v>
      </c>
      <c r="H285" s="5" t="s">
        <v>51</v>
      </c>
      <c r="I285" s="5" t="s">
        <v>22</v>
      </c>
      <c r="J285" s="5" t="s">
        <v>33</v>
      </c>
      <c r="K285" s="5" t="s">
        <v>43</v>
      </c>
      <c r="L285" s="5" t="s">
        <v>71</v>
      </c>
      <c r="M285" s="7">
        <v>1</v>
      </c>
      <c r="N285" s="8">
        <v>123.99</v>
      </c>
      <c r="O285" s="8">
        <f>SalesDataTable[[#This Row],[Units Sold]]*SalesDataTable[[#This Row],[Unit Price]]</f>
        <v>123.99</v>
      </c>
      <c r="P285" s="9">
        <v>0.05</v>
      </c>
      <c r="Q285" s="21">
        <f>SalesDataTable[[#This Row],[Units Sold]]*SalesDataTable[[#This Row],[Unit Price]]*SalesDataTable[[#This Row],[Discount %]]</f>
        <v>6.1995000000000005</v>
      </c>
      <c r="R285" s="8">
        <v>61.67</v>
      </c>
      <c r="S285" s="8">
        <f t="shared" si="16"/>
        <v>117.79049999999999</v>
      </c>
      <c r="T285" s="8">
        <f t="shared" si="17"/>
        <v>61.67</v>
      </c>
      <c r="U285" s="8">
        <f t="shared" si="18"/>
        <v>56.120499999999993</v>
      </c>
      <c r="V285" s="10">
        <f t="shared" si="19"/>
        <v>0.47644334644984099</v>
      </c>
    </row>
    <row r="286" spans="1:22" ht="15.6" x14ac:dyDescent="0.3">
      <c r="A286" s="3">
        <v>4951</v>
      </c>
      <c r="B286" s="4">
        <v>46082</v>
      </c>
      <c r="C286" s="5">
        <f>YEAR(SalesDataTable[[#This Row],[Order Date]])</f>
        <v>2026</v>
      </c>
      <c r="D286" s="6" t="str">
        <f>"Q"&amp;ROUNDUP(MONTH(SalesDataTable[[#This Row],[Order Date]])/3,0)</f>
        <v>Q1</v>
      </c>
      <c r="E286" s="5">
        <f>MONTH(SalesDataTable[[#This Row],[Order Date]])</f>
        <v>3</v>
      </c>
      <c r="F286" s="6" t="str">
        <f>TEXT(SalesDataTable[[#This Row],[Order Date]],"MMM")</f>
        <v>Mar</v>
      </c>
      <c r="G286" s="5" t="s">
        <v>26</v>
      </c>
      <c r="H286" s="5" t="s">
        <v>69</v>
      </c>
      <c r="I286" s="5" t="s">
        <v>22</v>
      </c>
      <c r="J286" s="5" t="s">
        <v>33</v>
      </c>
      <c r="K286" s="5" t="s">
        <v>43</v>
      </c>
      <c r="L286" s="5" t="s">
        <v>44</v>
      </c>
      <c r="M286" s="7">
        <v>1</v>
      </c>
      <c r="N286" s="8">
        <v>344.8</v>
      </c>
      <c r="O286" s="8">
        <f>SalesDataTable[[#This Row],[Units Sold]]*SalesDataTable[[#This Row],[Unit Price]]</f>
        <v>344.8</v>
      </c>
      <c r="P286" s="9">
        <v>0.05</v>
      </c>
      <c r="Q286" s="21">
        <f>SalesDataTable[[#This Row],[Units Sold]]*SalesDataTable[[#This Row],[Unit Price]]*SalesDataTable[[#This Row],[Discount %]]</f>
        <v>17.240000000000002</v>
      </c>
      <c r="R286" s="8">
        <v>196.14</v>
      </c>
      <c r="S286" s="8">
        <f t="shared" si="16"/>
        <v>327.56</v>
      </c>
      <c r="T286" s="8">
        <f t="shared" si="17"/>
        <v>196.14</v>
      </c>
      <c r="U286" s="8">
        <f t="shared" si="18"/>
        <v>131.42000000000002</v>
      </c>
      <c r="V286" s="10">
        <f t="shared" si="19"/>
        <v>0.40120893882036884</v>
      </c>
    </row>
    <row r="287" spans="1:22" ht="15.6" x14ac:dyDescent="0.3">
      <c r="A287" s="3">
        <v>1354</v>
      </c>
      <c r="B287" s="4">
        <v>46083</v>
      </c>
      <c r="C287" s="5">
        <f>YEAR(SalesDataTable[[#This Row],[Order Date]])</f>
        <v>2026</v>
      </c>
      <c r="D287" s="6" t="str">
        <f>"Q"&amp;ROUNDUP(MONTH(SalesDataTable[[#This Row],[Order Date]])/3,0)</f>
        <v>Q1</v>
      </c>
      <c r="E287" s="5">
        <f>MONTH(SalesDataTable[[#This Row],[Order Date]])</f>
        <v>3</v>
      </c>
      <c r="F287" s="6" t="str">
        <f>TEXT(SalesDataTable[[#This Row],[Order Date]],"MMM")</f>
        <v>Mar</v>
      </c>
      <c r="G287" s="5" t="s">
        <v>40</v>
      </c>
      <c r="H287" s="5" t="s">
        <v>53</v>
      </c>
      <c r="I287" s="5" t="s">
        <v>48</v>
      </c>
      <c r="J287" s="5" t="s">
        <v>23</v>
      </c>
      <c r="K287" s="5" t="s">
        <v>34</v>
      </c>
      <c r="L287" s="5" t="s">
        <v>64</v>
      </c>
      <c r="M287" s="7">
        <v>3</v>
      </c>
      <c r="N287" s="8">
        <v>131.91999999999999</v>
      </c>
      <c r="O287" s="8">
        <f>SalesDataTable[[#This Row],[Units Sold]]*SalesDataTable[[#This Row],[Unit Price]]</f>
        <v>395.76</v>
      </c>
      <c r="P287" s="9">
        <v>0.05</v>
      </c>
      <c r="Q287" s="21">
        <f>SalesDataTable[[#This Row],[Units Sold]]*SalesDataTable[[#This Row],[Unit Price]]*SalesDataTable[[#This Row],[Discount %]]</f>
        <v>19.788</v>
      </c>
      <c r="R287" s="8">
        <v>67.47</v>
      </c>
      <c r="S287" s="8">
        <f t="shared" si="16"/>
        <v>375.97199999999998</v>
      </c>
      <c r="T287" s="8">
        <f t="shared" si="17"/>
        <v>202.41</v>
      </c>
      <c r="U287" s="8">
        <f t="shared" si="18"/>
        <v>173.56199999999998</v>
      </c>
      <c r="V287" s="10">
        <f t="shared" si="19"/>
        <v>0.46163544093709102</v>
      </c>
    </row>
    <row r="288" spans="1:22" ht="15.6" x14ac:dyDescent="0.3">
      <c r="A288" s="3">
        <v>2042</v>
      </c>
      <c r="B288" s="4">
        <v>46083</v>
      </c>
      <c r="C288" s="5">
        <f>YEAR(SalesDataTable[[#This Row],[Order Date]])</f>
        <v>2026</v>
      </c>
      <c r="D288" s="6" t="str">
        <f>"Q"&amp;ROUNDUP(MONTH(SalesDataTable[[#This Row],[Order Date]])/3,0)</f>
        <v>Q1</v>
      </c>
      <c r="E288" s="5">
        <f>MONTH(SalesDataTable[[#This Row],[Order Date]])</f>
        <v>3</v>
      </c>
      <c r="F288" s="6" t="str">
        <f>TEXT(SalesDataTable[[#This Row],[Order Date]],"MMM")</f>
        <v>Mar</v>
      </c>
      <c r="G288" s="5" t="s">
        <v>31</v>
      </c>
      <c r="H288" s="5" t="s">
        <v>72</v>
      </c>
      <c r="I288" s="5" t="s">
        <v>22</v>
      </c>
      <c r="J288" s="5" t="s">
        <v>36</v>
      </c>
      <c r="K288" s="5" t="s">
        <v>29</v>
      </c>
      <c r="L288" s="5" t="s">
        <v>37</v>
      </c>
      <c r="M288" s="7">
        <v>3</v>
      </c>
      <c r="N288" s="8">
        <v>146.99</v>
      </c>
      <c r="O288" s="8">
        <f>SalesDataTable[[#This Row],[Units Sold]]*SalesDataTable[[#This Row],[Unit Price]]</f>
        <v>440.97</v>
      </c>
      <c r="P288" s="9">
        <v>0</v>
      </c>
      <c r="Q288" s="21">
        <f>SalesDataTable[[#This Row],[Units Sold]]*SalesDataTable[[#This Row],[Unit Price]]*SalesDataTable[[#This Row],[Discount %]]</f>
        <v>0</v>
      </c>
      <c r="R288" s="8">
        <v>80.069999999999993</v>
      </c>
      <c r="S288" s="8">
        <f t="shared" si="16"/>
        <v>440.97</v>
      </c>
      <c r="T288" s="8">
        <f t="shared" si="17"/>
        <v>240.20999999999998</v>
      </c>
      <c r="U288" s="8">
        <f t="shared" si="18"/>
        <v>200.76000000000005</v>
      </c>
      <c r="V288" s="10">
        <f t="shared" si="19"/>
        <v>0.45526906592285199</v>
      </c>
    </row>
    <row r="289" spans="1:22" ht="15.6" x14ac:dyDescent="0.3">
      <c r="A289" s="3">
        <v>3895</v>
      </c>
      <c r="B289" s="4">
        <v>46083</v>
      </c>
      <c r="C289" s="5">
        <f>YEAR(SalesDataTable[[#This Row],[Order Date]])</f>
        <v>2026</v>
      </c>
      <c r="D289" s="6" t="str">
        <f>"Q"&amp;ROUNDUP(MONTH(SalesDataTable[[#This Row],[Order Date]])/3,0)</f>
        <v>Q1</v>
      </c>
      <c r="E289" s="5">
        <f>MONTH(SalesDataTable[[#This Row],[Order Date]])</f>
        <v>3</v>
      </c>
      <c r="F289" s="6" t="str">
        <f>TEXT(SalesDataTable[[#This Row],[Order Date]],"MMM")</f>
        <v>Mar</v>
      </c>
      <c r="G289" s="5" t="s">
        <v>40</v>
      </c>
      <c r="H289" s="5" t="s">
        <v>51</v>
      </c>
      <c r="I289" s="5" t="s">
        <v>22</v>
      </c>
      <c r="J289" s="5" t="s">
        <v>36</v>
      </c>
      <c r="K289" s="5" t="s">
        <v>34</v>
      </c>
      <c r="L289" s="5" t="s">
        <v>68</v>
      </c>
      <c r="M289" s="7">
        <v>2</v>
      </c>
      <c r="N289" s="8">
        <v>164.74</v>
      </c>
      <c r="O289" s="8">
        <f>SalesDataTable[[#This Row],[Units Sold]]*SalesDataTable[[#This Row],[Unit Price]]</f>
        <v>329.48</v>
      </c>
      <c r="P289" s="9">
        <v>0.05</v>
      </c>
      <c r="Q289" s="21">
        <f>SalesDataTable[[#This Row],[Units Sold]]*SalesDataTable[[#This Row],[Unit Price]]*SalesDataTable[[#This Row],[Discount %]]</f>
        <v>16.474</v>
      </c>
      <c r="R289" s="8">
        <v>89.9</v>
      </c>
      <c r="S289" s="8">
        <f t="shared" si="16"/>
        <v>313.00600000000003</v>
      </c>
      <c r="T289" s="8">
        <f t="shared" si="17"/>
        <v>179.8</v>
      </c>
      <c r="U289" s="8">
        <f t="shared" si="18"/>
        <v>133.20600000000002</v>
      </c>
      <c r="V289" s="10">
        <f t="shared" si="19"/>
        <v>0.42557011686676932</v>
      </c>
    </row>
    <row r="290" spans="1:22" ht="15.6" x14ac:dyDescent="0.3">
      <c r="A290" s="3">
        <v>5074</v>
      </c>
      <c r="B290" s="4">
        <v>46083</v>
      </c>
      <c r="C290" s="5">
        <f>YEAR(SalesDataTable[[#This Row],[Order Date]])</f>
        <v>2026</v>
      </c>
      <c r="D290" s="6" t="str">
        <f>"Q"&amp;ROUNDUP(MONTH(SalesDataTable[[#This Row],[Order Date]])/3,0)</f>
        <v>Q1</v>
      </c>
      <c r="E290" s="5">
        <f>MONTH(SalesDataTable[[#This Row],[Order Date]])</f>
        <v>3</v>
      </c>
      <c r="F290" s="6" t="str">
        <f>TEXT(SalesDataTable[[#This Row],[Order Date]],"MMM")</f>
        <v>Mar</v>
      </c>
      <c r="G290" s="5" t="s">
        <v>40</v>
      </c>
      <c r="H290" s="5" t="s">
        <v>51</v>
      </c>
      <c r="I290" s="5" t="s">
        <v>22</v>
      </c>
      <c r="J290" s="5" t="s">
        <v>23</v>
      </c>
      <c r="K290" s="5" t="s">
        <v>29</v>
      </c>
      <c r="L290" s="5" t="s">
        <v>30</v>
      </c>
      <c r="M290" s="7">
        <v>2</v>
      </c>
      <c r="N290" s="8">
        <v>89.81</v>
      </c>
      <c r="O290" s="8">
        <f>SalesDataTable[[#This Row],[Units Sold]]*SalesDataTable[[#This Row],[Unit Price]]</f>
        <v>179.62</v>
      </c>
      <c r="P290" s="9">
        <v>0</v>
      </c>
      <c r="Q290" s="21">
        <f>SalesDataTable[[#This Row],[Units Sold]]*SalesDataTable[[#This Row],[Unit Price]]*SalesDataTable[[#This Row],[Discount %]]</f>
        <v>0</v>
      </c>
      <c r="R290" s="8">
        <v>46.44</v>
      </c>
      <c r="S290" s="8">
        <f t="shared" si="16"/>
        <v>179.62</v>
      </c>
      <c r="T290" s="8">
        <f t="shared" si="17"/>
        <v>92.88</v>
      </c>
      <c r="U290" s="8">
        <f t="shared" si="18"/>
        <v>86.740000000000009</v>
      </c>
      <c r="V290" s="10">
        <f t="shared" si="19"/>
        <v>0.482908362097762</v>
      </c>
    </row>
    <row r="291" spans="1:22" ht="15.6" x14ac:dyDescent="0.3">
      <c r="A291" s="3">
        <v>179</v>
      </c>
      <c r="B291" s="4">
        <v>46084</v>
      </c>
      <c r="C291" s="5">
        <f>YEAR(SalesDataTable[[#This Row],[Order Date]])</f>
        <v>2026</v>
      </c>
      <c r="D291" s="6" t="str">
        <f>"Q"&amp;ROUNDUP(MONTH(SalesDataTable[[#This Row],[Order Date]])/3,0)</f>
        <v>Q1</v>
      </c>
      <c r="E291" s="5">
        <f>MONTH(SalesDataTable[[#This Row],[Order Date]])</f>
        <v>3</v>
      </c>
      <c r="F291" s="6" t="str">
        <f>TEXT(SalesDataTable[[#This Row],[Order Date]],"MMM")</f>
        <v>Mar</v>
      </c>
      <c r="G291" s="5" t="s">
        <v>31</v>
      </c>
      <c r="H291" s="5" t="s">
        <v>72</v>
      </c>
      <c r="I291" s="5" t="s">
        <v>39</v>
      </c>
      <c r="J291" s="5" t="s">
        <v>23</v>
      </c>
      <c r="K291" s="5" t="s">
        <v>54</v>
      </c>
      <c r="L291" s="5" t="s">
        <v>62</v>
      </c>
      <c r="M291" s="7">
        <v>1</v>
      </c>
      <c r="N291" s="8">
        <v>35.369999999999997</v>
      </c>
      <c r="O291" s="8">
        <f>SalesDataTable[[#This Row],[Units Sold]]*SalesDataTable[[#This Row],[Unit Price]]</f>
        <v>35.369999999999997</v>
      </c>
      <c r="P291" s="9">
        <v>0</v>
      </c>
      <c r="Q291" s="21">
        <f>SalesDataTable[[#This Row],[Units Sold]]*SalesDataTable[[#This Row],[Unit Price]]*SalesDataTable[[#This Row],[Discount %]]</f>
        <v>0</v>
      </c>
      <c r="R291" s="8">
        <v>13.88</v>
      </c>
      <c r="S291" s="8">
        <f t="shared" si="16"/>
        <v>35.369999999999997</v>
      </c>
      <c r="T291" s="8">
        <f t="shared" si="17"/>
        <v>13.88</v>
      </c>
      <c r="U291" s="8">
        <f t="shared" si="18"/>
        <v>21.489999999999995</v>
      </c>
      <c r="V291" s="10">
        <f t="shared" si="19"/>
        <v>0.60757704269154644</v>
      </c>
    </row>
    <row r="292" spans="1:22" ht="15.6" x14ac:dyDescent="0.3">
      <c r="A292" s="3">
        <v>459</v>
      </c>
      <c r="B292" s="4">
        <v>46084</v>
      </c>
      <c r="C292" s="5">
        <f>YEAR(SalesDataTable[[#This Row],[Order Date]])</f>
        <v>2026</v>
      </c>
      <c r="D292" s="6" t="str">
        <f>"Q"&amp;ROUNDUP(MONTH(SalesDataTable[[#This Row],[Order Date]])/3,0)</f>
        <v>Q1</v>
      </c>
      <c r="E292" s="5">
        <f>MONTH(SalesDataTable[[#This Row],[Order Date]])</f>
        <v>3</v>
      </c>
      <c r="F292" s="6" t="str">
        <f>TEXT(SalesDataTable[[#This Row],[Order Date]],"MMM")</f>
        <v>Mar</v>
      </c>
      <c r="G292" s="5" t="s">
        <v>26</v>
      </c>
      <c r="H292" s="5" t="s">
        <v>63</v>
      </c>
      <c r="I292" s="5" t="s">
        <v>48</v>
      </c>
      <c r="J292" s="5" t="s">
        <v>33</v>
      </c>
      <c r="K292" s="5" t="s">
        <v>24</v>
      </c>
      <c r="L292" s="5" t="s">
        <v>42</v>
      </c>
      <c r="M292" s="7">
        <v>4</v>
      </c>
      <c r="N292" s="8">
        <v>50.64</v>
      </c>
      <c r="O292" s="8">
        <f>SalesDataTable[[#This Row],[Units Sold]]*SalesDataTable[[#This Row],[Unit Price]]</f>
        <v>202.56</v>
      </c>
      <c r="P292" s="9">
        <v>0</v>
      </c>
      <c r="Q292" s="21">
        <f>SalesDataTable[[#This Row],[Units Sold]]*SalesDataTable[[#This Row],[Unit Price]]*SalesDataTable[[#This Row],[Discount %]]</f>
        <v>0</v>
      </c>
      <c r="R292" s="8">
        <v>23.09</v>
      </c>
      <c r="S292" s="8">
        <f t="shared" si="16"/>
        <v>202.56</v>
      </c>
      <c r="T292" s="8">
        <f t="shared" si="17"/>
        <v>92.36</v>
      </c>
      <c r="U292" s="8">
        <f t="shared" si="18"/>
        <v>110.2</v>
      </c>
      <c r="V292" s="10">
        <f t="shared" si="19"/>
        <v>0.54403633491311221</v>
      </c>
    </row>
    <row r="293" spans="1:22" ht="15.6" x14ac:dyDescent="0.3">
      <c r="A293" s="3">
        <v>525</v>
      </c>
      <c r="B293" s="4">
        <v>46084</v>
      </c>
      <c r="C293" s="5">
        <f>YEAR(SalesDataTable[[#This Row],[Order Date]])</f>
        <v>2026</v>
      </c>
      <c r="D293" s="6" t="str">
        <f>"Q"&amp;ROUNDUP(MONTH(SalesDataTable[[#This Row],[Order Date]])/3,0)</f>
        <v>Q1</v>
      </c>
      <c r="E293" s="5">
        <f>MONTH(SalesDataTable[[#This Row],[Order Date]])</f>
        <v>3</v>
      </c>
      <c r="F293" s="6" t="str">
        <f>TEXT(SalesDataTable[[#This Row],[Order Date]],"MMM")</f>
        <v>Mar</v>
      </c>
      <c r="G293" s="5" t="s">
        <v>40</v>
      </c>
      <c r="H293" s="5" t="s">
        <v>51</v>
      </c>
      <c r="I293" s="5" t="s">
        <v>39</v>
      </c>
      <c r="J293" s="5" t="s">
        <v>23</v>
      </c>
      <c r="K293" s="5" t="s">
        <v>29</v>
      </c>
      <c r="L293" s="5" t="s">
        <v>37</v>
      </c>
      <c r="M293" s="7">
        <v>1</v>
      </c>
      <c r="N293" s="8">
        <v>146.37</v>
      </c>
      <c r="O293" s="8">
        <f>SalesDataTable[[#This Row],[Units Sold]]*SalesDataTable[[#This Row],[Unit Price]]</f>
        <v>146.37</v>
      </c>
      <c r="P293" s="9">
        <v>0</v>
      </c>
      <c r="Q293" s="21">
        <f>SalesDataTable[[#This Row],[Units Sold]]*SalesDataTable[[#This Row],[Unit Price]]*SalesDataTable[[#This Row],[Discount %]]</f>
        <v>0</v>
      </c>
      <c r="R293" s="8">
        <v>78.3</v>
      </c>
      <c r="S293" s="8">
        <f t="shared" si="16"/>
        <v>146.37</v>
      </c>
      <c r="T293" s="8">
        <f t="shared" si="17"/>
        <v>78.3</v>
      </c>
      <c r="U293" s="8">
        <f t="shared" si="18"/>
        <v>68.070000000000007</v>
      </c>
      <c r="V293" s="10">
        <f t="shared" si="19"/>
        <v>0.46505431440869033</v>
      </c>
    </row>
    <row r="294" spans="1:22" ht="15.6" x14ac:dyDescent="0.3">
      <c r="A294" s="3">
        <v>3374</v>
      </c>
      <c r="B294" s="4">
        <v>46084</v>
      </c>
      <c r="C294" s="5">
        <f>YEAR(SalesDataTable[[#This Row],[Order Date]])</f>
        <v>2026</v>
      </c>
      <c r="D294" s="6" t="str">
        <f>"Q"&amp;ROUNDUP(MONTH(SalesDataTable[[#This Row],[Order Date]])/3,0)</f>
        <v>Q1</v>
      </c>
      <c r="E294" s="5">
        <f>MONTH(SalesDataTable[[#This Row],[Order Date]])</f>
        <v>3</v>
      </c>
      <c r="F294" s="6" t="str">
        <f>TEXT(SalesDataTable[[#This Row],[Order Date]],"MMM")</f>
        <v>Mar</v>
      </c>
      <c r="G294" s="5" t="s">
        <v>31</v>
      </c>
      <c r="H294" s="5" t="s">
        <v>32</v>
      </c>
      <c r="I294" s="5" t="s">
        <v>22</v>
      </c>
      <c r="J294" s="5" t="s">
        <v>23</v>
      </c>
      <c r="K294" s="5" t="s">
        <v>29</v>
      </c>
      <c r="L294" s="5" t="s">
        <v>37</v>
      </c>
      <c r="M294" s="7">
        <v>3</v>
      </c>
      <c r="N294" s="8">
        <v>143.74</v>
      </c>
      <c r="O294" s="8">
        <f>SalesDataTable[[#This Row],[Units Sold]]*SalesDataTable[[#This Row],[Unit Price]]</f>
        <v>431.22</v>
      </c>
      <c r="P294" s="9">
        <v>0</v>
      </c>
      <c r="Q294" s="21">
        <f>SalesDataTable[[#This Row],[Units Sold]]*SalesDataTable[[#This Row],[Unit Price]]*SalesDataTable[[#This Row],[Discount %]]</f>
        <v>0</v>
      </c>
      <c r="R294" s="8">
        <v>81.58</v>
      </c>
      <c r="S294" s="8">
        <f t="shared" si="16"/>
        <v>431.22</v>
      </c>
      <c r="T294" s="8">
        <f t="shared" si="17"/>
        <v>244.74</v>
      </c>
      <c r="U294" s="8">
        <f t="shared" si="18"/>
        <v>186.48000000000002</v>
      </c>
      <c r="V294" s="10">
        <f t="shared" si="19"/>
        <v>0.43244747460692917</v>
      </c>
    </row>
    <row r="295" spans="1:22" ht="15.6" x14ac:dyDescent="0.3">
      <c r="A295" s="3">
        <v>3850</v>
      </c>
      <c r="B295" s="4">
        <v>46084</v>
      </c>
      <c r="C295" s="5">
        <f>YEAR(SalesDataTable[[#This Row],[Order Date]])</f>
        <v>2026</v>
      </c>
      <c r="D295" s="6" t="str">
        <f>"Q"&amp;ROUNDUP(MONTH(SalesDataTable[[#This Row],[Order Date]])/3,0)</f>
        <v>Q1</v>
      </c>
      <c r="E295" s="5">
        <f>MONTH(SalesDataTable[[#This Row],[Order Date]])</f>
        <v>3</v>
      </c>
      <c r="F295" s="6" t="str">
        <f>TEXT(SalesDataTable[[#This Row],[Order Date]],"MMM")</f>
        <v>Mar</v>
      </c>
      <c r="G295" s="5" t="s">
        <v>40</v>
      </c>
      <c r="H295" s="5" t="s">
        <v>51</v>
      </c>
      <c r="I295" s="5" t="s">
        <v>48</v>
      </c>
      <c r="J295" s="5" t="s">
        <v>33</v>
      </c>
      <c r="K295" s="5" t="s">
        <v>43</v>
      </c>
      <c r="L295" s="5" t="s">
        <v>60</v>
      </c>
      <c r="M295" s="7">
        <v>2</v>
      </c>
      <c r="N295" s="8">
        <v>81.94</v>
      </c>
      <c r="O295" s="8">
        <f>SalesDataTable[[#This Row],[Units Sold]]*SalesDataTable[[#This Row],[Unit Price]]</f>
        <v>163.88</v>
      </c>
      <c r="P295" s="9">
        <v>0.1</v>
      </c>
      <c r="Q295" s="21">
        <f>SalesDataTable[[#This Row],[Units Sold]]*SalesDataTable[[#This Row],[Unit Price]]*SalesDataTable[[#This Row],[Discount %]]</f>
        <v>16.388000000000002</v>
      </c>
      <c r="R295" s="8">
        <v>39.9</v>
      </c>
      <c r="S295" s="8">
        <f t="shared" si="16"/>
        <v>147.49199999999999</v>
      </c>
      <c r="T295" s="8">
        <f t="shared" si="17"/>
        <v>79.8</v>
      </c>
      <c r="U295" s="8">
        <f t="shared" si="18"/>
        <v>67.691999999999993</v>
      </c>
      <c r="V295" s="10">
        <f t="shared" si="19"/>
        <v>0.45895370596371327</v>
      </c>
    </row>
    <row r="296" spans="1:22" ht="15.6" x14ac:dyDescent="0.3">
      <c r="A296" s="3">
        <v>4004</v>
      </c>
      <c r="B296" s="4">
        <v>46084</v>
      </c>
      <c r="C296" s="5">
        <f>YEAR(SalesDataTable[[#This Row],[Order Date]])</f>
        <v>2026</v>
      </c>
      <c r="D296" s="6" t="str">
        <f>"Q"&amp;ROUNDUP(MONTH(SalesDataTable[[#This Row],[Order Date]])/3,0)</f>
        <v>Q1</v>
      </c>
      <c r="E296" s="5">
        <f>MONTH(SalesDataTable[[#This Row],[Order Date]])</f>
        <v>3</v>
      </c>
      <c r="F296" s="6" t="str">
        <f>TEXT(SalesDataTable[[#This Row],[Order Date]],"MMM")</f>
        <v>Mar</v>
      </c>
      <c r="G296" s="5" t="s">
        <v>31</v>
      </c>
      <c r="H296" s="5" t="s">
        <v>45</v>
      </c>
      <c r="I296" s="5" t="s">
        <v>22</v>
      </c>
      <c r="J296" s="5" t="s">
        <v>33</v>
      </c>
      <c r="K296" s="5" t="s">
        <v>34</v>
      </c>
      <c r="L296" s="5" t="s">
        <v>52</v>
      </c>
      <c r="M296" s="7">
        <v>1</v>
      </c>
      <c r="N296" s="8">
        <v>46.46</v>
      </c>
      <c r="O296" s="8">
        <f>SalesDataTable[[#This Row],[Units Sold]]*SalesDataTable[[#This Row],[Unit Price]]</f>
        <v>46.46</v>
      </c>
      <c r="P296" s="9">
        <v>0.1</v>
      </c>
      <c r="Q296" s="21">
        <f>SalesDataTable[[#This Row],[Units Sold]]*SalesDataTable[[#This Row],[Unit Price]]*SalesDataTable[[#This Row],[Discount %]]</f>
        <v>4.6459999999999999</v>
      </c>
      <c r="R296" s="8">
        <v>17.989999999999998</v>
      </c>
      <c r="S296" s="8">
        <f t="shared" si="16"/>
        <v>41.814</v>
      </c>
      <c r="T296" s="8">
        <f t="shared" si="17"/>
        <v>17.989999999999998</v>
      </c>
      <c r="U296" s="8">
        <f t="shared" si="18"/>
        <v>23.824000000000002</v>
      </c>
      <c r="V296" s="10">
        <f t="shared" si="19"/>
        <v>0.56976132395848289</v>
      </c>
    </row>
    <row r="297" spans="1:22" ht="15.6" x14ac:dyDescent="0.3">
      <c r="A297" s="3">
        <v>788</v>
      </c>
      <c r="B297" s="4">
        <v>46085</v>
      </c>
      <c r="C297" s="5">
        <f>YEAR(SalesDataTable[[#This Row],[Order Date]])</f>
        <v>2026</v>
      </c>
      <c r="D297" s="6" t="str">
        <f>"Q"&amp;ROUNDUP(MONTH(SalesDataTable[[#This Row],[Order Date]])/3,0)</f>
        <v>Q1</v>
      </c>
      <c r="E297" s="5">
        <f>MONTH(SalesDataTable[[#This Row],[Order Date]])</f>
        <v>3</v>
      </c>
      <c r="F297" s="6" t="str">
        <f>TEXT(SalesDataTable[[#This Row],[Order Date]],"MMM")</f>
        <v>Mar</v>
      </c>
      <c r="G297" s="5" t="s">
        <v>26</v>
      </c>
      <c r="H297" s="5" t="s">
        <v>61</v>
      </c>
      <c r="I297" s="5" t="s">
        <v>22</v>
      </c>
      <c r="J297" s="5" t="s">
        <v>33</v>
      </c>
      <c r="K297" s="5" t="s">
        <v>24</v>
      </c>
      <c r="L297" s="5" t="s">
        <v>46</v>
      </c>
      <c r="M297" s="7">
        <v>3</v>
      </c>
      <c r="N297" s="8">
        <v>39.49</v>
      </c>
      <c r="O297" s="8">
        <f>SalesDataTable[[#This Row],[Units Sold]]*SalesDataTable[[#This Row],[Unit Price]]</f>
        <v>118.47</v>
      </c>
      <c r="P297" s="9">
        <v>0</v>
      </c>
      <c r="Q297" s="21">
        <f>SalesDataTable[[#This Row],[Units Sold]]*SalesDataTable[[#This Row],[Unit Price]]*SalesDataTable[[#This Row],[Discount %]]</f>
        <v>0</v>
      </c>
      <c r="R297" s="8">
        <v>16.420000000000002</v>
      </c>
      <c r="S297" s="8">
        <f t="shared" si="16"/>
        <v>118.47</v>
      </c>
      <c r="T297" s="8">
        <f t="shared" si="17"/>
        <v>49.260000000000005</v>
      </c>
      <c r="U297" s="8">
        <f t="shared" si="18"/>
        <v>69.209999999999994</v>
      </c>
      <c r="V297" s="10">
        <f t="shared" si="19"/>
        <v>0.58419853127374011</v>
      </c>
    </row>
    <row r="298" spans="1:22" ht="15.6" x14ac:dyDescent="0.3">
      <c r="A298" s="3">
        <v>1717</v>
      </c>
      <c r="B298" s="4">
        <v>46085</v>
      </c>
      <c r="C298" s="5">
        <f>YEAR(SalesDataTable[[#This Row],[Order Date]])</f>
        <v>2026</v>
      </c>
      <c r="D298" s="6" t="str">
        <f>"Q"&amp;ROUNDUP(MONTH(SalesDataTable[[#This Row],[Order Date]])/3,0)</f>
        <v>Q1</v>
      </c>
      <c r="E298" s="5">
        <f>MONTH(SalesDataTable[[#This Row],[Order Date]])</f>
        <v>3</v>
      </c>
      <c r="F298" s="6" t="str">
        <f>TEXT(SalesDataTable[[#This Row],[Order Date]],"MMM")</f>
        <v>Mar</v>
      </c>
      <c r="G298" s="5" t="s">
        <v>40</v>
      </c>
      <c r="H298" s="5" t="s">
        <v>67</v>
      </c>
      <c r="I298" s="5" t="s">
        <v>22</v>
      </c>
      <c r="J298" s="5" t="s">
        <v>23</v>
      </c>
      <c r="K298" s="5" t="s">
        <v>54</v>
      </c>
      <c r="L298" s="5" t="s">
        <v>55</v>
      </c>
      <c r="M298" s="7">
        <v>1</v>
      </c>
      <c r="N298" s="8">
        <v>40.909999999999997</v>
      </c>
      <c r="O298" s="8">
        <f>SalesDataTable[[#This Row],[Units Sold]]*SalesDataTable[[#This Row],[Unit Price]]</f>
        <v>40.909999999999997</v>
      </c>
      <c r="P298" s="9">
        <v>0</v>
      </c>
      <c r="Q298" s="21">
        <f>SalesDataTable[[#This Row],[Units Sold]]*SalesDataTable[[#This Row],[Unit Price]]*SalesDataTable[[#This Row],[Discount %]]</f>
        <v>0</v>
      </c>
      <c r="R298" s="8">
        <v>14.89</v>
      </c>
      <c r="S298" s="8">
        <f t="shared" si="16"/>
        <v>40.909999999999997</v>
      </c>
      <c r="T298" s="8">
        <f t="shared" si="17"/>
        <v>14.89</v>
      </c>
      <c r="U298" s="8">
        <f t="shared" si="18"/>
        <v>26.019999999999996</v>
      </c>
      <c r="V298" s="10">
        <f t="shared" si="19"/>
        <v>0.63603031043754577</v>
      </c>
    </row>
    <row r="299" spans="1:22" ht="15.6" x14ac:dyDescent="0.3">
      <c r="A299" s="3">
        <v>1819</v>
      </c>
      <c r="B299" s="4">
        <v>46085</v>
      </c>
      <c r="C299" s="5">
        <f>YEAR(SalesDataTable[[#This Row],[Order Date]])</f>
        <v>2026</v>
      </c>
      <c r="D299" s="6" t="str">
        <f>"Q"&amp;ROUNDUP(MONTH(SalesDataTable[[#This Row],[Order Date]])/3,0)</f>
        <v>Q1</v>
      </c>
      <c r="E299" s="5">
        <f>MONTH(SalesDataTable[[#This Row],[Order Date]])</f>
        <v>3</v>
      </c>
      <c r="F299" s="6" t="str">
        <f>TEXT(SalesDataTable[[#This Row],[Order Date]],"MMM")</f>
        <v>Mar</v>
      </c>
      <c r="G299" s="5" t="s">
        <v>40</v>
      </c>
      <c r="H299" s="5" t="s">
        <v>53</v>
      </c>
      <c r="I299" s="5" t="s">
        <v>48</v>
      </c>
      <c r="J299" s="5" t="s">
        <v>33</v>
      </c>
      <c r="K299" s="5" t="s">
        <v>24</v>
      </c>
      <c r="L299" s="5" t="s">
        <v>42</v>
      </c>
      <c r="M299" s="7">
        <v>1</v>
      </c>
      <c r="N299" s="8">
        <v>49.94</v>
      </c>
      <c r="O299" s="8">
        <f>SalesDataTable[[#This Row],[Units Sold]]*SalesDataTable[[#This Row],[Unit Price]]</f>
        <v>49.94</v>
      </c>
      <c r="P299" s="9">
        <v>0.1</v>
      </c>
      <c r="Q299" s="21">
        <f>SalesDataTable[[#This Row],[Units Sold]]*SalesDataTable[[#This Row],[Unit Price]]*SalesDataTable[[#This Row],[Discount %]]</f>
        <v>4.9939999999999998</v>
      </c>
      <c r="R299" s="8">
        <v>21.84</v>
      </c>
      <c r="S299" s="8">
        <f t="shared" si="16"/>
        <v>44.945999999999998</v>
      </c>
      <c r="T299" s="8">
        <f t="shared" si="17"/>
        <v>21.84</v>
      </c>
      <c r="U299" s="8">
        <f t="shared" si="18"/>
        <v>23.105999999999998</v>
      </c>
      <c r="V299" s="10">
        <f t="shared" si="19"/>
        <v>0.51408356694700308</v>
      </c>
    </row>
    <row r="300" spans="1:22" ht="15.6" x14ac:dyDescent="0.3">
      <c r="A300" s="3">
        <v>1992</v>
      </c>
      <c r="B300" s="4">
        <v>46085</v>
      </c>
      <c r="C300" s="5">
        <f>YEAR(SalesDataTable[[#This Row],[Order Date]])</f>
        <v>2026</v>
      </c>
      <c r="D300" s="6" t="str">
        <f>"Q"&amp;ROUNDUP(MONTH(SalesDataTable[[#This Row],[Order Date]])/3,0)</f>
        <v>Q1</v>
      </c>
      <c r="E300" s="5">
        <f>MONTH(SalesDataTable[[#This Row],[Order Date]])</f>
        <v>3</v>
      </c>
      <c r="F300" s="6" t="str">
        <f>TEXT(SalesDataTable[[#This Row],[Order Date]],"MMM")</f>
        <v>Mar</v>
      </c>
      <c r="G300" s="5" t="s">
        <v>31</v>
      </c>
      <c r="H300" s="5" t="s">
        <v>45</v>
      </c>
      <c r="I300" s="5" t="s">
        <v>22</v>
      </c>
      <c r="J300" s="5" t="s">
        <v>36</v>
      </c>
      <c r="K300" s="5" t="s">
        <v>34</v>
      </c>
      <c r="L300" s="5" t="s">
        <v>35</v>
      </c>
      <c r="M300" s="7">
        <v>1</v>
      </c>
      <c r="N300" s="8">
        <v>35.520000000000003</v>
      </c>
      <c r="O300" s="8">
        <f>SalesDataTable[[#This Row],[Units Sold]]*SalesDataTable[[#This Row],[Unit Price]]</f>
        <v>35.520000000000003</v>
      </c>
      <c r="P300" s="9">
        <v>0</v>
      </c>
      <c r="Q300" s="21">
        <f>SalesDataTable[[#This Row],[Units Sold]]*SalesDataTable[[#This Row],[Unit Price]]*SalesDataTable[[#This Row],[Discount %]]</f>
        <v>0</v>
      </c>
      <c r="R300" s="8">
        <v>13.21</v>
      </c>
      <c r="S300" s="8">
        <f t="shared" si="16"/>
        <v>35.520000000000003</v>
      </c>
      <c r="T300" s="8">
        <f t="shared" si="17"/>
        <v>13.21</v>
      </c>
      <c r="U300" s="8">
        <f t="shared" si="18"/>
        <v>22.310000000000002</v>
      </c>
      <c r="V300" s="10">
        <f t="shared" si="19"/>
        <v>0.62809684684684686</v>
      </c>
    </row>
    <row r="301" spans="1:22" ht="15.6" x14ac:dyDescent="0.3">
      <c r="A301" s="3">
        <v>2499</v>
      </c>
      <c r="B301" s="4">
        <v>46085</v>
      </c>
      <c r="C301" s="5">
        <f>YEAR(SalesDataTable[[#This Row],[Order Date]])</f>
        <v>2026</v>
      </c>
      <c r="D301" s="6" t="str">
        <f>"Q"&amp;ROUNDUP(MONTH(SalesDataTable[[#This Row],[Order Date]])/3,0)</f>
        <v>Q1</v>
      </c>
      <c r="E301" s="5">
        <f>MONTH(SalesDataTable[[#This Row],[Order Date]])</f>
        <v>3</v>
      </c>
      <c r="F301" s="6" t="str">
        <f>TEXT(SalesDataTable[[#This Row],[Order Date]],"MMM")</f>
        <v>Mar</v>
      </c>
      <c r="G301" s="5" t="s">
        <v>40</v>
      </c>
      <c r="H301" s="5" t="s">
        <v>51</v>
      </c>
      <c r="I301" s="5" t="s">
        <v>39</v>
      </c>
      <c r="J301" s="5" t="s">
        <v>33</v>
      </c>
      <c r="K301" s="5" t="s">
        <v>43</v>
      </c>
      <c r="L301" s="5" t="s">
        <v>44</v>
      </c>
      <c r="M301" s="7">
        <v>2</v>
      </c>
      <c r="N301" s="8">
        <v>341.1</v>
      </c>
      <c r="O301" s="8">
        <f>SalesDataTable[[#This Row],[Units Sold]]*SalesDataTable[[#This Row],[Unit Price]]</f>
        <v>682.2</v>
      </c>
      <c r="P301" s="9">
        <v>0</v>
      </c>
      <c r="Q301" s="21">
        <f>SalesDataTable[[#This Row],[Units Sold]]*SalesDataTable[[#This Row],[Unit Price]]*SalesDataTable[[#This Row],[Discount %]]</f>
        <v>0</v>
      </c>
      <c r="R301" s="8">
        <v>200.19</v>
      </c>
      <c r="S301" s="8">
        <f t="shared" si="16"/>
        <v>682.2</v>
      </c>
      <c r="T301" s="8">
        <f t="shared" si="17"/>
        <v>400.38</v>
      </c>
      <c r="U301" s="8">
        <f t="shared" si="18"/>
        <v>281.82000000000005</v>
      </c>
      <c r="V301" s="10">
        <f t="shared" si="19"/>
        <v>0.41310466138962187</v>
      </c>
    </row>
    <row r="302" spans="1:22" ht="15.6" x14ac:dyDescent="0.3">
      <c r="A302" s="3">
        <v>2698</v>
      </c>
      <c r="B302" s="4">
        <v>46085</v>
      </c>
      <c r="C302" s="5">
        <f>YEAR(SalesDataTable[[#This Row],[Order Date]])</f>
        <v>2026</v>
      </c>
      <c r="D302" s="6" t="str">
        <f>"Q"&amp;ROUNDUP(MONTH(SalesDataTable[[#This Row],[Order Date]])/3,0)</f>
        <v>Q1</v>
      </c>
      <c r="E302" s="5">
        <f>MONTH(SalesDataTable[[#This Row],[Order Date]])</f>
        <v>3</v>
      </c>
      <c r="F302" s="6" t="str">
        <f>TEXT(SalesDataTable[[#This Row],[Order Date]],"MMM")</f>
        <v>Mar</v>
      </c>
      <c r="G302" s="5" t="s">
        <v>31</v>
      </c>
      <c r="H302" s="5" t="s">
        <v>72</v>
      </c>
      <c r="I302" s="5" t="s">
        <v>48</v>
      </c>
      <c r="J302" s="5" t="s">
        <v>33</v>
      </c>
      <c r="K302" s="5" t="s">
        <v>54</v>
      </c>
      <c r="L302" s="5" t="s">
        <v>62</v>
      </c>
      <c r="M302" s="7">
        <v>4</v>
      </c>
      <c r="N302" s="8">
        <v>36.08</v>
      </c>
      <c r="O302" s="8">
        <f>SalesDataTable[[#This Row],[Units Sold]]*SalesDataTable[[#This Row],[Unit Price]]</f>
        <v>144.32</v>
      </c>
      <c r="P302" s="9">
        <v>0</v>
      </c>
      <c r="Q302" s="21">
        <f>SalesDataTable[[#This Row],[Units Sold]]*SalesDataTable[[#This Row],[Unit Price]]*SalesDataTable[[#This Row],[Discount %]]</f>
        <v>0</v>
      </c>
      <c r="R302" s="8">
        <v>13.89</v>
      </c>
      <c r="S302" s="8">
        <f t="shared" si="16"/>
        <v>144.32</v>
      </c>
      <c r="T302" s="8">
        <f t="shared" si="17"/>
        <v>55.56</v>
      </c>
      <c r="U302" s="8">
        <f t="shared" si="18"/>
        <v>88.759999999999991</v>
      </c>
      <c r="V302" s="10">
        <f t="shared" si="19"/>
        <v>0.61502217294900219</v>
      </c>
    </row>
    <row r="303" spans="1:22" ht="15.6" x14ac:dyDescent="0.3">
      <c r="A303" s="3">
        <v>4416</v>
      </c>
      <c r="B303" s="4">
        <v>46085</v>
      </c>
      <c r="C303" s="5">
        <f>YEAR(SalesDataTable[[#This Row],[Order Date]])</f>
        <v>2026</v>
      </c>
      <c r="D303" s="6" t="str">
        <f>"Q"&amp;ROUNDUP(MONTH(SalesDataTable[[#This Row],[Order Date]])/3,0)</f>
        <v>Q1</v>
      </c>
      <c r="E303" s="5">
        <f>MONTH(SalesDataTable[[#This Row],[Order Date]])</f>
        <v>3</v>
      </c>
      <c r="F303" s="6" t="str">
        <f>TEXT(SalesDataTable[[#This Row],[Order Date]],"MMM")</f>
        <v>Mar</v>
      </c>
      <c r="G303" s="5" t="s">
        <v>40</v>
      </c>
      <c r="H303" s="5" t="s">
        <v>41</v>
      </c>
      <c r="I303" s="5" t="s">
        <v>22</v>
      </c>
      <c r="J303" s="5" t="s">
        <v>36</v>
      </c>
      <c r="K303" s="5" t="s">
        <v>29</v>
      </c>
      <c r="L303" s="5" t="s">
        <v>57</v>
      </c>
      <c r="M303" s="7">
        <v>2</v>
      </c>
      <c r="N303" s="8">
        <v>151.69999999999999</v>
      </c>
      <c r="O303" s="8">
        <f>SalesDataTable[[#This Row],[Units Sold]]*SalesDataTable[[#This Row],[Unit Price]]</f>
        <v>303.39999999999998</v>
      </c>
      <c r="P303" s="9">
        <v>0</v>
      </c>
      <c r="Q303" s="21">
        <f>SalesDataTable[[#This Row],[Units Sold]]*SalesDataTable[[#This Row],[Unit Price]]*SalesDataTable[[#This Row],[Discount %]]</f>
        <v>0</v>
      </c>
      <c r="R303" s="8">
        <v>80.44</v>
      </c>
      <c r="S303" s="8">
        <f t="shared" si="16"/>
        <v>303.39999999999998</v>
      </c>
      <c r="T303" s="8">
        <f t="shared" si="17"/>
        <v>160.88</v>
      </c>
      <c r="U303" s="8">
        <f t="shared" si="18"/>
        <v>142.51999999999998</v>
      </c>
      <c r="V303" s="10">
        <f t="shared" si="19"/>
        <v>0.46974291364535264</v>
      </c>
    </row>
    <row r="304" spans="1:22" ht="15.6" x14ac:dyDescent="0.3">
      <c r="A304" s="3">
        <v>4434</v>
      </c>
      <c r="B304" s="4">
        <v>46085</v>
      </c>
      <c r="C304" s="5">
        <f>YEAR(SalesDataTable[[#This Row],[Order Date]])</f>
        <v>2026</v>
      </c>
      <c r="D304" s="6" t="str">
        <f>"Q"&amp;ROUNDUP(MONTH(SalesDataTable[[#This Row],[Order Date]])/3,0)</f>
        <v>Q1</v>
      </c>
      <c r="E304" s="5">
        <f>MONTH(SalesDataTable[[#This Row],[Order Date]])</f>
        <v>3</v>
      </c>
      <c r="F304" s="6" t="str">
        <f>TEXT(SalesDataTable[[#This Row],[Order Date]],"MMM")</f>
        <v>Mar</v>
      </c>
      <c r="G304" s="5" t="s">
        <v>26</v>
      </c>
      <c r="H304" s="5" t="s">
        <v>47</v>
      </c>
      <c r="I304" s="5" t="s">
        <v>48</v>
      </c>
      <c r="J304" s="5" t="s">
        <v>33</v>
      </c>
      <c r="K304" s="5" t="s">
        <v>29</v>
      </c>
      <c r="L304" s="5" t="s">
        <v>57</v>
      </c>
      <c r="M304" s="7">
        <v>2</v>
      </c>
      <c r="N304" s="8">
        <v>151.55000000000001</v>
      </c>
      <c r="O304" s="8">
        <f>SalesDataTable[[#This Row],[Units Sold]]*SalesDataTable[[#This Row],[Unit Price]]</f>
        <v>303.10000000000002</v>
      </c>
      <c r="P304" s="9">
        <v>0.1</v>
      </c>
      <c r="Q304" s="21">
        <f>SalesDataTable[[#This Row],[Units Sold]]*SalesDataTable[[#This Row],[Unit Price]]*SalesDataTable[[#This Row],[Discount %]]</f>
        <v>30.310000000000002</v>
      </c>
      <c r="R304" s="8">
        <v>80.680000000000007</v>
      </c>
      <c r="S304" s="8">
        <f t="shared" si="16"/>
        <v>272.79000000000002</v>
      </c>
      <c r="T304" s="8">
        <f t="shared" si="17"/>
        <v>161.36000000000001</v>
      </c>
      <c r="U304" s="8">
        <f t="shared" si="18"/>
        <v>111.43</v>
      </c>
      <c r="V304" s="10">
        <f t="shared" si="19"/>
        <v>0.40848271564206901</v>
      </c>
    </row>
    <row r="305" spans="1:22" ht="15.6" x14ac:dyDescent="0.3">
      <c r="A305" s="3">
        <v>4992</v>
      </c>
      <c r="B305" s="4">
        <v>46085</v>
      </c>
      <c r="C305" s="5">
        <f>YEAR(SalesDataTable[[#This Row],[Order Date]])</f>
        <v>2026</v>
      </c>
      <c r="D305" s="6" t="str">
        <f>"Q"&amp;ROUNDUP(MONTH(SalesDataTable[[#This Row],[Order Date]])/3,0)</f>
        <v>Q1</v>
      </c>
      <c r="E305" s="5">
        <f>MONTH(SalesDataTable[[#This Row],[Order Date]])</f>
        <v>3</v>
      </c>
      <c r="F305" s="6" t="str">
        <f>TEXT(SalesDataTable[[#This Row],[Order Date]],"MMM")</f>
        <v>Mar</v>
      </c>
      <c r="G305" s="5" t="s">
        <v>31</v>
      </c>
      <c r="H305" s="5" t="s">
        <v>32</v>
      </c>
      <c r="I305" s="5" t="s">
        <v>28</v>
      </c>
      <c r="J305" s="5" t="s">
        <v>36</v>
      </c>
      <c r="K305" s="5" t="s">
        <v>24</v>
      </c>
      <c r="L305" s="5" t="s">
        <v>25</v>
      </c>
      <c r="M305" s="7">
        <v>5</v>
      </c>
      <c r="N305" s="8">
        <v>82.44</v>
      </c>
      <c r="O305" s="8">
        <f>SalesDataTable[[#This Row],[Units Sold]]*SalesDataTable[[#This Row],[Unit Price]]</f>
        <v>412.2</v>
      </c>
      <c r="P305" s="9">
        <v>0.1</v>
      </c>
      <c r="Q305" s="21">
        <f>SalesDataTable[[#This Row],[Units Sold]]*SalesDataTable[[#This Row],[Unit Price]]*SalesDataTable[[#This Row],[Discount %]]</f>
        <v>41.22</v>
      </c>
      <c r="R305" s="8">
        <v>41.57</v>
      </c>
      <c r="S305" s="8">
        <f t="shared" si="16"/>
        <v>370.98</v>
      </c>
      <c r="T305" s="8">
        <f t="shared" si="17"/>
        <v>207.85</v>
      </c>
      <c r="U305" s="8">
        <f t="shared" si="18"/>
        <v>163.13000000000002</v>
      </c>
      <c r="V305" s="10">
        <f t="shared" si="19"/>
        <v>0.43972720901396306</v>
      </c>
    </row>
    <row r="306" spans="1:22" ht="15.6" x14ac:dyDescent="0.3">
      <c r="A306" s="3">
        <v>388</v>
      </c>
      <c r="B306" s="4">
        <v>46086</v>
      </c>
      <c r="C306" s="5">
        <f>YEAR(SalesDataTable[[#This Row],[Order Date]])</f>
        <v>2026</v>
      </c>
      <c r="D306" s="6" t="str">
        <f>"Q"&amp;ROUNDUP(MONTH(SalesDataTable[[#This Row],[Order Date]])/3,0)</f>
        <v>Q1</v>
      </c>
      <c r="E306" s="5">
        <f>MONTH(SalesDataTable[[#This Row],[Order Date]])</f>
        <v>3</v>
      </c>
      <c r="F306" s="6" t="str">
        <f>TEXT(SalesDataTable[[#This Row],[Order Date]],"MMM")</f>
        <v>Mar</v>
      </c>
      <c r="G306" s="5" t="s">
        <v>40</v>
      </c>
      <c r="H306" s="5" t="s">
        <v>53</v>
      </c>
      <c r="I306" s="5" t="s">
        <v>22</v>
      </c>
      <c r="J306" s="5" t="s">
        <v>23</v>
      </c>
      <c r="K306" s="5" t="s">
        <v>54</v>
      </c>
      <c r="L306" s="5" t="s">
        <v>62</v>
      </c>
      <c r="M306" s="7">
        <v>1</v>
      </c>
      <c r="N306" s="8">
        <v>35.61</v>
      </c>
      <c r="O306" s="8">
        <f>SalesDataTable[[#This Row],[Units Sold]]*SalesDataTable[[#This Row],[Unit Price]]</f>
        <v>35.61</v>
      </c>
      <c r="P306" s="9">
        <v>0.05</v>
      </c>
      <c r="Q306" s="21">
        <f>SalesDataTable[[#This Row],[Units Sold]]*SalesDataTable[[#This Row],[Unit Price]]*SalesDataTable[[#This Row],[Discount %]]</f>
        <v>1.7805</v>
      </c>
      <c r="R306" s="8">
        <v>13.8</v>
      </c>
      <c r="S306" s="8">
        <f t="shared" si="16"/>
        <v>33.829499999999996</v>
      </c>
      <c r="T306" s="8">
        <f t="shared" si="17"/>
        <v>13.8</v>
      </c>
      <c r="U306" s="8">
        <f t="shared" si="18"/>
        <v>20.029499999999995</v>
      </c>
      <c r="V306" s="10">
        <f t="shared" si="19"/>
        <v>0.59207200815855976</v>
      </c>
    </row>
    <row r="307" spans="1:22" ht="15.6" x14ac:dyDescent="0.3">
      <c r="A307" s="3">
        <v>977</v>
      </c>
      <c r="B307" s="4">
        <v>46086</v>
      </c>
      <c r="C307" s="5">
        <f>YEAR(SalesDataTable[[#This Row],[Order Date]])</f>
        <v>2026</v>
      </c>
      <c r="D307" s="6" t="str">
        <f>"Q"&amp;ROUNDUP(MONTH(SalesDataTable[[#This Row],[Order Date]])/3,0)</f>
        <v>Q1</v>
      </c>
      <c r="E307" s="5">
        <f>MONTH(SalesDataTable[[#This Row],[Order Date]])</f>
        <v>3</v>
      </c>
      <c r="F307" s="6" t="str">
        <f>TEXT(SalesDataTable[[#This Row],[Order Date]],"MMM")</f>
        <v>Mar</v>
      </c>
      <c r="G307" s="5" t="s">
        <v>20</v>
      </c>
      <c r="H307" s="5" t="s">
        <v>21</v>
      </c>
      <c r="I307" s="5" t="s">
        <v>48</v>
      </c>
      <c r="J307" s="5" t="s">
        <v>33</v>
      </c>
      <c r="K307" s="5" t="s">
        <v>29</v>
      </c>
      <c r="L307" s="5" t="s">
        <v>57</v>
      </c>
      <c r="M307" s="7">
        <v>5</v>
      </c>
      <c r="N307" s="8">
        <v>156.13</v>
      </c>
      <c r="O307" s="8">
        <f>SalesDataTable[[#This Row],[Units Sold]]*SalesDataTable[[#This Row],[Unit Price]]</f>
        <v>780.65</v>
      </c>
      <c r="P307" s="9">
        <v>0</v>
      </c>
      <c r="Q307" s="21">
        <f>SalesDataTable[[#This Row],[Units Sold]]*SalesDataTable[[#This Row],[Unit Price]]*SalesDataTable[[#This Row],[Discount %]]</f>
        <v>0</v>
      </c>
      <c r="R307" s="8">
        <v>77.03</v>
      </c>
      <c r="S307" s="8">
        <f t="shared" si="16"/>
        <v>780.65</v>
      </c>
      <c r="T307" s="8">
        <f t="shared" si="17"/>
        <v>385.15</v>
      </c>
      <c r="U307" s="8">
        <f t="shared" si="18"/>
        <v>395.5</v>
      </c>
      <c r="V307" s="10">
        <f t="shared" si="19"/>
        <v>0.50662909114199706</v>
      </c>
    </row>
    <row r="308" spans="1:22" ht="15.6" x14ac:dyDescent="0.3">
      <c r="A308" s="3">
        <v>996</v>
      </c>
      <c r="B308" s="4">
        <v>46086</v>
      </c>
      <c r="C308" s="5">
        <f>YEAR(SalesDataTable[[#This Row],[Order Date]])</f>
        <v>2026</v>
      </c>
      <c r="D308" s="6" t="str">
        <f>"Q"&amp;ROUNDUP(MONTH(SalesDataTable[[#This Row],[Order Date]])/3,0)</f>
        <v>Q1</v>
      </c>
      <c r="E308" s="5">
        <f>MONTH(SalesDataTable[[#This Row],[Order Date]])</f>
        <v>3</v>
      </c>
      <c r="F308" s="6" t="str">
        <f>TEXT(SalesDataTable[[#This Row],[Order Date]],"MMM")</f>
        <v>Mar</v>
      </c>
      <c r="G308" s="5" t="s">
        <v>20</v>
      </c>
      <c r="H308" s="5" t="s">
        <v>70</v>
      </c>
      <c r="I308" s="5" t="s">
        <v>22</v>
      </c>
      <c r="J308" s="5" t="s">
        <v>23</v>
      </c>
      <c r="K308" s="5" t="s">
        <v>43</v>
      </c>
      <c r="L308" s="5" t="s">
        <v>71</v>
      </c>
      <c r="M308" s="7">
        <v>1</v>
      </c>
      <c r="N308" s="8">
        <v>124.31</v>
      </c>
      <c r="O308" s="8">
        <f>SalesDataTable[[#This Row],[Units Sold]]*SalesDataTable[[#This Row],[Unit Price]]</f>
        <v>124.31</v>
      </c>
      <c r="P308" s="9">
        <v>0</v>
      </c>
      <c r="Q308" s="21">
        <f>SalesDataTable[[#This Row],[Units Sold]]*SalesDataTable[[#This Row],[Unit Price]]*SalesDataTable[[#This Row],[Discount %]]</f>
        <v>0</v>
      </c>
      <c r="R308" s="8">
        <v>61.16</v>
      </c>
      <c r="S308" s="8">
        <f t="shared" si="16"/>
        <v>124.31</v>
      </c>
      <c r="T308" s="8">
        <f t="shared" si="17"/>
        <v>61.16</v>
      </c>
      <c r="U308" s="8">
        <f t="shared" si="18"/>
        <v>63.150000000000006</v>
      </c>
      <c r="V308" s="10">
        <f t="shared" si="19"/>
        <v>0.50800418309066053</v>
      </c>
    </row>
    <row r="309" spans="1:22" ht="15.6" x14ac:dyDescent="0.3">
      <c r="A309" s="3">
        <v>1923</v>
      </c>
      <c r="B309" s="4">
        <v>46086</v>
      </c>
      <c r="C309" s="5">
        <f>YEAR(SalesDataTable[[#This Row],[Order Date]])</f>
        <v>2026</v>
      </c>
      <c r="D309" s="6" t="str">
        <f>"Q"&amp;ROUNDUP(MONTH(SalesDataTable[[#This Row],[Order Date]])/3,0)</f>
        <v>Q1</v>
      </c>
      <c r="E309" s="5">
        <f>MONTH(SalesDataTable[[#This Row],[Order Date]])</f>
        <v>3</v>
      </c>
      <c r="F309" s="6" t="str">
        <f>TEXT(SalesDataTable[[#This Row],[Order Date]],"MMM")</f>
        <v>Mar</v>
      </c>
      <c r="G309" s="5" t="s">
        <v>26</v>
      </c>
      <c r="H309" s="5" t="s">
        <v>69</v>
      </c>
      <c r="I309" s="5" t="s">
        <v>39</v>
      </c>
      <c r="J309" s="5" t="s">
        <v>36</v>
      </c>
      <c r="K309" s="5" t="s">
        <v>43</v>
      </c>
      <c r="L309" s="5" t="s">
        <v>60</v>
      </c>
      <c r="M309" s="7">
        <v>3</v>
      </c>
      <c r="N309" s="8">
        <v>82.9</v>
      </c>
      <c r="O309" s="8">
        <f>SalesDataTable[[#This Row],[Units Sold]]*SalesDataTable[[#This Row],[Unit Price]]</f>
        <v>248.70000000000002</v>
      </c>
      <c r="P309" s="9">
        <v>0.1</v>
      </c>
      <c r="Q309" s="21">
        <f>SalesDataTable[[#This Row],[Units Sold]]*SalesDataTable[[#This Row],[Unit Price]]*SalesDataTable[[#This Row],[Discount %]]</f>
        <v>24.870000000000005</v>
      </c>
      <c r="R309" s="8">
        <v>38.31</v>
      </c>
      <c r="S309" s="8">
        <f t="shared" si="16"/>
        <v>223.83</v>
      </c>
      <c r="T309" s="8">
        <f t="shared" si="17"/>
        <v>114.93</v>
      </c>
      <c r="U309" s="8">
        <f t="shared" si="18"/>
        <v>108.9</v>
      </c>
      <c r="V309" s="10">
        <f t="shared" si="19"/>
        <v>0.48652995577000402</v>
      </c>
    </row>
    <row r="310" spans="1:22" ht="15.6" x14ac:dyDescent="0.3">
      <c r="A310" s="3">
        <v>4904</v>
      </c>
      <c r="B310" s="4">
        <v>46086</v>
      </c>
      <c r="C310" s="5">
        <f>YEAR(SalesDataTable[[#This Row],[Order Date]])</f>
        <v>2026</v>
      </c>
      <c r="D310" s="6" t="str">
        <f>"Q"&amp;ROUNDUP(MONTH(SalesDataTable[[#This Row],[Order Date]])/3,0)</f>
        <v>Q1</v>
      </c>
      <c r="E310" s="5">
        <f>MONTH(SalesDataTable[[#This Row],[Order Date]])</f>
        <v>3</v>
      </c>
      <c r="F310" s="6" t="str">
        <f>TEXT(SalesDataTable[[#This Row],[Order Date]],"MMM")</f>
        <v>Mar</v>
      </c>
      <c r="G310" s="5" t="s">
        <v>26</v>
      </c>
      <c r="H310" s="5" t="s">
        <v>61</v>
      </c>
      <c r="I310" s="5" t="s">
        <v>39</v>
      </c>
      <c r="J310" s="5" t="s">
        <v>36</v>
      </c>
      <c r="K310" s="5" t="s">
        <v>24</v>
      </c>
      <c r="L310" s="5" t="s">
        <v>46</v>
      </c>
      <c r="M310" s="7">
        <v>1</v>
      </c>
      <c r="N310" s="8">
        <v>41.1</v>
      </c>
      <c r="O310" s="8">
        <f>SalesDataTable[[#This Row],[Units Sold]]*SalesDataTable[[#This Row],[Unit Price]]</f>
        <v>41.1</v>
      </c>
      <c r="P310" s="9">
        <v>0</v>
      </c>
      <c r="Q310" s="21">
        <f>SalesDataTable[[#This Row],[Units Sold]]*SalesDataTable[[#This Row],[Unit Price]]*SalesDataTable[[#This Row],[Discount %]]</f>
        <v>0</v>
      </c>
      <c r="R310" s="8">
        <v>16.34</v>
      </c>
      <c r="S310" s="8">
        <f t="shared" si="16"/>
        <v>41.1</v>
      </c>
      <c r="T310" s="8">
        <f t="shared" si="17"/>
        <v>16.34</v>
      </c>
      <c r="U310" s="8">
        <f t="shared" si="18"/>
        <v>24.76</v>
      </c>
      <c r="V310" s="10">
        <f t="shared" si="19"/>
        <v>0.60243309002433088</v>
      </c>
    </row>
    <row r="311" spans="1:22" ht="15.6" x14ac:dyDescent="0.3">
      <c r="A311" s="3">
        <v>1036</v>
      </c>
      <c r="B311" s="4">
        <v>46087</v>
      </c>
      <c r="C311" s="5">
        <f>YEAR(SalesDataTable[[#This Row],[Order Date]])</f>
        <v>2026</v>
      </c>
      <c r="D311" s="6" t="str">
        <f>"Q"&amp;ROUNDUP(MONTH(SalesDataTable[[#This Row],[Order Date]])/3,0)</f>
        <v>Q1</v>
      </c>
      <c r="E311" s="5">
        <f>MONTH(SalesDataTable[[#This Row],[Order Date]])</f>
        <v>3</v>
      </c>
      <c r="F311" s="6" t="str">
        <f>TEXT(SalesDataTable[[#This Row],[Order Date]],"MMM")</f>
        <v>Mar</v>
      </c>
      <c r="G311" s="5" t="s">
        <v>20</v>
      </c>
      <c r="H311" s="5" t="s">
        <v>21</v>
      </c>
      <c r="I311" s="5" t="s">
        <v>22</v>
      </c>
      <c r="J311" s="5" t="s">
        <v>36</v>
      </c>
      <c r="K311" s="5" t="s">
        <v>24</v>
      </c>
      <c r="L311" s="5" t="s">
        <v>46</v>
      </c>
      <c r="M311" s="7">
        <v>1</v>
      </c>
      <c r="N311" s="8">
        <v>40.380000000000003</v>
      </c>
      <c r="O311" s="8">
        <f>SalesDataTable[[#This Row],[Units Sold]]*SalesDataTable[[#This Row],[Unit Price]]</f>
        <v>40.380000000000003</v>
      </c>
      <c r="P311" s="9">
        <v>0</v>
      </c>
      <c r="Q311" s="21">
        <f>SalesDataTable[[#This Row],[Units Sold]]*SalesDataTable[[#This Row],[Unit Price]]*SalesDataTable[[#This Row],[Discount %]]</f>
        <v>0</v>
      </c>
      <c r="R311" s="8">
        <v>16.41</v>
      </c>
      <c r="S311" s="8">
        <f t="shared" si="16"/>
        <v>40.380000000000003</v>
      </c>
      <c r="T311" s="8">
        <f t="shared" si="17"/>
        <v>16.41</v>
      </c>
      <c r="U311" s="8">
        <f t="shared" si="18"/>
        <v>23.970000000000002</v>
      </c>
      <c r="V311" s="10">
        <f t="shared" si="19"/>
        <v>0.59361069836552749</v>
      </c>
    </row>
    <row r="312" spans="1:22" ht="15.6" x14ac:dyDescent="0.3">
      <c r="A312" s="3">
        <v>1470</v>
      </c>
      <c r="B312" s="4">
        <v>46087</v>
      </c>
      <c r="C312" s="5">
        <f>YEAR(SalesDataTable[[#This Row],[Order Date]])</f>
        <v>2026</v>
      </c>
      <c r="D312" s="6" t="str">
        <f>"Q"&amp;ROUNDUP(MONTH(SalesDataTable[[#This Row],[Order Date]])/3,0)</f>
        <v>Q1</v>
      </c>
      <c r="E312" s="5">
        <f>MONTH(SalesDataTable[[#This Row],[Order Date]])</f>
        <v>3</v>
      </c>
      <c r="F312" s="6" t="str">
        <f>TEXT(SalesDataTable[[#This Row],[Order Date]],"MMM")</f>
        <v>Mar</v>
      </c>
      <c r="G312" s="5" t="s">
        <v>31</v>
      </c>
      <c r="H312" s="5" t="s">
        <v>32</v>
      </c>
      <c r="I312" s="5" t="s">
        <v>22</v>
      </c>
      <c r="J312" s="5" t="s">
        <v>23</v>
      </c>
      <c r="K312" s="5" t="s">
        <v>24</v>
      </c>
      <c r="L312" s="5" t="s">
        <v>25</v>
      </c>
      <c r="M312" s="7">
        <v>1</v>
      </c>
      <c r="N312" s="8">
        <v>80.349999999999994</v>
      </c>
      <c r="O312" s="8">
        <f>SalesDataTable[[#This Row],[Units Sold]]*SalesDataTable[[#This Row],[Unit Price]]</f>
        <v>80.349999999999994</v>
      </c>
      <c r="P312" s="9">
        <v>0.1</v>
      </c>
      <c r="Q312" s="21">
        <f>SalesDataTable[[#This Row],[Units Sold]]*SalesDataTable[[#This Row],[Unit Price]]*SalesDataTable[[#This Row],[Discount %]]</f>
        <v>8.0350000000000001</v>
      </c>
      <c r="R312" s="8">
        <v>42.43</v>
      </c>
      <c r="S312" s="8">
        <f t="shared" si="16"/>
        <v>72.314999999999998</v>
      </c>
      <c r="T312" s="8">
        <f t="shared" si="17"/>
        <v>42.43</v>
      </c>
      <c r="U312" s="8">
        <f t="shared" si="18"/>
        <v>29.884999999999998</v>
      </c>
      <c r="V312" s="10">
        <f t="shared" si="19"/>
        <v>0.41326142570697638</v>
      </c>
    </row>
    <row r="313" spans="1:22" ht="15.6" x14ac:dyDescent="0.3">
      <c r="A313" s="3">
        <v>2907</v>
      </c>
      <c r="B313" s="4">
        <v>46087</v>
      </c>
      <c r="C313" s="5">
        <f>YEAR(SalesDataTable[[#This Row],[Order Date]])</f>
        <v>2026</v>
      </c>
      <c r="D313" s="6" t="str">
        <f>"Q"&amp;ROUNDUP(MONTH(SalesDataTable[[#This Row],[Order Date]])/3,0)</f>
        <v>Q1</v>
      </c>
      <c r="E313" s="5">
        <f>MONTH(SalesDataTable[[#This Row],[Order Date]])</f>
        <v>3</v>
      </c>
      <c r="F313" s="6" t="str">
        <f>TEXT(SalesDataTable[[#This Row],[Order Date]],"MMM")</f>
        <v>Mar</v>
      </c>
      <c r="G313" s="5" t="s">
        <v>40</v>
      </c>
      <c r="H313" s="5" t="s">
        <v>67</v>
      </c>
      <c r="I313" s="5" t="s">
        <v>22</v>
      </c>
      <c r="J313" s="5" t="s">
        <v>23</v>
      </c>
      <c r="K313" s="5" t="s">
        <v>24</v>
      </c>
      <c r="L313" s="5" t="s">
        <v>46</v>
      </c>
      <c r="M313" s="7">
        <v>1</v>
      </c>
      <c r="N313" s="8">
        <v>40.44</v>
      </c>
      <c r="O313" s="8">
        <f>SalesDataTable[[#This Row],[Units Sold]]*SalesDataTable[[#This Row],[Unit Price]]</f>
        <v>40.44</v>
      </c>
      <c r="P313" s="9">
        <v>0.05</v>
      </c>
      <c r="Q313" s="21">
        <f>SalesDataTable[[#This Row],[Units Sold]]*SalesDataTable[[#This Row],[Unit Price]]*SalesDataTable[[#This Row],[Discount %]]</f>
        <v>2.0219999999999998</v>
      </c>
      <c r="R313" s="8">
        <v>16.829999999999998</v>
      </c>
      <c r="S313" s="8">
        <f t="shared" si="16"/>
        <v>38.417999999999999</v>
      </c>
      <c r="T313" s="8">
        <f t="shared" si="17"/>
        <v>16.829999999999998</v>
      </c>
      <c r="U313" s="8">
        <f t="shared" si="18"/>
        <v>21.588000000000001</v>
      </c>
      <c r="V313" s="10">
        <f t="shared" si="19"/>
        <v>0.56192409807902555</v>
      </c>
    </row>
    <row r="314" spans="1:22" ht="15.6" x14ac:dyDescent="0.3">
      <c r="A314" s="3">
        <v>2997</v>
      </c>
      <c r="B314" s="4">
        <v>46087</v>
      </c>
      <c r="C314" s="5">
        <f>YEAR(SalesDataTable[[#This Row],[Order Date]])</f>
        <v>2026</v>
      </c>
      <c r="D314" s="6" t="str">
        <f>"Q"&amp;ROUNDUP(MONTH(SalesDataTable[[#This Row],[Order Date]])/3,0)</f>
        <v>Q1</v>
      </c>
      <c r="E314" s="5">
        <f>MONTH(SalesDataTable[[#This Row],[Order Date]])</f>
        <v>3</v>
      </c>
      <c r="F314" s="6" t="str">
        <f>TEXT(SalesDataTable[[#This Row],[Order Date]],"MMM")</f>
        <v>Mar</v>
      </c>
      <c r="G314" s="5" t="s">
        <v>31</v>
      </c>
      <c r="H314" s="5" t="s">
        <v>72</v>
      </c>
      <c r="I314" s="5" t="s">
        <v>22</v>
      </c>
      <c r="J314" s="5" t="s">
        <v>23</v>
      </c>
      <c r="K314" s="5" t="s">
        <v>34</v>
      </c>
      <c r="L314" s="5" t="s">
        <v>35</v>
      </c>
      <c r="M314" s="7">
        <v>3</v>
      </c>
      <c r="N314" s="8">
        <v>35.89</v>
      </c>
      <c r="O314" s="8">
        <f>SalesDataTable[[#This Row],[Units Sold]]*SalesDataTable[[#This Row],[Unit Price]]</f>
        <v>107.67</v>
      </c>
      <c r="P314" s="9">
        <v>0</v>
      </c>
      <c r="Q314" s="21">
        <f>SalesDataTable[[#This Row],[Units Sold]]*SalesDataTable[[#This Row],[Unit Price]]*SalesDataTable[[#This Row],[Discount %]]</f>
        <v>0</v>
      </c>
      <c r="R314" s="8">
        <v>13.25</v>
      </c>
      <c r="S314" s="8">
        <f t="shared" si="16"/>
        <v>107.67</v>
      </c>
      <c r="T314" s="8">
        <f t="shared" si="17"/>
        <v>39.75</v>
      </c>
      <c r="U314" s="8">
        <f t="shared" si="18"/>
        <v>67.92</v>
      </c>
      <c r="V314" s="10">
        <f t="shared" si="19"/>
        <v>0.63081638339370294</v>
      </c>
    </row>
    <row r="315" spans="1:22" ht="15.6" x14ac:dyDescent="0.3">
      <c r="A315" s="3">
        <v>3056</v>
      </c>
      <c r="B315" s="4">
        <v>46087</v>
      </c>
      <c r="C315" s="5">
        <f>YEAR(SalesDataTable[[#This Row],[Order Date]])</f>
        <v>2026</v>
      </c>
      <c r="D315" s="6" t="str">
        <f>"Q"&amp;ROUNDUP(MONTH(SalesDataTable[[#This Row],[Order Date]])/3,0)</f>
        <v>Q1</v>
      </c>
      <c r="E315" s="5">
        <f>MONTH(SalesDataTable[[#This Row],[Order Date]])</f>
        <v>3</v>
      </c>
      <c r="F315" s="6" t="str">
        <f>TEXT(SalesDataTable[[#This Row],[Order Date]],"MMM")</f>
        <v>Mar</v>
      </c>
      <c r="G315" s="5" t="s">
        <v>26</v>
      </c>
      <c r="H315" s="5" t="s">
        <v>63</v>
      </c>
      <c r="I315" s="5" t="s">
        <v>48</v>
      </c>
      <c r="J315" s="5" t="s">
        <v>23</v>
      </c>
      <c r="K315" s="5" t="s">
        <v>34</v>
      </c>
      <c r="L315" s="5" t="s">
        <v>68</v>
      </c>
      <c r="M315" s="7">
        <v>3</v>
      </c>
      <c r="N315" s="8">
        <v>163.44999999999999</v>
      </c>
      <c r="O315" s="8">
        <f>SalesDataTable[[#This Row],[Units Sold]]*SalesDataTable[[#This Row],[Unit Price]]</f>
        <v>490.34999999999997</v>
      </c>
      <c r="P315" s="9">
        <v>0</v>
      </c>
      <c r="Q315" s="21">
        <f>SalesDataTable[[#This Row],[Units Sold]]*SalesDataTable[[#This Row],[Unit Price]]*SalesDataTable[[#This Row],[Discount %]]</f>
        <v>0</v>
      </c>
      <c r="R315" s="8">
        <v>86.88</v>
      </c>
      <c r="S315" s="8">
        <f t="shared" si="16"/>
        <v>490.34999999999997</v>
      </c>
      <c r="T315" s="8">
        <f t="shared" si="17"/>
        <v>260.64</v>
      </c>
      <c r="U315" s="8">
        <f t="shared" si="18"/>
        <v>229.70999999999998</v>
      </c>
      <c r="V315" s="10">
        <f t="shared" si="19"/>
        <v>0.46846130315081064</v>
      </c>
    </row>
    <row r="316" spans="1:22" ht="15.6" x14ac:dyDescent="0.3">
      <c r="A316" s="3">
        <v>471</v>
      </c>
      <c r="B316" s="4">
        <v>46088</v>
      </c>
      <c r="C316" s="5">
        <f>YEAR(SalesDataTable[[#This Row],[Order Date]])</f>
        <v>2026</v>
      </c>
      <c r="D316" s="6" t="str">
        <f>"Q"&amp;ROUNDUP(MONTH(SalesDataTable[[#This Row],[Order Date]])/3,0)</f>
        <v>Q1</v>
      </c>
      <c r="E316" s="5">
        <f>MONTH(SalesDataTable[[#This Row],[Order Date]])</f>
        <v>3</v>
      </c>
      <c r="F316" s="6" t="str">
        <f>TEXT(SalesDataTable[[#This Row],[Order Date]],"MMM")</f>
        <v>Mar</v>
      </c>
      <c r="G316" s="5" t="s">
        <v>26</v>
      </c>
      <c r="H316" s="5" t="s">
        <v>27</v>
      </c>
      <c r="I316" s="5" t="s">
        <v>39</v>
      </c>
      <c r="J316" s="5" t="s">
        <v>23</v>
      </c>
      <c r="K316" s="5" t="s">
        <v>54</v>
      </c>
      <c r="L316" s="5" t="s">
        <v>55</v>
      </c>
      <c r="M316" s="7">
        <v>2</v>
      </c>
      <c r="N316" s="8">
        <v>40.020000000000003</v>
      </c>
      <c r="O316" s="8">
        <f>SalesDataTable[[#This Row],[Units Sold]]*SalesDataTable[[#This Row],[Unit Price]]</f>
        <v>80.040000000000006</v>
      </c>
      <c r="P316" s="9">
        <v>0</v>
      </c>
      <c r="Q316" s="21">
        <f>SalesDataTable[[#This Row],[Units Sold]]*SalesDataTable[[#This Row],[Unit Price]]*SalesDataTable[[#This Row],[Discount %]]</f>
        <v>0</v>
      </c>
      <c r="R316" s="8">
        <v>14.38</v>
      </c>
      <c r="S316" s="8">
        <f t="shared" si="16"/>
        <v>80.040000000000006</v>
      </c>
      <c r="T316" s="8">
        <f t="shared" si="17"/>
        <v>28.76</v>
      </c>
      <c r="U316" s="8">
        <f t="shared" si="18"/>
        <v>51.28</v>
      </c>
      <c r="V316" s="10">
        <f t="shared" si="19"/>
        <v>0.64067966016991496</v>
      </c>
    </row>
    <row r="317" spans="1:22" ht="15.6" x14ac:dyDescent="0.3">
      <c r="A317" s="3">
        <v>842</v>
      </c>
      <c r="B317" s="4">
        <v>46088</v>
      </c>
      <c r="C317" s="5">
        <f>YEAR(SalesDataTable[[#This Row],[Order Date]])</f>
        <v>2026</v>
      </c>
      <c r="D317" s="6" t="str">
        <f>"Q"&amp;ROUNDUP(MONTH(SalesDataTable[[#This Row],[Order Date]])/3,0)</f>
        <v>Q1</v>
      </c>
      <c r="E317" s="5">
        <f>MONTH(SalesDataTable[[#This Row],[Order Date]])</f>
        <v>3</v>
      </c>
      <c r="F317" s="6" t="str">
        <f>TEXT(SalesDataTable[[#This Row],[Order Date]],"MMM")</f>
        <v>Mar</v>
      </c>
      <c r="G317" s="5" t="s">
        <v>20</v>
      </c>
      <c r="H317" s="5" t="s">
        <v>70</v>
      </c>
      <c r="I317" s="5" t="s">
        <v>22</v>
      </c>
      <c r="J317" s="5" t="s">
        <v>33</v>
      </c>
      <c r="K317" s="5" t="s">
        <v>54</v>
      </c>
      <c r="L317" s="5" t="s">
        <v>55</v>
      </c>
      <c r="M317" s="7">
        <v>1</v>
      </c>
      <c r="N317" s="8">
        <v>40.01</v>
      </c>
      <c r="O317" s="8">
        <f>SalesDataTable[[#This Row],[Units Sold]]*SalesDataTable[[#This Row],[Unit Price]]</f>
        <v>40.01</v>
      </c>
      <c r="P317" s="9">
        <v>0.05</v>
      </c>
      <c r="Q317" s="21">
        <f>SalesDataTable[[#This Row],[Units Sold]]*SalesDataTable[[#This Row],[Unit Price]]*SalesDataTable[[#This Row],[Discount %]]</f>
        <v>2.0005000000000002</v>
      </c>
      <c r="R317" s="8">
        <v>14.35</v>
      </c>
      <c r="S317" s="8">
        <f t="shared" si="16"/>
        <v>38.009499999999996</v>
      </c>
      <c r="T317" s="8">
        <f t="shared" si="17"/>
        <v>14.35</v>
      </c>
      <c r="U317" s="8">
        <f t="shared" si="18"/>
        <v>23.659499999999994</v>
      </c>
      <c r="V317" s="10">
        <f t="shared" si="19"/>
        <v>0.62246280535129372</v>
      </c>
    </row>
    <row r="318" spans="1:22" ht="15.6" x14ac:dyDescent="0.3">
      <c r="A318" s="3">
        <v>3386</v>
      </c>
      <c r="B318" s="4">
        <v>46088</v>
      </c>
      <c r="C318" s="5">
        <f>YEAR(SalesDataTable[[#This Row],[Order Date]])</f>
        <v>2026</v>
      </c>
      <c r="D318" s="6" t="str">
        <f>"Q"&amp;ROUNDUP(MONTH(SalesDataTable[[#This Row],[Order Date]])/3,0)</f>
        <v>Q1</v>
      </c>
      <c r="E318" s="5">
        <f>MONTH(SalesDataTable[[#This Row],[Order Date]])</f>
        <v>3</v>
      </c>
      <c r="F318" s="6" t="str">
        <f>TEXT(SalesDataTable[[#This Row],[Order Date]],"MMM")</f>
        <v>Mar</v>
      </c>
      <c r="G318" s="5" t="s">
        <v>26</v>
      </c>
      <c r="H318" s="5" t="s">
        <v>63</v>
      </c>
      <c r="I318" s="5" t="s">
        <v>22</v>
      </c>
      <c r="J318" s="5" t="s">
        <v>23</v>
      </c>
      <c r="K318" s="5" t="s">
        <v>29</v>
      </c>
      <c r="L318" s="5" t="s">
        <v>57</v>
      </c>
      <c r="M318" s="7">
        <v>3</v>
      </c>
      <c r="N318" s="8">
        <v>155.16</v>
      </c>
      <c r="O318" s="8">
        <f>SalesDataTable[[#This Row],[Units Sold]]*SalesDataTable[[#This Row],[Unit Price]]</f>
        <v>465.48</v>
      </c>
      <c r="P318" s="9">
        <v>0</v>
      </c>
      <c r="Q318" s="21">
        <f>SalesDataTable[[#This Row],[Units Sold]]*SalesDataTable[[#This Row],[Unit Price]]*SalesDataTable[[#This Row],[Discount %]]</f>
        <v>0</v>
      </c>
      <c r="R318" s="8">
        <v>76.849999999999994</v>
      </c>
      <c r="S318" s="8">
        <f t="shared" si="16"/>
        <v>465.48</v>
      </c>
      <c r="T318" s="8">
        <f t="shared" si="17"/>
        <v>230.54999999999998</v>
      </c>
      <c r="U318" s="8">
        <f t="shared" si="18"/>
        <v>234.93000000000004</v>
      </c>
      <c r="V318" s="10">
        <f t="shared" si="19"/>
        <v>0.50470482083011092</v>
      </c>
    </row>
    <row r="319" spans="1:22" ht="15.6" x14ac:dyDescent="0.3">
      <c r="A319" s="3">
        <v>4505</v>
      </c>
      <c r="B319" s="4">
        <v>46088</v>
      </c>
      <c r="C319" s="5">
        <f>YEAR(SalesDataTable[[#This Row],[Order Date]])</f>
        <v>2026</v>
      </c>
      <c r="D319" s="6" t="str">
        <f>"Q"&amp;ROUNDUP(MONTH(SalesDataTable[[#This Row],[Order Date]])/3,0)</f>
        <v>Q1</v>
      </c>
      <c r="E319" s="5">
        <f>MONTH(SalesDataTable[[#This Row],[Order Date]])</f>
        <v>3</v>
      </c>
      <c r="F319" s="6" t="str">
        <f>TEXT(SalesDataTable[[#This Row],[Order Date]],"MMM")</f>
        <v>Mar</v>
      </c>
      <c r="G319" s="5" t="s">
        <v>26</v>
      </c>
      <c r="H319" s="5" t="s">
        <v>69</v>
      </c>
      <c r="I319" s="5" t="s">
        <v>48</v>
      </c>
      <c r="J319" s="5" t="s">
        <v>33</v>
      </c>
      <c r="K319" s="5" t="s">
        <v>54</v>
      </c>
      <c r="L319" s="5" t="s">
        <v>55</v>
      </c>
      <c r="M319" s="7">
        <v>1</v>
      </c>
      <c r="N319" s="8">
        <v>39.96</v>
      </c>
      <c r="O319" s="8">
        <f>SalesDataTable[[#This Row],[Units Sold]]*SalesDataTable[[#This Row],[Unit Price]]</f>
        <v>39.96</v>
      </c>
      <c r="P319" s="9">
        <v>0</v>
      </c>
      <c r="Q319" s="21">
        <f>SalesDataTable[[#This Row],[Units Sold]]*SalesDataTable[[#This Row],[Unit Price]]*SalesDataTable[[#This Row],[Discount %]]</f>
        <v>0</v>
      </c>
      <c r="R319" s="8">
        <v>14.5</v>
      </c>
      <c r="S319" s="8">
        <f t="shared" si="16"/>
        <v>39.96</v>
      </c>
      <c r="T319" s="8">
        <f t="shared" si="17"/>
        <v>14.5</v>
      </c>
      <c r="U319" s="8">
        <f t="shared" si="18"/>
        <v>25.46</v>
      </c>
      <c r="V319" s="10">
        <f t="shared" si="19"/>
        <v>0.63713713713713716</v>
      </c>
    </row>
    <row r="320" spans="1:22" ht="15.6" x14ac:dyDescent="0.3">
      <c r="A320" s="3">
        <v>1286</v>
      </c>
      <c r="B320" s="4">
        <v>46089</v>
      </c>
      <c r="C320" s="5">
        <f>YEAR(SalesDataTable[[#This Row],[Order Date]])</f>
        <v>2026</v>
      </c>
      <c r="D320" s="6" t="str">
        <f>"Q"&amp;ROUNDUP(MONTH(SalesDataTable[[#This Row],[Order Date]])/3,0)</f>
        <v>Q1</v>
      </c>
      <c r="E320" s="5">
        <f>MONTH(SalesDataTable[[#This Row],[Order Date]])</f>
        <v>3</v>
      </c>
      <c r="F320" s="6" t="str">
        <f>TEXT(SalesDataTable[[#This Row],[Order Date]],"MMM")</f>
        <v>Mar</v>
      </c>
      <c r="G320" s="5" t="s">
        <v>26</v>
      </c>
      <c r="H320" s="5" t="s">
        <v>27</v>
      </c>
      <c r="I320" s="5" t="s">
        <v>22</v>
      </c>
      <c r="J320" s="5" t="s">
        <v>33</v>
      </c>
      <c r="K320" s="5" t="s">
        <v>29</v>
      </c>
      <c r="L320" s="5" t="s">
        <v>37</v>
      </c>
      <c r="M320" s="7">
        <v>1</v>
      </c>
      <c r="N320" s="8">
        <v>146.6</v>
      </c>
      <c r="O320" s="8">
        <f>SalesDataTable[[#This Row],[Units Sold]]*SalesDataTable[[#This Row],[Unit Price]]</f>
        <v>146.6</v>
      </c>
      <c r="P320" s="9">
        <v>0</v>
      </c>
      <c r="Q320" s="21">
        <f>SalesDataTable[[#This Row],[Units Sold]]*SalesDataTable[[#This Row],[Unit Price]]*SalesDataTable[[#This Row],[Discount %]]</f>
        <v>0</v>
      </c>
      <c r="R320" s="8">
        <v>78.92</v>
      </c>
      <c r="S320" s="8">
        <f t="shared" si="16"/>
        <v>146.6</v>
      </c>
      <c r="T320" s="8">
        <f t="shared" si="17"/>
        <v>78.92</v>
      </c>
      <c r="U320" s="8">
        <f t="shared" si="18"/>
        <v>67.679999999999993</v>
      </c>
      <c r="V320" s="10">
        <f t="shared" si="19"/>
        <v>0.46166439290586625</v>
      </c>
    </row>
    <row r="321" spans="1:22" ht="15.6" x14ac:dyDescent="0.3">
      <c r="A321" s="3">
        <v>2653</v>
      </c>
      <c r="B321" s="4">
        <v>46089</v>
      </c>
      <c r="C321" s="5">
        <f>YEAR(SalesDataTable[[#This Row],[Order Date]])</f>
        <v>2026</v>
      </c>
      <c r="D321" s="6" t="str">
        <f>"Q"&amp;ROUNDUP(MONTH(SalesDataTable[[#This Row],[Order Date]])/3,0)</f>
        <v>Q1</v>
      </c>
      <c r="E321" s="5">
        <f>MONTH(SalesDataTable[[#This Row],[Order Date]])</f>
        <v>3</v>
      </c>
      <c r="F321" s="6" t="str">
        <f>TEXT(SalesDataTable[[#This Row],[Order Date]],"MMM")</f>
        <v>Mar</v>
      </c>
      <c r="G321" s="5" t="s">
        <v>26</v>
      </c>
      <c r="H321" s="5" t="s">
        <v>69</v>
      </c>
      <c r="I321" s="5" t="s">
        <v>39</v>
      </c>
      <c r="J321" s="5" t="s">
        <v>23</v>
      </c>
      <c r="K321" s="5" t="s">
        <v>29</v>
      </c>
      <c r="L321" s="5" t="s">
        <v>30</v>
      </c>
      <c r="M321" s="7">
        <v>1</v>
      </c>
      <c r="N321" s="8">
        <v>94.38</v>
      </c>
      <c r="O321" s="8">
        <f>SalesDataTable[[#This Row],[Units Sold]]*SalesDataTable[[#This Row],[Unit Price]]</f>
        <v>94.38</v>
      </c>
      <c r="P321" s="9">
        <v>0</v>
      </c>
      <c r="Q321" s="21">
        <f>SalesDataTable[[#This Row],[Units Sold]]*SalesDataTable[[#This Row],[Unit Price]]*SalesDataTable[[#This Row],[Discount %]]</f>
        <v>0</v>
      </c>
      <c r="R321" s="8">
        <v>44.78</v>
      </c>
      <c r="S321" s="8">
        <f t="shared" si="16"/>
        <v>94.38</v>
      </c>
      <c r="T321" s="8">
        <f t="shared" si="17"/>
        <v>44.78</v>
      </c>
      <c r="U321" s="8">
        <f t="shared" si="18"/>
        <v>49.599999999999994</v>
      </c>
      <c r="V321" s="10">
        <f t="shared" si="19"/>
        <v>0.52553507098961638</v>
      </c>
    </row>
    <row r="322" spans="1:22" ht="15.6" x14ac:dyDescent="0.3">
      <c r="A322" s="3">
        <v>4465</v>
      </c>
      <c r="B322" s="4">
        <v>46089</v>
      </c>
      <c r="C322" s="5">
        <f>YEAR(SalesDataTable[[#This Row],[Order Date]])</f>
        <v>2026</v>
      </c>
      <c r="D322" s="6" t="str">
        <f>"Q"&amp;ROUNDUP(MONTH(SalesDataTable[[#This Row],[Order Date]])/3,0)</f>
        <v>Q1</v>
      </c>
      <c r="E322" s="5">
        <f>MONTH(SalesDataTable[[#This Row],[Order Date]])</f>
        <v>3</v>
      </c>
      <c r="F322" s="6" t="str">
        <f>TEXT(SalesDataTable[[#This Row],[Order Date]],"MMM")</f>
        <v>Mar</v>
      </c>
      <c r="G322" s="5" t="s">
        <v>26</v>
      </c>
      <c r="H322" s="5" t="s">
        <v>63</v>
      </c>
      <c r="I322" s="5" t="s">
        <v>39</v>
      </c>
      <c r="J322" s="5" t="s">
        <v>23</v>
      </c>
      <c r="K322" s="5" t="s">
        <v>54</v>
      </c>
      <c r="L322" s="5" t="s">
        <v>58</v>
      </c>
      <c r="M322" s="7">
        <v>1</v>
      </c>
      <c r="N322" s="8">
        <v>121.77</v>
      </c>
      <c r="O322" s="8">
        <f>SalesDataTable[[#This Row],[Units Sold]]*SalesDataTable[[#This Row],[Unit Price]]</f>
        <v>121.77</v>
      </c>
      <c r="P322" s="9">
        <v>0</v>
      </c>
      <c r="Q322" s="21">
        <f>SalesDataTable[[#This Row],[Units Sold]]*SalesDataTable[[#This Row],[Unit Price]]*SalesDataTable[[#This Row],[Discount %]]</f>
        <v>0</v>
      </c>
      <c r="R322" s="8">
        <v>67.52</v>
      </c>
      <c r="S322" s="8">
        <f t="shared" ref="S322:S385" si="20">M322*N322*(1-P322)</f>
        <v>121.77</v>
      </c>
      <c r="T322" s="8">
        <f t="shared" ref="T322:T385" si="21">M322*R322</f>
        <v>67.52</v>
      </c>
      <c r="U322" s="8">
        <f t="shared" ref="U322:U385" si="22">S322-T322</f>
        <v>54.25</v>
      </c>
      <c r="V322" s="10">
        <f t="shared" ref="V322:V385" si="23">IFERROR(U322/S322,0)</f>
        <v>0.44551203087788455</v>
      </c>
    </row>
    <row r="323" spans="1:22" ht="15.6" x14ac:dyDescent="0.3">
      <c r="A323" s="3">
        <v>4576</v>
      </c>
      <c r="B323" s="4">
        <v>46089</v>
      </c>
      <c r="C323" s="5">
        <f>YEAR(SalesDataTable[[#This Row],[Order Date]])</f>
        <v>2026</v>
      </c>
      <c r="D323" s="6" t="str">
        <f>"Q"&amp;ROUNDUP(MONTH(SalesDataTable[[#This Row],[Order Date]])/3,0)</f>
        <v>Q1</v>
      </c>
      <c r="E323" s="5">
        <f>MONTH(SalesDataTable[[#This Row],[Order Date]])</f>
        <v>3</v>
      </c>
      <c r="F323" s="6" t="str">
        <f>TEXT(SalesDataTable[[#This Row],[Order Date]],"MMM")</f>
        <v>Mar</v>
      </c>
      <c r="G323" s="5" t="s">
        <v>40</v>
      </c>
      <c r="H323" s="5" t="s">
        <v>53</v>
      </c>
      <c r="I323" s="5" t="s">
        <v>48</v>
      </c>
      <c r="J323" s="5" t="s">
        <v>23</v>
      </c>
      <c r="K323" s="5" t="s">
        <v>43</v>
      </c>
      <c r="L323" s="5" t="s">
        <v>71</v>
      </c>
      <c r="M323" s="7">
        <v>5</v>
      </c>
      <c r="N323" s="8">
        <v>123.29</v>
      </c>
      <c r="O323" s="8">
        <f>SalesDataTable[[#This Row],[Units Sold]]*SalesDataTable[[#This Row],[Unit Price]]</f>
        <v>616.45000000000005</v>
      </c>
      <c r="P323" s="9">
        <v>0</v>
      </c>
      <c r="Q323" s="21">
        <f>SalesDataTable[[#This Row],[Units Sold]]*SalesDataTable[[#This Row],[Unit Price]]*SalesDataTable[[#This Row],[Discount %]]</f>
        <v>0</v>
      </c>
      <c r="R323" s="8">
        <v>61.34</v>
      </c>
      <c r="S323" s="8">
        <f t="shared" si="20"/>
        <v>616.45000000000005</v>
      </c>
      <c r="T323" s="8">
        <f t="shared" si="21"/>
        <v>306.70000000000005</v>
      </c>
      <c r="U323" s="8">
        <f t="shared" si="22"/>
        <v>309.75</v>
      </c>
      <c r="V323" s="10">
        <f t="shared" si="23"/>
        <v>0.50247384216075919</v>
      </c>
    </row>
    <row r="324" spans="1:22" ht="15.6" x14ac:dyDescent="0.3">
      <c r="A324" s="3">
        <v>718</v>
      </c>
      <c r="B324" s="4">
        <v>46090</v>
      </c>
      <c r="C324" s="5">
        <f>YEAR(SalesDataTable[[#This Row],[Order Date]])</f>
        <v>2026</v>
      </c>
      <c r="D324" s="6" t="str">
        <f>"Q"&amp;ROUNDUP(MONTH(SalesDataTable[[#This Row],[Order Date]])/3,0)</f>
        <v>Q1</v>
      </c>
      <c r="E324" s="5">
        <f>MONTH(SalesDataTable[[#This Row],[Order Date]])</f>
        <v>3</v>
      </c>
      <c r="F324" s="6" t="str">
        <f>TEXT(SalesDataTable[[#This Row],[Order Date]],"MMM")</f>
        <v>Mar</v>
      </c>
      <c r="G324" s="5" t="s">
        <v>26</v>
      </c>
      <c r="H324" s="5" t="s">
        <v>63</v>
      </c>
      <c r="I324" s="5" t="s">
        <v>22</v>
      </c>
      <c r="J324" s="5" t="s">
        <v>33</v>
      </c>
      <c r="K324" s="5" t="s">
        <v>54</v>
      </c>
      <c r="L324" s="5" t="s">
        <v>55</v>
      </c>
      <c r="M324" s="7">
        <v>1</v>
      </c>
      <c r="N324" s="8">
        <v>41.15</v>
      </c>
      <c r="O324" s="8">
        <f>SalesDataTable[[#This Row],[Units Sold]]*SalesDataTable[[#This Row],[Unit Price]]</f>
        <v>41.15</v>
      </c>
      <c r="P324" s="9">
        <v>0.05</v>
      </c>
      <c r="Q324" s="21">
        <f>SalesDataTable[[#This Row],[Units Sold]]*SalesDataTable[[#This Row],[Unit Price]]*SalesDataTable[[#This Row],[Discount %]]</f>
        <v>2.0575000000000001</v>
      </c>
      <c r="R324" s="8">
        <v>14.4</v>
      </c>
      <c r="S324" s="8">
        <f t="shared" si="20"/>
        <v>39.092499999999994</v>
      </c>
      <c r="T324" s="8">
        <f t="shared" si="21"/>
        <v>14.4</v>
      </c>
      <c r="U324" s="8">
        <f t="shared" si="22"/>
        <v>24.692499999999995</v>
      </c>
      <c r="V324" s="10">
        <f t="shared" si="23"/>
        <v>0.63164289825414077</v>
      </c>
    </row>
    <row r="325" spans="1:22" ht="15.6" x14ac:dyDescent="0.3">
      <c r="A325" s="3">
        <v>1527</v>
      </c>
      <c r="B325" s="4">
        <v>46090</v>
      </c>
      <c r="C325" s="5">
        <f>YEAR(SalesDataTable[[#This Row],[Order Date]])</f>
        <v>2026</v>
      </c>
      <c r="D325" s="6" t="str">
        <f>"Q"&amp;ROUNDUP(MONTH(SalesDataTable[[#This Row],[Order Date]])/3,0)</f>
        <v>Q1</v>
      </c>
      <c r="E325" s="5">
        <f>MONTH(SalesDataTable[[#This Row],[Order Date]])</f>
        <v>3</v>
      </c>
      <c r="F325" s="6" t="str">
        <f>TEXT(SalesDataTable[[#This Row],[Order Date]],"MMM")</f>
        <v>Mar</v>
      </c>
      <c r="G325" s="5" t="s">
        <v>40</v>
      </c>
      <c r="H325" s="5" t="s">
        <v>41</v>
      </c>
      <c r="I325" s="5" t="s">
        <v>48</v>
      </c>
      <c r="J325" s="5" t="s">
        <v>33</v>
      </c>
      <c r="K325" s="5" t="s">
        <v>34</v>
      </c>
      <c r="L325" s="5" t="s">
        <v>35</v>
      </c>
      <c r="M325" s="7">
        <v>4</v>
      </c>
      <c r="N325" s="8">
        <v>35.42</v>
      </c>
      <c r="O325" s="8">
        <f>SalesDataTable[[#This Row],[Units Sold]]*SalesDataTable[[#This Row],[Unit Price]]</f>
        <v>141.68</v>
      </c>
      <c r="P325" s="9">
        <v>0</v>
      </c>
      <c r="Q325" s="21">
        <f>SalesDataTable[[#This Row],[Units Sold]]*SalesDataTable[[#This Row],[Unit Price]]*SalesDataTable[[#This Row],[Discount %]]</f>
        <v>0</v>
      </c>
      <c r="R325" s="8">
        <v>13.31</v>
      </c>
      <c r="S325" s="8">
        <f t="shared" si="20"/>
        <v>141.68</v>
      </c>
      <c r="T325" s="8">
        <f t="shared" si="21"/>
        <v>53.24</v>
      </c>
      <c r="U325" s="8">
        <f t="shared" si="22"/>
        <v>88.44</v>
      </c>
      <c r="V325" s="10">
        <f t="shared" si="23"/>
        <v>0.62422360248447195</v>
      </c>
    </row>
    <row r="326" spans="1:22" ht="15.6" x14ac:dyDescent="0.3">
      <c r="A326" s="3">
        <v>1797</v>
      </c>
      <c r="B326" s="4">
        <v>46090</v>
      </c>
      <c r="C326" s="5">
        <f>YEAR(SalesDataTable[[#This Row],[Order Date]])</f>
        <v>2026</v>
      </c>
      <c r="D326" s="6" t="str">
        <f>"Q"&amp;ROUNDUP(MONTH(SalesDataTable[[#This Row],[Order Date]])/3,0)</f>
        <v>Q1</v>
      </c>
      <c r="E326" s="5">
        <f>MONTH(SalesDataTable[[#This Row],[Order Date]])</f>
        <v>3</v>
      </c>
      <c r="F326" s="6" t="str">
        <f>TEXT(SalesDataTable[[#This Row],[Order Date]],"MMM")</f>
        <v>Mar</v>
      </c>
      <c r="G326" s="5" t="s">
        <v>26</v>
      </c>
      <c r="H326" s="5" t="s">
        <v>63</v>
      </c>
      <c r="I326" s="5" t="s">
        <v>22</v>
      </c>
      <c r="J326" s="5" t="s">
        <v>36</v>
      </c>
      <c r="K326" s="5" t="s">
        <v>24</v>
      </c>
      <c r="L326" s="5" t="s">
        <v>50</v>
      </c>
      <c r="M326" s="7">
        <v>1</v>
      </c>
      <c r="N326" s="8">
        <v>103.74</v>
      </c>
      <c r="O326" s="8">
        <f>SalesDataTable[[#This Row],[Units Sold]]*SalesDataTable[[#This Row],[Unit Price]]</f>
        <v>103.74</v>
      </c>
      <c r="P326" s="9">
        <v>0.1</v>
      </c>
      <c r="Q326" s="21">
        <f>SalesDataTable[[#This Row],[Units Sold]]*SalesDataTable[[#This Row],[Unit Price]]*SalesDataTable[[#This Row],[Discount %]]</f>
        <v>10.374000000000001</v>
      </c>
      <c r="R326" s="8">
        <v>51.32</v>
      </c>
      <c r="S326" s="8">
        <f t="shared" si="20"/>
        <v>93.366</v>
      </c>
      <c r="T326" s="8">
        <f t="shared" si="21"/>
        <v>51.32</v>
      </c>
      <c r="U326" s="8">
        <f t="shared" si="22"/>
        <v>42.045999999999999</v>
      </c>
      <c r="V326" s="10">
        <f t="shared" si="23"/>
        <v>0.45033523980892404</v>
      </c>
    </row>
    <row r="327" spans="1:22" ht="15.6" x14ac:dyDescent="0.3">
      <c r="A327" s="3">
        <v>2917</v>
      </c>
      <c r="B327" s="4">
        <v>46090</v>
      </c>
      <c r="C327" s="5">
        <f>YEAR(SalesDataTable[[#This Row],[Order Date]])</f>
        <v>2026</v>
      </c>
      <c r="D327" s="6" t="str">
        <f>"Q"&amp;ROUNDUP(MONTH(SalesDataTable[[#This Row],[Order Date]])/3,0)</f>
        <v>Q1</v>
      </c>
      <c r="E327" s="5">
        <f>MONTH(SalesDataTable[[#This Row],[Order Date]])</f>
        <v>3</v>
      </c>
      <c r="F327" s="6" t="str">
        <f>TEXT(SalesDataTable[[#This Row],[Order Date]],"MMM")</f>
        <v>Mar</v>
      </c>
      <c r="G327" s="5" t="s">
        <v>31</v>
      </c>
      <c r="H327" s="5" t="s">
        <v>72</v>
      </c>
      <c r="I327" s="5" t="s">
        <v>48</v>
      </c>
      <c r="J327" s="5" t="s">
        <v>36</v>
      </c>
      <c r="K327" s="5" t="s">
        <v>34</v>
      </c>
      <c r="L327" s="5" t="s">
        <v>68</v>
      </c>
      <c r="M327" s="7">
        <v>2</v>
      </c>
      <c r="N327" s="8">
        <v>165.49</v>
      </c>
      <c r="O327" s="8">
        <f>SalesDataTable[[#This Row],[Units Sold]]*SalesDataTable[[#This Row],[Unit Price]]</f>
        <v>330.98</v>
      </c>
      <c r="P327" s="9">
        <v>0.05</v>
      </c>
      <c r="Q327" s="21">
        <f>SalesDataTable[[#This Row],[Units Sold]]*SalesDataTable[[#This Row],[Unit Price]]*SalesDataTable[[#This Row],[Discount %]]</f>
        <v>16.549000000000003</v>
      </c>
      <c r="R327" s="8">
        <v>89.82</v>
      </c>
      <c r="S327" s="8">
        <f t="shared" si="20"/>
        <v>314.43099999999998</v>
      </c>
      <c r="T327" s="8">
        <f t="shared" si="21"/>
        <v>179.64</v>
      </c>
      <c r="U327" s="8">
        <f t="shared" si="22"/>
        <v>134.791</v>
      </c>
      <c r="V327" s="10">
        <f t="shared" si="23"/>
        <v>0.4286822864157796</v>
      </c>
    </row>
    <row r="328" spans="1:22" ht="15.6" x14ac:dyDescent="0.3">
      <c r="A328" s="3">
        <v>4095</v>
      </c>
      <c r="B328" s="4">
        <v>46090</v>
      </c>
      <c r="C328" s="5">
        <f>YEAR(SalesDataTable[[#This Row],[Order Date]])</f>
        <v>2026</v>
      </c>
      <c r="D328" s="6" t="str">
        <f>"Q"&amp;ROUNDUP(MONTH(SalesDataTable[[#This Row],[Order Date]])/3,0)</f>
        <v>Q1</v>
      </c>
      <c r="E328" s="5">
        <f>MONTH(SalesDataTable[[#This Row],[Order Date]])</f>
        <v>3</v>
      </c>
      <c r="F328" s="6" t="str">
        <f>TEXT(SalesDataTable[[#This Row],[Order Date]],"MMM")</f>
        <v>Mar</v>
      </c>
      <c r="G328" s="5" t="s">
        <v>26</v>
      </c>
      <c r="H328" s="5" t="s">
        <v>47</v>
      </c>
      <c r="I328" s="5" t="s">
        <v>48</v>
      </c>
      <c r="J328" s="5" t="s">
        <v>33</v>
      </c>
      <c r="K328" s="5" t="s">
        <v>29</v>
      </c>
      <c r="L328" s="5" t="s">
        <v>66</v>
      </c>
      <c r="M328" s="7">
        <v>1</v>
      </c>
      <c r="N328" s="8">
        <v>72.87</v>
      </c>
      <c r="O328" s="8">
        <f>SalesDataTable[[#This Row],[Units Sold]]*SalesDataTable[[#This Row],[Unit Price]]</f>
        <v>72.87</v>
      </c>
      <c r="P328" s="9">
        <v>0.05</v>
      </c>
      <c r="Q328" s="21">
        <f>SalesDataTable[[#This Row],[Units Sold]]*SalesDataTable[[#This Row],[Unit Price]]*SalesDataTable[[#This Row],[Discount %]]</f>
        <v>3.6435000000000004</v>
      </c>
      <c r="R328" s="8">
        <v>32</v>
      </c>
      <c r="S328" s="8">
        <f t="shared" si="20"/>
        <v>69.226500000000001</v>
      </c>
      <c r="T328" s="8">
        <f t="shared" si="21"/>
        <v>32</v>
      </c>
      <c r="U328" s="8">
        <f t="shared" si="22"/>
        <v>37.226500000000001</v>
      </c>
      <c r="V328" s="10">
        <f t="shared" si="23"/>
        <v>0.53774927231623726</v>
      </c>
    </row>
    <row r="329" spans="1:22" ht="15.6" x14ac:dyDescent="0.3">
      <c r="A329" s="3">
        <v>5050</v>
      </c>
      <c r="B329" s="4">
        <v>46090</v>
      </c>
      <c r="C329" s="5">
        <f>YEAR(SalesDataTable[[#This Row],[Order Date]])</f>
        <v>2026</v>
      </c>
      <c r="D329" s="6" t="str">
        <f>"Q"&amp;ROUNDUP(MONTH(SalesDataTable[[#This Row],[Order Date]])/3,0)</f>
        <v>Q1</v>
      </c>
      <c r="E329" s="5">
        <f>MONTH(SalesDataTable[[#This Row],[Order Date]])</f>
        <v>3</v>
      </c>
      <c r="F329" s="6" t="str">
        <f>TEXT(SalesDataTable[[#This Row],[Order Date]],"MMM")</f>
        <v>Mar</v>
      </c>
      <c r="G329" s="5" t="s">
        <v>40</v>
      </c>
      <c r="H329" s="5" t="s">
        <v>67</v>
      </c>
      <c r="I329" s="5" t="s">
        <v>39</v>
      </c>
      <c r="J329" s="5" t="s">
        <v>23</v>
      </c>
      <c r="K329" s="5" t="s">
        <v>34</v>
      </c>
      <c r="L329" s="5" t="s">
        <v>68</v>
      </c>
      <c r="M329" s="7">
        <v>1</v>
      </c>
      <c r="N329" s="8">
        <v>161.04</v>
      </c>
      <c r="O329" s="8">
        <f>SalesDataTable[[#This Row],[Units Sold]]*SalesDataTable[[#This Row],[Unit Price]]</f>
        <v>161.04</v>
      </c>
      <c r="P329" s="9">
        <v>0</v>
      </c>
      <c r="Q329" s="21">
        <f>SalesDataTable[[#This Row],[Units Sold]]*SalesDataTable[[#This Row],[Unit Price]]*SalesDataTable[[#This Row],[Discount %]]</f>
        <v>0</v>
      </c>
      <c r="R329" s="8">
        <v>85.83</v>
      </c>
      <c r="S329" s="8">
        <f t="shared" si="20"/>
        <v>161.04</v>
      </c>
      <c r="T329" s="8">
        <f t="shared" si="21"/>
        <v>85.83</v>
      </c>
      <c r="U329" s="8">
        <f t="shared" si="22"/>
        <v>75.209999999999994</v>
      </c>
      <c r="V329" s="10">
        <f t="shared" si="23"/>
        <v>0.46702682563338299</v>
      </c>
    </row>
    <row r="330" spans="1:22" ht="15.6" x14ac:dyDescent="0.3">
      <c r="A330" s="3">
        <v>709</v>
      </c>
      <c r="B330" s="4">
        <v>46091</v>
      </c>
      <c r="C330" s="5">
        <f>YEAR(SalesDataTable[[#This Row],[Order Date]])</f>
        <v>2026</v>
      </c>
      <c r="D330" s="6" t="str">
        <f>"Q"&amp;ROUNDUP(MONTH(SalesDataTable[[#This Row],[Order Date]])/3,0)</f>
        <v>Q1</v>
      </c>
      <c r="E330" s="5">
        <f>MONTH(SalesDataTable[[#This Row],[Order Date]])</f>
        <v>3</v>
      </c>
      <c r="F330" s="6" t="str">
        <f>TEXT(SalesDataTable[[#This Row],[Order Date]],"MMM")</f>
        <v>Mar</v>
      </c>
      <c r="G330" s="5" t="s">
        <v>20</v>
      </c>
      <c r="H330" s="5" t="s">
        <v>21</v>
      </c>
      <c r="I330" s="5" t="s">
        <v>22</v>
      </c>
      <c r="J330" s="5" t="s">
        <v>33</v>
      </c>
      <c r="K330" s="5" t="s">
        <v>34</v>
      </c>
      <c r="L330" s="5" t="s">
        <v>64</v>
      </c>
      <c r="M330" s="7">
        <v>3</v>
      </c>
      <c r="N330" s="8">
        <v>130.6</v>
      </c>
      <c r="O330" s="8">
        <f>SalesDataTable[[#This Row],[Units Sold]]*SalesDataTable[[#This Row],[Unit Price]]</f>
        <v>391.79999999999995</v>
      </c>
      <c r="P330" s="9">
        <v>0.05</v>
      </c>
      <c r="Q330" s="21">
        <f>SalesDataTable[[#This Row],[Units Sold]]*SalesDataTable[[#This Row],[Unit Price]]*SalesDataTable[[#This Row],[Discount %]]</f>
        <v>19.59</v>
      </c>
      <c r="R330" s="8">
        <v>65.62</v>
      </c>
      <c r="S330" s="8">
        <f t="shared" si="20"/>
        <v>372.20999999999992</v>
      </c>
      <c r="T330" s="8">
        <f t="shared" si="21"/>
        <v>196.86</v>
      </c>
      <c r="U330" s="8">
        <f t="shared" si="22"/>
        <v>175.34999999999991</v>
      </c>
      <c r="V330" s="10">
        <f t="shared" si="23"/>
        <v>0.47110502135891014</v>
      </c>
    </row>
    <row r="331" spans="1:22" ht="15.6" x14ac:dyDescent="0.3">
      <c r="A331" s="3">
        <v>1073</v>
      </c>
      <c r="B331" s="4">
        <v>46091</v>
      </c>
      <c r="C331" s="5">
        <f>YEAR(SalesDataTable[[#This Row],[Order Date]])</f>
        <v>2026</v>
      </c>
      <c r="D331" s="6" t="str">
        <f>"Q"&amp;ROUNDUP(MONTH(SalesDataTable[[#This Row],[Order Date]])/3,0)</f>
        <v>Q1</v>
      </c>
      <c r="E331" s="5">
        <f>MONTH(SalesDataTable[[#This Row],[Order Date]])</f>
        <v>3</v>
      </c>
      <c r="F331" s="6" t="str">
        <f>TEXT(SalesDataTable[[#This Row],[Order Date]],"MMM")</f>
        <v>Mar</v>
      </c>
      <c r="G331" s="5" t="s">
        <v>31</v>
      </c>
      <c r="H331" s="5" t="s">
        <v>59</v>
      </c>
      <c r="I331" s="5" t="s">
        <v>48</v>
      </c>
      <c r="J331" s="5" t="s">
        <v>23</v>
      </c>
      <c r="K331" s="5" t="s">
        <v>24</v>
      </c>
      <c r="L331" s="5" t="s">
        <v>25</v>
      </c>
      <c r="M331" s="7">
        <v>2</v>
      </c>
      <c r="N331" s="8">
        <v>81.290000000000006</v>
      </c>
      <c r="O331" s="8">
        <f>SalesDataTable[[#This Row],[Units Sold]]*SalesDataTable[[#This Row],[Unit Price]]</f>
        <v>162.58000000000001</v>
      </c>
      <c r="P331" s="9">
        <v>0</v>
      </c>
      <c r="Q331" s="21">
        <f>SalesDataTable[[#This Row],[Units Sold]]*SalesDataTable[[#This Row],[Unit Price]]*SalesDataTable[[#This Row],[Discount %]]</f>
        <v>0</v>
      </c>
      <c r="R331" s="8">
        <v>43.9</v>
      </c>
      <c r="S331" s="8">
        <f t="shared" si="20"/>
        <v>162.58000000000001</v>
      </c>
      <c r="T331" s="8">
        <f t="shared" si="21"/>
        <v>87.8</v>
      </c>
      <c r="U331" s="8">
        <f t="shared" si="22"/>
        <v>74.780000000000015</v>
      </c>
      <c r="V331" s="10">
        <f t="shared" si="23"/>
        <v>0.45995817443720022</v>
      </c>
    </row>
    <row r="332" spans="1:22" ht="15.6" x14ac:dyDescent="0.3">
      <c r="A332" s="3">
        <v>2623</v>
      </c>
      <c r="B332" s="4">
        <v>46091</v>
      </c>
      <c r="C332" s="5">
        <f>YEAR(SalesDataTable[[#This Row],[Order Date]])</f>
        <v>2026</v>
      </c>
      <c r="D332" s="6" t="str">
        <f>"Q"&amp;ROUNDUP(MONTH(SalesDataTable[[#This Row],[Order Date]])/3,0)</f>
        <v>Q1</v>
      </c>
      <c r="E332" s="5">
        <f>MONTH(SalesDataTable[[#This Row],[Order Date]])</f>
        <v>3</v>
      </c>
      <c r="F332" s="6" t="str">
        <f>TEXT(SalesDataTable[[#This Row],[Order Date]],"MMM")</f>
        <v>Mar</v>
      </c>
      <c r="G332" s="5" t="s">
        <v>26</v>
      </c>
      <c r="H332" s="5" t="s">
        <v>63</v>
      </c>
      <c r="I332" s="5" t="s">
        <v>48</v>
      </c>
      <c r="J332" s="5" t="s">
        <v>33</v>
      </c>
      <c r="K332" s="5" t="s">
        <v>24</v>
      </c>
      <c r="L332" s="5" t="s">
        <v>50</v>
      </c>
      <c r="M332" s="7">
        <v>2</v>
      </c>
      <c r="N332" s="8">
        <v>103.33</v>
      </c>
      <c r="O332" s="8">
        <f>SalesDataTable[[#This Row],[Units Sold]]*SalesDataTable[[#This Row],[Unit Price]]</f>
        <v>206.66</v>
      </c>
      <c r="P332" s="9">
        <v>0.05</v>
      </c>
      <c r="Q332" s="21">
        <f>SalesDataTable[[#This Row],[Units Sold]]*SalesDataTable[[#This Row],[Unit Price]]*SalesDataTable[[#This Row],[Discount %]]</f>
        <v>10.333</v>
      </c>
      <c r="R332" s="8">
        <v>51.58</v>
      </c>
      <c r="S332" s="8">
        <f t="shared" si="20"/>
        <v>196.327</v>
      </c>
      <c r="T332" s="8">
        <f t="shared" si="21"/>
        <v>103.16</v>
      </c>
      <c r="U332" s="8">
        <f t="shared" si="22"/>
        <v>93.167000000000002</v>
      </c>
      <c r="V332" s="10">
        <f t="shared" si="23"/>
        <v>0.47455011282197557</v>
      </c>
    </row>
    <row r="333" spans="1:22" ht="15.6" x14ac:dyDescent="0.3">
      <c r="A333" s="3">
        <v>2625</v>
      </c>
      <c r="B333" s="4">
        <v>46091</v>
      </c>
      <c r="C333" s="5">
        <f>YEAR(SalesDataTable[[#This Row],[Order Date]])</f>
        <v>2026</v>
      </c>
      <c r="D333" s="6" t="str">
        <f>"Q"&amp;ROUNDUP(MONTH(SalesDataTable[[#This Row],[Order Date]])/3,0)</f>
        <v>Q1</v>
      </c>
      <c r="E333" s="5">
        <f>MONTH(SalesDataTable[[#This Row],[Order Date]])</f>
        <v>3</v>
      </c>
      <c r="F333" s="6" t="str">
        <f>TEXT(SalesDataTable[[#This Row],[Order Date]],"MMM")</f>
        <v>Mar</v>
      </c>
      <c r="G333" s="5" t="s">
        <v>40</v>
      </c>
      <c r="H333" s="5" t="s">
        <v>51</v>
      </c>
      <c r="I333" s="5" t="s">
        <v>39</v>
      </c>
      <c r="J333" s="5" t="s">
        <v>36</v>
      </c>
      <c r="K333" s="5" t="s">
        <v>54</v>
      </c>
      <c r="L333" s="5" t="s">
        <v>65</v>
      </c>
      <c r="M333" s="7">
        <v>2</v>
      </c>
      <c r="N333" s="8">
        <v>51.14</v>
      </c>
      <c r="O333" s="8">
        <f>SalesDataTable[[#This Row],[Units Sold]]*SalesDataTable[[#This Row],[Unit Price]]</f>
        <v>102.28</v>
      </c>
      <c r="P333" s="9">
        <v>0</v>
      </c>
      <c r="Q333" s="21">
        <f>SalesDataTable[[#This Row],[Units Sold]]*SalesDataTable[[#This Row],[Unit Price]]*SalesDataTable[[#This Row],[Discount %]]</f>
        <v>0</v>
      </c>
      <c r="R333" s="8">
        <v>21.58</v>
      </c>
      <c r="S333" s="8">
        <f t="shared" si="20"/>
        <v>102.28</v>
      </c>
      <c r="T333" s="8">
        <f t="shared" si="21"/>
        <v>43.16</v>
      </c>
      <c r="U333" s="8">
        <f t="shared" si="22"/>
        <v>59.120000000000005</v>
      </c>
      <c r="V333" s="10">
        <f t="shared" si="23"/>
        <v>0.57802111849824012</v>
      </c>
    </row>
    <row r="334" spans="1:22" ht="15.6" x14ac:dyDescent="0.3">
      <c r="A334" s="3">
        <v>3304</v>
      </c>
      <c r="B334" s="4">
        <v>46091</v>
      </c>
      <c r="C334" s="5">
        <f>YEAR(SalesDataTable[[#This Row],[Order Date]])</f>
        <v>2026</v>
      </c>
      <c r="D334" s="6" t="str">
        <f>"Q"&amp;ROUNDUP(MONTH(SalesDataTable[[#This Row],[Order Date]])/3,0)</f>
        <v>Q1</v>
      </c>
      <c r="E334" s="5">
        <f>MONTH(SalesDataTable[[#This Row],[Order Date]])</f>
        <v>3</v>
      </c>
      <c r="F334" s="6" t="str">
        <f>TEXT(SalesDataTable[[#This Row],[Order Date]],"MMM")</f>
        <v>Mar</v>
      </c>
      <c r="G334" s="5" t="s">
        <v>26</v>
      </c>
      <c r="H334" s="5" t="s">
        <v>63</v>
      </c>
      <c r="I334" s="5" t="s">
        <v>48</v>
      </c>
      <c r="J334" s="5" t="s">
        <v>23</v>
      </c>
      <c r="K334" s="5" t="s">
        <v>24</v>
      </c>
      <c r="L334" s="5" t="s">
        <v>42</v>
      </c>
      <c r="M334" s="7">
        <v>2</v>
      </c>
      <c r="N334" s="8">
        <v>49.7</v>
      </c>
      <c r="O334" s="8">
        <f>SalesDataTable[[#This Row],[Units Sold]]*SalesDataTable[[#This Row],[Unit Price]]</f>
        <v>99.4</v>
      </c>
      <c r="P334" s="9">
        <v>0</v>
      </c>
      <c r="Q334" s="21">
        <f>SalesDataTable[[#This Row],[Units Sold]]*SalesDataTable[[#This Row],[Unit Price]]*SalesDataTable[[#This Row],[Discount %]]</f>
        <v>0</v>
      </c>
      <c r="R334" s="8">
        <v>23.14</v>
      </c>
      <c r="S334" s="8">
        <f t="shared" si="20"/>
        <v>99.4</v>
      </c>
      <c r="T334" s="8">
        <f t="shared" si="21"/>
        <v>46.28</v>
      </c>
      <c r="U334" s="8">
        <f t="shared" si="22"/>
        <v>53.120000000000005</v>
      </c>
      <c r="V334" s="10">
        <f t="shared" si="23"/>
        <v>0.53440643863179071</v>
      </c>
    </row>
    <row r="335" spans="1:22" ht="15.6" x14ac:dyDescent="0.3">
      <c r="A335" s="3">
        <v>4876</v>
      </c>
      <c r="B335" s="4">
        <v>46091</v>
      </c>
      <c r="C335" s="5">
        <f>YEAR(SalesDataTable[[#This Row],[Order Date]])</f>
        <v>2026</v>
      </c>
      <c r="D335" s="6" t="str">
        <f>"Q"&amp;ROUNDUP(MONTH(SalesDataTable[[#This Row],[Order Date]])/3,0)</f>
        <v>Q1</v>
      </c>
      <c r="E335" s="5">
        <f>MONTH(SalesDataTable[[#This Row],[Order Date]])</f>
        <v>3</v>
      </c>
      <c r="F335" s="6" t="str">
        <f>TEXT(SalesDataTable[[#This Row],[Order Date]],"MMM")</f>
        <v>Mar</v>
      </c>
      <c r="G335" s="5" t="s">
        <v>40</v>
      </c>
      <c r="H335" s="5" t="s">
        <v>41</v>
      </c>
      <c r="I335" s="5" t="s">
        <v>22</v>
      </c>
      <c r="J335" s="5" t="s">
        <v>23</v>
      </c>
      <c r="K335" s="5" t="s">
        <v>24</v>
      </c>
      <c r="L335" s="5" t="s">
        <v>46</v>
      </c>
      <c r="M335" s="7">
        <v>1</v>
      </c>
      <c r="N335" s="8">
        <v>39.659999999999997</v>
      </c>
      <c r="O335" s="8">
        <f>SalesDataTable[[#This Row],[Units Sold]]*SalesDataTable[[#This Row],[Unit Price]]</f>
        <v>39.659999999999997</v>
      </c>
      <c r="P335" s="9">
        <v>0.05</v>
      </c>
      <c r="Q335" s="21">
        <f>SalesDataTable[[#This Row],[Units Sold]]*SalesDataTable[[#This Row],[Unit Price]]*SalesDataTable[[#This Row],[Discount %]]</f>
        <v>1.9829999999999999</v>
      </c>
      <c r="R335" s="8">
        <v>16.93</v>
      </c>
      <c r="S335" s="8">
        <f t="shared" si="20"/>
        <v>37.676999999999992</v>
      </c>
      <c r="T335" s="8">
        <f t="shared" si="21"/>
        <v>16.93</v>
      </c>
      <c r="U335" s="8">
        <f t="shared" si="22"/>
        <v>20.746999999999993</v>
      </c>
      <c r="V335" s="10">
        <f t="shared" si="23"/>
        <v>0.5506542452955383</v>
      </c>
    </row>
    <row r="336" spans="1:22" ht="15.6" x14ac:dyDescent="0.3">
      <c r="A336" s="3">
        <v>83</v>
      </c>
      <c r="B336" s="4">
        <v>46092</v>
      </c>
      <c r="C336" s="5">
        <f>YEAR(SalesDataTable[[#This Row],[Order Date]])</f>
        <v>2026</v>
      </c>
      <c r="D336" s="6" t="str">
        <f>"Q"&amp;ROUNDUP(MONTH(SalesDataTable[[#This Row],[Order Date]])/3,0)</f>
        <v>Q1</v>
      </c>
      <c r="E336" s="5">
        <f>MONTH(SalesDataTable[[#This Row],[Order Date]])</f>
        <v>3</v>
      </c>
      <c r="F336" s="6" t="str">
        <f>TEXT(SalesDataTable[[#This Row],[Order Date]],"MMM")</f>
        <v>Mar</v>
      </c>
      <c r="G336" s="5" t="s">
        <v>26</v>
      </c>
      <c r="H336" s="5" t="s">
        <v>63</v>
      </c>
      <c r="I336" s="5" t="s">
        <v>28</v>
      </c>
      <c r="J336" s="5" t="s">
        <v>36</v>
      </c>
      <c r="K336" s="5" t="s">
        <v>54</v>
      </c>
      <c r="L336" s="5" t="s">
        <v>65</v>
      </c>
      <c r="M336" s="7">
        <v>4</v>
      </c>
      <c r="N336" s="8">
        <v>50.65</v>
      </c>
      <c r="O336" s="8">
        <f>SalesDataTable[[#This Row],[Units Sold]]*SalesDataTable[[#This Row],[Unit Price]]</f>
        <v>202.6</v>
      </c>
      <c r="P336" s="9">
        <v>0.15</v>
      </c>
      <c r="Q336" s="21">
        <f>SalesDataTable[[#This Row],[Units Sold]]*SalesDataTable[[#This Row],[Unit Price]]*SalesDataTable[[#This Row],[Discount %]]</f>
        <v>30.389999999999997</v>
      </c>
      <c r="R336" s="8">
        <v>22</v>
      </c>
      <c r="S336" s="8">
        <f t="shared" si="20"/>
        <v>172.20999999999998</v>
      </c>
      <c r="T336" s="8">
        <f t="shared" si="21"/>
        <v>88</v>
      </c>
      <c r="U336" s="8">
        <f t="shared" si="22"/>
        <v>84.20999999999998</v>
      </c>
      <c r="V336" s="10">
        <f t="shared" si="23"/>
        <v>0.48899599326403803</v>
      </c>
    </row>
    <row r="337" spans="1:22" ht="15.6" x14ac:dyDescent="0.3">
      <c r="A337" s="3">
        <v>863</v>
      </c>
      <c r="B337" s="4">
        <v>46092</v>
      </c>
      <c r="C337" s="5">
        <f>YEAR(SalesDataTable[[#This Row],[Order Date]])</f>
        <v>2026</v>
      </c>
      <c r="D337" s="6" t="str">
        <f>"Q"&amp;ROUNDUP(MONTH(SalesDataTable[[#This Row],[Order Date]])/3,0)</f>
        <v>Q1</v>
      </c>
      <c r="E337" s="5">
        <f>MONTH(SalesDataTable[[#This Row],[Order Date]])</f>
        <v>3</v>
      </c>
      <c r="F337" s="6" t="str">
        <f>TEXT(SalesDataTable[[#This Row],[Order Date]],"MMM")</f>
        <v>Mar</v>
      </c>
      <c r="G337" s="5" t="s">
        <v>31</v>
      </c>
      <c r="H337" s="5" t="s">
        <v>32</v>
      </c>
      <c r="I337" s="5" t="s">
        <v>48</v>
      </c>
      <c r="J337" s="5" t="s">
        <v>23</v>
      </c>
      <c r="K337" s="5" t="s">
        <v>54</v>
      </c>
      <c r="L337" s="5" t="s">
        <v>65</v>
      </c>
      <c r="M337" s="7">
        <v>2</v>
      </c>
      <c r="N337" s="8">
        <v>50.72</v>
      </c>
      <c r="O337" s="8">
        <f>SalesDataTable[[#This Row],[Units Sold]]*SalesDataTable[[#This Row],[Unit Price]]</f>
        <v>101.44</v>
      </c>
      <c r="P337" s="9">
        <v>0</v>
      </c>
      <c r="Q337" s="21">
        <f>SalesDataTable[[#This Row],[Units Sold]]*SalesDataTable[[#This Row],[Unit Price]]*SalesDataTable[[#This Row],[Discount %]]</f>
        <v>0</v>
      </c>
      <c r="R337" s="8">
        <v>21.88</v>
      </c>
      <c r="S337" s="8">
        <f t="shared" si="20"/>
        <v>101.44</v>
      </c>
      <c r="T337" s="8">
        <f t="shared" si="21"/>
        <v>43.76</v>
      </c>
      <c r="U337" s="8">
        <f t="shared" si="22"/>
        <v>57.68</v>
      </c>
      <c r="V337" s="10">
        <f t="shared" si="23"/>
        <v>0.56861198738170349</v>
      </c>
    </row>
    <row r="338" spans="1:22" ht="15.6" x14ac:dyDescent="0.3">
      <c r="A338" s="3">
        <v>2323</v>
      </c>
      <c r="B338" s="4">
        <v>46092</v>
      </c>
      <c r="C338" s="5">
        <f>YEAR(SalesDataTable[[#This Row],[Order Date]])</f>
        <v>2026</v>
      </c>
      <c r="D338" s="6" t="str">
        <f>"Q"&amp;ROUNDUP(MONTH(SalesDataTable[[#This Row],[Order Date]])/3,0)</f>
        <v>Q1</v>
      </c>
      <c r="E338" s="5">
        <f>MONTH(SalesDataTable[[#This Row],[Order Date]])</f>
        <v>3</v>
      </c>
      <c r="F338" s="6" t="str">
        <f>TEXT(SalesDataTable[[#This Row],[Order Date]],"MMM")</f>
        <v>Mar</v>
      </c>
      <c r="G338" s="5" t="s">
        <v>26</v>
      </c>
      <c r="H338" s="5" t="s">
        <v>63</v>
      </c>
      <c r="I338" s="5" t="s">
        <v>39</v>
      </c>
      <c r="J338" s="5" t="s">
        <v>33</v>
      </c>
      <c r="K338" s="5" t="s">
        <v>34</v>
      </c>
      <c r="L338" s="5" t="s">
        <v>35</v>
      </c>
      <c r="M338" s="7">
        <v>2</v>
      </c>
      <c r="N338" s="8">
        <v>36.08</v>
      </c>
      <c r="O338" s="8">
        <f>SalesDataTable[[#This Row],[Units Sold]]*SalesDataTable[[#This Row],[Unit Price]]</f>
        <v>72.16</v>
      </c>
      <c r="P338" s="9">
        <v>0.05</v>
      </c>
      <c r="Q338" s="21">
        <f>SalesDataTable[[#This Row],[Units Sold]]*SalesDataTable[[#This Row],[Unit Price]]*SalesDataTable[[#This Row],[Discount %]]</f>
        <v>3.6080000000000001</v>
      </c>
      <c r="R338" s="8">
        <v>13.19</v>
      </c>
      <c r="S338" s="8">
        <f t="shared" si="20"/>
        <v>68.551999999999992</v>
      </c>
      <c r="T338" s="8">
        <f t="shared" si="21"/>
        <v>26.38</v>
      </c>
      <c r="U338" s="8">
        <f t="shared" si="22"/>
        <v>42.171999999999997</v>
      </c>
      <c r="V338" s="10">
        <f t="shared" si="23"/>
        <v>0.61518263507993931</v>
      </c>
    </row>
    <row r="339" spans="1:22" ht="15.6" x14ac:dyDescent="0.3">
      <c r="A339" s="3">
        <v>3064</v>
      </c>
      <c r="B339" s="4">
        <v>46092</v>
      </c>
      <c r="C339" s="5">
        <f>YEAR(SalesDataTable[[#This Row],[Order Date]])</f>
        <v>2026</v>
      </c>
      <c r="D339" s="6" t="str">
        <f>"Q"&amp;ROUNDUP(MONTH(SalesDataTable[[#This Row],[Order Date]])/3,0)</f>
        <v>Q1</v>
      </c>
      <c r="E339" s="5">
        <f>MONTH(SalesDataTable[[#This Row],[Order Date]])</f>
        <v>3</v>
      </c>
      <c r="F339" s="6" t="str">
        <f>TEXT(SalesDataTable[[#This Row],[Order Date]],"MMM")</f>
        <v>Mar</v>
      </c>
      <c r="G339" s="5" t="s">
        <v>40</v>
      </c>
      <c r="H339" s="5" t="s">
        <v>53</v>
      </c>
      <c r="I339" s="5" t="s">
        <v>22</v>
      </c>
      <c r="J339" s="5" t="s">
        <v>23</v>
      </c>
      <c r="K339" s="5" t="s">
        <v>43</v>
      </c>
      <c r="L339" s="5" t="s">
        <v>71</v>
      </c>
      <c r="M339" s="7">
        <v>6</v>
      </c>
      <c r="N339" s="8">
        <v>124.04</v>
      </c>
      <c r="O339" s="8">
        <f>SalesDataTable[[#This Row],[Units Sold]]*SalesDataTable[[#This Row],[Unit Price]]</f>
        <v>744.24</v>
      </c>
      <c r="P339" s="9">
        <v>0.05</v>
      </c>
      <c r="Q339" s="21">
        <f>SalesDataTable[[#This Row],[Units Sold]]*SalesDataTable[[#This Row],[Unit Price]]*SalesDataTable[[#This Row],[Discount %]]</f>
        <v>37.212000000000003</v>
      </c>
      <c r="R339" s="8">
        <v>61.17</v>
      </c>
      <c r="S339" s="8">
        <f t="shared" si="20"/>
        <v>707.02800000000002</v>
      </c>
      <c r="T339" s="8">
        <f t="shared" si="21"/>
        <v>367.02</v>
      </c>
      <c r="U339" s="8">
        <f t="shared" si="22"/>
        <v>340.00800000000004</v>
      </c>
      <c r="V339" s="10">
        <f t="shared" si="23"/>
        <v>0.48089750335205966</v>
      </c>
    </row>
    <row r="340" spans="1:22" ht="15.6" x14ac:dyDescent="0.3">
      <c r="A340" s="3">
        <v>4995</v>
      </c>
      <c r="B340" s="4">
        <v>46092</v>
      </c>
      <c r="C340" s="5">
        <f>YEAR(SalesDataTable[[#This Row],[Order Date]])</f>
        <v>2026</v>
      </c>
      <c r="D340" s="6" t="str">
        <f>"Q"&amp;ROUNDUP(MONTH(SalesDataTable[[#This Row],[Order Date]])/3,0)</f>
        <v>Q1</v>
      </c>
      <c r="E340" s="5">
        <f>MONTH(SalesDataTable[[#This Row],[Order Date]])</f>
        <v>3</v>
      </c>
      <c r="F340" s="6" t="str">
        <f>TEXT(SalesDataTable[[#This Row],[Order Date]],"MMM")</f>
        <v>Mar</v>
      </c>
      <c r="G340" s="5" t="s">
        <v>26</v>
      </c>
      <c r="H340" s="5" t="s">
        <v>63</v>
      </c>
      <c r="I340" s="5" t="s">
        <v>48</v>
      </c>
      <c r="J340" s="5" t="s">
        <v>33</v>
      </c>
      <c r="K340" s="5" t="s">
        <v>29</v>
      </c>
      <c r="L340" s="5" t="s">
        <v>30</v>
      </c>
      <c r="M340" s="7">
        <v>3</v>
      </c>
      <c r="N340" s="8">
        <v>90.31</v>
      </c>
      <c r="O340" s="8">
        <f>SalesDataTable[[#This Row],[Units Sold]]*SalesDataTable[[#This Row],[Unit Price]]</f>
        <v>270.93</v>
      </c>
      <c r="P340" s="9">
        <v>0</v>
      </c>
      <c r="Q340" s="21">
        <f>SalesDataTable[[#This Row],[Units Sold]]*SalesDataTable[[#This Row],[Unit Price]]*SalesDataTable[[#This Row],[Discount %]]</f>
        <v>0</v>
      </c>
      <c r="R340" s="8">
        <v>44.58</v>
      </c>
      <c r="S340" s="8">
        <f t="shared" si="20"/>
        <v>270.93</v>
      </c>
      <c r="T340" s="8">
        <f t="shared" si="21"/>
        <v>133.74</v>
      </c>
      <c r="U340" s="8">
        <f t="shared" si="22"/>
        <v>137.19</v>
      </c>
      <c r="V340" s="10">
        <f t="shared" si="23"/>
        <v>0.50636695825489975</v>
      </c>
    </row>
    <row r="341" spans="1:22" ht="15.6" x14ac:dyDescent="0.3">
      <c r="A341" s="3">
        <v>46</v>
      </c>
      <c r="B341" s="4">
        <v>46093</v>
      </c>
      <c r="C341" s="5">
        <f>YEAR(SalesDataTable[[#This Row],[Order Date]])</f>
        <v>2026</v>
      </c>
      <c r="D341" s="6" t="str">
        <f>"Q"&amp;ROUNDUP(MONTH(SalesDataTable[[#This Row],[Order Date]])/3,0)</f>
        <v>Q1</v>
      </c>
      <c r="E341" s="5">
        <f>MONTH(SalesDataTable[[#This Row],[Order Date]])</f>
        <v>3</v>
      </c>
      <c r="F341" s="6" t="str">
        <f>TEXT(SalesDataTable[[#This Row],[Order Date]],"MMM")</f>
        <v>Mar</v>
      </c>
      <c r="G341" s="5" t="s">
        <v>40</v>
      </c>
      <c r="H341" s="5" t="s">
        <v>51</v>
      </c>
      <c r="I341" s="5" t="s">
        <v>22</v>
      </c>
      <c r="J341" s="5" t="s">
        <v>23</v>
      </c>
      <c r="K341" s="5" t="s">
        <v>29</v>
      </c>
      <c r="L341" s="5" t="s">
        <v>66</v>
      </c>
      <c r="M341" s="7">
        <v>4</v>
      </c>
      <c r="N341" s="8">
        <v>72.63</v>
      </c>
      <c r="O341" s="8">
        <f>SalesDataTable[[#This Row],[Units Sold]]*SalesDataTable[[#This Row],[Unit Price]]</f>
        <v>290.52</v>
      </c>
      <c r="P341" s="9">
        <v>0.1</v>
      </c>
      <c r="Q341" s="21">
        <f>SalesDataTable[[#This Row],[Units Sold]]*SalesDataTable[[#This Row],[Unit Price]]*SalesDataTable[[#This Row],[Discount %]]</f>
        <v>29.052</v>
      </c>
      <c r="R341" s="8">
        <v>31.45</v>
      </c>
      <c r="S341" s="8">
        <f t="shared" si="20"/>
        <v>261.46800000000002</v>
      </c>
      <c r="T341" s="8">
        <f t="shared" si="21"/>
        <v>125.8</v>
      </c>
      <c r="U341" s="8">
        <f t="shared" si="22"/>
        <v>135.66800000000001</v>
      </c>
      <c r="V341" s="10">
        <f t="shared" si="23"/>
        <v>0.51887037801948999</v>
      </c>
    </row>
    <row r="342" spans="1:22" ht="15.6" x14ac:dyDescent="0.3">
      <c r="A342" s="3">
        <v>443</v>
      </c>
      <c r="B342" s="4">
        <v>46093</v>
      </c>
      <c r="C342" s="5">
        <f>YEAR(SalesDataTable[[#This Row],[Order Date]])</f>
        <v>2026</v>
      </c>
      <c r="D342" s="6" t="str">
        <f>"Q"&amp;ROUNDUP(MONTH(SalesDataTable[[#This Row],[Order Date]])/3,0)</f>
        <v>Q1</v>
      </c>
      <c r="E342" s="5">
        <f>MONTH(SalesDataTable[[#This Row],[Order Date]])</f>
        <v>3</v>
      </c>
      <c r="F342" s="6" t="str">
        <f>TEXT(SalesDataTable[[#This Row],[Order Date]],"MMM")</f>
        <v>Mar</v>
      </c>
      <c r="G342" s="5" t="s">
        <v>26</v>
      </c>
      <c r="H342" s="5" t="s">
        <v>69</v>
      </c>
      <c r="I342" s="5" t="s">
        <v>22</v>
      </c>
      <c r="J342" s="5" t="s">
        <v>23</v>
      </c>
      <c r="K342" s="5" t="s">
        <v>54</v>
      </c>
      <c r="L342" s="5" t="s">
        <v>55</v>
      </c>
      <c r="M342" s="7">
        <v>3</v>
      </c>
      <c r="N342" s="8">
        <v>39.9</v>
      </c>
      <c r="O342" s="8">
        <f>SalesDataTable[[#This Row],[Units Sold]]*SalesDataTable[[#This Row],[Unit Price]]</f>
        <v>119.69999999999999</v>
      </c>
      <c r="P342" s="9">
        <v>0</v>
      </c>
      <c r="Q342" s="21">
        <f>SalesDataTable[[#This Row],[Units Sold]]*SalesDataTable[[#This Row],[Unit Price]]*SalesDataTable[[#This Row],[Discount %]]</f>
        <v>0</v>
      </c>
      <c r="R342" s="8">
        <v>14.49</v>
      </c>
      <c r="S342" s="8">
        <f t="shared" si="20"/>
        <v>119.69999999999999</v>
      </c>
      <c r="T342" s="8">
        <f t="shared" si="21"/>
        <v>43.47</v>
      </c>
      <c r="U342" s="8">
        <f t="shared" si="22"/>
        <v>76.22999999999999</v>
      </c>
      <c r="V342" s="10">
        <f t="shared" si="23"/>
        <v>0.63684210526315788</v>
      </c>
    </row>
    <row r="343" spans="1:22" ht="15.6" x14ac:dyDescent="0.3">
      <c r="A343" s="3">
        <v>759</v>
      </c>
      <c r="B343" s="4">
        <v>46093</v>
      </c>
      <c r="C343" s="5">
        <f>YEAR(SalesDataTable[[#This Row],[Order Date]])</f>
        <v>2026</v>
      </c>
      <c r="D343" s="6" t="str">
        <f>"Q"&amp;ROUNDUP(MONTH(SalesDataTable[[#This Row],[Order Date]])/3,0)</f>
        <v>Q1</v>
      </c>
      <c r="E343" s="5">
        <f>MONTH(SalesDataTable[[#This Row],[Order Date]])</f>
        <v>3</v>
      </c>
      <c r="F343" s="6" t="str">
        <f>TEXT(SalesDataTable[[#This Row],[Order Date]],"MMM")</f>
        <v>Mar</v>
      </c>
      <c r="G343" s="5" t="s">
        <v>26</v>
      </c>
      <c r="H343" s="5" t="s">
        <v>63</v>
      </c>
      <c r="I343" s="5" t="s">
        <v>22</v>
      </c>
      <c r="J343" s="5" t="s">
        <v>33</v>
      </c>
      <c r="K343" s="5" t="s">
        <v>54</v>
      </c>
      <c r="L343" s="5" t="s">
        <v>65</v>
      </c>
      <c r="M343" s="7">
        <v>1</v>
      </c>
      <c r="N343" s="8">
        <v>49.79</v>
      </c>
      <c r="O343" s="8">
        <f>SalesDataTable[[#This Row],[Units Sold]]*SalesDataTable[[#This Row],[Unit Price]]</f>
        <v>49.79</v>
      </c>
      <c r="P343" s="9">
        <v>0.1</v>
      </c>
      <c r="Q343" s="21">
        <f>SalesDataTable[[#This Row],[Units Sold]]*SalesDataTable[[#This Row],[Unit Price]]*SalesDataTable[[#This Row],[Discount %]]</f>
        <v>4.9790000000000001</v>
      </c>
      <c r="R343" s="8">
        <v>22.29</v>
      </c>
      <c r="S343" s="8">
        <f t="shared" si="20"/>
        <v>44.811</v>
      </c>
      <c r="T343" s="8">
        <f t="shared" si="21"/>
        <v>22.29</v>
      </c>
      <c r="U343" s="8">
        <f t="shared" si="22"/>
        <v>22.521000000000001</v>
      </c>
      <c r="V343" s="10">
        <f t="shared" si="23"/>
        <v>0.5025774921336279</v>
      </c>
    </row>
    <row r="344" spans="1:22" ht="15.6" x14ac:dyDescent="0.3">
      <c r="A344" s="3">
        <v>1097</v>
      </c>
      <c r="B344" s="4">
        <v>46093</v>
      </c>
      <c r="C344" s="5">
        <f>YEAR(SalesDataTable[[#This Row],[Order Date]])</f>
        <v>2026</v>
      </c>
      <c r="D344" s="6" t="str">
        <f>"Q"&amp;ROUNDUP(MONTH(SalesDataTable[[#This Row],[Order Date]])/3,0)</f>
        <v>Q1</v>
      </c>
      <c r="E344" s="5">
        <f>MONTH(SalesDataTable[[#This Row],[Order Date]])</f>
        <v>3</v>
      </c>
      <c r="F344" s="6" t="str">
        <f>TEXT(SalesDataTable[[#This Row],[Order Date]],"MMM")</f>
        <v>Mar</v>
      </c>
      <c r="G344" s="5" t="s">
        <v>31</v>
      </c>
      <c r="H344" s="5" t="s">
        <v>32</v>
      </c>
      <c r="I344" s="5" t="s">
        <v>48</v>
      </c>
      <c r="J344" s="5" t="s">
        <v>33</v>
      </c>
      <c r="K344" s="5" t="s">
        <v>24</v>
      </c>
      <c r="L344" s="5" t="s">
        <v>46</v>
      </c>
      <c r="M344" s="7">
        <v>1</v>
      </c>
      <c r="N344" s="8">
        <v>41.24</v>
      </c>
      <c r="O344" s="8">
        <f>SalesDataTable[[#This Row],[Units Sold]]*SalesDataTable[[#This Row],[Unit Price]]</f>
        <v>41.24</v>
      </c>
      <c r="P344" s="9">
        <v>0.05</v>
      </c>
      <c r="Q344" s="21">
        <f>SalesDataTable[[#This Row],[Units Sold]]*SalesDataTable[[#This Row],[Unit Price]]*SalesDataTable[[#This Row],[Discount %]]</f>
        <v>2.0620000000000003</v>
      </c>
      <c r="R344" s="8">
        <v>16.64</v>
      </c>
      <c r="S344" s="8">
        <f t="shared" si="20"/>
        <v>39.177999999999997</v>
      </c>
      <c r="T344" s="8">
        <f t="shared" si="21"/>
        <v>16.64</v>
      </c>
      <c r="U344" s="8">
        <f t="shared" si="22"/>
        <v>22.537999999999997</v>
      </c>
      <c r="V344" s="10">
        <f t="shared" si="23"/>
        <v>0.57527183623462141</v>
      </c>
    </row>
    <row r="345" spans="1:22" ht="15.6" x14ac:dyDescent="0.3">
      <c r="A345" s="3">
        <v>2152</v>
      </c>
      <c r="B345" s="4">
        <v>46093</v>
      </c>
      <c r="C345" s="5">
        <f>YEAR(SalesDataTable[[#This Row],[Order Date]])</f>
        <v>2026</v>
      </c>
      <c r="D345" s="6" t="str">
        <f>"Q"&amp;ROUNDUP(MONTH(SalesDataTable[[#This Row],[Order Date]])/3,0)</f>
        <v>Q1</v>
      </c>
      <c r="E345" s="5">
        <f>MONTH(SalesDataTable[[#This Row],[Order Date]])</f>
        <v>3</v>
      </c>
      <c r="F345" s="6" t="str">
        <f>TEXT(SalesDataTable[[#This Row],[Order Date]],"MMM")</f>
        <v>Mar</v>
      </c>
      <c r="G345" s="5" t="s">
        <v>20</v>
      </c>
      <c r="H345" s="5" t="s">
        <v>56</v>
      </c>
      <c r="I345" s="5" t="s">
        <v>22</v>
      </c>
      <c r="J345" s="5" t="s">
        <v>33</v>
      </c>
      <c r="K345" s="5" t="s">
        <v>29</v>
      </c>
      <c r="L345" s="5" t="s">
        <v>37</v>
      </c>
      <c r="M345" s="7">
        <v>1</v>
      </c>
      <c r="N345" s="8">
        <v>142.88999999999999</v>
      </c>
      <c r="O345" s="8">
        <f>SalesDataTable[[#This Row],[Units Sold]]*SalesDataTable[[#This Row],[Unit Price]]</f>
        <v>142.88999999999999</v>
      </c>
      <c r="P345" s="9">
        <v>0</v>
      </c>
      <c r="Q345" s="21">
        <f>SalesDataTable[[#This Row],[Units Sold]]*SalesDataTable[[#This Row],[Unit Price]]*SalesDataTable[[#This Row],[Discount %]]</f>
        <v>0</v>
      </c>
      <c r="R345" s="8">
        <v>81.099999999999994</v>
      </c>
      <c r="S345" s="8">
        <f t="shared" si="20"/>
        <v>142.88999999999999</v>
      </c>
      <c r="T345" s="8">
        <f t="shared" si="21"/>
        <v>81.099999999999994</v>
      </c>
      <c r="U345" s="8">
        <f t="shared" si="22"/>
        <v>61.789999999999992</v>
      </c>
      <c r="V345" s="10">
        <f t="shared" si="23"/>
        <v>0.43243054097557559</v>
      </c>
    </row>
    <row r="346" spans="1:22" ht="15.6" x14ac:dyDescent="0.3">
      <c r="A346" s="3">
        <v>2512</v>
      </c>
      <c r="B346" s="4">
        <v>46093</v>
      </c>
      <c r="C346" s="5">
        <f>YEAR(SalesDataTable[[#This Row],[Order Date]])</f>
        <v>2026</v>
      </c>
      <c r="D346" s="6" t="str">
        <f>"Q"&amp;ROUNDUP(MONTH(SalesDataTable[[#This Row],[Order Date]])/3,0)</f>
        <v>Q1</v>
      </c>
      <c r="E346" s="5">
        <f>MONTH(SalesDataTable[[#This Row],[Order Date]])</f>
        <v>3</v>
      </c>
      <c r="F346" s="6" t="str">
        <f>TEXT(SalesDataTable[[#This Row],[Order Date]],"MMM")</f>
        <v>Mar</v>
      </c>
      <c r="G346" s="5" t="s">
        <v>26</v>
      </c>
      <c r="H346" s="5" t="s">
        <v>27</v>
      </c>
      <c r="I346" s="5" t="s">
        <v>22</v>
      </c>
      <c r="J346" s="5" t="s">
        <v>33</v>
      </c>
      <c r="K346" s="5" t="s">
        <v>43</v>
      </c>
      <c r="L346" s="5" t="s">
        <v>49</v>
      </c>
      <c r="M346" s="7">
        <v>2</v>
      </c>
      <c r="N346" s="8">
        <v>192.76</v>
      </c>
      <c r="O346" s="8">
        <f>SalesDataTable[[#This Row],[Units Sold]]*SalesDataTable[[#This Row],[Unit Price]]</f>
        <v>385.52</v>
      </c>
      <c r="P346" s="9">
        <v>0</v>
      </c>
      <c r="Q346" s="21">
        <f>SalesDataTable[[#This Row],[Units Sold]]*SalesDataTable[[#This Row],[Unit Price]]*SalesDataTable[[#This Row],[Discount %]]</f>
        <v>0</v>
      </c>
      <c r="R346" s="8">
        <v>103.08</v>
      </c>
      <c r="S346" s="8">
        <f t="shared" si="20"/>
        <v>385.52</v>
      </c>
      <c r="T346" s="8">
        <f t="shared" si="21"/>
        <v>206.16</v>
      </c>
      <c r="U346" s="8">
        <f t="shared" si="22"/>
        <v>179.35999999999999</v>
      </c>
      <c r="V346" s="10">
        <f t="shared" si="23"/>
        <v>0.46524175140070551</v>
      </c>
    </row>
    <row r="347" spans="1:22" ht="15.6" x14ac:dyDescent="0.3">
      <c r="A347" s="3">
        <v>2578</v>
      </c>
      <c r="B347" s="4">
        <v>46093</v>
      </c>
      <c r="C347" s="5">
        <f>YEAR(SalesDataTable[[#This Row],[Order Date]])</f>
        <v>2026</v>
      </c>
      <c r="D347" s="6" t="str">
        <f>"Q"&amp;ROUNDUP(MONTH(SalesDataTable[[#This Row],[Order Date]])/3,0)</f>
        <v>Q1</v>
      </c>
      <c r="E347" s="5">
        <f>MONTH(SalesDataTable[[#This Row],[Order Date]])</f>
        <v>3</v>
      </c>
      <c r="F347" s="6" t="str">
        <f>TEXT(SalesDataTable[[#This Row],[Order Date]],"MMM")</f>
        <v>Mar</v>
      </c>
      <c r="G347" s="5" t="s">
        <v>31</v>
      </c>
      <c r="H347" s="5" t="s">
        <v>45</v>
      </c>
      <c r="I347" s="5" t="s">
        <v>22</v>
      </c>
      <c r="J347" s="5" t="s">
        <v>33</v>
      </c>
      <c r="K347" s="5" t="s">
        <v>34</v>
      </c>
      <c r="L347" s="5" t="s">
        <v>68</v>
      </c>
      <c r="M347" s="7">
        <v>1</v>
      </c>
      <c r="N347" s="8">
        <v>165.72</v>
      </c>
      <c r="O347" s="8">
        <f>SalesDataTable[[#This Row],[Units Sold]]*SalesDataTable[[#This Row],[Unit Price]]</f>
        <v>165.72</v>
      </c>
      <c r="P347" s="9">
        <v>0</v>
      </c>
      <c r="Q347" s="21">
        <f>SalesDataTable[[#This Row],[Units Sold]]*SalesDataTable[[#This Row],[Unit Price]]*SalesDataTable[[#This Row],[Discount %]]</f>
        <v>0</v>
      </c>
      <c r="R347" s="8">
        <v>89.31</v>
      </c>
      <c r="S347" s="8">
        <f t="shared" si="20"/>
        <v>165.72</v>
      </c>
      <c r="T347" s="8">
        <f t="shared" si="21"/>
        <v>89.31</v>
      </c>
      <c r="U347" s="8">
        <f t="shared" si="22"/>
        <v>76.41</v>
      </c>
      <c r="V347" s="10">
        <f t="shared" si="23"/>
        <v>0.46107892831281677</v>
      </c>
    </row>
    <row r="348" spans="1:22" ht="15.6" x14ac:dyDescent="0.3">
      <c r="A348" s="3">
        <v>3302</v>
      </c>
      <c r="B348" s="4">
        <v>46093</v>
      </c>
      <c r="C348" s="5">
        <f>YEAR(SalesDataTable[[#This Row],[Order Date]])</f>
        <v>2026</v>
      </c>
      <c r="D348" s="6" t="str">
        <f>"Q"&amp;ROUNDUP(MONTH(SalesDataTable[[#This Row],[Order Date]])/3,0)</f>
        <v>Q1</v>
      </c>
      <c r="E348" s="5">
        <f>MONTH(SalesDataTable[[#This Row],[Order Date]])</f>
        <v>3</v>
      </c>
      <c r="F348" s="6" t="str">
        <f>TEXT(SalesDataTable[[#This Row],[Order Date]],"MMM")</f>
        <v>Mar</v>
      </c>
      <c r="G348" s="5" t="s">
        <v>40</v>
      </c>
      <c r="H348" s="5" t="s">
        <v>51</v>
      </c>
      <c r="I348" s="5" t="s">
        <v>39</v>
      </c>
      <c r="J348" s="5" t="s">
        <v>36</v>
      </c>
      <c r="K348" s="5" t="s">
        <v>34</v>
      </c>
      <c r="L348" s="5" t="s">
        <v>68</v>
      </c>
      <c r="M348" s="7">
        <v>2</v>
      </c>
      <c r="N348" s="8">
        <v>164.33</v>
      </c>
      <c r="O348" s="8">
        <f>SalesDataTable[[#This Row],[Units Sold]]*SalesDataTable[[#This Row],[Unit Price]]</f>
        <v>328.66</v>
      </c>
      <c r="P348" s="9">
        <v>0</v>
      </c>
      <c r="Q348" s="21">
        <f>SalesDataTable[[#This Row],[Units Sold]]*SalesDataTable[[#This Row],[Unit Price]]*SalesDataTable[[#This Row],[Discount %]]</f>
        <v>0</v>
      </c>
      <c r="R348" s="8">
        <v>86.07</v>
      </c>
      <c r="S348" s="8">
        <f t="shared" si="20"/>
        <v>328.66</v>
      </c>
      <c r="T348" s="8">
        <f t="shared" si="21"/>
        <v>172.14</v>
      </c>
      <c r="U348" s="8">
        <f t="shared" si="22"/>
        <v>156.52000000000004</v>
      </c>
      <c r="V348" s="10">
        <f t="shared" si="23"/>
        <v>0.47623684050386428</v>
      </c>
    </row>
    <row r="349" spans="1:22" ht="15.6" x14ac:dyDescent="0.3">
      <c r="A349" s="3">
        <v>3752</v>
      </c>
      <c r="B349" s="4">
        <v>46093</v>
      </c>
      <c r="C349" s="5">
        <f>YEAR(SalesDataTable[[#This Row],[Order Date]])</f>
        <v>2026</v>
      </c>
      <c r="D349" s="6" t="str">
        <f>"Q"&amp;ROUNDUP(MONTH(SalesDataTable[[#This Row],[Order Date]])/3,0)</f>
        <v>Q1</v>
      </c>
      <c r="E349" s="5">
        <f>MONTH(SalesDataTable[[#This Row],[Order Date]])</f>
        <v>3</v>
      </c>
      <c r="F349" s="6" t="str">
        <f>TEXT(SalesDataTable[[#This Row],[Order Date]],"MMM")</f>
        <v>Mar</v>
      </c>
      <c r="G349" s="5" t="s">
        <v>40</v>
      </c>
      <c r="H349" s="5" t="s">
        <v>53</v>
      </c>
      <c r="I349" s="5" t="s">
        <v>28</v>
      </c>
      <c r="J349" s="5" t="s">
        <v>36</v>
      </c>
      <c r="K349" s="5" t="s">
        <v>34</v>
      </c>
      <c r="L349" s="5" t="s">
        <v>52</v>
      </c>
      <c r="M349" s="7">
        <v>3</v>
      </c>
      <c r="N349" s="8">
        <v>45.8</v>
      </c>
      <c r="O349" s="8">
        <f>SalesDataTable[[#This Row],[Units Sold]]*SalesDataTable[[#This Row],[Unit Price]]</f>
        <v>137.39999999999998</v>
      </c>
      <c r="P349" s="9">
        <v>0.15</v>
      </c>
      <c r="Q349" s="21">
        <f>SalesDataTable[[#This Row],[Units Sold]]*SalesDataTable[[#This Row],[Unit Price]]*SalesDataTable[[#This Row],[Discount %]]</f>
        <v>20.609999999999996</v>
      </c>
      <c r="R349" s="8">
        <v>18.47</v>
      </c>
      <c r="S349" s="8">
        <f t="shared" si="20"/>
        <v>116.78999999999998</v>
      </c>
      <c r="T349" s="8">
        <f t="shared" si="21"/>
        <v>55.41</v>
      </c>
      <c r="U349" s="8">
        <f t="shared" si="22"/>
        <v>61.379999999999981</v>
      </c>
      <c r="V349" s="10">
        <f t="shared" si="23"/>
        <v>0.52555869509375797</v>
      </c>
    </row>
    <row r="350" spans="1:22" ht="15.6" x14ac:dyDescent="0.3">
      <c r="A350" s="3">
        <v>4839</v>
      </c>
      <c r="B350" s="4">
        <v>46093</v>
      </c>
      <c r="C350" s="5">
        <f>YEAR(SalesDataTable[[#This Row],[Order Date]])</f>
        <v>2026</v>
      </c>
      <c r="D350" s="6" t="str">
        <f>"Q"&amp;ROUNDUP(MONTH(SalesDataTable[[#This Row],[Order Date]])/3,0)</f>
        <v>Q1</v>
      </c>
      <c r="E350" s="5">
        <f>MONTH(SalesDataTable[[#This Row],[Order Date]])</f>
        <v>3</v>
      </c>
      <c r="F350" s="6" t="str">
        <f>TEXT(SalesDataTable[[#This Row],[Order Date]],"MMM")</f>
        <v>Mar</v>
      </c>
      <c r="G350" s="5" t="s">
        <v>26</v>
      </c>
      <c r="H350" s="5" t="s">
        <v>27</v>
      </c>
      <c r="I350" s="5" t="s">
        <v>22</v>
      </c>
      <c r="J350" s="5" t="s">
        <v>33</v>
      </c>
      <c r="K350" s="5" t="s">
        <v>24</v>
      </c>
      <c r="L350" s="5" t="s">
        <v>50</v>
      </c>
      <c r="M350" s="7">
        <v>2</v>
      </c>
      <c r="N350" s="8">
        <v>103.08</v>
      </c>
      <c r="O350" s="8">
        <f>SalesDataTable[[#This Row],[Units Sold]]*SalesDataTable[[#This Row],[Unit Price]]</f>
        <v>206.16</v>
      </c>
      <c r="P350" s="9">
        <v>0.05</v>
      </c>
      <c r="Q350" s="21">
        <f>SalesDataTable[[#This Row],[Units Sold]]*SalesDataTable[[#This Row],[Unit Price]]*SalesDataTable[[#This Row],[Discount %]]</f>
        <v>10.308</v>
      </c>
      <c r="R350" s="8">
        <v>49.27</v>
      </c>
      <c r="S350" s="8">
        <f t="shared" si="20"/>
        <v>195.85199999999998</v>
      </c>
      <c r="T350" s="8">
        <f t="shared" si="21"/>
        <v>98.54</v>
      </c>
      <c r="U350" s="8">
        <f t="shared" si="22"/>
        <v>97.311999999999969</v>
      </c>
      <c r="V350" s="10">
        <f t="shared" si="23"/>
        <v>0.49686497967853266</v>
      </c>
    </row>
    <row r="351" spans="1:22" ht="15.6" x14ac:dyDescent="0.3">
      <c r="A351" s="3">
        <v>264</v>
      </c>
      <c r="B351" s="4">
        <v>46094</v>
      </c>
      <c r="C351" s="5">
        <f>YEAR(SalesDataTable[[#This Row],[Order Date]])</f>
        <v>2026</v>
      </c>
      <c r="D351" s="6" t="str">
        <f>"Q"&amp;ROUNDUP(MONTH(SalesDataTable[[#This Row],[Order Date]])/3,0)</f>
        <v>Q1</v>
      </c>
      <c r="E351" s="5">
        <f>MONTH(SalesDataTable[[#This Row],[Order Date]])</f>
        <v>3</v>
      </c>
      <c r="F351" s="6" t="str">
        <f>TEXT(SalesDataTable[[#This Row],[Order Date]],"MMM")</f>
        <v>Mar</v>
      </c>
      <c r="G351" s="5" t="s">
        <v>20</v>
      </c>
      <c r="H351" s="5" t="s">
        <v>21</v>
      </c>
      <c r="I351" s="5" t="s">
        <v>22</v>
      </c>
      <c r="J351" s="5" t="s">
        <v>36</v>
      </c>
      <c r="K351" s="5" t="s">
        <v>34</v>
      </c>
      <c r="L351" s="5" t="s">
        <v>52</v>
      </c>
      <c r="M351" s="7">
        <v>4</v>
      </c>
      <c r="N351" s="8">
        <v>47.33</v>
      </c>
      <c r="O351" s="8">
        <f>SalesDataTable[[#This Row],[Units Sold]]*SalesDataTable[[#This Row],[Unit Price]]</f>
        <v>189.32</v>
      </c>
      <c r="P351" s="9">
        <v>0</v>
      </c>
      <c r="Q351" s="21">
        <f>SalesDataTable[[#This Row],[Units Sold]]*SalesDataTable[[#This Row],[Unit Price]]*SalesDataTable[[#This Row],[Discount %]]</f>
        <v>0</v>
      </c>
      <c r="R351" s="8">
        <v>18.739999999999998</v>
      </c>
      <c r="S351" s="8">
        <f t="shared" si="20"/>
        <v>189.32</v>
      </c>
      <c r="T351" s="8">
        <f t="shared" si="21"/>
        <v>74.959999999999994</v>
      </c>
      <c r="U351" s="8">
        <f t="shared" si="22"/>
        <v>114.36</v>
      </c>
      <c r="V351" s="10">
        <f t="shared" si="23"/>
        <v>0.60405662370589475</v>
      </c>
    </row>
    <row r="352" spans="1:22" ht="15.6" x14ac:dyDescent="0.3">
      <c r="A352" s="3">
        <v>2498</v>
      </c>
      <c r="B352" s="4">
        <v>46094</v>
      </c>
      <c r="C352" s="5">
        <f>YEAR(SalesDataTable[[#This Row],[Order Date]])</f>
        <v>2026</v>
      </c>
      <c r="D352" s="6" t="str">
        <f>"Q"&amp;ROUNDUP(MONTH(SalesDataTable[[#This Row],[Order Date]])/3,0)</f>
        <v>Q1</v>
      </c>
      <c r="E352" s="5">
        <f>MONTH(SalesDataTable[[#This Row],[Order Date]])</f>
        <v>3</v>
      </c>
      <c r="F352" s="6" t="str">
        <f>TEXT(SalesDataTable[[#This Row],[Order Date]],"MMM")</f>
        <v>Mar</v>
      </c>
      <c r="G352" s="5" t="s">
        <v>31</v>
      </c>
      <c r="H352" s="5" t="s">
        <v>38</v>
      </c>
      <c r="I352" s="5" t="s">
        <v>39</v>
      </c>
      <c r="J352" s="5" t="s">
        <v>33</v>
      </c>
      <c r="K352" s="5" t="s">
        <v>24</v>
      </c>
      <c r="L352" s="5" t="s">
        <v>42</v>
      </c>
      <c r="M352" s="7">
        <v>1</v>
      </c>
      <c r="N352" s="8">
        <v>50.04</v>
      </c>
      <c r="O352" s="8">
        <f>SalesDataTable[[#This Row],[Units Sold]]*SalesDataTable[[#This Row],[Unit Price]]</f>
        <v>50.04</v>
      </c>
      <c r="P352" s="9">
        <v>0</v>
      </c>
      <c r="Q352" s="21">
        <f>SalesDataTable[[#This Row],[Units Sold]]*SalesDataTable[[#This Row],[Unit Price]]*SalesDataTable[[#This Row],[Discount %]]</f>
        <v>0</v>
      </c>
      <c r="R352" s="8">
        <v>22.64</v>
      </c>
      <c r="S352" s="8">
        <f t="shared" si="20"/>
        <v>50.04</v>
      </c>
      <c r="T352" s="8">
        <f t="shared" si="21"/>
        <v>22.64</v>
      </c>
      <c r="U352" s="8">
        <f t="shared" si="22"/>
        <v>27.4</v>
      </c>
      <c r="V352" s="10">
        <f t="shared" si="23"/>
        <v>0.54756195043964828</v>
      </c>
    </row>
    <row r="353" spans="1:22" ht="15.6" x14ac:dyDescent="0.3">
      <c r="A353" s="3">
        <v>3929</v>
      </c>
      <c r="B353" s="4">
        <v>46094</v>
      </c>
      <c r="C353" s="5">
        <f>YEAR(SalesDataTable[[#This Row],[Order Date]])</f>
        <v>2026</v>
      </c>
      <c r="D353" s="6" t="str">
        <f>"Q"&amp;ROUNDUP(MONTH(SalesDataTable[[#This Row],[Order Date]])/3,0)</f>
        <v>Q1</v>
      </c>
      <c r="E353" s="5">
        <f>MONTH(SalesDataTable[[#This Row],[Order Date]])</f>
        <v>3</v>
      </c>
      <c r="F353" s="6" t="str">
        <f>TEXT(SalesDataTable[[#This Row],[Order Date]],"MMM")</f>
        <v>Mar</v>
      </c>
      <c r="G353" s="5" t="s">
        <v>40</v>
      </c>
      <c r="H353" s="5" t="s">
        <v>67</v>
      </c>
      <c r="I353" s="5" t="s">
        <v>22</v>
      </c>
      <c r="J353" s="5" t="s">
        <v>33</v>
      </c>
      <c r="K353" s="5" t="s">
        <v>54</v>
      </c>
      <c r="L353" s="5" t="s">
        <v>58</v>
      </c>
      <c r="M353" s="7">
        <v>1</v>
      </c>
      <c r="N353" s="8">
        <v>125.69</v>
      </c>
      <c r="O353" s="8">
        <f>SalesDataTable[[#This Row],[Units Sold]]*SalesDataTable[[#This Row],[Unit Price]]</f>
        <v>125.69</v>
      </c>
      <c r="P353" s="9">
        <v>0</v>
      </c>
      <c r="Q353" s="21">
        <f>SalesDataTable[[#This Row],[Units Sold]]*SalesDataTable[[#This Row],[Unit Price]]*SalesDataTable[[#This Row],[Discount %]]</f>
        <v>0</v>
      </c>
      <c r="R353" s="8">
        <v>67.150000000000006</v>
      </c>
      <c r="S353" s="8">
        <f t="shared" si="20"/>
        <v>125.69</v>
      </c>
      <c r="T353" s="8">
        <f t="shared" si="21"/>
        <v>67.150000000000006</v>
      </c>
      <c r="U353" s="8">
        <f t="shared" si="22"/>
        <v>58.539999999999992</v>
      </c>
      <c r="V353" s="10">
        <f t="shared" si="23"/>
        <v>0.465749065160315</v>
      </c>
    </row>
    <row r="354" spans="1:22" ht="15.6" x14ac:dyDescent="0.3">
      <c r="A354" s="3">
        <v>4195</v>
      </c>
      <c r="B354" s="4">
        <v>46094</v>
      </c>
      <c r="C354" s="5">
        <f>YEAR(SalesDataTable[[#This Row],[Order Date]])</f>
        <v>2026</v>
      </c>
      <c r="D354" s="6" t="str">
        <f>"Q"&amp;ROUNDUP(MONTH(SalesDataTable[[#This Row],[Order Date]])/3,0)</f>
        <v>Q1</v>
      </c>
      <c r="E354" s="5">
        <f>MONTH(SalesDataTable[[#This Row],[Order Date]])</f>
        <v>3</v>
      </c>
      <c r="F354" s="6" t="str">
        <f>TEXT(SalesDataTable[[#This Row],[Order Date]],"MMM")</f>
        <v>Mar</v>
      </c>
      <c r="G354" s="5" t="s">
        <v>40</v>
      </c>
      <c r="H354" s="5" t="s">
        <v>67</v>
      </c>
      <c r="I354" s="5" t="s">
        <v>48</v>
      </c>
      <c r="J354" s="5" t="s">
        <v>33</v>
      </c>
      <c r="K354" s="5" t="s">
        <v>29</v>
      </c>
      <c r="L354" s="5" t="s">
        <v>37</v>
      </c>
      <c r="M354" s="7">
        <v>2</v>
      </c>
      <c r="N354" s="8">
        <v>142.72999999999999</v>
      </c>
      <c r="O354" s="8">
        <f>SalesDataTable[[#This Row],[Units Sold]]*SalesDataTable[[#This Row],[Unit Price]]</f>
        <v>285.45999999999998</v>
      </c>
      <c r="P354" s="9">
        <v>0.1</v>
      </c>
      <c r="Q354" s="21">
        <f>SalesDataTable[[#This Row],[Units Sold]]*SalesDataTable[[#This Row],[Unit Price]]*SalesDataTable[[#This Row],[Discount %]]</f>
        <v>28.545999999999999</v>
      </c>
      <c r="R354" s="8">
        <v>77.28</v>
      </c>
      <c r="S354" s="8">
        <f t="shared" si="20"/>
        <v>256.91399999999999</v>
      </c>
      <c r="T354" s="8">
        <f t="shared" si="21"/>
        <v>154.56</v>
      </c>
      <c r="U354" s="8">
        <f t="shared" si="22"/>
        <v>102.35399999999998</v>
      </c>
      <c r="V354" s="10">
        <f t="shared" si="23"/>
        <v>0.39839790747098247</v>
      </c>
    </row>
    <row r="355" spans="1:22" ht="15.6" x14ac:dyDescent="0.3">
      <c r="A355" s="3">
        <v>4684</v>
      </c>
      <c r="B355" s="4">
        <v>46094</v>
      </c>
      <c r="C355" s="5">
        <f>YEAR(SalesDataTable[[#This Row],[Order Date]])</f>
        <v>2026</v>
      </c>
      <c r="D355" s="6" t="str">
        <f>"Q"&amp;ROUNDUP(MONTH(SalesDataTable[[#This Row],[Order Date]])/3,0)</f>
        <v>Q1</v>
      </c>
      <c r="E355" s="5">
        <f>MONTH(SalesDataTable[[#This Row],[Order Date]])</f>
        <v>3</v>
      </c>
      <c r="F355" s="6" t="str">
        <f>TEXT(SalesDataTable[[#This Row],[Order Date]],"MMM")</f>
        <v>Mar</v>
      </c>
      <c r="G355" s="5" t="s">
        <v>26</v>
      </c>
      <c r="H355" s="5" t="s">
        <v>63</v>
      </c>
      <c r="I355" s="5" t="s">
        <v>22</v>
      </c>
      <c r="J355" s="5" t="s">
        <v>23</v>
      </c>
      <c r="K355" s="5" t="s">
        <v>54</v>
      </c>
      <c r="L355" s="5" t="s">
        <v>58</v>
      </c>
      <c r="M355" s="7">
        <v>4</v>
      </c>
      <c r="N355" s="8">
        <v>124.36</v>
      </c>
      <c r="O355" s="8">
        <f>SalesDataTable[[#This Row],[Units Sold]]*SalesDataTable[[#This Row],[Unit Price]]</f>
        <v>497.44</v>
      </c>
      <c r="P355" s="9">
        <v>0</v>
      </c>
      <c r="Q355" s="21">
        <f>SalesDataTable[[#This Row],[Units Sold]]*SalesDataTable[[#This Row],[Unit Price]]*SalesDataTable[[#This Row],[Discount %]]</f>
        <v>0</v>
      </c>
      <c r="R355" s="8">
        <v>68.790000000000006</v>
      </c>
      <c r="S355" s="8">
        <f t="shared" si="20"/>
        <v>497.44</v>
      </c>
      <c r="T355" s="8">
        <f t="shared" si="21"/>
        <v>275.16000000000003</v>
      </c>
      <c r="U355" s="8">
        <f t="shared" si="22"/>
        <v>222.27999999999997</v>
      </c>
      <c r="V355" s="10">
        <f t="shared" si="23"/>
        <v>0.44684786104856861</v>
      </c>
    </row>
    <row r="356" spans="1:22" ht="15.6" x14ac:dyDescent="0.3">
      <c r="A356" s="3">
        <v>313</v>
      </c>
      <c r="B356" s="4">
        <v>46095</v>
      </c>
      <c r="C356" s="5">
        <f>YEAR(SalesDataTable[[#This Row],[Order Date]])</f>
        <v>2026</v>
      </c>
      <c r="D356" s="6" t="str">
        <f>"Q"&amp;ROUNDUP(MONTH(SalesDataTable[[#This Row],[Order Date]])/3,0)</f>
        <v>Q1</v>
      </c>
      <c r="E356" s="5">
        <f>MONTH(SalesDataTable[[#This Row],[Order Date]])</f>
        <v>3</v>
      </c>
      <c r="F356" s="6" t="str">
        <f>TEXT(SalesDataTable[[#This Row],[Order Date]],"MMM")</f>
        <v>Mar</v>
      </c>
      <c r="G356" s="5" t="s">
        <v>40</v>
      </c>
      <c r="H356" s="5" t="s">
        <v>53</v>
      </c>
      <c r="I356" s="5" t="s">
        <v>22</v>
      </c>
      <c r="J356" s="5" t="s">
        <v>33</v>
      </c>
      <c r="K356" s="5" t="s">
        <v>24</v>
      </c>
      <c r="L356" s="5" t="s">
        <v>46</v>
      </c>
      <c r="M356" s="7">
        <v>4</v>
      </c>
      <c r="N356" s="8">
        <v>40.42</v>
      </c>
      <c r="O356" s="8">
        <f>SalesDataTable[[#This Row],[Units Sold]]*SalesDataTable[[#This Row],[Unit Price]]</f>
        <v>161.68</v>
      </c>
      <c r="P356" s="9">
        <v>0.1</v>
      </c>
      <c r="Q356" s="21">
        <f>SalesDataTable[[#This Row],[Units Sold]]*SalesDataTable[[#This Row],[Unit Price]]*SalesDataTable[[#This Row],[Discount %]]</f>
        <v>16.168000000000003</v>
      </c>
      <c r="R356" s="8">
        <v>16.25</v>
      </c>
      <c r="S356" s="8">
        <f t="shared" si="20"/>
        <v>145.512</v>
      </c>
      <c r="T356" s="8">
        <f t="shared" si="21"/>
        <v>65</v>
      </c>
      <c r="U356" s="8">
        <f t="shared" si="22"/>
        <v>80.512</v>
      </c>
      <c r="V356" s="10">
        <f t="shared" si="23"/>
        <v>0.5533014459288581</v>
      </c>
    </row>
    <row r="357" spans="1:22" ht="15.6" x14ac:dyDescent="0.3">
      <c r="A357" s="3">
        <v>1056</v>
      </c>
      <c r="B357" s="4">
        <v>46095</v>
      </c>
      <c r="C357" s="5">
        <f>YEAR(SalesDataTable[[#This Row],[Order Date]])</f>
        <v>2026</v>
      </c>
      <c r="D357" s="6" t="str">
        <f>"Q"&amp;ROUNDUP(MONTH(SalesDataTable[[#This Row],[Order Date]])/3,0)</f>
        <v>Q1</v>
      </c>
      <c r="E357" s="5">
        <f>MONTH(SalesDataTable[[#This Row],[Order Date]])</f>
        <v>3</v>
      </c>
      <c r="F357" s="6" t="str">
        <f>TEXT(SalesDataTable[[#This Row],[Order Date]],"MMM")</f>
        <v>Mar</v>
      </c>
      <c r="G357" s="5" t="s">
        <v>20</v>
      </c>
      <c r="H357" s="5" t="s">
        <v>70</v>
      </c>
      <c r="I357" s="5" t="s">
        <v>22</v>
      </c>
      <c r="J357" s="5" t="s">
        <v>23</v>
      </c>
      <c r="K357" s="5" t="s">
        <v>43</v>
      </c>
      <c r="L357" s="5" t="s">
        <v>49</v>
      </c>
      <c r="M357" s="7">
        <v>1</v>
      </c>
      <c r="N357" s="8">
        <v>192.86</v>
      </c>
      <c r="O357" s="8">
        <f>SalesDataTable[[#This Row],[Units Sold]]*SalesDataTable[[#This Row],[Unit Price]]</f>
        <v>192.86</v>
      </c>
      <c r="P357" s="9">
        <v>0</v>
      </c>
      <c r="Q357" s="21">
        <f>SalesDataTable[[#This Row],[Units Sold]]*SalesDataTable[[#This Row],[Unit Price]]*SalesDataTable[[#This Row],[Discount %]]</f>
        <v>0</v>
      </c>
      <c r="R357" s="8">
        <v>101.13</v>
      </c>
      <c r="S357" s="8">
        <f t="shared" si="20"/>
        <v>192.86</v>
      </c>
      <c r="T357" s="8">
        <f t="shared" si="21"/>
        <v>101.13</v>
      </c>
      <c r="U357" s="8">
        <f t="shared" si="22"/>
        <v>91.730000000000018</v>
      </c>
      <c r="V357" s="10">
        <f t="shared" si="23"/>
        <v>0.475629990666805</v>
      </c>
    </row>
    <row r="358" spans="1:22" ht="15.6" x14ac:dyDescent="0.3">
      <c r="A358" s="3">
        <v>2189</v>
      </c>
      <c r="B358" s="4">
        <v>46095</v>
      </c>
      <c r="C358" s="5">
        <f>YEAR(SalesDataTable[[#This Row],[Order Date]])</f>
        <v>2026</v>
      </c>
      <c r="D358" s="6" t="str">
        <f>"Q"&amp;ROUNDUP(MONTH(SalesDataTable[[#This Row],[Order Date]])/3,0)</f>
        <v>Q1</v>
      </c>
      <c r="E358" s="5">
        <f>MONTH(SalesDataTable[[#This Row],[Order Date]])</f>
        <v>3</v>
      </c>
      <c r="F358" s="6" t="str">
        <f>TEXT(SalesDataTable[[#This Row],[Order Date]],"MMM")</f>
        <v>Mar</v>
      </c>
      <c r="G358" s="5" t="s">
        <v>40</v>
      </c>
      <c r="H358" s="5" t="s">
        <v>41</v>
      </c>
      <c r="I358" s="5" t="s">
        <v>48</v>
      </c>
      <c r="J358" s="5" t="s">
        <v>33</v>
      </c>
      <c r="K358" s="5" t="s">
        <v>29</v>
      </c>
      <c r="L358" s="5" t="s">
        <v>66</v>
      </c>
      <c r="M358" s="7">
        <v>2</v>
      </c>
      <c r="N358" s="8">
        <v>72.34</v>
      </c>
      <c r="O358" s="8">
        <f>SalesDataTable[[#This Row],[Units Sold]]*SalesDataTable[[#This Row],[Unit Price]]</f>
        <v>144.68</v>
      </c>
      <c r="P358" s="9">
        <v>0</v>
      </c>
      <c r="Q358" s="21">
        <f>SalesDataTable[[#This Row],[Units Sold]]*SalesDataTable[[#This Row],[Unit Price]]*SalesDataTable[[#This Row],[Discount %]]</f>
        <v>0</v>
      </c>
      <c r="R358" s="8">
        <v>33.29</v>
      </c>
      <c r="S358" s="8">
        <f t="shared" si="20"/>
        <v>144.68</v>
      </c>
      <c r="T358" s="8">
        <f t="shared" si="21"/>
        <v>66.58</v>
      </c>
      <c r="U358" s="8">
        <f t="shared" si="22"/>
        <v>78.100000000000009</v>
      </c>
      <c r="V358" s="10">
        <f t="shared" si="23"/>
        <v>0.53981199889411113</v>
      </c>
    </row>
    <row r="359" spans="1:22" ht="15.6" x14ac:dyDescent="0.3">
      <c r="A359" s="3">
        <v>2617</v>
      </c>
      <c r="B359" s="4">
        <v>46095</v>
      </c>
      <c r="C359" s="5">
        <f>YEAR(SalesDataTable[[#This Row],[Order Date]])</f>
        <v>2026</v>
      </c>
      <c r="D359" s="6" t="str">
        <f>"Q"&amp;ROUNDUP(MONTH(SalesDataTable[[#This Row],[Order Date]])/3,0)</f>
        <v>Q1</v>
      </c>
      <c r="E359" s="5">
        <f>MONTH(SalesDataTable[[#This Row],[Order Date]])</f>
        <v>3</v>
      </c>
      <c r="F359" s="6" t="str">
        <f>TEXT(SalesDataTable[[#This Row],[Order Date]],"MMM")</f>
        <v>Mar</v>
      </c>
      <c r="G359" s="5" t="s">
        <v>40</v>
      </c>
      <c r="H359" s="5" t="s">
        <v>67</v>
      </c>
      <c r="I359" s="5" t="s">
        <v>22</v>
      </c>
      <c r="J359" s="5" t="s">
        <v>33</v>
      </c>
      <c r="K359" s="5" t="s">
        <v>34</v>
      </c>
      <c r="L359" s="5" t="s">
        <v>35</v>
      </c>
      <c r="M359" s="7">
        <v>2</v>
      </c>
      <c r="N359" s="8">
        <v>35.409999999999997</v>
      </c>
      <c r="O359" s="8">
        <f>SalesDataTable[[#This Row],[Units Sold]]*SalesDataTable[[#This Row],[Unit Price]]</f>
        <v>70.819999999999993</v>
      </c>
      <c r="P359" s="9">
        <v>0</v>
      </c>
      <c r="Q359" s="21">
        <f>SalesDataTable[[#This Row],[Units Sold]]*SalesDataTable[[#This Row],[Unit Price]]*SalesDataTable[[#This Row],[Discount %]]</f>
        <v>0</v>
      </c>
      <c r="R359" s="8">
        <v>13.89</v>
      </c>
      <c r="S359" s="8">
        <f t="shared" si="20"/>
        <v>70.819999999999993</v>
      </c>
      <c r="T359" s="8">
        <f t="shared" si="21"/>
        <v>27.78</v>
      </c>
      <c r="U359" s="8">
        <f t="shared" si="22"/>
        <v>43.039999999999992</v>
      </c>
      <c r="V359" s="10">
        <f t="shared" si="23"/>
        <v>0.60773792713922614</v>
      </c>
    </row>
    <row r="360" spans="1:22" ht="15.6" x14ac:dyDescent="0.3">
      <c r="A360" s="3">
        <v>2901</v>
      </c>
      <c r="B360" s="4">
        <v>46095</v>
      </c>
      <c r="C360" s="5">
        <f>YEAR(SalesDataTable[[#This Row],[Order Date]])</f>
        <v>2026</v>
      </c>
      <c r="D360" s="6" t="str">
        <f>"Q"&amp;ROUNDUP(MONTH(SalesDataTable[[#This Row],[Order Date]])/3,0)</f>
        <v>Q1</v>
      </c>
      <c r="E360" s="5">
        <f>MONTH(SalesDataTable[[#This Row],[Order Date]])</f>
        <v>3</v>
      </c>
      <c r="F360" s="6" t="str">
        <f>TEXT(SalesDataTable[[#This Row],[Order Date]],"MMM")</f>
        <v>Mar</v>
      </c>
      <c r="G360" s="5" t="s">
        <v>40</v>
      </c>
      <c r="H360" s="5" t="s">
        <v>53</v>
      </c>
      <c r="I360" s="5" t="s">
        <v>28</v>
      </c>
      <c r="J360" s="5" t="s">
        <v>36</v>
      </c>
      <c r="K360" s="5" t="s">
        <v>24</v>
      </c>
      <c r="L360" s="5" t="s">
        <v>50</v>
      </c>
      <c r="M360" s="7">
        <v>12</v>
      </c>
      <c r="N360" s="8">
        <v>102.25</v>
      </c>
      <c r="O360" s="8">
        <f>SalesDataTable[[#This Row],[Units Sold]]*SalesDataTable[[#This Row],[Unit Price]]</f>
        <v>1227</v>
      </c>
      <c r="P360" s="9">
        <v>0.1</v>
      </c>
      <c r="Q360" s="21">
        <f>SalesDataTable[[#This Row],[Units Sold]]*SalesDataTable[[#This Row],[Unit Price]]*SalesDataTable[[#This Row],[Discount %]]</f>
        <v>122.7</v>
      </c>
      <c r="R360" s="8">
        <v>51.07</v>
      </c>
      <c r="S360" s="8">
        <f t="shared" si="20"/>
        <v>1104.3</v>
      </c>
      <c r="T360" s="8">
        <f t="shared" si="21"/>
        <v>612.84</v>
      </c>
      <c r="U360" s="8">
        <f t="shared" si="22"/>
        <v>491.45999999999992</v>
      </c>
      <c r="V360" s="10">
        <f t="shared" si="23"/>
        <v>0.44504210812279266</v>
      </c>
    </row>
    <row r="361" spans="1:22" ht="15.6" x14ac:dyDescent="0.3">
      <c r="A361" s="3">
        <v>2952</v>
      </c>
      <c r="B361" s="4">
        <v>46095</v>
      </c>
      <c r="C361" s="5">
        <f>YEAR(SalesDataTable[[#This Row],[Order Date]])</f>
        <v>2026</v>
      </c>
      <c r="D361" s="6" t="str">
        <f>"Q"&amp;ROUNDUP(MONTH(SalesDataTable[[#This Row],[Order Date]])/3,0)</f>
        <v>Q1</v>
      </c>
      <c r="E361" s="5">
        <f>MONTH(SalesDataTable[[#This Row],[Order Date]])</f>
        <v>3</v>
      </c>
      <c r="F361" s="6" t="str">
        <f>TEXT(SalesDataTable[[#This Row],[Order Date]],"MMM")</f>
        <v>Mar</v>
      </c>
      <c r="G361" s="5" t="s">
        <v>26</v>
      </c>
      <c r="H361" s="5" t="s">
        <v>27</v>
      </c>
      <c r="I361" s="5" t="s">
        <v>22</v>
      </c>
      <c r="J361" s="5" t="s">
        <v>33</v>
      </c>
      <c r="K361" s="5" t="s">
        <v>24</v>
      </c>
      <c r="L361" s="5" t="s">
        <v>42</v>
      </c>
      <c r="M361" s="7">
        <v>1</v>
      </c>
      <c r="N361" s="8">
        <v>51.86</v>
      </c>
      <c r="O361" s="8">
        <f>SalesDataTable[[#This Row],[Units Sold]]*SalesDataTable[[#This Row],[Unit Price]]</f>
        <v>51.86</v>
      </c>
      <c r="P361" s="9">
        <v>0.1</v>
      </c>
      <c r="Q361" s="21">
        <f>SalesDataTable[[#This Row],[Units Sold]]*SalesDataTable[[#This Row],[Unit Price]]*SalesDataTable[[#This Row],[Discount %]]</f>
        <v>5.1859999999999999</v>
      </c>
      <c r="R361" s="8">
        <v>22.34</v>
      </c>
      <c r="S361" s="8">
        <f t="shared" si="20"/>
        <v>46.673999999999999</v>
      </c>
      <c r="T361" s="8">
        <f t="shared" si="21"/>
        <v>22.34</v>
      </c>
      <c r="U361" s="8">
        <f t="shared" si="22"/>
        <v>24.334</v>
      </c>
      <c r="V361" s="10">
        <f t="shared" si="23"/>
        <v>0.52136092899687192</v>
      </c>
    </row>
    <row r="362" spans="1:22" ht="15.6" x14ac:dyDescent="0.3">
      <c r="A362" s="3">
        <v>3421</v>
      </c>
      <c r="B362" s="4">
        <v>46095</v>
      </c>
      <c r="C362" s="5">
        <f>YEAR(SalesDataTable[[#This Row],[Order Date]])</f>
        <v>2026</v>
      </c>
      <c r="D362" s="6" t="str">
        <f>"Q"&amp;ROUNDUP(MONTH(SalesDataTable[[#This Row],[Order Date]])/3,0)</f>
        <v>Q1</v>
      </c>
      <c r="E362" s="5">
        <f>MONTH(SalesDataTable[[#This Row],[Order Date]])</f>
        <v>3</v>
      </c>
      <c r="F362" s="6" t="str">
        <f>TEXT(SalesDataTable[[#This Row],[Order Date]],"MMM")</f>
        <v>Mar</v>
      </c>
      <c r="G362" s="5" t="s">
        <v>40</v>
      </c>
      <c r="H362" s="5" t="s">
        <v>53</v>
      </c>
      <c r="I362" s="5" t="s">
        <v>22</v>
      </c>
      <c r="J362" s="5" t="s">
        <v>23</v>
      </c>
      <c r="K362" s="5" t="s">
        <v>34</v>
      </c>
      <c r="L362" s="5" t="s">
        <v>35</v>
      </c>
      <c r="M362" s="7">
        <v>1</v>
      </c>
      <c r="N362" s="8">
        <v>36.520000000000003</v>
      </c>
      <c r="O362" s="8">
        <f>SalesDataTable[[#This Row],[Units Sold]]*SalesDataTable[[#This Row],[Unit Price]]</f>
        <v>36.520000000000003</v>
      </c>
      <c r="P362" s="9">
        <v>0.05</v>
      </c>
      <c r="Q362" s="21">
        <f>SalesDataTable[[#This Row],[Units Sold]]*SalesDataTable[[#This Row],[Unit Price]]*SalesDataTable[[#This Row],[Discount %]]</f>
        <v>1.8260000000000003</v>
      </c>
      <c r="R362" s="8">
        <v>13.23</v>
      </c>
      <c r="S362" s="8">
        <f t="shared" si="20"/>
        <v>34.694000000000003</v>
      </c>
      <c r="T362" s="8">
        <f t="shared" si="21"/>
        <v>13.23</v>
      </c>
      <c r="U362" s="8">
        <f t="shared" si="22"/>
        <v>21.464000000000002</v>
      </c>
      <c r="V362" s="10">
        <f t="shared" si="23"/>
        <v>0.61866605176687617</v>
      </c>
    </row>
    <row r="363" spans="1:22" ht="15.6" x14ac:dyDescent="0.3">
      <c r="A363" s="3">
        <v>3536</v>
      </c>
      <c r="B363" s="4">
        <v>46095</v>
      </c>
      <c r="C363" s="5">
        <f>YEAR(SalesDataTable[[#This Row],[Order Date]])</f>
        <v>2026</v>
      </c>
      <c r="D363" s="6" t="str">
        <f>"Q"&amp;ROUNDUP(MONTH(SalesDataTable[[#This Row],[Order Date]])/3,0)</f>
        <v>Q1</v>
      </c>
      <c r="E363" s="5">
        <f>MONTH(SalesDataTable[[#This Row],[Order Date]])</f>
        <v>3</v>
      </c>
      <c r="F363" s="6" t="str">
        <f>TEXT(SalesDataTable[[#This Row],[Order Date]],"MMM")</f>
        <v>Mar</v>
      </c>
      <c r="G363" s="5" t="s">
        <v>31</v>
      </c>
      <c r="H363" s="5" t="s">
        <v>59</v>
      </c>
      <c r="I363" s="5" t="s">
        <v>22</v>
      </c>
      <c r="J363" s="5" t="s">
        <v>33</v>
      </c>
      <c r="K363" s="5" t="s">
        <v>29</v>
      </c>
      <c r="L363" s="5" t="s">
        <v>57</v>
      </c>
      <c r="M363" s="7">
        <v>2</v>
      </c>
      <c r="N363" s="8">
        <v>153.66</v>
      </c>
      <c r="O363" s="8">
        <f>SalesDataTable[[#This Row],[Units Sold]]*SalesDataTable[[#This Row],[Unit Price]]</f>
        <v>307.32</v>
      </c>
      <c r="P363" s="9">
        <v>0.1</v>
      </c>
      <c r="Q363" s="21">
        <f>SalesDataTable[[#This Row],[Units Sold]]*SalesDataTable[[#This Row],[Unit Price]]*SalesDataTable[[#This Row],[Discount %]]</f>
        <v>30.731999999999999</v>
      </c>
      <c r="R363" s="8">
        <v>78.430000000000007</v>
      </c>
      <c r="S363" s="8">
        <f t="shared" si="20"/>
        <v>276.58800000000002</v>
      </c>
      <c r="T363" s="8">
        <f t="shared" si="21"/>
        <v>156.86000000000001</v>
      </c>
      <c r="U363" s="8">
        <f t="shared" si="22"/>
        <v>119.72800000000001</v>
      </c>
      <c r="V363" s="10">
        <f t="shared" si="23"/>
        <v>0.43287488972768162</v>
      </c>
    </row>
    <row r="364" spans="1:22" ht="15.6" x14ac:dyDescent="0.3">
      <c r="A364" s="3">
        <v>3878</v>
      </c>
      <c r="B364" s="4">
        <v>46095</v>
      </c>
      <c r="C364" s="5">
        <f>YEAR(SalesDataTable[[#This Row],[Order Date]])</f>
        <v>2026</v>
      </c>
      <c r="D364" s="6" t="str">
        <f>"Q"&amp;ROUNDUP(MONTH(SalesDataTable[[#This Row],[Order Date]])/3,0)</f>
        <v>Q1</v>
      </c>
      <c r="E364" s="5">
        <f>MONTH(SalesDataTable[[#This Row],[Order Date]])</f>
        <v>3</v>
      </c>
      <c r="F364" s="6" t="str">
        <f>TEXT(SalesDataTable[[#This Row],[Order Date]],"MMM")</f>
        <v>Mar</v>
      </c>
      <c r="G364" s="5" t="s">
        <v>26</v>
      </c>
      <c r="H364" s="5" t="s">
        <v>69</v>
      </c>
      <c r="I364" s="5" t="s">
        <v>48</v>
      </c>
      <c r="J364" s="5" t="s">
        <v>23</v>
      </c>
      <c r="K364" s="5" t="s">
        <v>54</v>
      </c>
      <c r="L364" s="5" t="s">
        <v>55</v>
      </c>
      <c r="M364" s="7">
        <v>1</v>
      </c>
      <c r="N364" s="8">
        <v>41.05</v>
      </c>
      <c r="O364" s="8">
        <f>SalesDataTable[[#This Row],[Units Sold]]*SalesDataTable[[#This Row],[Unit Price]]</f>
        <v>41.05</v>
      </c>
      <c r="P364" s="9">
        <v>0.1</v>
      </c>
      <c r="Q364" s="21">
        <f>SalesDataTable[[#This Row],[Units Sold]]*SalesDataTable[[#This Row],[Unit Price]]*SalesDataTable[[#This Row],[Discount %]]</f>
        <v>4.1049999999999995</v>
      </c>
      <c r="R364" s="8">
        <v>14.94</v>
      </c>
      <c r="S364" s="8">
        <f t="shared" si="20"/>
        <v>36.945</v>
      </c>
      <c r="T364" s="8">
        <f t="shared" si="21"/>
        <v>14.94</v>
      </c>
      <c r="U364" s="8">
        <f t="shared" si="22"/>
        <v>22.005000000000003</v>
      </c>
      <c r="V364" s="10">
        <f t="shared" si="23"/>
        <v>0.59561510353227776</v>
      </c>
    </row>
    <row r="365" spans="1:22" ht="15.6" x14ac:dyDescent="0.3">
      <c r="A365" s="3">
        <v>2027</v>
      </c>
      <c r="B365" s="4">
        <v>46096</v>
      </c>
      <c r="C365" s="5">
        <f>YEAR(SalesDataTable[[#This Row],[Order Date]])</f>
        <v>2026</v>
      </c>
      <c r="D365" s="6" t="str">
        <f>"Q"&amp;ROUNDUP(MONTH(SalesDataTable[[#This Row],[Order Date]])/3,0)</f>
        <v>Q1</v>
      </c>
      <c r="E365" s="5">
        <f>MONTH(SalesDataTable[[#This Row],[Order Date]])</f>
        <v>3</v>
      </c>
      <c r="F365" s="6" t="str">
        <f>TEXT(SalesDataTable[[#This Row],[Order Date]],"MMM")</f>
        <v>Mar</v>
      </c>
      <c r="G365" s="5" t="s">
        <v>31</v>
      </c>
      <c r="H365" s="5" t="s">
        <v>32</v>
      </c>
      <c r="I365" s="5" t="s">
        <v>22</v>
      </c>
      <c r="J365" s="5" t="s">
        <v>23</v>
      </c>
      <c r="K365" s="5" t="s">
        <v>34</v>
      </c>
      <c r="L365" s="5" t="s">
        <v>64</v>
      </c>
      <c r="M365" s="7">
        <v>4</v>
      </c>
      <c r="N365" s="8">
        <v>136.21</v>
      </c>
      <c r="O365" s="8">
        <f>SalesDataTable[[#This Row],[Units Sold]]*SalesDataTable[[#This Row],[Unit Price]]</f>
        <v>544.84</v>
      </c>
      <c r="P365" s="9">
        <v>0.05</v>
      </c>
      <c r="Q365" s="21">
        <f>SalesDataTable[[#This Row],[Units Sold]]*SalesDataTable[[#This Row],[Unit Price]]*SalesDataTable[[#This Row],[Discount %]]</f>
        <v>27.242000000000004</v>
      </c>
      <c r="R365" s="8">
        <v>68.55</v>
      </c>
      <c r="S365" s="8">
        <f t="shared" si="20"/>
        <v>517.59799999999996</v>
      </c>
      <c r="T365" s="8">
        <f t="shared" si="21"/>
        <v>274.2</v>
      </c>
      <c r="U365" s="8">
        <f t="shared" si="22"/>
        <v>243.39799999999997</v>
      </c>
      <c r="V365" s="10">
        <f t="shared" si="23"/>
        <v>0.4702452482428448</v>
      </c>
    </row>
    <row r="366" spans="1:22" ht="15.6" x14ac:dyDescent="0.3">
      <c r="A366" s="3">
        <v>3280</v>
      </c>
      <c r="B366" s="4">
        <v>46096</v>
      </c>
      <c r="C366" s="5">
        <f>YEAR(SalesDataTable[[#This Row],[Order Date]])</f>
        <v>2026</v>
      </c>
      <c r="D366" s="6" t="str">
        <f>"Q"&amp;ROUNDUP(MONTH(SalesDataTable[[#This Row],[Order Date]])/3,0)</f>
        <v>Q1</v>
      </c>
      <c r="E366" s="5">
        <f>MONTH(SalesDataTable[[#This Row],[Order Date]])</f>
        <v>3</v>
      </c>
      <c r="F366" s="6" t="str">
        <f>TEXT(SalesDataTable[[#This Row],[Order Date]],"MMM")</f>
        <v>Mar</v>
      </c>
      <c r="G366" s="5" t="s">
        <v>40</v>
      </c>
      <c r="H366" s="5" t="s">
        <v>41</v>
      </c>
      <c r="I366" s="5" t="s">
        <v>22</v>
      </c>
      <c r="J366" s="5" t="s">
        <v>23</v>
      </c>
      <c r="K366" s="5" t="s">
        <v>34</v>
      </c>
      <c r="L366" s="5" t="s">
        <v>52</v>
      </c>
      <c r="M366" s="7">
        <v>3</v>
      </c>
      <c r="N366" s="8">
        <v>46.68</v>
      </c>
      <c r="O366" s="8">
        <f>SalesDataTable[[#This Row],[Units Sold]]*SalesDataTable[[#This Row],[Unit Price]]</f>
        <v>140.04</v>
      </c>
      <c r="P366" s="9">
        <v>0</v>
      </c>
      <c r="Q366" s="21">
        <f>SalesDataTable[[#This Row],[Units Sold]]*SalesDataTable[[#This Row],[Unit Price]]*SalesDataTable[[#This Row],[Discount %]]</f>
        <v>0</v>
      </c>
      <c r="R366" s="8">
        <v>18.760000000000002</v>
      </c>
      <c r="S366" s="8">
        <f t="shared" si="20"/>
        <v>140.04</v>
      </c>
      <c r="T366" s="8">
        <f t="shared" si="21"/>
        <v>56.28</v>
      </c>
      <c r="U366" s="8">
        <f t="shared" si="22"/>
        <v>83.759999999999991</v>
      </c>
      <c r="V366" s="10">
        <f t="shared" si="23"/>
        <v>0.59811482433590402</v>
      </c>
    </row>
    <row r="367" spans="1:22" ht="15.6" x14ac:dyDescent="0.3">
      <c r="A367" s="3">
        <v>5149</v>
      </c>
      <c r="B367" s="4">
        <v>46096</v>
      </c>
      <c r="C367" s="5">
        <f>YEAR(SalesDataTable[[#This Row],[Order Date]])</f>
        <v>2026</v>
      </c>
      <c r="D367" s="6" t="str">
        <f>"Q"&amp;ROUNDUP(MONTH(SalesDataTable[[#This Row],[Order Date]])/3,0)</f>
        <v>Q1</v>
      </c>
      <c r="E367" s="5">
        <f>MONTH(SalesDataTable[[#This Row],[Order Date]])</f>
        <v>3</v>
      </c>
      <c r="F367" s="6" t="str">
        <f>TEXT(SalesDataTable[[#This Row],[Order Date]],"MMM")</f>
        <v>Mar</v>
      </c>
      <c r="G367" s="5" t="s">
        <v>26</v>
      </c>
      <c r="H367" s="5" t="s">
        <v>63</v>
      </c>
      <c r="I367" s="5" t="s">
        <v>39</v>
      </c>
      <c r="J367" s="5" t="s">
        <v>33</v>
      </c>
      <c r="K367" s="5" t="s">
        <v>34</v>
      </c>
      <c r="L367" s="5" t="s">
        <v>35</v>
      </c>
      <c r="M367" s="7">
        <v>1</v>
      </c>
      <c r="N367" s="8">
        <v>35.340000000000003</v>
      </c>
      <c r="O367" s="8">
        <f>SalesDataTable[[#This Row],[Units Sold]]*SalesDataTable[[#This Row],[Unit Price]]</f>
        <v>35.340000000000003</v>
      </c>
      <c r="P367" s="9">
        <v>0.05</v>
      </c>
      <c r="Q367" s="21">
        <f>SalesDataTable[[#This Row],[Units Sold]]*SalesDataTable[[#This Row],[Unit Price]]*SalesDataTable[[#This Row],[Discount %]]</f>
        <v>1.7670000000000003</v>
      </c>
      <c r="R367" s="8">
        <v>13.37</v>
      </c>
      <c r="S367" s="8">
        <f t="shared" si="20"/>
        <v>33.573</v>
      </c>
      <c r="T367" s="8">
        <f t="shared" si="21"/>
        <v>13.37</v>
      </c>
      <c r="U367" s="8">
        <f t="shared" si="22"/>
        <v>20.203000000000003</v>
      </c>
      <c r="V367" s="10">
        <f t="shared" si="23"/>
        <v>0.60176332171685587</v>
      </c>
    </row>
    <row r="368" spans="1:22" ht="15.6" x14ac:dyDescent="0.3">
      <c r="A368" s="3">
        <v>412</v>
      </c>
      <c r="B368" s="4">
        <v>46097</v>
      </c>
      <c r="C368" s="5">
        <f>YEAR(SalesDataTable[[#This Row],[Order Date]])</f>
        <v>2026</v>
      </c>
      <c r="D368" s="6" t="str">
        <f>"Q"&amp;ROUNDUP(MONTH(SalesDataTable[[#This Row],[Order Date]])/3,0)</f>
        <v>Q1</v>
      </c>
      <c r="E368" s="5">
        <f>MONTH(SalesDataTable[[#This Row],[Order Date]])</f>
        <v>3</v>
      </c>
      <c r="F368" s="6" t="str">
        <f>TEXT(SalesDataTable[[#This Row],[Order Date]],"MMM")</f>
        <v>Mar</v>
      </c>
      <c r="G368" s="5" t="s">
        <v>40</v>
      </c>
      <c r="H368" s="5" t="s">
        <v>51</v>
      </c>
      <c r="I368" s="5" t="s">
        <v>39</v>
      </c>
      <c r="J368" s="5" t="s">
        <v>23</v>
      </c>
      <c r="K368" s="5" t="s">
        <v>54</v>
      </c>
      <c r="L368" s="5" t="s">
        <v>55</v>
      </c>
      <c r="M368" s="7">
        <v>2</v>
      </c>
      <c r="N368" s="8">
        <v>40.19</v>
      </c>
      <c r="O368" s="8">
        <f>SalesDataTable[[#This Row],[Units Sold]]*SalesDataTable[[#This Row],[Unit Price]]</f>
        <v>80.38</v>
      </c>
      <c r="P368" s="9">
        <v>0</v>
      </c>
      <c r="Q368" s="21">
        <f>SalesDataTable[[#This Row],[Units Sold]]*SalesDataTable[[#This Row],[Unit Price]]*SalesDataTable[[#This Row],[Discount %]]</f>
        <v>0</v>
      </c>
      <c r="R368" s="8">
        <v>14.92</v>
      </c>
      <c r="S368" s="8">
        <f t="shared" si="20"/>
        <v>80.38</v>
      </c>
      <c r="T368" s="8">
        <f t="shared" si="21"/>
        <v>29.84</v>
      </c>
      <c r="U368" s="8">
        <f t="shared" si="22"/>
        <v>50.539999999999992</v>
      </c>
      <c r="V368" s="10">
        <f t="shared" si="23"/>
        <v>0.62876337397362525</v>
      </c>
    </row>
    <row r="369" spans="1:22" ht="15.6" x14ac:dyDescent="0.3">
      <c r="A369" s="3">
        <v>1161</v>
      </c>
      <c r="B369" s="4">
        <v>46097</v>
      </c>
      <c r="C369" s="5">
        <f>YEAR(SalesDataTable[[#This Row],[Order Date]])</f>
        <v>2026</v>
      </c>
      <c r="D369" s="6" t="str">
        <f>"Q"&amp;ROUNDUP(MONTH(SalesDataTable[[#This Row],[Order Date]])/3,0)</f>
        <v>Q1</v>
      </c>
      <c r="E369" s="5">
        <f>MONTH(SalesDataTable[[#This Row],[Order Date]])</f>
        <v>3</v>
      </c>
      <c r="F369" s="6" t="str">
        <f>TEXT(SalesDataTable[[#This Row],[Order Date]],"MMM")</f>
        <v>Mar</v>
      </c>
      <c r="G369" s="5" t="s">
        <v>26</v>
      </c>
      <c r="H369" s="5" t="s">
        <v>63</v>
      </c>
      <c r="I369" s="5" t="s">
        <v>22</v>
      </c>
      <c r="J369" s="5" t="s">
        <v>33</v>
      </c>
      <c r="K369" s="5" t="s">
        <v>24</v>
      </c>
      <c r="L369" s="5" t="s">
        <v>50</v>
      </c>
      <c r="M369" s="7">
        <v>2</v>
      </c>
      <c r="N369" s="8">
        <v>101.73</v>
      </c>
      <c r="O369" s="8">
        <f>SalesDataTable[[#This Row],[Units Sold]]*SalesDataTable[[#This Row],[Unit Price]]</f>
        <v>203.46</v>
      </c>
      <c r="P369" s="9">
        <v>0.05</v>
      </c>
      <c r="Q369" s="21">
        <f>SalesDataTable[[#This Row],[Units Sold]]*SalesDataTable[[#This Row],[Unit Price]]*SalesDataTable[[#This Row],[Discount %]]</f>
        <v>10.173000000000002</v>
      </c>
      <c r="R369" s="8">
        <v>51.56</v>
      </c>
      <c r="S369" s="8">
        <f t="shared" si="20"/>
        <v>193.28700000000001</v>
      </c>
      <c r="T369" s="8">
        <f t="shared" si="21"/>
        <v>103.12</v>
      </c>
      <c r="U369" s="8">
        <f t="shared" si="22"/>
        <v>90.167000000000002</v>
      </c>
      <c r="V369" s="10">
        <f t="shared" si="23"/>
        <v>0.46649283190281809</v>
      </c>
    </row>
    <row r="370" spans="1:22" ht="15.6" x14ac:dyDescent="0.3">
      <c r="A370" s="3">
        <v>1320</v>
      </c>
      <c r="B370" s="4">
        <v>46097</v>
      </c>
      <c r="C370" s="5">
        <f>YEAR(SalesDataTable[[#This Row],[Order Date]])</f>
        <v>2026</v>
      </c>
      <c r="D370" s="6" t="str">
        <f>"Q"&amp;ROUNDUP(MONTH(SalesDataTable[[#This Row],[Order Date]])/3,0)</f>
        <v>Q1</v>
      </c>
      <c r="E370" s="5">
        <f>MONTH(SalesDataTable[[#This Row],[Order Date]])</f>
        <v>3</v>
      </c>
      <c r="F370" s="6" t="str">
        <f>TEXT(SalesDataTable[[#This Row],[Order Date]],"MMM")</f>
        <v>Mar</v>
      </c>
      <c r="G370" s="5" t="s">
        <v>31</v>
      </c>
      <c r="H370" s="5" t="s">
        <v>38</v>
      </c>
      <c r="I370" s="5" t="s">
        <v>39</v>
      </c>
      <c r="J370" s="5" t="s">
        <v>36</v>
      </c>
      <c r="K370" s="5" t="s">
        <v>43</v>
      </c>
      <c r="L370" s="5" t="s">
        <v>49</v>
      </c>
      <c r="M370" s="7">
        <v>1</v>
      </c>
      <c r="N370" s="8">
        <v>200.05</v>
      </c>
      <c r="O370" s="8">
        <f>SalesDataTable[[#This Row],[Units Sold]]*SalesDataTable[[#This Row],[Unit Price]]</f>
        <v>200.05</v>
      </c>
      <c r="P370" s="9">
        <v>0</v>
      </c>
      <c r="Q370" s="21">
        <f>SalesDataTable[[#This Row],[Units Sold]]*SalesDataTable[[#This Row],[Unit Price]]*SalesDataTable[[#This Row],[Discount %]]</f>
        <v>0</v>
      </c>
      <c r="R370" s="8">
        <v>102.69</v>
      </c>
      <c r="S370" s="8">
        <f t="shared" si="20"/>
        <v>200.05</v>
      </c>
      <c r="T370" s="8">
        <f t="shared" si="21"/>
        <v>102.69</v>
      </c>
      <c r="U370" s="8">
        <f t="shared" si="22"/>
        <v>97.360000000000014</v>
      </c>
      <c r="V370" s="10">
        <f t="shared" si="23"/>
        <v>0.48667833041739567</v>
      </c>
    </row>
    <row r="371" spans="1:22" ht="15.6" x14ac:dyDescent="0.3">
      <c r="A371" s="3">
        <v>2528</v>
      </c>
      <c r="B371" s="4">
        <v>46097</v>
      </c>
      <c r="C371" s="5">
        <f>YEAR(SalesDataTable[[#This Row],[Order Date]])</f>
        <v>2026</v>
      </c>
      <c r="D371" s="6" t="str">
        <f>"Q"&amp;ROUNDUP(MONTH(SalesDataTable[[#This Row],[Order Date]])/3,0)</f>
        <v>Q1</v>
      </c>
      <c r="E371" s="5">
        <f>MONTH(SalesDataTable[[#This Row],[Order Date]])</f>
        <v>3</v>
      </c>
      <c r="F371" s="6" t="str">
        <f>TEXT(SalesDataTable[[#This Row],[Order Date]],"MMM")</f>
        <v>Mar</v>
      </c>
      <c r="G371" s="5" t="s">
        <v>40</v>
      </c>
      <c r="H371" s="5" t="s">
        <v>51</v>
      </c>
      <c r="I371" s="5" t="s">
        <v>22</v>
      </c>
      <c r="J371" s="5" t="s">
        <v>33</v>
      </c>
      <c r="K371" s="5" t="s">
        <v>29</v>
      </c>
      <c r="L371" s="5" t="s">
        <v>30</v>
      </c>
      <c r="M371" s="7">
        <v>1</v>
      </c>
      <c r="N371" s="8">
        <v>90.06</v>
      </c>
      <c r="O371" s="8">
        <f>SalesDataTable[[#This Row],[Units Sold]]*SalesDataTable[[#This Row],[Unit Price]]</f>
        <v>90.06</v>
      </c>
      <c r="P371" s="9">
        <v>0</v>
      </c>
      <c r="Q371" s="21">
        <f>SalesDataTable[[#This Row],[Units Sold]]*SalesDataTable[[#This Row],[Unit Price]]*SalesDataTable[[#This Row],[Discount %]]</f>
        <v>0</v>
      </c>
      <c r="R371" s="8">
        <v>44.49</v>
      </c>
      <c r="S371" s="8">
        <f t="shared" si="20"/>
        <v>90.06</v>
      </c>
      <c r="T371" s="8">
        <f t="shared" si="21"/>
        <v>44.49</v>
      </c>
      <c r="U371" s="8">
        <f t="shared" si="22"/>
        <v>45.57</v>
      </c>
      <c r="V371" s="10">
        <f t="shared" si="23"/>
        <v>0.50599600266489009</v>
      </c>
    </row>
    <row r="372" spans="1:22" ht="15.6" x14ac:dyDescent="0.3">
      <c r="A372" s="3">
        <v>2956</v>
      </c>
      <c r="B372" s="4">
        <v>46097</v>
      </c>
      <c r="C372" s="5">
        <f>YEAR(SalesDataTable[[#This Row],[Order Date]])</f>
        <v>2026</v>
      </c>
      <c r="D372" s="6" t="str">
        <f>"Q"&amp;ROUNDUP(MONTH(SalesDataTable[[#This Row],[Order Date]])/3,0)</f>
        <v>Q1</v>
      </c>
      <c r="E372" s="5">
        <f>MONTH(SalesDataTable[[#This Row],[Order Date]])</f>
        <v>3</v>
      </c>
      <c r="F372" s="6" t="str">
        <f>TEXT(SalesDataTable[[#This Row],[Order Date]],"MMM")</f>
        <v>Mar</v>
      </c>
      <c r="G372" s="5" t="s">
        <v>26</v>
      </c>
      <c r="H372" s="5" t="s">
        <v>61</v>
      </c>
      <c r="I372" s="5" t="s">
        <v>22</v>
      </c>
      <c r="J372" s="5" t="s">
        <v>33</v>
      </c>
      <c r="K372" s="5" t="s">
        <v>34</v>
      </c>
      <c r="L372" s="5" t="s">
        <v>35</v>
      </c>
      <c r="M372" s="7">
        <v>1</v>
      </c>
      <c r="N372" s="8">
        <v>37.119999999999997</v>
      </c>
      <c r="O372" s="8">
        <f>SalesDataTable[[#This Row],[Units Sold]]*SalesDataTable[[#This Row],[Unit Price]]</f>
        <v>37.119999999999997</v>
      </c>
      <c r="P372" s="9">
        <v>0.1</v>
      </c>
      <c r="Q372" s="21">
        <f>SalesDataTable[[#This Row],[Units Sold]]*SalesDataTable[[#This Row],[Unit Price]]*SalesDataTable[[#This Row],[Discount %]]</f>
        <v>3.7119999999999997</v>
      </c>
      <c r="R372" s="8">
        <v>13.39</v>
      </c>
      <c r="S372" s="8">
        <f t="shared" si="20"/>
        <v>33.408000000000001</v>
      </c>
      <c r="T372" s="8">
        <f t="shared" si="21"/>
        <v>13.39</v>
      </c>
      <c r="U372" s="8">
        <f t="shared" si="22"/>
        <v>20.018000000000001</v>
      </c>
      <c r="V372" s="10">
        <f t="shared" si="23"/>
        <v>0.59919779693486586</v>
      </c>
    </row>
    <row r="373" spans="1:22" ht="15.6" x14ac:dyDescent="0.3">
      <c r="A373" s="3">
        <v>2973</v>
      </c>
      <c r="B373" s="4">
        <v>46097</v>
      </c>
      <c r="C373" s="5">
        <f>YEAR(SalesDataTable[[#This Row],[Order Date]])</f>
        <v>2026</v>
      </c>
      <c r="D373" s="6" t="str">
        <f>"Q"&amp;ROUNDUP(MONTH(SalesDataTable[[#This Row],[Order Date]])/3,0)</f>
        <v>Q1</v>
      </c>
      <c r="E373" s="5">
        <f>MONTH(SalesDataTable[[#This Row],[Order Date]])</f>
        <v>3</v>
      </c>
      <c r="F373" s="6" t="str">
        <f>TEXT(SalesDataTable[[#This Row],[Order Date]],"MMM")</f>
        <v>Mar</v>
      </c>
      <c r="G373" s="5" t="s">
        <v>20</v>
      </c>
      <c r="H373" s="5" t="s">
        <v>21</v>
      </c>
      <c r="I373" s="5" t="s">
        <v>39</v>
      </c>
      <c r="J373" s="5" t="s">
        <v>23</v>
      </c>
      <c r="K373" s="5" t="s">
        <v>29</v>
      </c>
      <c r="L373" s="5" t="s">
        <v>57</v>
      </c>
      <c r="M373" s="7">
        <v>2</v>
      </c>
      <c r="N373" s="8">
        <v>156.09</v>
      </c>
      <c r="O373" s="8">
        <f>SalesDataTable[[#This Row],[Units Sold]]*SalesDataTable[[#This Row],[Unit Price]]</f>
        <v>312.18</v>
      </c>
      <c r="P373" s="9">
        <v>0.1</v>
      </c>
      <c r="Q373" s="21">
        <f>SalesDataTable[[#This Row],[Units Sold]]*SalesDataTable[[#This Row],[Unit Price]]*SalesDataTable[[#This Row],[Discount %]]</f>
        <v>31.218000000000004</v>
      </c>
      <c r="R373" s="8">
        <v>79.72</v>
      </c>
      <c r="S373" s="8">
        <f t="shared" si="20"/>
        <v>280.96199999999999</v>
      </c>
      <c r="T373" s="8">
        <f t="shared" si="21"/>
        <v>159.44</v>
      </c>
      <c r="U373" s="8">
        <f t="shared" si="22"/>
        <v>121.52199999999999</v>
      </c>
      <c r="V373" s="10">
        <f t="shared" si="23"/>
        <v>0.43252112385304775</v>
      </c>
    </row>
    <row r="374" spans="1:22" ht="15.6" x14ac:dyDescent="0.3">
      <c r="A374" s="3">
        <v>3358</v>
      </c>
      <c r="B374" s="4">
        <v>46097</v>
      </c>
      <c r="C374" s="5">
        <f>YEAR(SalesDataTable[[#This Row],[Order Date]])</f>
        <v>2026</v>
      </c>
      <c r="D374" s="6" t="str">
        <f>"Q"&amp;ROUNDUP(MONTH(SalesDataTable[[#This Row],[Order Date]])/3,0)</f>
        <v>Q1</v>
      </c>
      <c r="E374" s="5">
        <f>MONTH(SalesDataTable[[#This Row],[Order Date]])</f>
        <v>3</v>
      </c>
      <c r="F374" s="6" t="str">
        <f>TEXT(SalesDataTable[[#This Row],[Order Date]],"MMM")</f>
        <v>Mar</v>
      </c>
      <c r="G374" s="5" t="s">
        <v>20</v>
      </c>
      <c r="H374" s="5" t="s">
        <v>21</v>
      </c>
      <c r="I374" s="5" t="s">
        <v>28</v>
      </c>
      <c r="J374" s="5" t="s">
        <v>36</v>
      </c>
      <c r="K374" s="5" t="s">
        <v>54</v>
      </c>
      <c r="L374" s="5" t="s">
        <v>62</v>
      </c>
      <c r="M374" s="7">
        <v>12</v>
      </c>
      <c r="N374" s="8">
        <v>36.44</v>
      </c>
      <c r="O374" s="8">
        <f>SalesDataTable[[#This Row],[Units Sold]]*SalesDataTable[[#This Row],[Unit Price]]</f>
        <v>437.28</v>
      </c>
      <c r="P374" s="9">
        <v>0.05</v>
      </c>
      <c r="Q374" s="21">
        <f>SalesDataTable[[#This Row],[Units Sold]]*SalesDataTable[[#This Row],[Unit Price]]*SalesDataTable[[#This Row],[Discount %]]</f>
        <v>21.864000000000001</v>
      </c>
      <c r="R374" s="8">
        <v>13.65</v>
      </c>
      <c r="S374" s="8">
        <f t="shared" si="20"/>
        <v>415.41599999999994</v>
      </c>
      <c r="T374" s="8">
        <f t="shared" si="21"/>
        <v>163.80000000000001</v>
      </c>
      <c r="U374" s="8">
        <f t="shared" si="22"/>
        <v>251.61599999999993</v>
      </c>
      <c r="V374" s="10">
        <f t="shared" si="23"/>
        <v>0.60569645848980291</v>
      </c>
    </row>
    <row r="375" spans="1:22" ht="15.6" x14ac:dyDescent="0.3">
      <c r="A375" s="3">
        <v>164</v>
      </c>
      <c r="B375" s="4">
        <v>46098</v>
      </c>
      <c r="C375" s="5">
        <f>YEAR(SalesDataTable[[#This Row],[Order Date]])</f>
        <v>2026</v>
      </c>
      <c r="D375" s="6" t="str">
        <f>"Q"&amp;ROUNDUP(MONTH(SalesDataTable[[#This Row],[Order Date]])/3,0)</f>
        <v>Q1</v>
      </c>
      <c r="E375" s="5">
        <f>MONTH(SalesDataTable[[#This Row],[Order Date]])</f>
        <v>3</v>
      </c>
      <c r="F375" s="6" t="str">
        <f>TEXT(SalesDataTable[[#This Row],[Order Date]],"MMM")</f>
        <v>Mar</v>
      </c>
      <c r="G375" s="5" t="s">
        <v>20</v>
      </c>
      <c r="H375" s="5" t="s">
        <v>70</v>
      </c>
      <c r="I375" s="5" t="s">
        <v>48</v>
      </c>
      <c r="J375" s="5" t="s">
        <v>36</v>
      </c>
      <c r="K375" s="5" t="s">
        <v>43</v>
      </c>
      <c r="L375" s="5" t="s">
        <v>71</v>
      </c>
      <c r="M375" s="7">
        <v>5</v>
      </c>
      <c r="N375" s="8">
        <v>123.95</v>
      </c>
      <c r="O375" s="8">
        <f>SalesDataTable[[#This Row],[Units Sold]]*SalesDataTable[[#This Row],[Unit Price]]</f>
        <v>619.75</v>
      </c>
      <c r="P375" s="9">
        <v>0.05</v>
      </c>
      <c r="Q375" s="21">
        <f>SalesDataTable[[#This Row],[Units Sold]]*SalesDataTable[[#This Row],[Unit Price]]*SalesDataTable[[#This Row],[Discount %]]</f>
        <v>30.987500000000001</v>
      </c>
      <c r="R375" s="8">
        <v>59.23</v>
      </c>
      <c r="S375" s="8">
        <f t="shared" si="20"/>
        <v>588.76249999999993</v>
      </c>
      <c r="T375" s="8">
        <f t="shared" si="21"/>
        <v>296.14999999999998</v>
      </c>
      <c r="U375" s="8">
        <f t="shared" si="22"/>
        <v>292.61249999999995</v>
      </c>
      <c r="V375" s="10">
        <f t="shared" si="23"/>
        <v>0.49699581749856692</v>
      </c>
    </row>
    <row r="376" spans="1:22" ht="15.6" x14ac:dyDescent="0.3">
      <c r="A376" s="3">
        <v>995</v>
      </c>
      <c r="B376" s="4">
        <v>46098</v>
      </c>
      <c r="C376" s="5">
        <f>YEAR(SalesDataTable[[#This Row],[Order Date]])</f>
        <v>2026</v>
      </c>
      <c r="D376" s="6" t="str">
        <f>"Q"&amp;ROUNDUP(MONTH(SalesDataTable[[#This Row],[Order Date]])/3,0)</f>
        <v>Q1</v>
      </c>
      <c r="E376" s="5">
        <f>MONTH(SalesDataTable[[#This Row],[Order Date]])</f>
        <v>3</v>
      </c>
      <c r="F376" s="6" t="str">
        <f>TEXT(SalesDataTable[[#This Row],[Order Date]],"MMM")</f>
        <v>Mar</v>
      </c>
      <c r="G376" s="5" t="s">
        <v>31</v>
      </c>
      <c r="H376" s="5" t="s">
        <v>72</v>
      </c>
      <c r="I376" s="5" t="s">
        <v>48</v>
      </c>
      <c r="J376" s="5" t="s">
        <v>36</v>
      </c>
      <c r="K376" s="5" t="s">
        <v>43</v>
      </c>
      <c r="L376" s="5" t="s">
        <v>49</v>
      </c>
      <c r="M376" s="7">
        <v>1</v>
      </c>
      <c r="N376" s="8">
        <v>192.84</v>
      </c>
      <c r="O376" s="8">
        <f>SalesDataTable[[#This Row],[Units Sold]]*SalesDataTable[[#This Row],[Unit Price]]</f>
        <v>192.84</v>
      </c>
      <c r="P376" s="9">
        <v>0.15</v>
      </c>
      <c r="Q376" s="21">
        <f>SalesDataTable[[#This Row],[Units Sold]]*SalesDataTable[[#This Row],[Unit Price]]*SalesDataTable[[#This Row],[Discount %]]</f>
        <v>28.925999999999998</v>
      </c>
      <c r="R376" s="8">
        <v>101.42</v>
      </c>
      <c r="S376" s="8">
        <f t="shared" si="20"/>
        <v>163.91399999999999</v>
      </c>
      <c r="T376" s="8">
        <f t="shared" si="21"/>
        <v>101.42</v>
      </c>
      <c r="U376" s="8">
        <f t="shared" si="22"/>
        <v>62.493999999999986</v>
      </c>
      <c r="V376" s="10">
        <f t="shared" si="23"/>
        <v>0.38126090510877647</v>
      </c>
    </row>
    <row r="377" spans="1:22" ht="15.6" x14ac:dyDescent="0.3">
      <c r="A377" s="3">
        <v>4912</v>
      </c>
      <c r="B377" s="4">
        <v>46098</v>
      </c>
      <c r="C377" s="5">
        <f>YEAR(SalesDataTable[[#This Row],[Order Date]])</f>
        <v>2026</v>
      </c>
      <c r="D377" s="6" t="str">
        <f>"Q"&amp;ROUNDUP(MONTH(SalesDataTable[[#This Row],[Order Date]])/3,0)</f>
        <v>Q1</v>
      </c>
      <c r="E377" s="5">
        <f>MONTH(SalesDataTable[[#This Row],[Order Date]])</f>
        <v>3</v>
      </c>
      <c r="F377" s="6" t="str">
        <f>TEXT(SalesDataTable[[#This Row],[Order Date]],"MMM")</f>
        <v>Mar</v>
      </c>
      <c r="G377" s="5" t="s">
        <v>26</v>
      </c>
      <c r="H377" s="5" t="s">
        <v>61</v>
      </c>
      <c r="I377" s="5" t="s">
        <v>22</v>
      </c>
      <c r="J377" s="5" t="s">
        <v>33</v>
      </c>
      <c r="K377" s="5" t="s">
        <v>29</v>
      </c>
      <c r="L377" s="5" t="s">
        <v>57</v>
      </c>
      <c r="M377" s="7">
        <v>1</v>
      </c>
      <c r="N377" s="8">
        <v>152.57</v>
      </c>
      <c r="O377" s="8">
        <f>SalesDataTable[[#This Row],[Units Sold]]*SalesDataTable[[#This Row],[Unit Price]]</f>
        <v>152.57</v>
      </c>
      <c r="P377" s="9">
        <v>0.1</v>
      </c>
      <c r="Q377" s="21">
        <f>SalesDataTable[[#This Row],[Units Sold]]*SalesDataTable[[#This Row],[Unit Price]]*SalesDataTable[[#This Row],[Discount %]]</f>
        <v>15.257</v>
      </c>
      <c r="R377" s="8">
        <v>80.319999999999993</v>
      </c>
      <c r="S377" s="8">
        <f t="shared" si="20"/>
        <v>137.31299999999999</v>
      </c>
      <c r="T377" s="8">
        <f t="shared" si="21"/>
        <v>80.319999999999993</v>
      </c>
      <c r="U377" s="8">
        <f t="shared" si="22"/>
        <v>56.992999999999995</v>
      </c>
      <c r="V377" s="10">
        <f t="shared" si="23"/>
        <v>0.41505902572953762</v>
      </c>
    </row>
    <row r="378" spans="1:22" ht="15.6" x14ac:dyDescent="0.3">
      <c r="A378" s="3">
        <v>29</v>
      </c>
      <c r="B378" s="4">
        <v>46099</v>
      </c>
      <c r="C378" s="5">
        <f>YEAR(SalesDataTable[[#This Row],[Order Date]])</f>
        <v>2026</v>
      </c>
      <c r="D378" s="6" t="str">
        <f>"Q"&amp;ROUNDUP(MONTH(SalesDataTable[[#This Row],[Order Date]])/3,0)</f>
        <v>Q1</v>
      </c>
      <c r="E378" s="5">
        <f>MONTH(SalesDataTable[[#This Row],[Order Date]])</f>
        <v>3</v>
      </c>
      <c r="F378" s="6" t="str">
        <f>TEXT(SalesDataTable[[#This Row],[Order Date]],"MMM")</f>
        <v>Mar</v>
      </c>
      <c r="G378" s="5" t="s">
        <v>40</v>
      </c>
      <c r="H378" s="5" t="s">
        <v>41</v>
      </c>
      <c r="I378" s="5" t="s">
        <v>22</v>
      </c>
      <c r="J378" s="5" t="s">
        <v>36</v>
      </c>
      <c r="K378" s="5" t="s">
        <v>34</v>
      </c>
      <c r="L378" s="5" t="s">
        <v>64</v>
      </c>
      <c r="M378" s="7">
        <v>2</v>
      </c>
      <c r="N378" s="8">
        <v>130.4</v>
      </c>
      <c r="O378" s="8">
        <f>SalesDataTable[[#This Row],[Units Sold]]*SalesDataTable[[#This Row],[Unit Price]]</f>
        <v>260.8</v>
      </c>
      <c r="P378" s="9">
        <v>0</v>
      </c>
      <c r="Q378" s="21">
        <f>SalesDataTable[[#This Row],[Units Sold]]*SalesDataTable[[#This Row],[Unit Price]]*SalesDataTable[[#This Row],[Discount %]]</f>
        <v>0</v>
      </c>
      <c r="R378" s="8">
        <v>67.599999999999994</v>
      </c>
      <c r="S378" s="8">
        <f t="shared" si="20"/>
        <v>260.8</v>
      </c>
      <c r="T378" s="8">
        <f t="shared" si="21"/>
        <v>135.19999999999999</v>
      </c>
      <c r="U378" s="8">
        <f t="shared" si="22"/>
        <v>125.60000000000002</v>
      </c>
      <c r="V378" s="10">
        <f t="shared" si="23"/>
        <v>0.48159509202453993</v>
      </c>
    </row>
    <row r="379" spans="1:22" ht="15.6" x14ac:dyDescent="0.3">
      <c r="A379" s="3">
        <v>891</v>
      </c>
      <c r="B379" s="4">
        <v>46099</v>
      </c>
      <c r="C379" s="5">
        <f>YEAR(SalesDataTable[[#This Row],[Order Date]])</f>
        <v>2026</v>
      </c>
      <c r="D379" s="6" t="str">
        <f>"Q"&amp;ROUNDUP(MONTH(SalesDataTable[[#This Row],[Order Date]])/3,0)</f>
        <v>Q1</v>
      </c>
      <c r="E379" s="5">
        <f>MONTH(SalesDataTable[[#This Row],[Order Date]])</f>
        <v>3</v>
      </c>
      <c r="F379" s="6" t="str">
        <f>TEXT(SalesDataTable[[#This Row],[Order Date]],"MMM")</f>
        <v>Mar</v>
      </c>
      <c r="G379" s="5" t="s">
        <v>31</v>
      </c>
      <c r="H379" s="5" t="s">
        <v>38</v>
      </c>
      <c r="I379" s="5" t="s">
        <v>22</v>
      </c>
      <c r="J379" s="5" t="s">
        <v>33</v>
      </c>
      <c r="K379" s="5" t="s">
        <v>29</v>
      </c>
      <c r="L379" s="5" t="s">
        <v>30</v>
      </c>
      <c r="M379" s="7">
        <v>2</v>
      </c>
      <c r="N379" s="8">
        <v>94.25</v>
      </c>
      <c r="O379" s="8">
        <f>SalesDataTable[[#This Row],[Units Sold]]*SalesDataTable[[#This Row],[Unit Price]]</f>
        <v>188.5</v>
      </c>
      <c r="P379" s="9">
        <v>0.1</v>
      </c>
      <c r="Q379" s="21">
        <f>SalesDataTable[[#This Row],[Units Sold]]*SalesDataTable[[#This Row],[Unit Price]]*SalesDataTable[[#This Row],[Discount %]]</f>
        <v>18.850000000000001</v>
      </c>
      <c r="R379" s="8">
        <v>44.99</v>
      </c>
      <c r="S379" s="8">
        <f t="shared" si="20"/>
        <v>169.65</v>
      </c>
      <c r="T379" s="8">
        <f t="shared" si="21"/>
        <v>89.98</v>
      </c>
      <c r="U379" s="8">
        <f t="shared" si="22"/>
        <v>79.67</v>
      </c>
      <c r="V379" s="10">
        <f t="shared" si="23"/>
        <v>0.46961391099322131</v>
      </c>
    </row>
    <row r="380" spans="1:22" ht="15.6" x14ac:dyDescent="0.3">
      <c r="A380" s="3">
        <v>1143</v>
      </c>
      <c r="B380" s="4">
        <v>46099</v>
      </c>
      <c r="C380" s="5">
        <f>YEAR(SalesDataTable[[#This Row],[Order Date]])</f>
        <v>2026</v>
      </c>
      <c r="D380" s="6" t="str">
        <f>"Q"&amp;ROUNDUP(MONTH(SalesDataTable[[#This Row],[Order Date]])/3,0)</f>
        <v>Q1</v>
      </c>
      <c r="E380" s="5">
        <f>MONTH(SalesDataTable[[#This Row],[Order Date]])</f>
        <v>3</v>
      </c>
      <c r="F380" s="6" t="str">
        <f>TEXT(SalesDataTable[[#This Row],[Order Date]],"MMM")</f>
        <v>Mar</v>
      </c>
      <c r="G380" s="5" t="s">
        <v>26</v>
      </c>
      <c r="H380" s="5" t="s">
        <v>63</v>
      </c>
      <c r="I380" s="5" t="s">
        <v>22</v>
      </c>
      <c r="J380" s="5" t="s">
        <v>36</v>
      </c>
      <c r="K380" s="5" t="s">
        <v>43</v>
      </c>
      <c r="L380" s="5" t="s">
        <v>71</v>
      </c>
      <c r="M380" s="7">
        <v>5</v>
      </c>
      <c r="N380" s="8">
        <v>125.91</v>
      </c>
      <c r="O380" s="8">
        <f>SalesDataTable[[#This Row],[Units Sold]]*SalesDataTable[[#This Row],[Unit Price]]</f>
        <v>629.54999999999995</v>
      </c>
      <c r="P380" s="9">
        <v>0</v>
      </c>
      <c r="Q380" s="21">
        <f>SalesDataTable[[#This Row],[Units Sold]]*SalesDataTable[[#This Row],[Unit Price]]*SalesDataTable[[#This Row],[Discount %]]</f>
        <v>0</v>
      </c>
      <c r="R380" s="8">
        <v>59.36</v>
      </c>
      <c r="S380" s="8">
        <f t="shared" si="20"/>
        <v>629.54999999999995</v>
      </c>
      <c r="T380" s="8">
        <f t="shared" si="21"/>
        <v>296.8</v>
      </c>
      <c r="U380" s="8">
        <f t="shared" si="22"/>
        <v>332.74999999999994</v>
      </c>
      <c r="V380" s="10">
        <f t="shared" si="23"/>
        <v>0.52855214041775866</v>
      </c>
    </row>
    <row r="381" spans="1:22" ht="15.6" x14ac:dyDescent="0.3">
      <c r="A381" s="3">
        <v>2478</v>
      </c>
      <c r="B381" s="4">
        <v>46099</v>
      </c>
      <c r="C381" s="5">
        <f>YEAR(SalesDataTable[[#This Row],[Order Date]])</f>
        <v>2026</v>
      </c>
      <c r="D381" s="6" t="str">
        <f>"Q"&amp;ROUNDUP(MONTH(SalesDataTable[[#This Row],[Order Date]])/3,0)</f>
        <v>Q1</v>
      </c>
      <c r="E381" s="5">
        <f>MONTH(SalesDataTable[[#This Row],[Order Date]])</f>
        <v>3</v>
      </c>
      <c r="F381" s="6" t="str">
        <f>TEXT(SalesDataTable[[#This Row],[Order Date]],"MMM")</f>
        <v>Mar</v>
      </c>
      <c r="G381" s="5" t="s">
        <v>40</v>
      </c>
      <c r="H381" s="5" t="s">
        <v>51</v>
      </c>
      <c r="I381" s="5" t="s">
        <v>39</v>
      </c>
      <c r="J381" s="5" t="s">
        <v>23</v>
      </c>
      <c r="K381" s="5" t="s">
        <v>54</v>
      </c>
      <c r="L381" s="5" t="s">
        <v>55</v>
      </c>
      <c r="M381" s="7">
        <v>2</v>
      </c>
      <c r="N381" s="8">
        <v>39.619999999999997</v>
      </c>
      <c r="O381" s="8">
        <f>SalesDataTable[[#This Row],[Units Sold]]*SalesDataTable[[#This Row],[Unit Price]]</f>
        <v>79.239999999999995</v>
      </c>
      <c r="P381" s="9">
        <v>0</v>
      </c>
      <c r="Q381" s="21">
        <f>SalesDataTable[[#This Row],[Units Sold]]*SalesDataTable[[#This Row],[Unit Price]]*SalesDataTable[[#This Row],[Discount %]]</f>
        <v>0</v>
      </c>
      <c r="R381" s="8">
        <v>14.78</v>
      </c>
      <c r="S381" s="8">
        <f t="shared" si="20"/>
        <v>79.239999999999995</v>
      </c>
      <c r="T381" s="8">
        <f t="shared" si="21"/>
        <v>29.56</v>
      </c>
      <c r="U381" s="8">
        <f t="shared" si="22"/>
        <v>49.679999999999993</v>
      </c>
      <c r="V381" s="10">
        <f t="shared" si="23"/>
        <v>0.62695608278647141</v>
      </c>
    </row>
    <row r="382" spans="1:22" ht="15.6" x14ac:dyDescent="0.3">
      <c r="A382" s="3">
        <v>3961</v>
      </c>
      <c r="B382" s="4">
        <v>46099</v>
      </c>
      <c r="C382" s="5">
        <f>YEAR(SalesDataTable[[#This Row],[Order Date]])</f>
        <v>2026</v>
      </c>
      <c r="D382" s="6" t="str">
        <f>"Q"&amp;ROUNDUP(MONTH(SalesDataTable[[#This Row],[Order Date]])/3,0)</f>
        <v>Q1</v>
      </c>
      <c r="E382" s="5">
        <f>MONTH(SalesDataTable[[#This Row],[Order Date]])</f>
        <v>3</v>
      </c>
      <c r="F382" s="6" t="str">
        <f>TEXT(SalesDataTable[[#This Row],[Order Date]],"MMM")</f>
        <v>Mar</v>
      </c>
      <c r="G382" s="5" t="s">
        <v>20</v>
      </c>
      <c r="H382" s="5" t="s">
        <v>56</v>
      </c>
      <c r="I382" s="5" t="s">
        <v>22</v>
      </c>
      <c r="J382" s="5" t="s">
        <v>36</v>
      </c>
      <c r="K382" s="5" t="s">
        <v>54</v>
      </c>
      <c r="L382" s="5" t="s">
        <v>62</v>
      </c>
      <c r="M382" s="7">
        <v>3</v>
      </c>
      <c r="N382" s="8">
        <v>36.32</v>
      </c>
      <c r="O382" s="8">
        <f>SalesDataTable[[#This Row],[Units Sold]]*SalesDataTable[[#This Row],[Unit Price]]</f>
        <v>108.96000000000001</v>
      </c>
      <c r="P382" s="9">
        <v>0</v>
      </c>
      <c r="Q382" s="21">
        <f>SalesDataTable[[#This Row],[Units Sold]]*SalesDataTable[[#This Row],[Unit Price]]*SalesDataTable[[#This Row],[Discount %]]</f>
        <v>0</v>
      </c>
      <c r="R382" s="8">
        <v>14.18</v>
      </c>
      <c r="S382" s="8">
        <f t="shared" si="20"/>
        <v>108.96000000000001</v>
      </c>
      <c r="T382" s="8">
        <f t="shared" si="21"/>
        <v>42.54</v>
      </c>
      <c r="U382" s="8">
        <f t="shared" si="22"/>
        <v>66.420000000000016</v>
      </c>
      <c r="V382" s="10">
        <f t="shared" si="23"/>
        <v>0.60958149779735693</v>
      </c>
    </row>
    <row r="383" spans="1:22" ht="15.6" x14ac:dyDescent="0.3">
      <c r="A383" s="3">
        <v>4724</v>
      </c>
      <c r="B383" s="4">
        <v>46099</v>
      </c>
      <c r="C383" s="5">
        <f>YEAR(SalesDataTable[[#This Row],[Order Date]])</f>
        <v>2026</v>
      </c>
      <c r="D383" s="6" t="str">
        <f>"Q"&amp;ROUNDUP(MONTH(SalesDataTable[[#This Row],[Order Date]])/3,0)</f>
        <v>Q1</v>
      </c>
      <c r="E383" s="5">
        <f>MONTH(SalesDataTable[[#This Row],[Order Date]])</f>
        <v>3</v>
      </c>
      <c r="F383" s="6" t="str">
        <f>TEXT(SalesDataTable[[#This Row],[Order Date]],"MMM")</f>
        <v>Mar</v>
      </c>
      <c r="G383" s="5" t="s">
        <v>20</v>
      </c>
      <c r="H383" s="5" t="s">
        <v>70</v>
      </c>
      <c r="I383" s="5" t="s">
        <v>39</v>
      </c>
      <c r="J383" s="5" t="s">
        <v>33</v>
      </c>
      <c r="K383" s="5" t="s">
        <v>54</v>
      </c>
      <c r="L383" s="5" t="s">
        <v>65</v>
      </c>
      <c r="M383" s="7">
        <v>1</v>
      </c>
      <c r="N383" s="8">
        <v>51.16</v>
      </c>
      <c r="O383" s="8">
        <f>SalesDataTable[[#This Row],[Units Sold]]*SalesDataTable[[#This Row],[Unit Price]]</f>
        <v>51.16</v>
      </c>
      <c r="P383" s="9">
        <v>0</v>
      </c>
      <c r="Q383" s="21">
        <f>SalesDataTable[[#This Row],[Units Sold]]*SalesDataTable[[#This Row],[Unit Price]]*SalesDataTable[[#This Row],[Discount %]]</f>
        <v>0</v>
      </c>
      <c r="R383" s="8">
        <v>22.39</v>
      </c>
      <c r="S383" s="8">
        <f t="shared" si="20"/>
        <v>51.16</v>
      </c>
      <c r="T383" s="8">
        <f t="shared" si="21"/>
        <v>22.39</v>
      </c>
      <c r="U383" s="8">
        <f t="shared" si="22"/>
        <v>28.769999999999996</v>
      </c>
      <c r="V383" s="10">
        <f t="shared" si="23"/>
        <v>0.56235340109460508</v>
      </c>
    </row>
    <row r="384" spans="1:22" ht="15.6" x14ac:dyDescent="0.3">
      <c r="A384" s="3">
        <v>2171</v>
      </c>
      <c r="B384" s="4">
        <v>46100</v>
      </c>
      <c r="C384" s="5">
        <f>YEAR(SalesDataTable[[#This Row],[Order Date]])</f>
        <v>2026</v>
      </c>
      <c r="D384" s="6" t="str">
        <f>"Q"&amp;ROUNDUP(MONTH(SalesDataTable[[#This Row],[Order Date]])/3,0)</f>
        <v>Q1</v>
      </c>
      <c r="E384" s="5">
        <f>MONTH(SalesDataTable[[#This Row],[Order Date]])</f>
        <v>3</v>
      </c>
      <c r="F384" s="6" t="str">
        <f>TEXT(SalesDataTable[[#This Row],[Order Date]],"MMM")</f>
        <v>Mar</v>
      </c>
      <c r="G384" s="5" t="s">
        <v>40</v>
      </c>
      <c r="H384" s="5" t="s">
        <v>67</v>
      </c>
      <c r="I384" s="5" t="s">
        <v>28</v>
      </c>
      <c r="J384" s="5" t="s">
        <v>36</v>
      </c>
      <c r="K384" s="5" t="s">
        <v>54</v>
      </c>
      <c r="L384" s="5" t="s">
        <v>62</v>
      </c>
      <c r="M384" s="7">
        <v>5</v>
      </c>
      <c r="N384" s="8">
        <v>35.65</v>
      </c>
      <c r="O384" s="8">
        <f>SalesDataTable[[#This Row],[Units Sold]]*SalesDataTable[[#This Row],[Unit Price]]</f>
        <v>178.25</v>
      </c>
      <c r="P384" s="9">
        <v>0.1</v>
      </c>
      <c r="Q384" s="21">
        <f>SalesDataTable[[#This Row],[Units Sold]]*SalesDataTable[[#This Row],[Unit Price]]*SalesDataTable[[#This Row],[Discount %]]</f>
        <v>17.824999999999999</v>
      </c>
      <c r="R384" s="8">
        <v>13.64</v>
      </c>
      <c r="S384" s="8">
        <f t="shared" si="20"/>
        <v>160.42500000000001</v>
      </c>
      <c r="T384" s="8">
        <f t="shared" si="21"/>
        <v>68.2</v>
      </c>
      <c r="U384" s="8">
        <f t="shared" si="22"/>
        <v>92.225000000000009</v>
      </c>
      <c r="V384" s="10">
        <f t="shared" si="23"/>
        <v>0.5748792270531401</v>
      </c>
    </row>
    <row r="385" spans="1:22" ht="15.6" x14ac:dyDescent="0.3">
      <c r="A385" s="3">
        <v>2311</v>
      </c>
      <c r="B385" s="4">
        <v>46100</v>
      </c>
      <c r="C385" s="5">
        <f>YEAR(SalesDataTable[[#This Row],[Order Date]])</f>
        <v>2026</v>
      </c>
      <c r="D385" s="6" t="str">
        <f>"Q"&amp;ROUNDUP(MONTH(SalesDataTable[[#This Row],[Order Date]])/3,0)</f>
        <v>Q1</v>
      </c>
      <c r="E385" s="5">
        <f>MONTH(SalesDataTable[[#This Row],[Order Date]])</f>
        <v>3</v>
      </c>
      <c r="F385" s="6" t="str">
        <f>TEXT(SalesDataTable[[#This Row],[Order Date]],"MMM")</f>
        <v>Mar</v>
      </c>
      <c r="G385" s="5" t="s">
        <v>40</v>
      </c>
      <c r="H385" s="5" t="s">
        <v>53</v>
      </c>
      <c r="I385" s="5" t="s">
        <v>22</v>
      </c>
      <c r="J385" s="5" t="s">
        <v>33</v>
      </c>
      <c r="K385" s="5" t="s">
        <v>29</v>
      </c>
      <c r="L385" s="5" t="s">
        <v>37</v>
      </c>
      <c r="M385" s="7">
        <v>1</v>
      </c>
      <c r="N385" s="8">
        <v>145.19</v>
      </c>
      <c r="O385" s="8">
        <f>SalesDataTable[[#This Row],[Units Sold]]*SalesDataTable[[#This Row],[Unit Price]]</f>
        <v>145.19</v>
      </c>
      <c r="P385" s="9">
        <v>0</v>
      </c>
      <c r="Q385" s="21">
        <f>SalesDataTable[[#This Row],[Units Sold]]*SalesDataTable[[#This Row],[Unit Price]]*SalesDataTable[[#This Row],[Discount %]]</f>
        <v>0</v>
      </c>
      <c r="R385" s="8">
        <v>80.67</v>
      </c>
      <c r="S385" s="8">
        <f t="shared" si="20"/>
        <v>145.19</v>
      </c>
      <c r="T385" s="8">
        <f t="shared" si="21"/>
        <v>80.67</v>
      </c>
      <c r="U385" s="8">
        <f t="shared" si="22"/>
        <v>64.52</v>
      </c>
      <c r="V385" s="10">
        <f t="shared" si="23"/>
        <v>0.44438322198498514</v>
      </c>
    </row>
    <row r="386" spans="1:22" ht="15.6" x14ac:dyDescent="0.3">
      <c r="A386" s="3">
        <v>3563</v>
      </c>
      <c r="B386" s="4">
        <v>46100</v>
      </c>
      <c r="C386" s="5">
        <f>YEAR(SalesDataTable[[#This Row],[Order Date]])</f>
        <v>2026</v>
      </c>
      <c r="D386" s="6" t="str">
        <f>"Q"&amp;ROUNDUP(MONTH(SalesDataTable[[#This Row],[Order Date]])/3,0)</f>
        <v>Q1</v>
      </c>
      <c r="E386" s="5">
        <f>MONTH(SalesDataTable[[#This Row],[Order Date]])</f>
        <v>3</v>
      </c>
      <c r="F386" s="6" t="str">
        <f>TEXT(SalesDataTable[[#This Row],[Order Date]],"MMM")</f>
        <v>Mar</v>
      </c>
      <c r="G386" s="5" t="s">
        <v>40</v>
      </c>
      <c r="H386" s="5" t="s">
        <v>53</v>
      </c>
      <c r="I386" s="5" t="s">
        <v>22</v>
      </c>
      <c r="J386" s="5" t="s">
        <v>23</v>
      </c>
      <c r="K386" s="5" t="s">
        <v>24</v>
      </c>
      <c r="L386" s="5" t="s">
        <v>46</v>
      </c>
      <c r="M386" s="7">
        <v>2</v>
      </c>
      <c r="N386" s="8">
        <v>40.090000000000003</v>
      </c>
      <c r="O386" s="8">
        <f>SalesDataTable[[#This Row],[Units Sold]]*SalesDataTable[[#This Row],[Unit Price]]</f>
        <v>80.180000000000007</v>
      </c>
      <c r="P386" s="9">
        <v>0</v>
      </c>
      <c r="Q386" s="21">
        <f>SalesDataTable[[#This Row],[Units Sold]]*SalesDataTable[[#This Row],[Unit Price]]*SalesDataTable[[#This Row],[Discount %]]</f>
        <v>0</v>
      </c>
      <c r="R386" s="8">
        <v>17.2</v>
      </c>
      <c r="S386" s="8">
        <f t="shared" ref="S386:S449" si="24">M386*N386*(1-P386)</f>
        <v>80.180000000000007</v>
      </c>
      <c r="T386" s="8">
        <f t="shared" ref="T386:T449" si="25">M386*R386</f>
        <v>34.4</v>
      </c>
      <c r="U386" s="8">
        <f t="shared" ref="U386:U449" si="26">S386-T386</f>
        <v>45.780000000000008</v>
      </c>
      <c r="V386" s="10">
        <f t="shared" ref="V386:V449" si="27">IFERROR(U386/S386,0)</f>
        <v>0.57096532801197308</v>
      </c>
    </row>
    <row r="387" spans="1:22" ht="15.6" x14ac:dyDescent="0.3">
      <c r="A387" s="3">
        <v>3587</v>
      </c>
      <c r="B387" s="4">
        <v>46100</v>
      </c>
      <c r="C387" s="5">
        <f>YEAR(SalesDataTable[[#This Row],[Order Date]])</f>
        <v>2026</v>
      </c>
      <c r="D387" s="6" t="str">
        <f>"Q"&amp;ROUNDUP(MONTH(SalesDataTable[[#This Row],[Order Date]])/3,0)</f>
        <v>Q1</v>
      </c>
      <c r="E387" s="5">
        <f>MONTH(SalesDataTable[[#This Row],[Order Date]])</f>
        <v>3</v>
      </c>
      <c r="F387" s="6" t="str">
        <f>TEXT(SalesDataTable[[#This Row],[Order Date]],"MMM")</f>
        <v>Mar</v>
      </c>
      <c r="G387" s="5" t="s">
        <v>40</v>
      </c>
      <c r="H387" s="5" t="s">
        <v>51</v>
      </c>
      <c r="I387" s="5" t="s">
        <v>22</v>
      </c>
      <c r="J387" s="5" t="s">
        <v>23</v>
      </c>
      <c r="K387" s="5" t="s">
        <v>54</v>
      </c>
      <c r="L387" s="5" t="s">
        <v>55</v>
      </c>
      <c r="M387" s="7">
        <v>1</v>
      </c>
      <c r="N387" s="8">
        <v>39.47</v>
      </c>
      <c r="O387" s="8">
        <f>SalesDataTable[[#This Row],[Units Sold]]*SalesDataTable[[#This Row],[Unit Price]]</f>
        <v>39.47</v>
      </c>
      <c r="P387" s="9">
        <v>0</v>
      </c>
      <c r="Q387" s="21">
        <f>SalesDataTable[[#This Row],[Units Sold]]*SalesDataTable[[#This Row],[Unit Price]]*SalesDataTable[[#This Row],[Discount %]]</f>
        <v>0</v>
      </c>
      <c r="R387" s="8">
        <v>15.02</v>
      </c>
      <c r="S387" s="8">
        <f t="shared" si="24"/>
        <v>39.47</v>
      </c>
      <c r="T387" s="8">
        <f t="shared" si="25"/>
        <v>15.02</v>
      </c>
      <c r="U387" s="8">
        <f t="shared" si="26"/>
        <v>24.45</v>
      </c>
      <c r="V387" s="10">
        <f t="shared" si="27"/>
        <v>0.61945781606283257</v>
      </c>
    </row>
    <row r="388" spans="1:22" ht="15.6" x14ac:dyDescent="0.3">
      <c r="A388" s="3">
        <v>3706</v>
      </c>
      <c r="B388" s="4">
        <v>46100</v>
      </c>
      <c r="C388" s="5">
        <f>YEAR(SalesDataTable[[#This Row],[Order Date]])</f>
        <v>2026</v>
      </c>
      <c r="D388" s="6" t="str">
        <f>"Q"&amp;ROUNDUP(MONTH(SalesDataTable[[#This Row],[Order Date]])/3,0)</f>
        <v>Q1</v>
      </c>
      <c r="E388" s="5">
        <f>MONTH(SalesDataTable[[#This Row],[Order Date]])</f>
        <v>3</v>
      </c>
      <c r="F388" s="6" t="str">
        <f>TEXT(SalesDataTable[[#This Row],[Order Date]],"MMM")</f>
        <v>Mar</v>
      </c>
      <c r="G388" s="5" t="s">
        <v>20</v>
      </c>
      <c r="H388" s="5" t="s">
        <v>21</v>
      </c>
      <c r="I388" s="5" t="s">
        <v>22</v>
      </c>
      <c r="J388" s="5" t="s">
        <v>23</v>
      </c>
      <c r="K388" s="5" t="s">
        <v>24</v>
      </c>
      <c r="L388" s="5" t="s">
        <v>50</v>
      </c>
      <c r="M388" s="7">
        <v>2</v>
      </c>
      <c r="N388" s="8">
        <v>103.42</v>
      </c>
      <c r="O388" s="8">
        <f>SalesDataTable[[#This Row],[Units Sold]]*SalesDataTable[[#This Row],[Unit Price]]</f>
        <v>206.84</v>
      </c>
      <c r="P388" s="9">
        <v>0</v>
      </c>
      <c r="Q388" s="21">
        <f>SalesDataTable[[#This Row],[Units Sold]]*SalesDataTable[[#This Row],[Unit Price]]*SalesDataTable[[#This Row],[Discount %]]</f>
        <v>0</v>
      </c>
      <c r="R388" s="8">
        <v>49.51</v>
      </c>
      <c r="S388" s="8">
        <f t="shared" si="24"/>
        <v>206.84</v>
      </c>
      <c r="T388" s="8">
        <f t="shared" si="25"/>
        <v>99.02</v>
      </c>
      <c r="U388" s="8">
        <f t="shared" si="26"/>
        <v>107.82000000000001</v>
      </c>
      <c r="V388" s="10">
        <f t="shared" si="27"/>
        <v>0.52127248114484626</v>
      </c>
    </row>
    <row r="389" spans="1:22" ht="15.6" x14ac:dyDescent="0.3">
      <c r="A389" s="3">
        <v>4121</v>
      </c>
      <c r="B389" s="4">
        <v>46100</v>
      </c>
      <c r="C389" s="5">
        <f>YEAR(SalesDataTable[[#This Row],[Order Date]])</f>
        <v>2026</v>
      </c>
      <c r="D389" s="6" t="str">
        <f>"Q"&amp;ROUNDUP(MONTH(SalesDataTable[[#This Row],[Order Date]])/3,0)</f>
        <v>Q1</v>
      </c>
      <c r="E389" s="5">
        <f>MONTH(SalesDataTable[[#This Row],[Order Date]])</f>
        <v>3</v>
      </c>
      <c r="F389" s="6" t="str">
        <f>TEXT(SalesDataTable[[#This Row],[Order Date]],"MMM")</f>
        <v>Mar</v>
      </c>
      <c r="G389" s="5" t="s">
        <v>20</v>
      </c>
      <c r="H389" s="5" t="s">
        <v>21</v>
      </c>
      <c r="I389" s="5" t="s">
        <v>22</v>
      </c>
      <c r="J389" s="5" t="s">
        <v>23</v>
      </c>
      <c r="K389" s="5" t="s">
        <v>34</v>
      </c>
      <c r="L389" s="5" t="s">
        <v>68</v>
      </c>
      <c r="M389" s="7">
        <v>4</v>
      </c>
      <c r="N389" s="8">
        <v>161.93</v>
      </c>
      <c r="O389" s="8">
        <f>SalesDataTable[[#This Row],[Units Sold]]*SalesDataTable[[#This Row],[Unit Price]]</f>
        <v>647.72</v>
      </c>
      <c r="P389" s="9">
        <v>0.15</v>
      </c>
      <c r="Q389" s="21">
        <f>SalesDataTable[[#This Row],[Units Sold]]*SalesDataTable[[#This Row],[Unit Price]]*SalesDataTable[[#This Row],[Discount %]]</f>
        <v>97.158000000000001</v>
      </c>
      <c r="R389" s="8">
        <v>88</v>
      </c>
      <c r="S389" s="8">
        <f t="shared" si="24"/>
        <v>550.56200000000001</v>
      </c>
      <c r="T389" s="8">
        <f t="shared" si="25"/>
        <v>352</v>
      </c>
      <c r="U389" s="8">
        <f t="shared" si="26"/>
        <v>198.56200000000001</v>
      </c>
      <c r="V389" s="10">
        <f t="shared" si="27"/>
        <v>0.36065329608654428</v>
      </c>
    </row>
    <row r="390" spans="1:22" ht="15.6" x14ac:dyDescent="0.3">
      <c r="A390" s="3">
        <v>1047</v>
      </c>
      <c r="B390" s="4">
        <v>46101</v>
      </c>
      <c r="C390" s="5">
        <f>YEAR(SalesDataTable[[#This Row],[Order Date]])</f>
        <v>2026</v>
      </c>
      <c r="D390" s="6" t="str">
        <f>"Q"&amp;ROUNDUP(MONTH(SalesDataTable[[#This Row],[Order Date]])/3,0)</f>
        <v>Q1</v>
      </c>
      <c r="E390" s="5">
        <f>MONTH(SalesDataTable[[#This Row],[Order Date]])</f>
        <v>3</v>
      </c>
      <c r="F390" s="6" t="str">
        <f>TEXT(SalesDataTable[[#This Row],[Order Date]],"MMM")</f>
        <v>Mar</v>
      </c>
      <c r="G390" s="5" t="s">
        <v>20</v>
      </c>
      <c r="H390" s="5" t="s">
        <v>21</v>
      </c>
      <c r="I390" s="5" t="s">
        <v>22</v>
      </c>
      <c r="J390" s="5" t="s">
        <v>23</v>
      </c>
      <c r="K390" s="5" t="s">
        <v>34</v>
      </c>
      <c r="L390" s="5" t="s">
        <v>52</v>
      </c>
      <c r="M390" s="7">
        <v>2</v>
      </c>
      <c r="N390" s="8">
        <v>46.21</v>
      </c>
      <c r="O390" s="8">
        <f>SalesDataTable[[#This Row],[Units Sold]]*SalesDataTable[[#This Row],[Unit Price]]</f>
        <v>92.42</v>
      </c>
      <c r="P390" s="9">
        <v>0.05</v>
      </c>
      <c r="Q390" s="21">
        <f>SalesDataTable[[#This Row],[Units Sold]]*SalesDataTable[[#This Row],[Unit Price]]*SalesDataTable[[#This Row],[Discount %]]</f>
        <v>4.6210000000000004</v>
      </c>
      <c r="R390" s="8">
        <v>18.37</v>
      </c>
      <c r="S390" s="8">
        <f t="shared" si="24"/>
        <v>87.798999999999992</v>
      </c>
      <c r="T390" s="8">
        <f t="shared" si="25"/>
        <v>36.74</v>
      </c>
      <c r="U390" s="8">
        <f t="shared" si="26"/>
        <v>51.05899999999999</v>
      </c>
      <c r="V390" s="10">
        <f t="shared" si="27"/>
        <v>0.58154420893176451</v>
      </c>
    </row>
    <row r="391" spans="1:22" ht="15.6" x14ac:dyDescent="0.3">
      <c r="A391" s="3">
        <v>1142</v>
      </c>
      <c r="B391" s="4">
        <v>46101</v>
      </c>
      <c r="C391" s="5">
        <f>YEAR(SalesDataTable[[#This Row],[Order Date]])</f>
        <v>2026</v>
      </c>
      <c r="D391" s="6" t="str">
        <f>"Q"&amp;ROUNDUP(MONTH(SalesDataTable[[#This Row],[Order Date]])/3,0)</f>
        <v>Q1</v>
      </c>
      <c r="E391" s="5">
        <f>MONTH(SalesDataTable[[#This Row],[Order Date]])</f>
        <v>3</v>
      </c>
      <c r="F391" s="6" t="str">
        <f>TEXT(SalesDataTable[[#This Row],[Order Date]],"MMM")</f>
        <v>Mar</v>
      </c>
      <c r="G391" s="5" t="s">
        <v>26</v>
      </c>
      <c r="H391" s="5" t="s">
        <v>61</v>
      </c>
      <c r="I391" s="5" t="s">
        <v>22</v>
      </c>
      <c r="J391" s="5" t="s">
        <v>33</v>
      </c>
      <c r="K391" s="5" t="s">
        <v>43</v>
      </c>
      <c r="L391" s="5" t="s">
        <v>71</v>
      </c>
      <c r="M391" s="7">
        <v>3</v>
      </c>
      <c r="N391" s="8">
        <v>125.85</v>
      </c>
      <c r="O391" s="8">
        <f>SalesDataTable[[#This Row],[Units Sold]]*SalesDataTable[[#This Row],[Unit Price]]</f>
        <v>377.54999999999995</v>
      </c>
      <c r="P391" s="9">
        <v>0</v>
      </c>
      <c r="Q391" s="21">
        <f>SalesDataTable[[#This Row],[Units Sold]]*SalesDataTable[[#This Row],[Unit Price]]*SalesDataTable[[#This Row],[Discount %]]</f>
        <v>0</v>
      </c>
      <c r="R391" s="8">
        <v>59.19</v>
      </c>
      <c r="S391" s="8">
        <f t="shared" si="24"/>
        <v>377.54999999999995</v>
      </c>
      <c r="T391" s="8">
        <f t="shared" si="25"/>
        <v>177.57</v>
      </c>
      <c r="U391" s="8">
        <f t="shared" si="26"/>
        <v>199.97999999999996</v>
      </c>
      <c r="V391" s="10">
        <f t="shared" si="27"/>
        <v>0.52967818831942781</v>
      </c>
    </row>
    <row r="392" spans="1:22" ht="15.6" x14ac:dyDescent="0.3">
      <c r="A392" s="3">
        <v>2232</v>
      </c>
      <c r="B392" s="4">
        <v>46101</v>
      </c>
      <c r="C392" s="5">
        <f>YEAR(SalesDataTable[[#This Row],[Order Date]])</f>
        <v>2026</v>
      </c>
      <c r="D392" s="6" t="str">
        <f>"Q"&amp;ROUNDUP(MONTH(SalesDataTable[[#This Row],[Order Date]])/3,0)</f>
        <v>Q1</v>
      </c>
      <c r="E392" s="5">
        <f>MONTH(SalesDataTable[[#This Row],[Order Date]])</f>
        <v>3</v>
      </c>
      <c r="F392" s="6" t="str">
        <f>TEXT(SalesDataTable[[#This Row],[Order Date]],"MMM")</f>
        <v>Mar</v>
      </c>
      <c r="G392" s="5" t="s">
        <v>40</v>
      </c>
      <c r="H392" s="5" t="s">
        <v>67</v>
      </c>
      <c r="I392" s="5" t="s">
        <v>39</v>
      </c>
      <c r="J392" s="5" t="s">
        <v>33</v>
      </c>
      <c r="K392" s="5" t="s">
        <v>34</v>
      </c>
      <c r="L392" s="5" t="s">
        <v>35</v>
      </c>
      <c r="M392" s="7">
        <v>2</v>
      </c>
      <c r="N392" s="8">
        <v>36.340000000000003</v>
      </c>
      <c r="O392" s="8">
        <f>SalesDataTable[[#This Row],[Units Sold]]*SalesDataTable[[#This Row],[Unit Price]]</f>
        <v>72.680000000000007</v>
      </c>
      <c r="P392" s="9">
        <v>0</v>
      </c>
      <c r="Q392" s="21">
        <f>SalesDataTable[[#This Row],[Units Sold]]*SalesDataTable[[#This Row],[Unit Price]]*SalesDataTable[[#This Row],[Discount %]]</f>
        <v>0</v>
      </c>
      <c r="R392" s="8">
        <v>13.8</v>
      </c>
      <c r="S392" s="8">
        <f t="shared" si="24"/>
        <v>72.680000000000007</v>
      </c>
      <c r="T392" s="8">
        <f t="shared" si="25"/>
        <v>27.6</v>
      </c>
      <c r="U392" s="8">
        <f t="shared" si="26"/>
        <v>45.080000000000005</v>
      </c>
      <c r="V392" s="10">
        <f t="shared" si="27"/>
        <v>0.620253164556962</v>
      </c>
    </row>
    <row r="393" spans="1:22" ht="15.6" x14ac:dyDescent="0.3">
      <c r="A393" s="3">
        <v>2339</v>
      </c>
      <c r="B393" s="4">
        <v>46101</v>
      </c>
      <c r="C393" s="5">
        <f>YEAR(SalesDataTable[[#This Row],[Order Date]])</f>
        <v>2026</v>
      </c>
      <c r="D393" s="6" t="str">
        <f>"Q"&amp;ROUNDUP(MONTH(SalesDataTable[[#This Row],[Order Date]])/3,0)</f>
        <v>Q1</v>
      </c>
      <c r="E393" s="5">
        <f>MONTH(SalesDataTable[[#This Row],[Order Date]])</f>
        <v>3</v>
      </c>
      <c r="F393" s="6" t="str">
        <f>TEXT(SalesDataTable[[#This Row],[Order Date]],"MMM")</f>
        <v>Mar</v>
      </c>
      <c r="G393" s="5" t="s">
        <v>26</v>
      </c>
      <c r="H393" s="5" t="s">
        <v>63</v>
      </c>
      <c r="I393" s="5" t="s">
        <v>48</v>
      </c>
      <c r="J393" s="5" t="s">
        <v>33</v>
      </c>
      <c r="K393" s="5" t="s">
        <v>24</v>
      </c>
      <c r="L393" s="5" t="s">
        <v>42</v>
      </c>
      <c r="M393" s="7">
        <v>2</v>
      </c>
      <c r="N393" s="8">
        <v>51.29</v>
      </c>
      <c r="O393" s="8">
        <f>SalesDataTable[[#This Row],[Units Sold]]*SalesDataTable[[#This Row],[Unit Price]]</f>
        <v>102.58</v>
      </c>
      <c r="P393" s="9">
        <v>0</v>
      </c>
      <c r="Q393" s="21">
        <f>SalesDataTable[[#This Row],[Units Sold]]*SalesDataTable[[#This Row],[Unit Price]]*SalesDataTable[[#This Row],[Discount %]]</f>
        <v>0</v>
      </c>
      <c r="R393" s="8">
        <v>23.15</v>
      </c>
      <c r="S393" s="8">
        <f t="shared" si="24"/>
        <v>102.58</v>
      </c>
      <c r="T393" s="8">
        <f t="shared" si="25"/>
        <v>46.3</v>
      </c>
      <c r="U393" s="8">
        <f t="shared" si="26"/>
        <v>56.28</v>
      </c>
      <c r="V393" s="10">
        <f t="shared" si="27"/>
        <v>0.54864496003119523</v>
      </c>
    </row>
    <row r="394" spans="1:22" ht="15.6" x14ac:dyDescent="0.3">
      <c r="A394" s="3">
        <v>3611</v>
      </c>
      <c r="B394" s="4">
        <v>46101</v>
      </c>
      <c r="C394" s="5">
        <f>YEAR(SalesDataTable[[#This Row],[Order Date]])</f>
        <v>2026</v>
      </c>
      <c r="D394" s="6" t="str">
        <f>"Q"&amp;ROUNDUP(MONTH(SalesDataTable[[#This Row],[Order Date]])/3,0)</f>
        <v>Q1</v>
      </c>
      <c r="E394" s="5">
        <f>MONTH(SalesDataTable[[#This Row],[Order Date]])</f>
        <v>3</v>
      </c>
      <c r="F394" s="6" t="str">
        <f>TEXT(SalesDataTable[[#This Row],[Order Date]],"MMM")</f>
        <v>Mar</v>
      </c>
      <c r="G394" s="5" t="s">
        <v>26</v>
      </c>
      <c r="H394" s="5" t="s">
        <v>27</v>
      </c>
      <c r="I394" s="5" t="s">
        <v>28</v>
      </c>
      <c r="J394" s="5" t="s">
        <v>36</v>
      </c>
      <c r="K394" s="5" t="s">
        <v>24</v>
      </c>
      <c r="L394" s="5" t="s">
        <v>46</v>
      </c>
      <c r="M394" s="7">
        <v>6</v>
      </c>
      <c r="N394" s="8">
        <v>40.89</v>
      </c>
      <c r="O394" s="8">
        <f>SalesDataTable[[#This Row],[Units Sold]]*SalesDataTable[[#This Row],[Unit Price]]</f>
        <v>245.34</v>
      </c>
      <c r="P394" s="9">
        <v>0.1</v>
      </c>
      <c r="Q394" s="21">
        <f>SalesDataTable[[#This Row],[Units Sold]]*SalesDataTable[[#This Row],[Unit Price]]*SalesDataTable[[#This Row],[Discount %]]</f>
        <v>24.534000000000002</v>
      </c>
      <c r="R394" s="8">
        <v>16.84</v>
      </c>
      <c r="S394" s="8">
        <f t="shared" si="24"/>
        <v>220.80600000000001</v>
      </c>
      <c r="T394" s="8">
        <f t="shared" si="25"/>
        <v>101.03999999999999</v>
      </c>
      <c r="U394" s="8">
        <f t="shared" si="26"/>
        <v>119.76600000000002</v>
      </c>
      <c r="V394" s="10">
        <f t="shared" si="27"/>
        <v>0.54240373902883077</v>
      </c>
    </row>
    <row r="395" spans="1:22" ht="15.6" x14ac:dyDescent="0.3">
      <c r="A395" s="3">
        <v>3953</v>
      </c>
      <c r="B395" s="4">
        <v>46101</v>
      </c>
      <c r="C395" s="5">
        <f>YEAR(SalesDataTable[[#This Row],[Order Date]])</f>
        <v>2026</v>
      </c>
      <c r="D395" s="6" t="str">
        <f>"Q"&amp;ROUNDUP(MONTH(SalesDataTable[[#This Row],[Order Date]])/3,0)</f>
        <v>Q1</v>
      </c>
      <c r="E395" s="5">
        <f>MONTH(SalesDataTable[[#This Row],[Order Date]])</f>
        <v>3</v>
      </c>
      <c r="F395" s="6" t="str">
        <f>TEXT(SalesDataTable[[#This Row],[Order Date]],"MMM")</f>
        <v>Mar</v>
      </c>
      <c r="G395" s="5" t="s">
        <v>26</v>
      </c>
      <c r="H395" s="5" t="s">
        <v>69</v>
      </c>
      <c r="I395" s="5" t="s">
        <v>22</v>
      </c>
      <c r="J395" s="5" t="s">
        <v>33</v>
      </c>
      <c r="K395" s="5" t="s">
        <v>54</v>
      </c>
      <c r="L395" s="5" t="s">
        <v>58</v>
      </c>
      <c r="M395" s="7">
        <v>1</v>
      </c>
      <c r="N395" s="8">
        <v>120.63</v>
      </c>
      <c r="O395" s="8">
        <f>SalesDataTable[[#This Row],[Units Sold]]*SalesDataTable[[#This Row],[Unit Price]]</f>
        <v>120.63</v>
      </c>
      <c r="P395" s="9">
        <v>0</v>
      </c>
      <c r="Q395" s="21">
        <f>SalesDataTable[[#This Row],[Units Sold]]*SalesDataTable[[#This Row],[Unit Price]]*SalesDataTable[[#This Row],[Discount %]]</f>
        <v>0</v>
      </c>
      <c r="R395" s="8">
        <v>70.28</v>
      </c>
      <c r="S395" s="8">
        <f t="shared" si="24"/>
        <v>120.63</v>
      </c>
      <c r="T395" s="8">
        <f t="shared" si="25"/>
        <v>70.28</v>
      </c>
      <c r="U395" s="8">
        <f t="shared" si="26"/>
        <v>50.349999999999994</v>
      </c>
      <c r="V395" s="10">
        <f t="shared" si="27"/>
        <v>0.41739202520102792</v>
      </c>
    </row>
    <row r="396" spans="1:22" ht="15.6" x14ac:dyDescent="0.3">
      <c r="A396" s="3">
        <v>4253</v>
      </c>
      <c r="B396" s="4">
        <v>46101</v>
      </c>
      <c r="C396" s="5">
        <f>YEAR(SalesDataTable[[#This Row],[Order Date]])</f>
        <v>2026</v>
      </c>
      <c r="D396" s="6" t="str">
        <f>"Q"&amp;ROUNDUP(MONTH(SalesDataTable[[#This Row],[Order Date]])/3,0)</f>
        <v>Q1</v>
      </c>
      <c r="E396" s="5">
        <f>MONTH(SalesDataTable[[#This Row],[Order Date]])</f>
        <v>3</v>
      </c>
      <c r="F396" s="6" t="str">
        <f>TEXT(SalesDataTable[[#This Row],[Order Date]],"MMM")</f>
        <v>Mar</v>
      </c>
      <c r="G396" s="5" t="s">
        <v>40</v>
      </c>
      <c r="H396" s="5" t="s">
        <v>67</v>
      </c>
      <c r="I396" s="5" t="s">
        <v>28</v>
      </c>
      <c r="J396" s="5" t="s">
        <v>33</v>
      </c>
      <c r="K396" s="5" t="s">
        <v>24</v>
      </c>
      <c r="L396" s="5" t="s">
        <v>25</v>
      </c>
      <c r="M396" s="7">
        <v>5</v>
      </c>
      <c r="N396" s="8">
        <v>82.64</v>
      </c>
      <c r="O396" s="8">
        <f>SalesDataTable[[#This Row],[Units Sold]]*SalesDataTable[[#This Row],[Unit Price]]</f>
        <v>413.2</v>
      </c>
      <c r="P396" s="9">
        <v>0.1</v>
      </c>
      <c r="Q396" s="21">
        <f>SalesDataTable[[#This Row],[Units Sold]]*SalesDataTable[[#This Row],[Unit Price]]*SalesDataTable[[#This Row],[Discount %]]</f>
        <v>41.32</v>
      </c>
      <c r="R396" s="8">
        <v>43.52</v>
      </c>
      <c r="S396" s="8">
        <f t="shared" si="24"/>
        <v>371.88</v>
      </c>
      <c r="T396" s="8">
        <f t="shared" si="25"/>
        <v>217.60000000000002</v>
      </c>
      <c r="U396" s="8">
        <f t="shared" si="26"/>
        <v>154.27999999999997</v>
      </c>
      <c r="V396" s="10">
        <f t="shared" si="27"/>
        <v>0.41486501021834993</v>
      </c>
    </row>
    <row r="397" spans="1:22" ht="15.6" x14ac:dyDescent="0.3">
      <c r="A397" s="3">
        <v>4952</v>
      </c>
      <c r="B397" s="4">
        <v>46101</v>
      </c>
      <c r="C397" s="5">
        <f>YEAR(SalesDataTable[[#This Row],[Order Date]])</f>
        <v>2026</v>
      </c>
      <c r="D397" s="6" t="str">
        <f>"Q"&amp;ROUNDUP(MONTH(SalesDataTable[[#This Row],[Order Date]])/3,0)</f>
        <v>Q1</v>
      </c>
      <c r="E397" s="5">
        <f>MONTH(SalesDataTable[[#This Row],[Order Date]])</f>
        <v>3</v>
      </c>
      <c r="F397" s="6" t="str">
        <f>TEXT(SalesDataTable[[#This Row],[Order Date]],"MMM")</f>
        <v>Mar</v>
      </c>
      <c r="G397" s="5" t="s">
        <v>26</v>
      </c>
      <c r="H397" s="5" t="s">
        <v>47</v>
      </c>
      <c r="I397" s="5" t="s">
        <v>22</v>
      </c>
      <c r="J397" s="5" t="s">
        <v>36</v>
      </c>
      <c r="K397" s="5" t="s">
        <v>29</v>
      </c>
      <c r="L397" s="5" t="s">
        <v>66</v>
      </c>
      <c r="M397" s="7">
        <v>2</v>
      </c>
      <c r="N397" s="8">
        <v>72.459999999999994</v>
      </c>
      <c r="O397" s="8">
        <f>SalesDataTable[[#This Row],[Units Sold]]*SalesDataTable[[#This Row],[Unit Price]]</f>
        <v>144.91999999999999</v>
      </c>
      <c r="P397" s="9">
        <v>0</v>
      </c>
      <c r="Q397" s="21">
        <f>SalesDataTable[[#This Row],[Units Sold]]*SalesDataTable[[#This Row],[Unit Price]]*SalesDataTable[[#This Row],[Discount %]]</f>
        <v>0</v>
      </c>
      <c r="R397" s="8">
        <v>33.31</v>
      </c>
      <c r="S397" s="8">
        <f t="shared" si="24"/>
        <v>144.91999999999999</v>
      </c>
      <c r="T397" s="8">
        <f t="shared" si="25"/>
        <v>66.62</v>
      </c>
      <c r="U397" s="8">
        <f t="shared" si="26"/>
        <v>78.299999999999983</v>
      </c>
      <c r="V397" s="10">
        <f t="shared" si="27"/>
        <v>0.54029809550096597</v>
      </c>
    </row>
    <row r="398" spans="1:22" ht="15.6" x14ac:dyDescent="0.3">
      <c r="A398" s="3">
        <v>5016</v>
      </c>
      <c r="B398" s="4">
        <v>46101</v>
      </c>
      <c r="C398" s="5">
        <f>YEAR(SalesDataTable[[#This Row],[Order Date]])</f>
        <v>2026</v>
      </c>
      <c r="D398" s="6" t="str">
        <f>"Q"&amp;ROUNDUP(MONTH(SalesDataTable[[#This Row],[Order Date]])/3,0)</f>
        <v>Q1</v>
      </c>
      <c r="E398" s="5">
        <f>MONTH(SalesDataTable[[#This Row],[Order Date]])</f>
        <v>3</v>
      </c>
      <c r="F398" s="6" t="str">
        <f>TEXT(SalesDataTable[[#This Row],[Order Date]],"MMM")</f>
        <v>Mar</v>
      </c>
      <c r="G398" s="5" t="s">
        <v>26</v>
      </c>
      <c r="H398" s="5" t="s">
        <v>63</v>
      </c>
      <c r="I398" s="5" t="s">
        <v>48</v>
      </c>
      <c r="J398" s="5" t="s">
        <v>33</v>
      </c>
      <c r="K398" s="5" t="s">
        <v>54</v>
      </c>
      <c r="L398" s="5" t="s">
        <v>55</v>
      </c>
      <c r="M398" s="7">
        <v>2</v>
      </c>
      <c r="N398" s="8">
        <v>40.659999999999997</v>
      </c>
      <c r="O398" s="8">
        <f>SalesDataTable[[#This Row],[Units Sold]]*SalesDataTable[[#This Row],[Unit Price]]</f>
        <v>81.319999999999993</v>
      </c>
      <c r="P398" s="9">
        <v>0.1</v>
      </c>
      <c r="Q398" s="21">
        <f>SalesDataTable[[#This Row],[Units Sold]]*SalesDataTable[[#This Row],[Unit Price]]*SalesDataTable[[#This Row],[Discount %]]</f>
        <v>8.1319999999999997</v>
      </c>
      <c r="R398" s="8">
        <v>14.63</v>
      </c>
      <c r="S398" s="8">
        <f t="shared" si="24"/>
        <v>73.188000000000002</v>
      </c>
      <c r="T398" s="8">
        <f t="shared" si="25"/>
        <v>29.26</v>
      </c>
      <c r="U398" s="8">
        <f t="shared" si="26"/>
        <v>43.927999999999997</v>
      </c>
      <c r="V398" s="10">
        <f t="shared" si="27"/>
        <v>0.60020768431983385</v>
      </c>
    </row>
    <row r="399" spans="1:22" ht="15.6" x14ac:dyDescent="0.3">
      <c r="A399" s="3">
        <v>839</v>
      </c>
      <c r="B399" s="4">
        <v>46102</v>
      </c>
      <c r="C399" s="5">
        <f>YEAR(SalesDataTable[[#This Row],[Order Date]])</f>
        <v>2026</v>
      </c>
      <c r="D399" s="6" t="str">
        <f>"Q"&amp;ROUNDUP(MONTH(SalesDataTable[[#This Row],[Order Date]])/3,0)</f>
        <v>Q1</v>
      </c>
      <c r="E399" s="5">
        <f>MONTH(SalesDataTable[[#This Row],[Order Date]])</f>
        <v>3</v>
      </c>
      <c r="F399" s="6" t="str">
        <f>TEXT(SalesDataTable[[#This Row],[Order Date]],"MMM")</f>
        <v>Mar</v>
      </c>
      <c r="G399" s="5" t="s">
        <v>26</v>
      </c>
      <c r="H399" s="5" t="s">
        <v>63</v>
      </c>
      <c r="I399" s="5" t="s">
        <v>48</v>
      </c>
      <c r="J399" s="5" t="s">
        <v>33</v>
      </c>
      <c r="K399" s="5" t="s">
        <v>24</v>
      </c>
      <c r="L399" s="5" t="s">
        <v>46</v>
      </c>
      <c r="M399" s="7">
        <v>1</v>
      </c>
      <c r="N399" s="8">
        <v>40.5</v>
      </c>
      <c r="O399" s="8">
        <f>SalesDataTable[[#This Row],[Units Sold]]*SalesDataTable[[#This Row],[Unit Price]]</f>
        <v>40.5</v>
      </c>
      <c r="P399" s="9">
        <v>0.05</v>
      </c>
      <c r="Q399" s="21">
        <f>SalesDataTable[[#This Row],[Units Sold]]*SalesDataTable[[#This Row],[Unit Price]]*SalesDataTable[[#This Row],[Discount %]]</f>
        <v>2.0249999999999999</v>
      </c>
      <c r="R399" s="8">
        <v>17.16</v>
      </c>
      <c r="S399" s="8">
        <f t="shared" si="24"/>
        <v>38.475000000000001</v>
      </c>
      <c r="T399" s="8">
        <f t="shared" si="25"/>
        <v>17.16</v>
      </c>
      <c r="U399" s="8">
        <f t="shared" si="26"/>
        <v>21.315000000000001</v>
      </c>
      <c r="V399" s="10">
        <f t="shared" si="27"/>
        <v>0.55399610136452238</v>
      </c>
    </row>
    <row r="400" spans="1:22" ht="15.6" x14ac:dyDescent="0.3">
      <c r="A400" s="3">
        <v>1382</v>
      </c>
      <c r="B400" s="4">
        <v>46102</v>
      </c>
      <c r="C400" s="5">
        <f>YEAR(SalesDataTable[[#This Row],[Order Date]])</f>
        <v>2026</v>
      </c>
      <c r="D400" s="6" t="str">
        <f>"Q"&amp;ROUNDUP(MONTH(SalesDataTable[[#This Row],[Order Date]])/3,0)</f>
        <v>Q1</v>
      </c>
      <c r="E400" s="5">
        <f>MONTH(SalesDataTable[[#This Row],[Order Date]])</f>
        <v>3</v>
      </c>
      <c r="F400" s="6" t="str">
        <f>TEXT(SalesDataTable[[#This Row],[Order Date]],"MMM")</f>
        <v>Mar</v>
      </c>
      <c r="G400" s="5" t="s">
        <v>31</v>
      </c>
      <c r="H400" s="5" t="s">
        <v>32</v>
      </c>
      <c r="I400" s="5" t="s">
        <v>22</v>
      </c>
      <c r="J400" s="5" t="s">
        <v>36</v>
      </c>
      <c r="K400" s="5" t="s">
        <v>29</v>
      </c>
      <c r="L400" s="5" t="s">
        <v>66</v>
      </c>
      <c r="M400" s="7">
        <v>1</v>
      </c>
      <c r="N400" s="8">
        <v>72.16</v>
      </c>
      <c r="O400" s="8">
        <f>SalesDataTable[[#This Row],[Units Sold]]*SalesDataTable[[#This Row],[Unit Price]]</f>
        <v>72.16</v>
      </c>
      <c r="P400" s="9">
        <v>0</v>
      </c>
      <c r="Q400" s="21">
        <f>SalesDataTable[[#This Row],[Units Sold]]*SalesDataTable[[#This Row],[Unit Price]]*SalesDataTable[[#This Row],[Discount %]]</f>
        <v>0</v>
      </c>
      <c r="R400" s="8">
        <v>33.11</v>
      </c>
      <c r="S400" s="8">
        <f t="shared" si="24"/>
        <v>72.16</v>
      </c>
      <c r="T400" s="8">
        <f t="shared" si="25"/>
        <v>33.11</v>
      </c>
      <c r="U400" s="8">
        <f t="shared" si="26"/>
        <v>39.049999999999997</v>
      </c>
      <c r="V400" s="10">
        <f t="shared" si="27"/>
        <v>0.54115853658536583</v>
      </c>
    </row>
    <row r="401" spans="1:22" ht="15.6" x14ac:dyDescent="0.3">
      <c r="A401" s="3">
        <v>1452</v>
      </c>
      <c r="B401" s="4">
        <v>46102</v>
      </c>
      <c r="C401" s="5">
        <f>YEAR(SalesDataTable[[#This Row],[Order Date]])</f>
        <v>2026</v>
      </c>
      <c r="D401" s="6" t="str">
        <f>"Q"&amp;ROUNDUP(MONTH(SalesDataTable[[#This Row],[Order Date]])/3,0)</f>
        <v>Q1</v>
      </c>
      <c r="E401" s="5">
        <f>MONTH(SalesDataTable[[#This Row],[Order Date]])</f>
        <v>3</v>
      </c>
      <c r="F401" s="6" t="str">
        <f>TEXT(SalesDataTable[[#This Row],[Order Date]],"MMM")</f>
        <v>Mar</v>
      </c>
      <c r="G401" s="5" t="s">
        <v>31</v>
      </c>
      <c r="H401" s="5" t="s">
        <v>45</v>
      </c>
      <c r="I401" s="5" t="s">
        <v>48</v>
      </c>
      <c r="J401" s="5" t="s">
        <v>36</v>
      </c>
      <c r="K401" s="5" t="s">
        <v>34</v>
      </c>
      <c r="L401" s="5" t="s">
        <v>68</v>
      </c>
      <c r="M401" s="7">
        <v>1</v>
      </c>
      <c r="N401" s="8">
        <v>161.93</v>
      </c>
      <c r="O401" s="8">
        <f>SalesDataTable[[#This Row],[Units Sold]]*SalesDataTable[[#This Row],[Unit Price]]</f>
        <v>161.93</v>
      </c>
      <c r="P401" s="9">
        <v>0.15</v>
      </c>
      <c r="Q401" s="21">
        <f>SalesDataTable[[#This Row],[Units Sold]]*SalesDataTable[[#This Row],[Unit Price]]*SalesDataTable[[#This Row],[Discount %]]</f>
        <v>24.2895</v>
      </c>
      <c r="R401" s="8">
        <v>87.5</v>
      </c>
      <c r="S401" s="8">
        <f t="shared" si="24"/>
        <v>137.6405</v>
      </c>
      <c r="T401" s="8">
        <f t="shared" si="25"/>
        <v>87.5</v>
      </c>
      <c r="U401" s="8">
        <f t="shared" si="26"/>
        <v>50.140500000000003</v>
      </c>
      <c r="V401" s="10">
        <f t="shared" si="27"/>
        <v>0.36428594781332529</v>
      </c>
    </row>
    <row r="402" spans="1:22" ht="15.6" x14ac:dyDescent="0.3">
      <c r="A402" s="3">
        <v>1845</v>
      </c>
      <c r="B402" s="4">
        <v>46102</v>
      </c>
      <c r="C402" s="5">
        <f>YEAR(SalesDataTable[[#This Row],[Order Date]])</f>
        <v>2026</v>
      </c>
      <c r="D402" s="6" t="str">
        <f>"Q"&amp;ROUNDUP(MONTH(SalesDataTable[[#This Row],[Order Date]])/3,0)</f>
        <v>Q1</v>
      </c>
      <c r="E402" s="5">
        <f>MONTH(SalesDataTable[[#This Row],[Order Date]])</f>
        <v>3</v>
      </c>
      <c r="F402" s="6" t="str">
        <f>TEXT(SalesDataTable[[#This Row],[Order Date]],"MMM")</f>
        <v>Mar</v>
      </c>
      <c r="G402" s="5" t="s">
        <v>20</v>
      </c>
      <c r="H402" s="5" t="s">
        <v>56</v>
      </c>
      <c r="I402" s="5" t="s">
        <v>22</v>
      </c>
      <c r="J402" s="5" t="s">
        <v>23</v>
      </c>
      <c r="K402" s="5" t="s">
        <v>43</v>
      </c>
      <c r="L402" s="5" t="s">
        <v>44</v>
      </c>
      <c r="M402" s="7">
        <v>3</v>
      </c>
      <c r="N402" s="8">
        <v>348.54</v>
      </c>
      <c r="O402" s="8">
        <f>SalesDataTable[[#This Row],[Units Sold]]*SalesDataTable[[#This Row],[Unit Price]]</f>
        <v>1045.6200000000001</v>
      </c>
      <c r="P402" s="9">
        <v>0.1</v>
      </c>
      <c r="Q402" s="21">
        <f>SalesDataTable[[#This Row],[Units Sold]]*SalesDataTable[[#This Row],[Unit Price]]*SalesDataTable[[#This Row],[Discount %]]</f>
        <v>104.56200000000001</v>
      </c>
      <c r="R402" s="8">
        <v>200.3</v>
      </c>
      <c r="S402" s="8">
        <f t="shared" si="24"/>
        <v>941.05800000000011</v>
      </c>
      <c r="T402" s="8">
        <f t="shared" si="25"/>
        <v>600.90000000000009</v>
      </c>
      <c r="U402" s="8">
        <f t="shared" si="26"/>
        <v>340.15800000000002</v>
      </c>
      <c r="V402" s="10">
        <f t="shared" si="27"/>
        <v>0.36146337420222768</v>
      </c>
    </row>
    <row r="403" spans="1:22" ht="15.6" x14ac:dyDescent="0.3">
      <c r="A403" s="3">
        <v>3560</v>
      </c>
      <c r="B403" s="4">
        <v>46102</v>
      </c>
      <c r="C403" s="5">
        <f>YEAR(SalesDataTable[[#This Row],[Order Date]])</f>
        <v>2026</v>
      </c>
      <c r="D403" s="6" t="str">
        <f>"Q"&amp;ROUNDUP(MONTH(SalesDataTable[[#This Row],[Order Date]])/3,0)</f>
        <v>Q1</v>
      </c>
      <c r="E403" s="5">
        <f>MONTH(SalesDataTable[[#This Row],[Order Date]])</f>
        <v>3</v>
      </c>
      <c r="F403" s="6" t="str">
        <f>TEXT(SalesDataTable[[#This Row],[Order Date]],"MMM")</f>
        <v>Mar</v>
      </c>
      <c r="G403" s="5" t="s">
        <v>31</v>
      </c>
      <c r="H403" s="5" t="s">
        <v>72</v>
      </c>
      <c r="I403" s="5" t="s">
        <v>22</v>
      </c>
      <c r="J403" s="5" t="s">
        <v>23</v>
      </c>
      <c r="K403" s="5" t="s">
        <v>54</v>
      </c>
      <c r="L403" s="5" t="s">
        <v>65</v>
      </c>
      <c r="M403" s="7">
        <v>3</v>
      </c>
      <c r="N403" s="8">
        <v>50.46</v>
      </c>
      <c r="O403" s="8">
        <f>SalesDataTable[[#This Row],[Units Sold]]*SalesDataTable[[#This Row],[Unit Price]]</f>
        <v>151.38</v>
      </c>
      <c r="P403" s="9">
        <v>0.1</v>
      </c>
      <c r="Q403" s="21">
        <f>SalesDataTable[[#This Row],[Units Sold]]*SalesDataTable[[#This Row],[Unit Price]]*SalesDataTable[[#This Row],[Discount %]]</f>
        <v>15.138</v>
      </c>
      <c r="R403" s="8">
        <v>21.9</v>
      </c>
      <c r="S403" s="8">
        <f t="shared" si="24"/>
        <v>136.24199999999999</v>
      </c>
      <c r="T403" s="8">
        <f t="shared" si="25"/>
        <v>65.699999999999989</v>
      </c>
      <c r="U403" s="8">
        <f t="shared" si="26"/>
        <v>70.542000000000002</v>
      </c>
      <c r="V403" s="10">
        <f t="shared" si="27"/>
        <v>0.51776985070683057</v>
      </c>
    </row>
    <row r="404" spans="1:22" ht="15.6" x14ac:dyDescent="0.3">
      <c r="A404" s="3">
        <v>4059</v>
      </c>
      <c r="B404" s="4">
        <v>46102</v>
      </c>
      <c r="C404" s="5">
        <f>YEAR(SalesDataTable[[#This Row],[Order Date]])</f>
        <v>2026</v>
      </c>
      <c r="D404" s="6" t="str">
        <f>"Q"&amp;ROUNDUP(MONTH(SalesDataTable[[#This Row],[Order Date]])/3,0)</f>
        <v>Q1</v>
      </c>
      <c r="E404" s="5">
        <f>MONTH(SalesDataTable[[#This Row],[Order Date]])</f>
        <v>3</v>
      </c>
      <c r="F404" s="6" t="str">
        <f>TEXT(SalesDataTable[[#This Row],[Order Date]],"MMM")</f>
        <v>Mar</v>
      </c>
      <c r="G404" s="5" t="s">
        <v>40</v>
      </c>
      <c r="H404" s="5" t="s">
        <v>67</v>
      </c>
      <c r="I404" s="5" t="s">
        <v>48</v>
      </c>
      <c r="J404" s="5" t="s">
        <v>33</v>
      </c>
      <c r="K404" s="5" t="s">
        <v>43</v>
      </c>
      <c r="L404" s="5" t="s">
        <v>60</v>
      </c>
      <c r="M404" s="7">
        <v>1</v>
      </c>
      <c r="N404" s="8">
        <v>83.62</v>
      </c>
      <c r="O404" s="8">
        <f>SalesDataTable[[#This Row],[Units Sold]]*SalesDataTable[[#This Row],[Unit Price]]</f>
        <v>83.62</v>
      </c>
      <c r="P404" s="9">
        <v>0</v>
      </c>
      <c r="Q404" s="21">
        <f>SalesDataTable[[#This Row],[Units Sold]]*SalesDataTable[[#This Row],[Unit Price]]*SalesDataTable[[#This Row],[Discount %]]</f>
        <v>0</v>
      </c>
      <c r="R404" s="8">
        <v>39.15</v>
      </c>
      <c r="S404" s="8">
        <f t="shared" si="24"/>
        <v>83.62</v>
      </c>
      <c r="T404" s="8">
        <f t="shared" si="25"/>
        <v>39.15</v>
      </c>
      <c r="U404" s="8">
        <f t="shared" si="26"/>
        <v>44.470000000000006</v>
      </c>
      <c r="V404" s="10">
        <f t="shared" si="27"/>
        <v>0.53181057163358048</v>
      </c>
    </row>
    <row r="405" spans="1:22" ht="15.6" x14ac:dyDescent="0.3">
      <c r="A405" s="3">
        <v>4731</v>
      </c>
      <c r="B405" s="4">
        <v>46102</v>
      </c>
      <c r="C405" s="5">
        <f>YEAR(SalesDataTable[[#This Row],[Order Date]])</f>
        <v>2026</v>
      </c>
      <c r="D405" s="6" t="str">
        <f>"Q"&amp;ROUNDUP(MONTH(SalesDataTable[[#This Row],[Order Date]])/3,0)</f>
        <v>Q1</v>
      </c>
      <c r="E405" s="5">
        <f>MONTH(SalesDataTable[[#This Row],[Order Date]])</f>
        <v>3</v>
      </c>
      <c r="F405" s="6" t="str">
        <f>TEXT(SalesDataTable[[#This Row],[Order Date]],"MMM")</f>
        <v>Mar</v>
      </c>
      <c r="G405" s="5" t="s">
        <v>26</v>
      </c>
      <c r="H405" s="5" t="s">
        <v>63</v>
      </c>
      <c r="I405" s="5" t="s">
        <v>28</v>
      </c>
      <c r="J405" s="5" t="s">
        <v>36</v>
      </c>
      <c r="K405" s="5" t="s">
        <v>24</v>
      </c>
      <c r="L405" s="5" t="s">
        <v>42</v>
      </c>
      <c r="M405" s="7">
        <v>6</v>
      </c>
      <c r="N405" s="8">
        <v>51.07</v>
      </c>
      <c r="O405" s="8">
        <f>SalesDataTable[[#This Row],[Units Sold]]*SalesDataTable[[#This Row],[Unit Price]]</f>
        <v>306.42</v>
      </c>
      <c r="P405" s="9">
        <v>0.1</v>
      </c>
      <c r="Q405" s="21">
        <f>SalesDataTable[[#This Row],[Units Sold]]*SalesDataTable[[#This Row],[Unit Price]]*SalesDataTable[[#This Row],[Discount %]]</f>
        <v>30.642000000000003</v>
      </c>
      <c r="R405" s="8">
        <v>22.68</v>
      </c>
      <c r="S405" s="8">
        <f t="shared" si="24"/>
        <v>275.77800000000002</v>
      </c>
      <c r="T405" s="8">
        <f t="shared" si="25"/>
        <v>136.07999999999998</v>
      </c>
      <c r="U405" s="8">
        <f t="shared" si="26"/>
        <v>139.69800000000004</v>
      </c>
      <c r="V405" s="10">
        <f t="shared" si="27"/>
        <v>0.50655962404542798</v>
      </c>
    </row>
    <row r="406" spans="1:22" ht="15.6" x14ac:dyDescent="0.3">
      <c r="A406" s="3">
        <v>693</v>
      </c>
      <c r="B406" s="4">
        <v>46103</v>
      </c>
      <c r="C406" s="5">
        <f>YEAR(SalesDataTable[[#This Row],[Order Date]])</f>
        <v>2026</v>
      </c>
      <c r="D406" s="6" t="str">
        <f>"Q"&amp;ROUNDUP(MONTH(SalesDataTable[[#This Row],[Order Date]])/3,0)</f>
        <v>Q1</v>
      </c>
      <c r="E406" s="5">
        <f>MONTH(SalesDataTable[[#This Row],[Order Date]])</f>
        <v>3</v>
      </c>
      <c r="F406" s="6" t="str">
        <f>TEXT(SalesDataTable[[#This Row],[Order Date]],"MMM")</f>
        <v>Mar</v>
      </c>
      <c r="G406" s="5" t="s">
        <v>26</v>
      </c>
      <c r="H406" s="5" t="s">
        <v>61</v>
      </c>
      <c r="I406" s="5" t="s">
        <v>22</v>
      </c>
      <c r="J406" s="5" t="s">
        <v>33</v>
      </c>
      <c r="K406" s="5" t="s">
        <v>34</v>
      </c>
      <c r="L406" s="5" t="s">
        <v>52</v>
      </c>
      <c r="M406" s="7">
        <v>3</v>
      </c>
      <c r="N406" s="8">
        <v>47.02</v>
      </c>
      <c r="O406" s="8">
        <f>SalesDataTable[[#This Row],[Units Sold]]*SalesDataTable[[#This Row],[Unit Price]]</f>
        <v>141.06</v>
      </c>
      <c r="P406" s="9">
        <v>0.1</v>
      </c>
      <c r="Q406" s="21">
        <f>SalesDataTable[[#This Row],[Units Sold]]*SalesDataTable[[#This Row],[Unit Price]]*SalesDataTable[[#This Row],[Discount %]]</f>
        <v>14.106000000000002</v>
      </c>
      <c r="R406" s="8">
        <v>17.989999999999998</v>
      </c>
      <c r="S406" s="8">
        <f t="shared" si="24"/>
        <v>126.95400000000001</v>
      </c>
      <c r="T406" s="8">
        <f t="shared" si="25"/>
        <v>53.97</v>
      </c>
      <c r="U406" s="8">
        <f t="shared" si="26"/>
        <v>72.984000000000009</v>
      </c>
      <c r="V406" s="10">
        <f t="shared" si="27"/>
        <v>0.57488539155914742</v>
      </c>
    </row>
    <row r="407" spans="1:22" ht="15.6" x14ac:dyDescent="0.3">
      <c r="A407" s="3">
        <v>1672</v>
      </c>
      <c r="B407" s="4">
        <v>46103</v>
      </c>
      <c r="C407" s="5">
        <f>YEAR(SalesDataTable[[#This Row],[Order Date]])</f>
        <v>2026</v>
      </c>
      <c r="D407" s="6" t="str">
        <f>"Q"&amp;ROUNDUP(MONTH(SalesDataTable[[#This Row],[Order Date]])/3,0)</f>
        <v>Q1</v>
      </c>
      <c r="E407" s="5">
        <f>MONTH(SalesDataTable[[#This Row],[Order Date]])</f>
        <v>3</v>
      </c>
      <c r="F407" s="6" t="str">
        <f>TEXT(SalesDataTable[[#This Row],[Order Date]],"MMM")</f>
        <v>Mar</v>
      </c>
      <c r="G407" s="5" t="s">
        <v>31</v>
      </c>
      <c r="H407" s="5" t="s">
        <v>45</v>
      </c>
      <c r="I407" s="5" t="s">
        <v>48</v>
      </c>
      <c r="J407" s="5" t="s">
        <v>23</v>
      </c>
      <c r="K407" s="5" t="s">
        <v>34</v>
      </c>
      <c r="L407" s="5" t="s">
        <v>52</v>
      </c>
      <c r="M407" s="7">
        <v>1</v>
      </c>
      <c r="N407" s="8">
        <v>47.1</v>
      </c>
      <c r="O407" s="8">
        <f>SalesDataTable[[#This Row],[Units Sold]]*SalesDataTable[[#This Row],[Unit Price]]</f>
        <v>47.1</v>
      </c>
      <c r="P407" s="9">
        <v>0.05</v>
      </c>
      <c r="Q407" s="21">
        <f>SalesDataTable[[#This Row],[Units Sold]]*SalesDataTable[[#This Row],[Unit Price]]*SalesDataTable[[#This Row],[Discount %]]</f>
        <v>2.355</v>
      </c>
      <c r="R407" s="8">
        <v>18.48</v>
      </c>
      <c r="S407" s="8">
        <f t="shared" si="24"/>
        <v>44.744999999999997</v>
      </c>
      <c r="T407" s="8">
        <f t="shared" si="25"/>
        <v>18.48</v>
      </c>
      <c r="U407" s="8">
        <f t="shared" si="26"/>
        <v>26.264999999999997</v>
      </c>
      <c r="V407" s="10">
        <f t="shared" si="27"/>
        <v>0.58699296010727453</v>
      </c>
    </row>
    <row r="408" spans="1:22" ht="15.6" x14ac:dyDescent="0.3">
      <c r="A408" s="3">
        <v>2347</v>
      </c>
      <c r="B408" s="4">
        <v>46103</v>
      </c>
      <c r="C408" s="5">
        <f>YEAR(SalesDataTable[[#This Row],[Order Date]])</f>
        <v>2026</v>
      </c>
      <c r="D408" s="6" t="str">
        <f>"Q"&amp;ROUNDUP(MONTH(SalesDataTable[[#This Row],[Order Date]])/3,0)</f>
        <v>Q1</v>
      </c>
      <c r="E408" s="5">
        <f>MONTH(SalesDataTable[[#This Row],[Order Date]])</f>
        <v>3</v>
      </c>
      <c r="F408" s="6" t="str">
        <f>TEXT(SalesDataTable[[#This Row],[Order Date]],"MMM")</f>
        <v>Mar</v>
      </c>
      <c r="G408" s="5" t="s">
        <v>40</v>
      </c>
      <c r="H408" s="5" t="s">
        <v>67</v>
      </c>
      <c r="I408" s="5" t="s">
        <v>22</v>
      </c>
      <c r="J408" s="5" t="s">
        <v>23</v>
      </c>
      <c r="K408" s="5" t="s">
        <v>34</v>
      </c>
      <c r="L408" s="5" t="s">
        <v>64</v>
      </c>
      <c r="M408" s="7">
        <v>2</v>
      </c>
      <c r="N408" s="8">
        <v>131.38999999999999</v>
      </c>
      <c r="O408" s="8">
        <f>SalesDataTable[[#This Row],[Units Sold]]*SalesDataTable[[#This Row],[Unit Price]]</f>
        <v>262.77999999999997</v>
      </c>
      <c r="P408" s="9">
        <v>0</v>
      </c>
      <c r="Q408" s="21">
        <f>SalesDataTable[[#This Row],[Units Sold]]*SalesDataTable[[#This Row],[Unit Price]]*SalesDataTable[[#This Row],[Discount %]]</f>
        <v>0</v>
      </c>
      <c r="R408" s="8">
        <v>66.91</v>
      </c>
      <c r="S408" s="8">
        <f t="shared" si="24"/>
        <v>262.77999999999997</v>
      </c>
      <c r="T408" s="8">
        <f t="shared" si="25"/>
        <v>133.82</v>
      </c>
      <c r="U408" s="8">
        <f t="shared" si="26"/>
        <v>128.95999999999998</v>
      </c>
      <c r="V408" s="10">
        <f t="shared" si="27"/>
        <v>0.49075272090722277</v>
      </c>
    </row>
    <row r="409" spans="1:22" ht="15.6" x14ac:dyDescent="0.3">
      <c r="A409" s="3">
        <v>2582</v>
      </c>
      <c r="B409" s="4">
        <v>46103</v>
      </c>
      <c r="C409" s="5">
        <f>YEAR(SalesDataTable[[#This Row],[Order Date]])</f>
        <v>2026</v>
      </c>
      <c r="D409" s="6" t="str">
        <f>"Q"&amp;ROUNDUP(MONTH(SalesDataTable[[#This Row],[Order Date]])/3,0)</f>
        <v>Q1</v>
      </c>
      <c r="E409" s="5">
        <f>MONTH(SalesDataTable[[#This Row],[Order Date]])</f>
        <v>3</v>
      </c>
      <c r="F409" s="6" t="str">
        <f>TEXT(SalesDataTable[[#This Row],[Order Date]],"MMM")</f>
        <v>Mar</v>
      </c>
      <c r="G409" s="5" t="s">
        <v>26</v>
      </c>
      <c r="H409" s="5" t="s">
        <v>27</v>
      </c>
      <c r="I409" s="5" t="s">
        <v>48</v>
      </c>
      <c r="J409" s="5" t="s">
        <v>33</v>
      </c>
      <c r="K409" s="5" t="s">
        <v>54</v>
      </c>
      <c r="L409" s="5" t="s">
        <v>58</v>
      </c>
      <c r="M409" s="7">
        <v>1</v>
      </c>
      <c r="N409" s="8">
        <v>120.16</v>
      </c>
      <c r="O409" s="8">
        <f>SalesDataTable[[#This Row],[Units Sold]]*SalesDataTable[[#This Row],[Unit Price]]</f>
        <v>120.16</v>
      </c>
      <c r="P409" s="9">
        <v>0.15</v>
      </c>
      <c r="Q409" s="21">
        <f>SalesDataTable[[#This Row],[Units Sold]]*SalesDataTable[[#This Row],[Unit Price]]*SalesDataTable[[#This Row],[Discount %]]</f>
        <v>18.023999999999997</v>
      </c>
      <c r="R409" s="8">
        <v>68.33</v>
      </c>
      <c r="S409" s="8">
        <f t="shared" si="24"/>
        <v>102.136</v>
      </c>
      <c r="T409" s="8">
        <f t="shared" si="25"/>
        <v>68.33</v>
      </c>
      <c r="U409" s="8">
        <f t="shared" si="26"/>
        <v>33.805999999999997</v>
      </c>
      <c r="V409" s="10">
        <f t="shared" si="27"/>
        <v>0.33099005247904756</v>
      </c>
    </row>
    <row r="410" spans="1:22" ht="15.6" x14ac:dyDescent="0.3">
      <c r="A410" s="3">
        <v>2762</v>
      </c>
      <c r="B410" s="4">
        <v>46103</v>
      </c>
      <c r="C410" s="5">
        <f>YEAR(SalesDataTable[[#This Row],[Order Date]])</f>
        <v>2026</v>
      </c>
      <c r="D410" s="6" t="str">
        <f>"Q"&amp;ROUNDUP(MONTH(SalesDataTable[[#This Row],[Order Date]])/3,0)</f>
        <v>Q1</v>
      </c>
      <c r="E410" s="5">
        <f>MONTH(SalesDataTable[[#This Row],[Order Date]])</f>
        <v>3</v>
      </c>
      <c r="F410" s="6" t="str">
        <f>TEXT(SalesDataTable[[#This Row],[Order Date]],"MMM")</f>
        <v>Mar</v>
      </c>
      <c r="G410" s="5" t="s">
        <v>40</v>
      </c>
      <c r="H410" s="5" t="s">
        <v>53</v>
      </c>
      <c r="I410" s="5" t="s">
        <v>39</v>
      </c>
      <c r="J410" s="5" t="s">
        <v>23</v>
      </c>
      <c r="K410" s="5" t="s">
        <v>43</v>
      </c>
      <c r="L410" s="5" t="s">
        <v>49</v>
      </c>
      <c r="M410" s="7">
        <v>1</v>
      </c>
      <c r="N410" s="8">
        <v>196.48</v>
      </c>
      <c r="O410" s="8">
        <f>SalesDataTable[[#This Row],[Units Sold]]*SalesDataTable[[#This Row],[Unit Price]]</f>
        <v>196.48</v>
      </c>
      <c r="P410" s="9">
        <v>0</v>
      </c>
      <c r="Q410" s="21">
        <f>SalesDataTable[[#This Row],[Units Sold]]*SalesDataTable[[#This Row],[Unit Price]]*SalesDataTable[[#This Row],[Discount %]]</f>
        <v>0</v>
      </c>
      <c r="R410" s="8">
        <v>101.29</v>
      </c>
      <c r="S410" s="8">
        <f t="shared" si="24"/>
        <v>196.48</v>
      </c>
      <c r="T410" s="8">
        <f t="shared" si="25"/>
        <v>101.29</v>
      </c>
      <c r="U410" s="8">
        <f t="shared" si="26"/>
        <v>95.189999999999984</v>
      </c>
      <c r="V410" s="10">
        <f t="shared" si="27"/>
        <v>0.48447679153094458</v>
      </c>
    </row>
    <row r="411" spans="1:22" ht="15.6" x14ac:dyDescent="0.3">
      <c r="A411" s="3">
        <v>4090</v>
      </c>
      <c r="B411" s="4">
        <v>46103</v>
      </c>
      <c r="C411" s="5">
        <f>YEAR(SalesDataTable[[#This Row],[Order Date]])</f>
        <v>2026</v>
      </c>
      <c r="D411" s="6" t="str">
        <f>"Q"&amp;ROUNDUP(MONTH(SalesDataTable[[#This Row],[Order Date]])/3,0)</f>
        <v>Q1</v>
      </c>
      <c r="E411" s="5">
        <f>MONTH(SalesDataTable[[#This Row],[Order Date]])</f>
        <v>3</v>
      </c>
      <c r="F411" s="6" t="str">
        <f>TEXT(SalesDataTable[[#This Row],[Order Date]],"MMM")</f>
        <v>Mar</v>
      </c>
      <c r="G411" s="5" t="s">
        <v>26</v>
      </c>
      <c r="H411" s="5" t="s">
        <v>61</v>
      </c>
      <c r="I411" s="5" t="s">
        <v>48</v>
      </c>
      <c r="J411" s="5" t="s">
        <v>36</v>
      </c>
      <c r="K411" s="5" t="s">
        <v>34</v>
      </c>
      <c r="L411" s="5" t="s">
        <v>35</v>
      </c>
      <c r="M411" s="7">
        <v>1</v>
      </c>
      <c r="N411" s="8">
        <v>36.520000000000003</v>
      </c>
      <c r="O411" s="8">
        <f>SalesDataTable[[#This Row],[Units Sold]]*SalesDataTable[[#This Row],[Unit Price]]</f>
        <v>36.520000000000003</v>
      </c>
      <c r="P411" s="9">
        <v>0</v>
      </c>
      <c r="Q411" s="21">
        <f>SalesDataTable[[#This Row],[Units Sold]]*SalesDataTable[[#This Row],[Unit Price]]*SalesDataTable[[#This Row],[Discount %]]</f>
        <v>0</v>
      </c>
      <c r="R411" s="8">
        <v>13.96</v>
      </c>
      <c r="S411" s="8">
        <f t="shared" si="24"/>
        <v>36.520000000000003</v>
      </c>
      <c r="T411" s="8">
        <f t="shared" si="25"/>
        <v>13.96</v>
      </c>
      <c r="U411" s="8">
        <f t="shared" si="26"/>
        <v>22.560000000000002</v>
      </c>
      <c r="V411" s="10">
        <f t="shared" si="27"/>
        <v>0.61774370208105145</v>
      </c>
    </row>
    <row r="412" spans="1:22" ht="15.6" x14ac:dyDescent="0.3">
      <c r="A412" s="3">
        <v>4491</v>
      </c>
      <c r="B412" s="4">
        <v>46103</v>
      </c>
      <c r="C412" s="5">
        <f>YEAR(SalesDataTable[[#This Row],[Order Date]])</f>
        <v>2026</v>
      </c>
      <c r="D412" s="6" t="str">
        <f>"Q"&amp;ROUNDUP(MONTH(SalesDataTable[[#This Row],[Order Date]])/3,0)</f>
        <v>Q1</v>
      </c>
      <c r="E412" s="5">
        <f>MONTH(SalesDataTable[[#This Row],[Order Date]])</f>
        <v>3</v>
      </c>
      <c r="F412" s="6" t="str">
        <f>TEXT(SalesDataTable[[#This Row],[Order Date]],"MMM")</f>
        <v>Mar</v>
      </c>
      <c r="G412" s="5" t="s">
        <v>26</v>
      </c>
      <c r="H412" s="5" t="s">
        <v>63</v>
      </c>
      <c r="I412" s="5" t="s">
        <v>39</v>
      </c>
      <c r="J412" s="5" t="s">
        <v>36</v>
      </c>
      <c r="K412" s="5" t="s">
        <v>54</v>
      </c>
      <c r="L412" s="5" t="s">
        <v>65</v>
      </c>
      <c r="M412" s="7">
        <v>4</v>
      </c>
      <c r="N412" s="8">
        <v>49.71</v>
      </c>
      <c r="O412" s="8">
        <f>SalesDataTable[[#This Row],[Units Sold]]*SalesDataTable[[#This Row],[Unit Price]]</f>
        <v>198.84</v>
      </c>
      <c r="P412" s="9">
        <v>0.1</v>
      </c>
      <c r="Q412" s="21">
        <f>SalesDataTable[[#This Row],[Units Sold]]*SalesDataTable[[#This Row],[Unit Price]]*SalesDataTable[[#This Row],[Discount %]]</f>
        <v>19.884</v>
      </c>
      <c r="R412" s="8">
        <v>22.46</v>
      </c>
      <c r="S412" s="8">
        <f t="shared" si="24"/>
        <v>178.95600000000002</v>
      </c>
      <c r="T412" s="8">
        <f t="shared" si="25"/>
        <v>89.84</v>
      </c>
      <c r="U412" s="8">
        <f t="shared" si="26"/>
        <v>89.116000000000014</v>
      </c>
      <c r="V412" s="10">
        <f t="shared" si="27"/>
        <v>0.49797715639598561</v>
      </c>
    </row>
    <row r="413" spans="1:22" ht="15.6" x14ac:dyDescent="0.3">
      <c r="A413" s="3">
        <v>4678</v>
      </c>
      <c r="B413" s="4">
        <v>46103</v>
      </c>
      <c r="C413" s="5">
        <f>YEAR(SalesDataTable[[#This Row],[Order Date]])</f>
        <v>2026</v>
      </c>
      <c r="D413" s="6" t="str">
        <f>"Q"&amp;ROUNDUP(MONTH(SalesDataTable[[#This Row],[Order Date]])/3,0)</f>
        <v>Q1</v>
      </c>
      <c r="E413" s="5">
        <f>MONTH(SalesDataTable[[#This Row],[Order Date]])</f>
        <v>3</v>
      </c>
      <c r="F413" s="6" t="str">
        <f>TEXT(SalesDataTable[[#This Row],[Order Date]],"MMM")</f>
        <v>Mar</v>
      </c>
      <c r="G413" s="5" t="s">
        <v>20</v>
      </c>
      <c r="H413" s="5" t="s">
        <v>21</v>
      </c>
      <c r="I413" s="5" t="s">
        <v>22</v>
      </c>
      <c r="J413" s="5" t="s">
        <v>23</v>
      </c>
      <c r="K413" s="5" t="s">
        <v>43</v>
      </c>
      <c r="L413" s="5" t="s">
        <v>60</v>
      </c>
      <c r="M413" s="7">
        <v>1</v>
      </c>
      <c r="N413" s="8">
        <v>81.209999999999994</v>
      </c>
      <c r="O413" s="8">
        <f>SalesDataTable[[#This Row],[Units Sold]]*SalesDataTable[[#This Row],[Unit Price]]</f>
        <v>81.209999999999994</v>
      </c>
      <c r="P413" s="9">
        <v>0.05</v>
      </c>
      <c r="Q413" s="21">
        <f>SalesDataTable[[#This Row],[Units Sold]]*SalesDataTable[[#This Row],[Unit Price]]*SalesDataTable[[#This Row],[Discount %]]</f>
        <v>4.0605000000000002</v>
      </c>
      <c r="R413" s="8">
        <v>40.44</v>
      </c>
      <c r="S413" s="8">
        <f t="shared" si="24"/>
        <v>77.149499999999989</v>
      </c>
      <c r="T413" s="8">
        <f t="shared" si="25"/>
        <v>40.44</v>
      </c>
      <c r="U413" s="8">
        <f t="shared" si="26"/>
        <v>36.709499999999991</v>
      </c>
      <c r="V413" s="10">
        <f t="shared" si="27"/>
        <v>0.47582291524896464</v>
      </c>
    </row>
    <row r="414" spans="1:22" ht="15.6" x14ac:dyDescent="0.3">
      <c r="A414" s="3">
        <v>1189</v>
      </c>
      <c r="B414" s="4">
        <v>46104</v>
      </c>
      <c r="C414" s="5">
        <f>YEAR(SalesDataTable[[#This Row],[Order Date]])</f>
        <v>2026</v>
      </c>
      <c r="D414" s="6" t="str">
        <f>"Q"&amp;ROUNDUP(MONTH(SalesDataTable[[#This Row],[Order Date]])/3,0)</f>
        <v>Q1</v>
      </c>
      <c r="E414" s="5">
        <f>MONTH(SalesDataTable[[#This Row],[Order Date]])</f>
        <v>3</v>
      </c>
      <c r="F414" s="6" t="str">
        <f>TEXT(SalesDataTable[[#This Row],[Order Date]],"MMM")</f>
        <v>Mar</v>
      </c>
      <c r="G414" s="5" t="s">
        <v>40</v>
      </c>
      <c r="H414" s="5" t="s">
        <v>67</v>
      </c>
      <c r="I414" s="5" t="s">
        <v>22</v>
      </c>
      <c r="J414" s="5" t="s">
        <v>33</v>
      </c>
      <c r="K414" s="5" t="s">
        <v>24</v>
      </c>
      <c r="L414" s="5" t="s">
        <v>50</v>
      </c>
      <c r="M414" s="7">
        <v>2</v>
      </c>
      <c r="N414" s="8">
        <v>103.22</v>
      </c>
      <c r="O414" s="8">
        <f>SalesDataTable[[#This Row],[Units Sold]]*SalesDataTable[[#This Row],[Unit Price]]</f>
        <v>206.44</v>
      </c>
      <c r="P414" s="9">
        <v>0</v>
      </c>
      <c r="Q414" s="21">
        <f>SalesDataTable[[#This Row],[Units Sold]]*SalesDataTable[[#This Row],[Unit Price]]*SalesDataTable[[#This Row],[Discount %]]</f>
        <v>0</v>
      </c>
      <c r="R414" s="8">
        <v>51.33</v>
      </c>
      <c r="S414" s="8">
        <f t="shared" si="24"/>
        <v>206.44</v>
      </c>
      <c r="T414" s="8">
        <f t="shared" si="25"/>
        <v>102.66</v>
      </c>
      <c r="U414" s="8">
        <f t="shared" si="26"/>
        <v>103.78</v>
      </c>
      <c r="V414" s="10">
        <f t="shared" si="27"/>
        <v>0.50271265258670805</v>
      </c>
    </row>
    <row r="415" spans="1:22" ht="15.6" x14ac:dyDescent="0.3">
      <c r="A415" s="3">
        <v>1590</v>
      </c>
      <c r="B415" s="4">
        <v>46104</v>
      </c>
      <c r="C415" s="5">
        <f>YEAR(SalesDataTable[[#This Row],[Order Date]])</f>
        <v>2026</v>
      </c>
      <c r="D415" s="6" t="str">
        <f>"Q"&amp;ROUNDUP(MONTH(SalesDataTable[[#This Row],[Order Date]])/3,0)</f>
        <v>Q1</v>
      </c>
      <c r="E415" s="5">
        <f>MONTH(SalesDataTable[[#This Row],[Order Date]])</f>
        <v>3</v>
      </c>
      <c r="F415" s="6" t="str">
        <f>TEXT(SalesDataTable[[#This Row],[Order Date]],"MMM")</f>
        <v>Mar</v>
      </c>
      <c r="G415" s="5" t="s">
        <v>20</v>
      </c>
      <c r="H415" s="5" t="s">
        <v>70</v>
      </c>
      <c r="I415" s="5" t="s">
        <v>48</v>
      </c>
      <c r="J415" s="5" t="s">
        <v>33</v>
      </c>
      <c r="K415" s="5" t="s">
        <v>29</v>
      </c>
      <c r="L415" s="5" t="s">
        <v>57</v>
      </c>
      <c r="M415" s="7">
        <v>1</v>
      </c>
      <c r="N415" s="8">
        <v>153.47</v>
      </c>
      <c r="O415" s="8">
        <f>SalesDataTable[[#This Row],[Units Sold]]*SalesDataTable[[#This Row],[Unit Price]]</f>
        <v>153.47</v>
      </c>
      <c r="P415" s="9">
        <v>0</v>
      </c>
      <c r="Q415" s="21">
        <f>SalesDataTable[[#This Row],[Units Sold]]*SalesDataTable[[#This Row],[Unit Price]]*SalesDataTable[[#This Row],[Discount %]]</f>
        <v>0</v>
      </c>
      <c r="R415" s="8">
        <v>78.19</v>
      </c>
      <c r="S415" s="8">
        <f t="shared" si="24"/>
        <v>153.47</v>
      </c>
      <c r="T415" s="8">
        <f t="shared" si="25"/>
        <v>78.19</v>
      </c>
      <c r="U415" s="8">
        <f t="shared" si="26"/>
        <v>75.28</v>
      </c>
      <c r="V415" s="10">
        <f t="shared" si="27"/>
        <v>0.49051931973675639</v>
      </c>
    </row>
    <row r="416" spans="1:22" ht="15.6" x14ac:dyDescent="0.3">
      <c r="A416" s="3">
        <v>2309</v>
      </c>
      <c r="B416" s="4">
        <v>46104</v>
      </c>
      <c r="C416" s="5">
        <f>YEAR(SalesDataTable[[#This Row],[Order Date]])</f>
        <v>2026</v>
      </c>
      <c r="D416" s="6" t="str">
        <f>"Q"&amp;ROUNDUP(MONTH(SalesDataTable[[#This Row],[Order Date]])/3,0)</f>
        <v>Q1</v>
      </c>
      <c r="E416" s="5">
        <f>MONTH(SalesDataTable[[#This Row],[Order Date]])</f>
        <v>3</v>
      </c>
      <c r="F416" s="6" t="str">
        <f>TEXT(SalesDataTable[[#This Row],[Order Date]],"MMM")</f>
        <v>Mar</v>
      </c>
      <c r="G416" s="5" t="s">
        <v>40</v>
      </c>
      <c r="H416" s="5" t="s">
        <v>51</v>
      </c>
      <c r="I416" s="5" t="s">
        <v>22</v>
      </c>
      <c r="J416" s="5" t="s">
        <v>23</v>
      </c>
      <c r="K416" s="5" t="s">
        <v>43</v>
      </c>
      <c r="L416" s="5" t="s">
        <v>49</v>
      </c>
      <c r="M416" s="7">
        <v>6</v>
      </c>
      <c r="N416" s="8">
        <v>199.75</v>
      </c>
      <c r="O416" s="8">
        <f>SalesDataTable[[#This Row],[Units Sold]]*SalesDataTable[[#This Row],[Unit Price]]</f>
        <v>1198.5</v>
      </c>
      <c r="P416" s="9">
        <v>0</v>
      </c>
      <c r="Q416" s="21">
        <f>SalesDataTable[[#This Row],[Units Sold]]*SalesDataTable[[#This Row],[Unit Price]]*SalesDataTable[[#This Row],[Discount %]]</f>
        <v>0</v>
      </c>
      <c r="R416" s="8">
        <v>105.84</v>
      </c>
      <c r="S416" s="8">
        <f t="shared" si="24"/>
        <v>1198.5</v>
      </c>
      <c r="T416" s="8">
        <f t="shared" si="25"/>
        <v>635.04</v>
      </c>
      <c r="U416" s="8">
        <f t="shared" si="26"/>
        <v>563.46</v>
      </c>
      <c r="V416" s="10">
        <f t="shared" si="27"/>
        <v>0.47013767209011265</v>
      </c>
    </row>
    <row r="417" spans="1:22" ht="15.6" x14ac:dyDescent="0.3">
      <c r="A417" s="3">
        <v>3628</v>
      </c>
      <c r="B417" s="4">
        <v>46104</v>
      </c>
      <c r="C417" s="5">
        <f>YEAR(SalesDataTable[[#This Row],[Order Date]])</f>
        <v>2026</v>
      </c>
      <c r="D417" s="6" t="str">
        <f>"Q"&amp;ROUNDUP(MONTH(SalesDataTable[[#This Row],[Order Date]])/3,0)</f>
        <v>Q1</v>
      </c>
      <c r="E417" s="5">
        <f>MONTH(SalesDataTable[[#This Row],[Order Date]])</f>
        <v>3</v>
      </c>
      <c r="F417" s="6" t="str">
        <f>TEXT(SalesDataTable[[#This Row],[Order Date]],"MMM")</f>
        <v>Mar</v>
      </c>
      <c r="G417" s="5" t="s">
        <v>26</v>
      </c>
      <c r="H417" s="5" t="s">
        <v>63</v>
      </c>
      <c r="I417" s="5" t="s">
        <v>48</v>
      </c>
      <c r="J417" s="5" t="s">
        <v>33</v>
      </c>
      <c r="K417" s="5" t="s">
        <v>34</v>
      </c>
      <c r="L417" s="5" t="s">
        <v>52</v>
      </c>
      <c r="M417" s="7">
        <v>1</v>
      </c>
      <c r="N417" s="8">
        <v>45.84</v>
      </c>
      <c r="O417" s="8">
        <f>SalesDataTable[[#This Row],[Units Sold]]*SalesDataTable[[#This Row],[Unit Price]]</f>
        <v>45.84</v>
      </c>
      <c r="P417" s="9">
        <v>0</v>
      </c>
      <c r="Q417" s="21">
        <f>SalesDataTable[[#This Row],[Units Sold]]*SalesDataTable[[#This Row],[Unit Price]]*SalesDataTable[[#This Row],[Discount %]]</f>
        <v>0</v>
      </c>
      <c r="R417" s="8">
        <v>18.079999999999998</v>
      </c>
      <c r="S417" s="8">
        <f t="shared" si="24"/>
        <v>45.84</v>
      </c>
      <c r="T417" s="8">
        <f t="shared" si="25"/>
        <v>18.079999999999998</v>
      </c>
      <c r="U417" s="8">
        <f t="shared" si="26"/>
        <v>27.760000000000005</v>
      </c>
      <c r="V417" s="10">
        <f t="shared" si="27"/>
        <v>0.605584642233857</v>
      </c>
    </row>
    <row r="418" spans="1:22" ht="15.6" x14ac:dyDescent="0.3">
      <c r="A418" s="3">
        <v>3718</v>
      </c>
      <c r="B418" s="4">
        <v>46104</v>
      </c>
      <c r="C418" s="5">
        <f>YEAR(SalesDataTable[[#This Row],[Order Date]])</f>
        <v>2026</v>
      </c>
      <c r="D418" s="6" t="str">
        <f>"Q"&amp;ROUNDUP(MONTH(SalesDataTable[[#This Row],[Order Date]])/3,0)</f>
        <v>Q1</v>
      </c>
      <c r="E418" s="5">
        <f>MONTH(SalesDataTable[[#This Row],[Order Date]])</f>
        <v>3</v>
      </c>
      <c r="F418" s="6" t="str">
        <f>TEXT(SalesDataTable[[#This Row],[Order Date]],"MMM")</f>
        <v>Mar</v>
      </c>
      <c r="G418" s="5" t="s">
        <v>26</v>
      </c>
      <c r="H418" s="5" t="s">
        <v>63</v>
      </c>
      <c r="I418" s="5" t="s">
        <v>48</v>
      </c>
      <c r="J418" s="5" t="s">
        <v>33</v>
      </c>
      <c r="K418" s="5" t="s">
        <v>43</v>
      </c>
      <c r="L418" s="5" t="s">
        <v>71</v>
      </c>
      <c r="M418" s="7">
        <v>2</v>
      </c>
      <c r="N418" s="8">
        <v>122.07</v>
      </c>
      <c r="O418" s="8">
        <f>SalesDataTable[[#This Row],[Units Sold]]*SalesDataTable[[#This Row],[Unit Price]]</f>
        <v>244.14</v>
      </c>
      <c r="P418" s="9">
        <v>0.05</v>
      </c>
      <c r="Q418" s="21">
        <f>SalesDataTable[[#This Row],[Units Sold]]*SalesDataTable[[#This Row],[Unit Price]]*SalesDataTable[[#This Row],[Discount %]]</f>
        <v>12.207000000000001</v>
      </c>
      <c r="R418" s="8">
        <v>59.16</v>
      </c>
      <c r="S418" s="8">
        <f t="shared" si="24"/>
        <v>231.93299999999996</v>
      </c>
      <c r="T418" s="8">
        <f t="shared" si="25"/>
        <v>118.32</v>
      </c>
      <c r="U418" s="8">
        <f t="shared" si="26"/>
        <v>113.61299999999997</v>
      </c>
      <c r="V418" s="10">
        <f t="shared" si="27"/>
        <v>0.48985267297021118</v>
      </c>
    </row>
    <row r="419" spans="1:22" ht="15.6" x14ac:dyDescent="0.3">
      <c r="A419" s="3">
        <v>4198</v>
      </c>
      <c r="B419" s="4">
        <v>46104</v>
      </c>
      <c r="C419" s="5">
        <f>YEAR(SalesDataTable[[#This Row],[Order Date]])</f>
        <v>2026</v>
      </c>
      <c r="D419" s="6" t="str">
        <f>"Q"&amp;ROUNDUP(MONTH(SalesDataTable[[#This Row],[Order Date]])/3,0)</f>
        <v>Q1</v>
      </c>
      <c r="E419" s="5">
        <f>MONTH(SalesDataTable[[#This Row],[Order Date]])</f>
        <v>3</v>
      </c>
      <c r="F419" s="6" t="str">
        <f>TEXT(SalesDataTable[[#This Row],[Order Date]],"MMM")</f>
        <v>Mar</v>
      </c>
      <c r="G419" s="5" t="s">
        <v>26</v>
      </c>
      <c r="H419" s="5" t="s">
        <v>69</v>
      </c>
      <c r="I419" s="5" t="s">
        <v>48</v>
      </c>
      <c r="J419" s="5" t="s">
        <v>33</v>
      </c>
      <c r="K419" s="5" t="s">
        <v>54</v>
      </c>
      <c r="L419" s="5" t="s">
        <v>58</v>
      </c>
      <c r="M419" s="7">
        <v>3</v>
      </c>
      <c r="N419" s="8">
        <v>122.4</v>
      </c>
      <c r="O419" s="8">
        <f>SalesDataTable[[#This Row],[Units Sold]]*SalesDataTable[[#This Row],[Unit Price]]</f>
        <v>367.20000000000005</v>
      </c>
      <c r="P419" s="9">
        <v>0.15</v>
      </c>
      <c r="Q419" s="21">
        <f>SalesDataTable[[#This Row],[Units Sold]]*SalesDataTable[[#This Row],[Unit Price]]*SalesDataTable[[#This Row],[Discount %]]</f>
        <v>55.080000000000005</v>
      </c>
      <c r="R419" s="8">
        <v>71.150000000000006</v>
      </c>
      <c r="S419" s="8">
        <f t="shared" si="24"/>
        <v>312.12</v>
      </c>
      <c r="T419" s="8">
        <f t="shared" si="25"/>
        <v>213.45000000000002</v>
      </c>
      <c r="U419" s="8">
        <f t="shared" si="26"/>
        <v>98.669999999999987</v>
      </c>
      <c r="V419" s="10">
        <f t="shared" si="27"/>
        <v>0.31612841214917337</v>
      </c>
    </row>
    <row r="420" spans="1:22" ht="15.6" x14ac:dyDescent="0.3">
      <c r="A420" s="3">
        <v>4784</v>
      </c>
      <c r="B420" s="4">
        <v>46104</v>
      </c>
      <c r="C420" s="5">
        <f>YEAR(SalesDataTable[[#This Row],[Order Date]])</f>
        <v>2026</v>
      </c>
      <c r="D420" s="6" t="str">
        <f>"Q"&amp;ROUNDUP(MONTH(SalesDataTable[[#This Row],[Order Date]])/3,0)</f>
        <v>Q1</v>
      </c>
      <c r="E420" s="5">
        <f>MONTH(SalesDataTable[[#This Row],[Order Date]])</f>
        <v>3</v>
      </c>
      <c r="F420" s="6" t="str">
        <f>TEXT(SalesDataTable[[#This Row],[Order Date]],"MMM")</f>
        <v>Mar</v>
      </c>
      <c r="G420" s="5" t="s">
        <v>20</v>
      </c>
      <c r="H420" s="5" t="s">
        <v>70</v>
      </c>
      <c r="I420" s="5" t="s">
        <v>22</v>
      </c>
      <c r="J420" s="5" t="s">
        <v>33</v>
      </c>
      <c r="K420" s="5" t="s">
        <v>24</v>
      </c>
      <c r="L420" s="5" t="s">
        <v>50</v>
      </c>
      <c r="M420" s="7">
        <v>1</v>
      </c>
      <c r="N420" s="8">
        <v>101.43</v>
      </c>
      <c r="O420" s="8">
        <f>SalesDataTable[[#This Row],[Units Sold]]*SalesDataTable[[#This Row],[Unit Price]]</f>
        <v>101.43</v>
      </c>
      <c r="P420" s="9">
        <v>0</v>
      </c>
      <c r="Q420" s="21">
        <f>SalesDataTable[[#This Row],[Units Sold]]*SalesDataTable[[#This Row],[Unit Price]]*SalesDataTable[[#This Row],[Discount %]]</f>
        <v>0</v>
      </c>
      <c r="R420" s="8">
        <v>51.78</v>
      </c>
      <c r="S420" s="8">
        <f t="shared" si="24"/>
        <v>101.43</v>
      </c>
      <c r="T420" s="8">
        <f t="shared" si="25"/>
        <v>51.78</v>
      </c>
      <c r="U420" s="8">
        <f t="shared" si="26"/>
        <v>49.650000000000006</v>
      </c>
      <c r="V420" s="10">
        <f t="shared" si="27"/>
        <v>0.4895001478852411</v>
      </c>
    </row>
    <row r="421" spans="1:22" ht="15.6" x14ac:dyDescent="0.3">
      <c r="A421" s="3">
        <v>86</v>
      </c>
      <c r="B421" s="4">
        <v>46105</v>
      </c>
      <c r="C421" s="5">
        <f>YEAR(SalesDataTable[[#This Row],[Order Date]])</f>
        <v>2026</v>
      </c>
      <c r="D421" s="6" t="str">
        <f>"Q"&amp;ROUNDUP(MONTH(SalesDataTable[[#This Row],[Order Date]])/3,0)</f>
        <v>Q1</v>
      </c>
      <c r="E421" s="5">
        <f>MONTH(SalesDataTable[[#This Row],[Order Date]])</f>
        <v>3</v>
      </c>
      <c r="F421" s="6" t="str">
        <f>TEXT(SalesDataTable[[#This Row],[Order Date]],"MMM")</f>
        <v>Mar</v>
      </c>
      <c r="G421" s="5" t="s">
        <v>26</v>
      </c>
      <c r="H421" s="5" t="s">
        <v>63</v>
      </c>
      <c r="I421" s="5" t="s">
        <v>28</v>
      </c>
      <c r="J421" s="5" t="s">
        <v>36</v>
      </c>
      <c r="K421" s="5" t="s">
        <v>24</v>
      </c>
      <c r="L421" s="5" t="s">
        <v>50</v>
      </c>
      <c r="M421" s="7">
        <v>8</v>
      </c>
      <c r="N421" s="8">
        <v>104.7</v>
      </c>
      <c r="O421" s="8">
        <f>SalesDataTable[[#This Row],[Units Sold]]*SalesDataTable[[#This Row],[Unit Price]]</f>
        <v>837.6</v>
      </c>
      <c r="P421" s="9">
        <v>0.05</v>
      </c>
      <c r="Q421" s="21">
        <f>SalesDataTable[[#This Row],[Units Sold]]*SalesDataTable[[#This Row],[Unit Price]]*SalesDataTable[[#This Row],[Discount %]]</f>
        <v>41.88</v>
      </c>
      <c r="R421" s="8">
        <v>49.91</v>
      </c>
      <c r="S421" s="8">
        <f t="shared" si="24"/>
        <v>795.72</v>
      </c>
      <c r="T421" s="8">
        <f t="shared" si="25"/>
        <v>399.28</v>
      </c>
      <c r="U421" s="8">
        <f t="shared" si="26"/>
        <v>396.44000000000005</v>
      </c>
      <c r="V421" s="10">
        <f t="shared" si="27"/>
        <v>0.49821545267179412</v>
      </c>
    </row>
    <row r="422" spans="1:22" ht="15.6" x14ac:dyDescent="0.3">
      <c r="A422" s="3">
        <v>1813</v>
      </c>
      <c r="B422" s="4">
        <v>46105</v>
      </c>
      <c r="C422" s="5">
        <f>YEAR(SalesDataTable[[#This Row],[Order Date]])</f>
        <v>2026</v>
      </c>
      <c r="D422" s="6" t="str">
        <f>"Q"&amp;ROUNDUP(MONTH(SalesDataTable[[#This Row],[Order Date]])/3,0)</f>
        <v>Q1</v>
      </c>
      <c r="E422" s="5">
        <f>MONTH(SalesDataTable[[#This Row],[Order Date]])</f>
        <v>3</v>
      </c>
      <c r="F422" s="6" t="str">
        <f>TEXT(SalesDataTable[[#This Row],[Order Date]],"MMM")</f>
        <v>Mar</v>
      </c>
      <c r="G422" s="5" t="s">
        <v>20</v>
      </c>
      <c r="H422" s="5" t="s">
        <v>21</v>
      </c>
      <c r="I422" s="5" t="s">
        <v>39</v>
      </c>
      <c r="J422" s="5" t="s">
        <v>23</v>
      </c>
      <c r="K422" s="5" t="s">
        <v>29</v>
      </c>
      <c r="L422" s="5" t="s">
        <v>37</v>
      </c>
      <c r="M422" s="7">
        <v>4</v>
      </c>
      <c r="N422" s="8">
        <v>146.34</v>
      </c>
      <c r="O422" s="8">
        <f>SalesDataTable[[#This Row],[Units Sold]]*SalesDataTable[[#This Row],[Unit Price]]</f>
        <v>585.36</v>
      </c>
      <c r="P422" s="9">
        <v>0</v>
      </c>
      <c r="Q422" s="21">
        <f>SalesDataTable[[#This Row],[Units Sold]]*SalesDataTable[[#This Row],[Unit Price]]*SalesDataTable[[#This Row],[Discount %]]</f>
        <v>0</v>
      </c>
      <c r="R422" s="8">
        <v>79.37</v>
      </c>
      <c r="S422" s="8">
        <f t="shared" si="24"/>
        <v>585.36</v>
      </c>
      <c r="T422" s="8">
        <f t="shared" si="25"/>
        <v>317.48</v>
      </c>
      <c r="U422" s="8">
        <f t="shared" si="26"/>
        <v>267.88</v>
      </c>
      <c r="V422" s="10">
        <f t="shared" si="27"/>
        <v>0.45763290966242992</v>
      </c>
    </row>
    <row r="423" spans="1:22" ht="15.6" x14ac:dyDescent="0.3">
      <c r="A423" s="3">
        <v>2212</v>
      </c>
      <c r="B423" s="4">
        <v>46105</v>
      </c>
      <c r="C423" s="5">
        <f>YEAR(SalesDataTable[[#This Row],[Order Date]])</f>
        <v>2026</v>
      </c>
      <c r="D423" s="6" t="str">
        <f>"Q"&amp;ROUNDUP(MONTH(SalesDataTable[[#This Row],[Order Date]])/3,0)</f>
        <v>Q1</v>
      </c>
      <c r="E423" s="5">
        <f>MONTH(SalesDataTable[[#This Row],[Order Date]])</f>
        <v>3</v>
      </c>
      <c r="F423" s="6" t="str">
        <f>TEXT(SalesDataTable[[#This Row],[Order Date]],"MMM")</f>
        <v>Mar</v>
      </c>
      <c r="G423" s="5" t="s">
        <v>26</v>
      </c>
      <c r="H423" s="5" t="s">
        <v>47</v>
      </c>
      <c r="I423" s="5" t="s">
        <v>22</v>
      </c>
      <c r="J423" s="5" t="s">
        <v>23</v>
      </c>
      <c r="K423" s="5" t="s">
        <v>54</v>
      </c>
      <c r="L423" s="5" t="s">
        <v>58</v>
      </c>
      <c r="M423" s="7">
        <v>2</v>
      </c>
      <c r="N423" s="8">
        <v>122.92</v>
      </c>
      <c r="O423" s="8">
        <f>SalesDataTable[[#This Row],[Units Sold]]*SalesDataTable[[#This Row],[Unit Price]]</f>
        <v>245.84</v>
      </c>
      <c r="P423" s="9">
        <v>0.05</v>
      </c>
      <c r="Q423" s="21">
        <f>SalesDataTable[[#This Row],[Units Sold]]*SalesDataTable[[#This Row],[Unit Price]]*SalesDataTable[[#This Row],[Discount %]]</f>
        <v>12.292000000000002</v>
      </c>
      <c r="R423" s="8">
        <v>70.31</v>
      </c>
      <c r="S423" s="8">
        <f t="shared" si="24"/>
        <v>233.548</v>
      </c>
      <c r="T423" s="8">
        <f t="shared" si="25"/>
        <v>140.62</v>
      </c>
      <c r="U423" s="8">
        <f t="shared" si="26"/>
        <v>92.927999999999997</v>
      </c>
      <c r="V423" s="10">
        <f t="shared" si="27"/>
        <v>0.39789679209413054</v>
      </c>
    </row>
    <row r="424" spans="1:22" ht="15.6" x14ac:dyDescent="0.3">
      <c r="A424" s="3">
        <v>4466</v>
      </c>
      <c r="B424" s="4">
        <v>46105</v>
      </c>
      <c r="C424" s="5">
        <f>YEAR(SalesDataTable[[#This Row],[Order Date]])</f>
        <v>2026</v>
      </c>
      <c r="D424" s="6" t="str">
        <f>"Q"&amp;ROUNDUP(MONTH(SalesDataTable[[#This Row],[Order Date]])/3,0)</f>
        <v>Q1</v>
      </c>
      <c r="E424" s="5">
        <f>MONTH(SalesDataTable[[#This Row],[Order Date]])</f>
        <v>3</v>
      </c>
      <c r="F424" s="6" t="str">
        <f>TEXT(SalesDataTable[[#This Row],[Order Date]],"MMM")</f>
        <v>Mar</v>
      </c>
      <c r="G424" s="5" t="s">
        <v>31</v>
      </c>
      <c r="H424" s="5" t="s">
        <v>32</v>
      </c>
      <c r="I424" s="5" t="s">
        <v>22</v>
      </c>
      <c r="J424" s="5" t="s">
        <v>33</v>
      </c>
      <c r="K424" s="5" t="s">
        <v>29</v>
      </c>
      <c r="L424" s="5" t="s">
        <v>30</v>
      </c>
      <c r="M424" s="7">
        <v>1</v>
      </c>
      <c r="N424" s="8">
        <v>91.35</v>
      </c>
      <c r="O424" s="8">
        <f>SalesDataTable[[#This Row],[Units Sold]]*SalesDataTable[[#This Row],[Unit Price]]</f>
        <v>91.35</v>
      </c>
      <c r="P424" s="9">
        <v>0.05</v>
      </c>
      <c r="Q424" s="21">
        <f>SalesDataTable[[#This Row],[Units Sold]]*SalesDataTable[[#This Row],[Unit Price]]*SalesDataTable[[#This Row],[Discount %]]</f>
        <v>4.5674999999999999</v>
      </c>
      <c r="R424" s="8">
        <v>45.24</v>
      </c>
      <c r="S424" s="8">
        <f t="shared" si="24"/>
        <v>86.782499999999985</v>
      </c>
      <c r="T424" s="8">
        <f t="shared" si="25"/>
        <v>45.24</v>
      </c>
      <c r="U424" s="8">
        <f t="shared" si="26"/>
        <v>41.542499999999983</v>
      </c>
      <c r="V424" s="10">
        <f t="shared" si="27"/>
        <v>0.47869674185463645</v>
      </c>
    </row>
    <row r="425" spans="1:22" ht="15.6" x14ac:dyDescent="0.3">
      <c r="A425" s="3">
        <v>4483</v>
      </c>
      <c r="B425" s="4">
        <v>46105</v>
      </c>
      <c r="C425" s="5">
        <f>YEAR(SalesDataTable[[#This Row],[Order Date]])</f>
        <v>2026</v>
      </c>
      <c r="D425" s="6" t="str">
        <f>"Q"&amp;ROUNDUP(MONTH(SalesDataTable[[#This Row],[Order Date]])/3,0)</f>
        <v>Q1</v>
      </c>
      <c r="E425" s="5">
        <f>MONTH(SalesDataTable[[#This Row],[Order Date]])</f>
        <v>3</v>
      </c>
      <c r="F425" s="6" t="str">
        <f>TEXT(SalesDataTable[[#This Row],[Order Date]],"MMM")</f>
        <v>Mar</v>
      </c>
      <c r="G425" s="5" t="s">
        <v>26</v>
      </c>
      <c r="H425" s="5" t="s">
        <v>63</v>
      </c>
      <c r="I425" s="5" t="s">
        <v>22</v>
      </c>
      <c r="J425" s="5" t="s">
        <v>33</v>
      </c>
      <c r="K425" s="5" t="s">
        <v>24</v>
      </c>
      <c r="L425" s="5" t="s">
        <v>42</v>
      </c>
      <c r="M425" s="7">
        <v>3</v>
      </c>
      <c r="N425" s="8">
        <v>51.01</v>
      </c>
      <c r="O425" s="8">
        <f>SalesDataTable[[#This Row],[Units Sold]]*SalesDataTable[[#This Row],[Unit Price]]</f>
        <v>153.03</v>
      </c>
      <c r="P425" s="9">
        <v>0.15</v>
      </c>
      <c r="Q425" s="21">
        <f>SalesDataTable[[#This Row],[Units Sold]]*SalesDataTable[[#This Row],[Unit Price]]*SalesDataTable[[#This Row],[Discount %]]</f>
        <v>22.954499999999999</v>
      </c>
      <c r="R425" s="8">
        <v>22.84</v>
      </c>
      <c r="S425" s="8">
        <f t="shared" si="24"/>
        <v>130.07550000000001</v>
      </c>
      <c r="T425" s="8">
        <f t="shared" si="25"/>
        <v>68.52</v>
      </c>
      <c r="U425" s="8">
        <f t="shared" si="26"/>
        <v>61.555500000000009</v>
      </c>
      <c r="V425" s="10">
        <f t="shared" si="27"/>
        <v>0.47322900930613382</v>
      </c>
    </row>
    <row r="426" spans="1:22" ht="15.6" x14ac:dyDescent="0.3">
      <c r="A426" s="3">
        <v>273</v>
      </c>
      <c r="B426" s="4">
        <v>46106</v>
      </c>
      <c r="C426" s="5">
        <f>YEAR(SalesDataTable[[#This Row],[Order Date]])</f>
        <v>2026</v>
      </c>
      <c r="D426" s="6" t="str">
        <f>"Q"&amp;ROUNDUP(MONTH(SalesDataTable[[#This Row],[Order Date]])/3,0)</f>
        <v>Q1</v>
      </c>
      <c r="E426" s="5">
        <f>MONTH(SalesDataTable[[#This Row],[Order Date]])</f>
        <v>3</v>
      </c>
      <c r="F426" s="6" t="str">
        <f>TEXT(SalesDataTable[[#This Row],[Order Date]],"MMM")</f>
        <v>Mar</v>
      </c>
      <c r="G426" s="5" t="s">
        <v>40</v>
      </c>
      <c r="H426" s="5" t="s">
        <v>53</v>
      </c>
      <c r="I426" s="5" t="s">
        <v>22</v>
      </c>
      <c r="J426" s="5" t="s">
        <v>33</v>
      </c>
      <c r="K426" s="5" t="s">
        <v>54</v>
      </c>
      <c r="L426" s="5" t="s">
        <v>58</v>
      </c>
      <c r="M426" s="7">
        <v>2</v>
      </c>
      <c r="N426" s="8">
        <v>125.04</v>
      </c>
      <c r="O426" s="8">
        <f>SalesDataTable[[#This Row],[Units Sold]]*SalesDataTable[[#This Row],[Unit Price]]</f>
        <v>250.08</v>
      </c>
      <c r="P426" s="9">
        <v>0.05</v>
      </c>
      <c r="Q426" s="21">
        <f>SalesDataTable[[#This Row],[Units Sold]]*SalesDataTable[[#This Row],[Unit Price]]*SalesDataTable[[#This Row],[Discount %]]</f>
        <v>12.504000000000001</v>
      </c>
      <c r="R426" s="8">
        <v>67.680000000000007</v>
      </c>
      <c r="S426" s="8">
        <f t="shared" si="24"/>
        <v>237.57599999999999</v>
      </c>
      <c r="T426" s="8">
        <f t="shared" si="25"/>
        <v>135.36000000000001</v>
      </c>
      <c r="U426" s="8">
        <f t="shared" si="26"/>
        <v>102.21599999999998</v>
      </c>
      <c r="V426" s="10">
        <f t="shared" si="27"/>
        <v>0.43024547934134755</v>
      </c>
    </row>
    <row r="427" spans="1:22" ht="15.6" x14ac:dyDescent="0.3">
      <c r="A427" s="3">
        <v>578</v>
      </c>
      <c r="B427" s="4">
        <v>46106</v>
      </c>
      <c r="C427" s="5">
        <f>YEAR(SalesDataTable[[#This Row],[Order Date]])</f>
        <v>2026</v>
      </c>
      <c r="D427" s="6" t="str">
        <f>"Q"&amp;ROUNDUP(MONTH(SalesDataTable[[#This Row],[Order Date]])/3,0)</f>
        <v>Q1</v>
      </c>
      <c r="E427" s="5">
        <f>MONTH(SalesDataTable[[#This Row],[Order Date]])</f>
        <v>3</v>
      </c>
      <c r="F427" s="6" t="str">
        <f>TEXT(SalesDataTable[[#This Row],[Order Date]],"MMM")</f>
        <v>Mar</v>
      </c>
      <c r="G427" s="5" t="s">
        <v>31</v>
      </c>
      <c r="H427" s="5" t="s">
        <v>45</v>
      </c>
      <c r="I427" s="5" t="s">
        <v>48</v>
      </c>
      <c r="J427" s="5" t="s">
        <v>23</v>
      </c>
      <c r="K427" s="5" t="s">
        <v>24</v>
      </c>
      <c r="L427" s="5" t="s">
        <v>42</v>
      </c>
      <c r="M427" s="7">
        <v>2</v>
      </c>
      <c r="N427" s="8">
        <v>50.22</v>
      </c>
      <c r="O427" s="8">
        <f>SalesDataTable[[#This Row],[Units Sold]]*SalesDataTable[[#This Row],[Unit Price]]</f>
        <v>100.44</v>
      </c>
      <c r="P427" s="9">
        <v>0.05</v>
      </c>
      <c r="Q427" s="21">
        <f>SalesDataTable[[#This Row],[Units Sold]]*SalesDataTable[[#This Row],[Unit Price]]*SalesDataTable[[#This Row],[Discount %]]</f>
        <v>5.0220000000000002</v>
      </c>
      <c r="R427" s="8">
        <v>23.16</v>
      </c>
      <c r="S427" s="8">
        <f t="shared" si="24"/>
        <v>95.417999999999992</v>
      </c>
      <c r="T427" s="8">
        <f t="shared" si="25"/>
        <v>46.32</v>
      </c>
      <c r="U427" s="8">
        <f t="shared" si="26"/>
        <v>49.097999999999992</v>
      </c>
      <c r="V427" s="10">
        <f t="shared" si="27"/>
        <v>0.51455700182355524</v>
      </c>
    </row>
    <row r="428" spans="1:22" ht="15.6" x14ac:dyDescent="0.3">
      <c r="A428" s="3">
        <v>1290</v>
      </c>
      <c r="B428" s="4">
        <v>46106</v>
      </c>
      <c r="C428" s="5">
        <f>YEAR(SalesDataTable[[#This Row],[Order Date]])</f>
        <v>2026</v>
      </c>
      <c r="D428" s="6" t="str">
        <f>"Q"&amp;ROUNDUP(MONTH(SalesDataTable[[#This Row],[Order Date]])/3,0)</f>
        <v>Q1</v>
      </c>
      <c r="E428" s="5">
        <f>MONTH(SalesDataTable[[#This Row],[Order Date]])</f>
        <v>3</v>
      </c>
      <c r="F428" s="6" t="str">
        <f>TEXT(SalesDataTable[[#This Row],[Order Date]],"MMM")</f>
        <v>Mar</v>
      </c>
      <c r="G428" s="5" t="s">
        <v>26</v>
      </c>
      <c r="H428" s="5" t="s">
        <v>27</v>
      </c>
      <c r="I428" s="5" t="s">
        <v>22</v>
      </c>
      <c r="J428" s="5" t="s">
        <v>36</v>
      </c>
      <c r="K428" s="5" t="s">
        <v>54</v>
      </c>
      <c r="L428" s="5" t="s">
        <v>62</v>
      </c>
      <c r="M428" s="7">
        <v>5</v>
      </c>
      <c r="N428" s="8">
        <v>36.369999999999997</v>
      </c>
      <c r="O428" s="8">
        <f>SalesDataTable[[#This Row],[Units Sold]]*SalesDataTable[[#This Row],[Unit Price]]</f>
        <v>181.85</v>
      </c>
      <c r="P428" s="9">
        <v>0.05</v>
      </c>
      <c r="Q428" s="21">
        <f>SalesDataTable[[#This Row],[Units Sold]]*SalesDataTable[[#This Row],[Unit Price]]*SalesDataTable[[#This Row],[Discount %]]</f>
        <v>9.0924999999999994</v>
      </c>
      <c r="R428" s="8">
        <v>13.81</v>
      </c>
      <c r="S428" s="8">
        <f t="shared" si="24"/>
        <v>172.75749999999999</v>
      </c>
      <c r="T428" s="8">
        <f t="shared" si="25"/>
        <v>69.05</v>
      </c>
      <c r="U428" s="8">
        <f t="shared" si="26"/>
        <v>103.7075</v>
      </c>
      <c r="V428" s="10">
        <f t="shared" si="27"/>
        <v>0.60030678841729013</v>
      </c>
    </row>
    <row r="429" spans="1:22" ht="15.6" x14ac:dyDescent="0.3">
      <c r="A429" s="3">
        <v>1501</v>
      </c>
      <c r="B429" s="4">
        <v>46106</v>
      </c>
      <c r="C429" s="5">
        <f>YEAR(SalesDataTable[[#This Row],[Order Date]])</f>
        <v>2026</v>
      </c>
      <c r="D429" s="6" t="str">
        <f>"Q"&amp;ROUNDUP(MONTH(SalesDataTable[[#This Row],[Order Date]])/3,0)</f>
        <v>Q1</v>
      </c>
      <c r="E429" s="5">
        <f>MONTH(SalesDataTable[[#This Row],[Order Date]])</f>
        <v>3</v>
      </c>
      <c r="F429" s="6" t="str">
        <f>TEXT(SalesDataTable[[#This Row],[Order Date]],"MMM")</f>
        <v>Mar</v>
      </c>
      <c r="G429" s="5" t="s">
        <v>40</v>
      </c>
      <c r="H429" s="5" t="s">
        <v>51</v>
      </c>
      <c r="I429" s="5" t="s">
        <v>28</v>
      </c>
      <c r="J429" s="5" t="s">
        <v>33</v>
      </c>
      <c r="K429" s="5" t="s">
        <v>34</v>
      </c>
      <c r="L429" s="5" t="s">
        <v>35</v>
      </c>
      <c r="M429" s="7">
        <v>3</v>
      </c>
      <c r="N429" s="8">
        <v>36.43</v>
      </c>
      <c r="O429" s="8">
        <f>SalesDataTable[[#This Row],[Units Sold]]*SalesDataTable[[#This Row],[Unit Price]]</f>
        <v>109.28999999999999</v>
      </c>
      <c r="P429" s="9">
        <v>0.1</v>
      </c>
      <c r="Q429" s="21">
        <f>SalesDataTable[[#This Row],[Units Sold]]*SalesDataTable[[#This Row],[Unit Price]]*SalesDataTable[[#This Row],[Discount %]]</f>
        <v>10.929</v>
      </c>
      <c r="R429" s="8">
        <v>13.23</v>
      </c>
      <c r="S429" s="8">
        <f t="shared" si="24"/>
        <v>98.36099999999999</v>
      </c>
      <c r="T429" s="8">
        <f t="shared" si="25"/>
        <v>39.69</v>
      </c>
      <c r="U429" s="8">
        <f t="shared" si="26"/>
        <v>58.670999999999992</v>
      </c>
      <c r="V429" s="10">
        <f t="shared" si="27"/>
        <v>0.59648641229755694</v>
      </c>
    </row>
    <row r="430" spans="1:22" ht="15.6" x14ac:dyDescent="0.3">
      <c r="A430" s="3">
        <v>1540</v>
      </c>
      <c r="B430" s="4">
        <v>46106</v>
      </c>
      <c r="C430" s="5">
        <f>YEAR(SalesDataTable[[#This Row],[Order Date]])</f>
        <v>2026</v>
      </c>
      <c r="D430" s="6" t="str">
        <f>"Q"&amp;ROUNDUP(MONTH(SalesDataTable[[#This Row],[Order Date]])/3,0)</f>
        <v>Q1</v>
      </c>
      <c r="E430" s="5">
        <f>MONTH(SalesDataTable[[#This Row],[Order Date]])</f>
        <v>3</v>
      </c>
      <c r="F430" s="6" t="str">
        <f>TEXT(SalesDataTable[[#This Row],[Order Date]],"MMM")</f>
        <v>Mar</v>
      </c>
      <c r="G430" s="5" t="s">
        <v>26</v>
      </c>
      <c r="H430" s="5" t="s">
        <v>63</v>
      </c>
      <c r="I430" s="5" t="s">
        <v>28</v>
      </c>
      <c r="J430" s="5" t="s">
        <v>36</v>
      </c>
      <c r="K430" s="5" t="s">
        <v>24</v>
      </c>
      <c r="L430" s="5" t="s">
        <v>42</v>
      </c>
      <c r="M430" s="7">
        <v>10</v>
      </c>
      <c r="N430" s="8">
        <v>49.7</v>
      </c>
      <c r="O430" s="8">
        <f>SalesDataTable[[#This Row],[Units Sold]]*SalesDataTable[[#This Row],[Unit Price]]</f>
        <v>497</v>
      </c>
      <c r="P430" s="9">
        <v>0.1</v>
      </c>
      <c r="Q430" s="21">
        <f>SalesDataTable[[#This Row],[Units Sold]]*SalesDataTable[[#This Row],[Unit Price]]*SalesDataTable[[#This Row],[Discount %]]</f>
        <v>49.7</v>
      </c>
      <c r="R430" s="8">
        <v>21.96</v>
      </c>
      <c r="S430" s="8">
        <f t="shared" si="24"/>
        <v>447.3</v>
      </c>
      <c r="T430" s="8">
        <f t="shared" si="25"/>
        <v>219.60000000000002</v>
      </c>
      <c r="U430" s="8">
        <f t="shared" si="26"/>
        <v>227.7</v>
      </c>
      <c r="V430" s="10">
        <f t="shared" si="27"/>
        <v>0.50905432595573441</v>
      </c>
    </row>
    <row r="431" spans="1:22" ht="15.6" x14ac:dyDescent="0.3">
      <c r="A431" s="3">
        <v>2541</v>
      </c>
      <c r="B431" s="4">
        <v>46106</v>
      </c>
      <c r="C431" s="5">
        <f>YEAR(SalesDataTable[[#This Row],[Order Date]])</f>
        <v>2026</v>
      </c>
      <c r="D431" s="6" t="str">
        <f>"Q"&amp;ROUNDUP(MONTH(SalesDataTable[[#This Row],[Order Date]])/3,0)</f>
        <v>Q1</v>
      </c>
      <c r="E431" s="5">
        <f>MONTH(SalesDataTable[[#This Row],[Order Date]])</f>
        <v>3</v>
      </c>
      <c r="F431" s="6" t="str">
        <f>TEXT(SalesDataTable[[#This Row],[Order Date]],"MMM")</f>
        <v>Mar</v>
      </c>
      <c r="G431" s="5" t="s">
        <v>26</v>
      </c>
      <c r="H431" s="5" t="s">
        <v>63</v>
      </c>
      <c r="I431" s="5" t="s">
        <v>22</v>
      </c>
      <c r="J431" s="5" t="s">
        <v>23</v>
      </c>
      <c r="K431" s="5" t="s">
        <v>34</v>
      </c>
      <c r="L431" s="5" t="s">
        <v>52</v>
      </c>
      <c r="M431" s="7">
        <v>2</v>
      </c>
      <c r="N431" s="8">
        <v>46.61</v>
      </c>
      <c r="O431" s="8">
        <f>SalesDataTable[[#This Row],[Units Sold]]*SalesDataTable[[#This Row],[Unit Price]]</f>
        <v>93.22</v>
      </c>
      <c r="P431" s="9">
        <v>0</v>
      </c>
      <c r="Q431" s="21">
        <f>SalesDataTable[[#This Row],[Units Sold]]*SalesDataTable[[#This Row],[Unit Price]]*SalesDataTable[[#This Row],[Discount %]]</f>
        <v>0</v>
      </c>
      <c r="R431" s="8">
        <v>17.97</v>
      </c>
      <c r="S431" s="8">
        <f t="shared" si="24"/>
        <v>93.22</v>
      </c>
      <c r="T431" s="8">
        <f t="shared" si="25"/>
        <v>35.94</v>
      </c>
      <c r="U431" s="8">
        <f t="shared" si="26"/>
        <v>57.28</v>
      </c>
      <c r="V431" s="10">
        <f t="shared" si="27"/>
        <v>0.61446041621969538</v>
      </c>
    </row>
    <row r="432" spans="1:22" ht="15.6" x14ac:dyDescent="0.3">
      <c r="A432" s="3">
        <v>4264</v>
      </c>
      <c r="B432" s="4">
        <v>46106</v>
      </c>
      <c r="C432" s="5">
        <f>YEAR(SalesDataTable[[#This Row],[Order Date]])</f>
        <v>2026</v>
      </c>
      <c r="D432" s="6" t="str">
        <f>"Q"&amp;ROUNDUP(MONTH(SalesDataTable[[#This Row],[Order Date]])/3,0)</f>
        <v>Q1</v>
      </c>
      <c r="E432" s="5">
        <f>MONTH(SalesDataTable[[#This Row],[Order Date]])</f>
        <v>3</v>
      </c>
      <c r="F432" s="6" t="str">
        <f>TEXT(SalesDataTable[[#This Row],[Order Date]],"MMM")</f>
        <v>Mar</v>
      </c>
      <c r="G432" s="5" t="s">
        <v>31</v>
      </c>
      <c r="H432" s="5" t="s">
        <v>45</v>
      </c>
      <c r="I432" s="5" t="s">
        <v>22</v>
      </c>
      <c r="J432" s="5" t="s">
        <v>33</v>
      </c>
      <c r="K432" s="5" t="s">
        <v>34</v>
      </c>
      <c r="L432" s="5" t="s">
        <v>52</v>
      </c>
      <c r="M432" s="7">
        <v>1</v>
      </c>
      <c r="N432" s="8">
        <v>47.61</v>
      </c>
      <c r="O432" s="8">
        <f>SalesDataTable[[#This Row],[Units Sold]]*SalesDataTable[[#This Row],[Unit Price]]</f>
        <v>47.61</v>
      </c>
      <c r="P432" s="9">
        <v>0</v>
      </c>
      <c r="Q432" s="21">
        <f>SalesDataTable[[#This Row],[Units Sold]]*SalesDataTable[[#This Row],[Unit Price]]*SalesDataTable[[#This Row],[Discount %]]</f>
        <v>0</v>
      </c>
      <c r="R432" s="8">
        <v>18.89</v>
      </c>
      <c r="S432" s="8">
        <f t="shared" si="24"/>
        <v>47.61</v>
      </c>
      <c r="T432" s="8">
        <f t="shared" si="25"/>
        <v>18.89</v>
      </c>
      <c r="U432" s="8">
        <f t="shared" si="26"/>
        <v>28.72</v>
      </c>
      <c r="V432" s="10">
        <f t="shared" si="27"/>
        <v>0.60323461457676952</v>
      </c>
    </row>
    <row r="433" spans="1:22" ht="15.6" x14ac:dyDescent="0.3">
      <c r="A433" s="3">
        <v>4311</v>
      </c>
      <c r="B433" s="4">
        <v>46106</v>
      </c>
      <c r="C433" s="5">
        <f>YEAR(SalesDataTable[[#This Row],[Order Date]])</f>
        <v>2026</v>
      </c>
      <c r="D433" s="6" t="str">
        <f>"Q"&amp;ROUNDUP(MONTH(SalesDataTable[[#This Row],[Order Date]])/3,0)</f>
        <v>Q1</v>
      </c>
      <c r="E433" s="5">
        <f>MONTH(SalesDataTable[[#This Row],[Order Date]])</f>
        <v>3</v>
      </c>
      <c r="F433" s="6" t="str">
        <f>TEXT(SalesDataTable[[#This Row],[Order Date]],"MMM")</f>
        <v>Mar</v>
      </c>
      <c r="G433" s="5" t="s">
        <v>31</v>
      </c>
      <c r="H433" s="5" t="s">
        <v>32</v>
      </c>
      <c r="I433" s="5" t="s">
        <v>22</v>
      </c>
      <c r="J433" s="5" t="s">
        <v>33</v>
      </c>
      <c r="K433" s="5" t="s">
        <v>24</v>
      </c>
      <c r="L433" s="5" t="s">
        <v>46</v>
      </c>
      <c r="M433" s="7">
        <v>2</v>
      </c>
      <c r="N433" s="8">
        <v>40.880000000000003</v>
      </c>
      <c r="O433" s="8">
        <f>SalesDataTable[[#This Row],[Units Sold]]*SalesDataTable[[#This Row],[Unit Price]]</f>
        <v>81.760000000000005</v>
      </c>
      <c r="P433" s="9">
        <v>0.05</v>
      </c>
      <c r="Q433" s="21">
        <f>SalesDataTable[[#This Row],[Units Sold]]*SalesDataTable[[#This Row],[Unit Price]]*SalesDataTable[[#This Row],[Discount %]]</f>
        <v>4.0880000000000001</v>
      </c>
      <c r="R433" s="8">
        <v>16.39</v>
      </c>
      <c r="S433" s="8">
        <f t="shared" si="24"/>
        <v>77.671999999999997</v>
      </c>
      <c r="T433" s="8">
        <f t="shared" si="25"/>
        <v>32.78</v>
      </c>
      <c r="U433" s="8">
        <f t="shared" si="26"/>
        <v>44.891999999999996</v>
      </c>
      <c r="V433" s="10">
        <f t="shared" si="27"/>
        <v>0.57796889483983926</v>
      </c>
    </row>
    <row r="434" spans="1:22" ht="15.6" x14ac:dyDescent="0.3">
      <c r="A434" s="3">
        <v>4796</v>
      </c>
      <c r="B434" s="4">
        <v>46106</v>
      </c>
      <c r="C434" s="5">
        <f>YEAR(SalesDataTable[[#This Row],[Order Date]])</f>
        <v>2026</v>
      </c>
      <c r="D434" s="6" t="str">
        <f>"Q"&amp;ROUNDUP(MONTH(SalesDataTable[[#This Row],[Order Date]])/3,0)</f>
        <v>Q1</v>
      </c>
      <c r="E434" s="5">
        <f>MONTH(SalesDataTable[[#This Row],[Order Date]])</f>
        <v>3</v>
      </c>
      <c r="F434" s="6" t="str">
        <f>TEXT(SalesDataTable[[#This Row],[Order Date]],"MMM")</f>
        <v>Mar</v>
      </c>
      <c r="G434" s="5" t="s">
        <v>26</v>
      </c>
      <c r="H434" s="5" t="s">
        <v>63</v>
      </c>
      <c r="I434" s="5" t="s">
        <v>22</v>
      </c>
      <c r="J434" s="5" t="s">
        <v>33</v>
      </c>
      <c r="K434" s="5" t="s">
        <v>54</v>
      </c>
      <c r="L434" s="5" t="s">
        <v>55</v>
      </c>
      <c r="M434" s="7">
        <v>2</v>
      </c>
      <c r="N434" s="8">
        <v>39.409999999999997</v>
      </c>
      <c r="O434" s="8">
        <f>SalesDataTable[[#This Row],[Units Sold]]*SalesDataTable[[#This Row],[Unit Price]]</f>
        <v>78.819999999999993</v>
      </c>
      <c r="P434" s="9">
        <v>0.15</v>
      </c>
      <c r="Q434" s="21">
        <f>SalesDataTable[[#This Row],[Units Sold]]*SalesDataTable[[#This Row],[Unit Price]]*SalesDataTable[[#This Row],[Discount %]]</f>
        <v>11.822999999999999</v>
      </c>
      <c r="R434" s="8">
        <v>14.91</v>
      </c>
      <c r="S434" s="8">
        <f t="shared" si="24"/>
        <v>66.996999999999986</v>
      </c>
      <c r="T434" s="8">
        <f t="shared" si="25"/>
        <v>29.82</v>
      </c>
      <c r="U434" s="8">
        <f t="shared" si="26"/>
        <v>37.176999999999985</v>
      </c>
      <c r="V434" s="10">
        <f t="shared" si="27"/>
        <v>0.55490544352732207</v>
      </c>
    </row>
    <row r="435" spans="1:22" ht="15.6" x14ac:dyDescent="0.3">
      <c r="A435" s="3">
        <v>89</v>
      </c>
      <c r="B435" s="4">
        <v>46107</v>
      </c>
      <c r="C435" s="5">
        <f>YEAR(SalesDataTable[[#This Row],[Order Date]])</f>
        <v>2026</v>
      </c>
      <c r="D435" s="6" t="str">
        <f>"Q"&amp;ROUNDUP(MONTH(SalesDataTable[[#This Row],[Order Date]])/3,0)</f>
        <v>Q1</v>
      </c>
      <c r="E435" s="5">
        <f>MONTH(SalesDataTable[[#This Row],[Order Date]])</f>
        <v>3</v>
      </c>
      <c r="F435" s="6" t="str">
        <f>TEXT(SalesDataTable[[#This Row],[Order Date]],"MMM")</f>
        <v>Mar</v>
      </c>
      <c r="G435" s="5" t="s">
        <v>31</v>
      </c>
      <c r="H435" s="5" t="s">
        <v>59</v>
      </c>
      <c r="I435" s="5" t="s">
        <v>22</v>
      </c>
      <c r="J435" s="5" t="s">
        <v>23</v>
      </c>
      <c r="K435" s="5" t="s">
        <v>24</v>
      </c>
      <c r="L435" s="5" t="s">
        <v>46</v>
      </c>
      <c r="M435" s="7">
        <v>1</v>
      </c>
      <c r="N435" s="8">
        <v>40.82</v>
      </c>
      <c r="O435" s="8">
        <f>SalesDataTable[[#This Row],[Units Sold]]*SalesDataTable[[#This Row],[Unit Price]]</f>
        <v>40.82</v>
      </c>
      <c r="P435" s="9">
        <v>0.05</v>
      </c>
      <c r="Q435" s="21">
        <f>SalesDataTable[[#This Row],[Units Sold]]*SalesDataTable[[#This Row],[Unit Price]]*SalesDataTable[[#This Row],[Discount %]]</f>
        <v>2.0409999999999999</v>
      </c>
      <c r="R435" s="8">
        <v>16.940000000000001</v>
      </c>
      <c r="S435" s="8">
        <f t="shared" si="24"/>
        <v>38.778999999999996</v>
      </c>
      <c r="T435" s="8">
        <f t="shared" si="25"/>
        <v>16.940000000000001</v>
      </c>
      <c r="U435" s="8">
        <f t="shared" si="26"/>
        <v>21.838999999999995</v>
      </c>
      <c r="V435" s="10">
        <f t="shared" si="27"/>
        <v>0.56316563088269411</v>
      </c>
    </row>
    <row r="436" spans="1:22" ht="15.6" x14ac:dyDescent="0.3">
      <c r="A436" s="3">
        <v>487</v>
      </c>
      <c r="B436" s="4">
        <v>46107</v>
      </c>
      <c r="C436" s="5">
        <f>YEAR(SalesDataTable[[#This Row],[Order Date]])</f>
        <v>2026</v>
      </c>
      <c r="D436" s="6" t="str">
        <f>"Q"&amp;ROUNDUP(MONTH(SalesDataTable[[#This Row],[Order Date]])/3,0)</f>
        <v>Q1</v>
      </c>
      <c r="E436" s="5">
        <f>MONTH(SalesDataTable[[#This Row],[Order Date]])</f>
        <v>3</v>
      </c>
      <c r="F436" s="6" t="str">
        <f>TEXT(SalesDataTable[[#This Row],[Order Date]],"MMM")</f>
        <v>Mar</v>
      </c>
      <c r="G436" s="5" t="s">
        <v>40</v>
      </c>
      <c r="H436" s="5" t="s">
        <v>53</v>
      </c>
      <c r="I436" s="5" t="s">
        <v>39</v>
      </c>
      <c r="J436" s="5" t="s">
        <v>36</v>
      </c>
      <c r="K436" s="5" t="s">
        <v>34</v>
      </c>
      <c r="L436" s="5" t="s">
        <v>35</v>
      </c>
      <c r="M436" s="7">
        <v>3</v>
      </c>
      <c r="N436" s="8">
        <v>36.979999999999997</v>
      </c>
      <c r="O436" s="8">
        <f>SalesDataTable[[#This Row],[Units Sold]]*SalesDataTable[[#This Row],[Unit Price]]</f>
        <v>110.94</v>
      </c>
      <c r="P436" s="9">
        <v>0.1</v>
      </c>
      <c r="Q436" s="21">
        <f>SalesDataTable[[#This Row],[Units Sold]]*SalesDataTable[[#This Row],[Unit Price]]*SalesDataTable[[#This Row],[Discount %]]</f>
        <v>11.094000000000001</v>
      </c>
      <c r="R436" s="8">
        <v>13.65</v>
      </c>
      <c r="S436" s="8">
        <f t="shared" si="24"/>
        <v>99.846000000000004</v>
      </c>
      <c r="T436" s="8">
        <f t="shared" si="25"/>
        <v>40.950000000000003</v>
      </c>
      <c r="U436" s="8">
        <f t="shared" si="26"/>
        <v>58.896000000000001</v>
      </c>
      <c r="V436" s="10">
        <f t="shared" si="27"/>
        <v>0.58986839733189111</v>
      </c>
    </row>
    <row r="437" spans="1:22" ht="15.6" x14ac:dyDescent="0.3">
      <c r="A437" s="3">
        <v>1476</v>
      </c>
      <c r="B437" s="4">
        <v>46107</v>
      </c>
      <c r="C437" s="5">
        <f>YEAR(SalesDataTable[[#This Row],[Order Date]])</f>
        <v>2026</v>
      </c>
      <c r="D437" s="6" t="str">
        <f>"Q"&amp;ROUNDUP(MONTH(SalesDataTable[[#This Row],[Order Date]])/3,0)</f>
        <v>Q1</v>
      </c>
      <c r="E437" s="5">
        <f>MONTH(SalesDataTable[[#This Row],[Order Date]])</f>
        <v>3</v>
      </c>
      <c r="F437" s="6" t="str">
        <f>TEXT(SalesDataTable[[#This Row],[Order Date]],"MMM")</f>
        <v>Mar</v>
      </c>
      <c r="G437" s="5" t="s">
        <v>26</v>
      </c>
      <c r="H437" s="5" t="s">
        <v>63</v>
      </c>
      <c r="I437" s="5" t="s">
        <v>48</v>
      </c>
      <c r="J437" s="5" t="s">
        <v>33</v>
      </c>
      <c r="K437" s="5" t="s">
        <v>34</v>
      </c>
      <c r="L437" s="5" t="s">
        <v>35</v>
      </c>
      <c r="M437" s="7">
        <v>1</v>
      </c>
      <c r="N437" s="8">
        <v>35.700000000000003</v>
      </c>
      <c r="O437" s="8">
        <f>SalesDataTable[[#This Row],[Units Sold]]*SalesDataTable[[#This Row],[Unit Price]]</f>
        <v>35.700000000000003</v>
      </c>
      <c r="P437" s="9">
        <v>0.05</v>
      </c>
      <c r="Q437" s="21">
        <f>SalesDataTable[[#This Row],[Units Sold]]*SalesDataTable[[#This Row],[Unit Price]]*SalesDataTable[[#This Row],[Discount %]]</f>
        <v>1.7850000000000001</v>
      </c>
      <c r="R437" s="8">
        <v>13.91</v>
      </c>
      <c r="S437" s="8">
        <f t="shared" si="24"/>
        <v>33.914999999999999</v>
      </c>
      <c r="T437" s="8">
        <f t="shared" si="25"/>
        <v>13.91</v>
      </c>
      <c r="U437" s="8">
        <f t="shared" si="26"/>
        <v>20.004999999999999</v>
      </c>
      <c r="V437" s="10">
        <f t="shared" si="27"/>
        <v>0.58985699542975079</v>
      </c>
    </row>
    <row r="438" spans="1:22" ht="15.6" x14ac:dyDescent="0.3">
      <c r="A438" s="3">
        <v>2145</v>
      </c>
      <c r="B438" s="4">
        <v>46107</v>
      </c>
      <c r="C438" s="5">
        <f>YEAR(SalesDataTable[[#This Row],[Order Date]])</f>
        <v>2026</v>
      </c>
      <c r="D438" s="6" t="str">
        <f>"Q"&amp;ROUNDUP(MONTH(SalesDataTable[[#This Row],[Order Date]])/3,0)</f>
        <v>Q1</v>
      </c>
      <c r="E438" s="5">
        <f>MONTH(SalesDataTable[[#This Row],[Order Date]])</f>
        <v>3</v>
      </c>
      <c r="F438" s="6" t="str">
        <f>TEXT(SalesDataTable[[#This Row],[Order Date]],"MMM")</f>
        <v>Mar</v>
      </c>
      <c r="G438" s="5" t="s">
        <v>40</v>
      </c>
      <c r="H438" s="5" t="s">
        <v>53</v>
      </c>
      <c r="I438" s="5" t="s">
        <v>39</v>
      </c>
      <c r="J438" s="5" t="s">
        <v>23</v>
      </c>
      <c r="K438" s="5" t="s">
        <v>24</v>
      </c>
      <c r="L438" s="5" t="s">
        <v>46</v>
      </c>
      <c r="M438" s="7">
        <v>1</v>
      </c>
      <c r="N438" s="8">
        <v>39.53</v>
      </c>
      <c r="O438" s="8">
        <f>SalesDataTable[[#This Row],[Units Sold]]*SalesDataTable[[#This Row],[Unit Price]]</f>
        <v>39.53</v>
      </c>
      <c r="P438" s="9">
        <v>0.05</v>
      </c>
      <c r="Q438" s="21">
        <f>SalesDataTable[[#This Row],[Units Sold]]*SalesDataTable[[#This Row],[Unit Price]]*SalesDataTable[[#This Row],[Discount %]]</f>
        <v>1.9765000000000001</v>
      </c>
      <c r="R438" s="8">
        <v>17.170000000000002</v>
      </c>
      <c r="S438" s="8">
        <f t="shared" si="24"/>
        <v>37.5535</v>
      </c>
      <c r="T438" s="8">
        <f t="shared" si="25"/>
        <v>17.170000000000002</v>
      </c>
      <c r="U438" s="8">
        <f t="shared" si="26"/>
        <v>20.383499999999998</v>
      </c>
      <c r="V438" s="10">
        <f t="shared" si="27"/>
        <v>0.54278562584046752</v>
      </c>
    </row>
    <row r="439" spans="1:22" ht="15.6" x14ac:dyDescent="0.3">
      <c r="A439" s="3">
        <v>2999</v>
      </c>
      <c r="B439" s="4">
        <v>46107</v>
      </c>
      <c r="C439" s="5">
        <f>YEAR(SalesDataTable[[#This Row],[Order Date]])</f>
        <v>2026</v>
      </c>
      <c r="D439" s="6" t="str">
        <f>"Q"&amp;ROUNDUP(MONTH(SalesDataTable[[#This Row],[Order Date]])/3,0)</f>
        <v>Q1</v>
      </c>
      <c r="E439" s="5">
        <f>MONTH(SalesDataTable[[#This Row],[Order Date]])</f>
        <v>3</v>
      </c>
      <c r="F439" s="6" t="str">
        <f>TEXT(SalesDataTable[[#This Row],[Order Date]],"MMM")</f>
        <v>Mar</v>
      </c>
      <c r="G439" s="5" t="s">
        <v>31</v>
      </c>
      <c r="H439" s="5" t="s">
        <v>38</v>
      </c>
      <c r="I439" s="5" t="s">
        <v>39</v>
      </c>
      <c r="J439" s="5" t="s">
        <v>23</v>
      </c>
      <c r="K439" s="5" t="s">
        <v>34</v>
      </c>
      <c r="L439" s="5" t="s">
        <v>35</v>
      </c>
      <c r="M439" s="7">
        <v>2</v>
      </c>
      <c r="N439" s="8">
        <v>35.75</v>
      </c>
      <c r="O439" s="8">
        <f>SalesDataTable[[#This Row],[Units Sold]]*SalesDataTable[[#This Row],[Unit Price]]</f>
        <v>71.5</v>
      </c>
      <c r="P439" s="9">
        <v>0</v>
      </c>
      <c r="Q439" s="21">
        <f>SalesDataTable[[#This Row],[Units Sold]]*SalesDataTable[[#This Row],[Unit Price]]*SalesDataTable[[#This Row],[Discount %]]</f>
        <v>0</v>
      </c>
      <c r="R439" s="8">
        <v>13.28</v>
      </c>
      <c r="S439" s="8">
        <f t="shared" si="24"/>
        <v>71.5</v>
      </c>
      <c r="T439" s="8">
        <f t="shared" si="25"/>
        <v>26.56</v>
      </c>
      <c r="U439" s="8">
        <f t="shared" si="26"/>
        <v>44.94</v>
      </c>
      <c r="V439" s="10">
        <f t="shared" si="27"/>
        <v>0.62853146853146846</v>
      </c>
    </row>
    <row r="440" spans="1:22" ht="15.6" x14ac:dyDescent="0.3">
      <c r="A440" s="3">
        <v>4464</v>
      </c>
      <c r="B440" s="4">
        <v>46107</v>
      </c>
      <c r="C440" s="5">
        <f>YEAR(SalesDataTable[[#This Row],[Order Date]])</f>
        <v>2026</v>
      </c>
      <c r="D440" s="6" t="str">
        <f>"Q"&amp;ROUNDUP(MONTH(SalesDataTable[[#This Row],[Order Date]])/3,0)</f>
        <v>Q1</v>
      </c>
      <c r="E440" s="5">
        <f>MONTH(SalesDataTable[[#This Row],[Order Date]])</f>
        <v>3</v>
      </c>
      <c r="F440" s="6" t="str">
        <f>TEXT(SalesDataTable[[#This Row],[Order Date]],"MMM")</f>
        <v>Mar</v>
      </c>
      <c r="G440" s="5" t="s">
        <v>31</v>
      </c>
      <c r="H440" s="5" t="s">
        <v>32</v>
      </c>
      <c r="I440" s="5" t="s">
        <v>22</v>
      </c>
      <c r="J440" s="5" t="s">
        <v>36</v>
      </c>
      <c r="K440" s="5" t="s">
        <v>54</v>
      </c>
      <c r="L440" s="5" t="s">
        <v>65</v>
      </c>
      <c r="M440" s="7">
        <v>2</v>
      </c>
      <c r="N440" s="8">
        <v>50.17</v>
      </c>
      <c r="O440" s="8">
        <f>SalesDataTable[[#This Row],[Units Sold]]*SalesDataTable[[#This Row],[Unit Price]]</f>
        <v>100.34</v>
      </c>
      <c r="P440" s="9">
        <v>0</v>
      </c>
      <c r="Q440" s="21">
        <f>SalesDataTable[[#This Row],[Units Sold]]*SalesDataTable[[#This Row],[Unit Price]]*SalesDataTable[[#This Row],[Discount %]]</f>
        <v>0</v>
      </c>
      <c r="R440" s="8">
        <v>22.37</v>
      </c>
      <c r="S440" s="8">
        <f t="shared" si="24"/>
        <v>100.34</v>
      </c>
      <c r="T440" s="8">
        <f t="shared" si="25"/>
        <v>44.74</v>
      </c>
      <c r="U440" s="8">
        <f t="shared" si="26"/>
        <v>55.6</v>
      </c>
      <c r="V440" s="10">
        <f t="shared" si="27"/>
        <v>0.55411600558102447</v>
      </c>
    </row>
    <row r="441" spans="1:22" ht="15.6" x14ac:dyDescent="0.3">
      <c r="A441" s="3">
        <v>4978</v>
      </c>
      <c r="B441" s="4">
        <v>46107</v>
      </c>
      <c r="C441" s="5">
        <f>YEAR(SalesDataTable[[#This Row],[Order Date]])</f>
        <v>2026</v>
      </c>
      <c r="D441" s="6" t="str">
        <f>"Q"&amp;ROUNDUP(MONTH(SalesDataTable[[#This Row],[Order Date]])/3,0)</f>
        <v>Q1</v>
      </c>
      <c r="E441" s="5">
        <f>MONTH(SalesDataTable[[#This Row],[Order Date]])</f>
        <v>3</v>
      </c>
      <c r="F441" s="6" t="str">
        <f>TEXT(SalesDataTable[[#This Row],[Order Date]],"MMM")</f>
        <v>Mar</v>
      </c>
      <c r="G441" s="5" t="s">
        <v>20</v>
      </c>
      <c r="H441" s="5" t="s">
        <v>56</v>
      </c>
      <c r="I441" s="5" t="s">
        <v>22</v>
      </c>
      <c r="J441" s="5" t="s">
        <v>33</v>
      </c>
      <c r="K441" s="5" t="s">
        <v>54</v>
      </c>
      <c r="L441" s="5" t="s">
        <v>55</v>
      </c>
      <c r="M441" s="7">
        <v>5</v>
      </c>
      <c r="N441" s="8">
        <v>41.32</v>
      </c>
      <c r="O441" s="8">
        <f>SalesDataTable[[#This Row],[Units Sold]]*SalesDataTable[[#This Row],[Unit Price]]</f>
        <v>206.6</v>
      </c>
      <c r="P441" s="9">
        <v>0</v>
      </c>
      <c r="Q441" s="21">
        <f>SalesDataTable[[#This Row],[Units Sold]]*SalesDataTable[[#This Row],[Unit Price]]*SalesDataTable[[#This Row],[Discount %]]</f>
        <v>0</v>
      </c>
      <c r="R441" s="8">
        <v>15.09</v>
      </c>
      <c r="S441" s="8">
        <f t="shared" si="24"/>
        <v>206.6</v>
      </c>
      <c r="T441" s="8">
        <f t="shared" si="25"/>
        <v>75.45</v>
      </c>
      <c r="U441" s="8">
        <f t="shared" si="26"/>
        <v>131.14999999999998</v>
      </c>
      <c r="V441" s="10">
        <f t="shared" si="27"/>
        <v>0.63480154888673757</v>
      </c>
    </row>
    <row r="442" spans="1:22" ht="15.6" x14ac:dyDescent="0.3">
      <c r="A442" s="3">
        <v>130</v>
      </c>
      <c r="B442" s="4">
        <v>46108</v>
      </c>
      <c r="C442" s="5">
        <f>YEAR(SalesDataTable[[#This Row],[Order Date]])</f>
        <v>2026</v>
      </c>
      <c r="D442" s="6" t="str">
        <f>"Q"&amp;ROUNDUP(MONTH(SalesDataTable[[#This Row],[Order Date]])/3,0)</f>
        <v>Q1</v>
      </c>
      <c r="E442" s="5">
        <f>MONTH(SalesDataTable[[#This Row],[Order Date]])</f>
        <v>3</v>
      </c>
      <c r="F442" s="6" t="str">
        <f>TEXT(SalesDataTable[[#This Row],[Order Date]],"MMM")</f>
        <v>Mar</v>
      </c>
      <c r="G442" s="5" t="s">
        <v>40</v>
      </c>
      <c r="H442" s="5" t="s">
        <v>51</v>
      </c>
      <c r="I442" s="5" t="s">
        <v>48</v>
      </c>
      <c r="J442" s="5" t="s">
        <v>33</v>
      </c>
      <c r="K442" s="5" t="s">
        <v>29</v>
      </c>
      <c r="L442" s="5" t="s">
        <v>57</v>
      </c>
      <c r="M442" s="7">
        <v>3</v>
      </c>
      <c r="N442" s="8">
        <v>152.4</v>
      </c>
      <c r="O442" s="8">
        <f>SalesDataTable[[#This Row],[Units Sold]]*SalesDataTable[[#This Row],[Unit Price]]</f>
        <v>457.20000000000005</v>
      </c>
      <c r="P442" s="9">
        <v>0.05</v>
      </c>
      <c r="Q442" s="21">
        <f>SalesDataTable[[#This Row],[Units Sold]]*SalesDataTable[[#This Row],[Unit Price]]*SalesDataTable[[#This Row],[Discount %]]</f>
        <v>22.860000000000003</v>
      </c>
      <c r="R442" s="8">
        <v>79.97</v>
      </c>
      <c r="S442" s="8">
        <f t="shared" si="24"/>
        <v>434.34000000000003</v>
      </c>
      <c r="T442" s="8">
        <f t="shared" si="25"/>
        <v>239.91</v>
      </c>
      <c r="U442" s="8">
        <f t="shared" si="26"/>
        <v>194.43000000000004</v>
      </c>
      <c r="V442" s="10">
        <f t="shared" si="27"/>
        <v>0.44764470230694853</v>
      </c>
    </row>
    <row r="443" spans="1:22" ht="15.6" x14ac:dyDescent="0.3">
      <c r="A443" s="3">
        <v>848</v>
      </c>
      <c r="B443" s="4">
        <v>46108</v>
      </c>
      <c r="C443" s="5">
        <f>YEAR(SalesDataTable[[#This Row],[Order Date]])</f>
        <v>2026</v>
      </c>
      <c r="D443" s="6" t="str">
        <f>"Q"&amp;ROUNDUP(MONTH(SalesDataTable[[#This Row],[Order Date]])/3,0)</f>
        <v>Q1</v>
      </c>
      <c r="E443" s="5">
        <f>MONTH(SalesDataTable[[#This Row],[Order Date]])</f>
        <v>3</v>
      </c>
      <c r="F443" s="6" t="str">
        <f>TEXT(SalesDataTable[[#This Row],[Order Date]],"MMM")</f>
        <v>Mar</v>
      </c>
      <c r="G443" s="5" t="s">
        <v>20</v>
      </c>
      <c r="H443" s="5" t="s">
        <v>21</v>
      </c>
      <c r="I443" s="5" t="s">
        <v>22</v>
      </c>
      <c r="J443" s="5" t="s">
        <v>33</v>
      </c>
      <c r="K443" s="5" t="s">
        <v>54</v>
      </c>
      <c r="L443" s="5" t="s">
        <v>62</v>
      </c>
      <c r="M443" s="7">
        <v>1</v>
      </c>
      <c r="N443" s="8">
        <v>36.299999999999997</v>
      </c>
      <c r="O443" s="8">
        <f>SalesDataTable[[#This Row],[Units Sold]]*SalesDataTable[[#This Row],[Unit Price]]</f>
        <v>36.299999999999997</v>
      </c>
      <c r="P443" s="9">
        <v>0</v>
      </c>
      <c r="Q443" s="21">
        <f>SalesDataTable[[#This Row],[Units Sold]]*SalesDataTable[[#This Row],[Unit Price]]*SalesDataTable[[#This Row],[Discount %]]</f>
        <v>0</v>
      </c>
      <c r="R443" s="8">
        <v>14.1</v>
      </c>
      <c r="S443" s="8">
        <f t="shared" si="24"/>
        <v>36.299999999999997</v>
      </c>
      <c r="T443" s="8">
        <f t="shared" si="25"/>
        <v>14.1</v>
      </c>
      <c r="U443" s="8">
        <f t="shared" si="26"/>
        <v>22.199999999999996</v>
      </c>
      <c r="V443" s="10">
        <f t="shared" si="27"/>
        <v>0.61157024793388426</v>
      </c>
    </row>
    <row r="444" spans="1:22" ht="15.6" x14ac:dyDescent="0.3">
      <c r="A444" s="3">
        <v>1359</v>
      </c>
      <c r="B444" s="4">
        <v>46108</v>
      </c>
      <c r="C444" s="5">
        <f>YEAR(SalesDataTable[[#This Row],[Order Date]])</f>
        <v>2026</v>
      </c>
      <c r="D444" s="6" t="str">
        <f>"Q"&amp;ROUNDUP(MONTH(SalesDataTable[[#This Row],[Order Date]])/3,0)</f>
        <v>Q1</v>
      </c>
      <c r="E444" s="5">
        <f>MONTH(SalesDataTable[[#This Row],[Order Date]])</f>
        <v>3</v>
      </c>
      <c r="F444" s="6" t="str">
        <f>TEXT(SalesDataTable[[#This Row],[Order Date]],"MMM")</f>
        <v>Mar</v>
      </c>
      <c r="G444" s="5" t="s">
        <v>31</v>
      </c>
      <c r="H444" s="5" t="s">
        <v>45</v>
      </c>
      <c r="I444" s="5" t="s">
        <v>22</v>
      </c>
      <c r="J444" s="5" t="s">
        <v>23</v>
      </c>
      <c r="K444" s="5" t="s">
        <v>34</v>
      </c>
      <c r="L444" s="5" t="s">
        <v>52</v>
      </c>
      <c r="M444" s="7">
        <v>3</v>
      </c>
      <c r="N444" s="8">
        <v>46.24</v>
      </c>
      <c r="O444" s="8">
        <f>SalesDataTable[[#This Row],[Units Sold]]*SalesDataTable[[#This Row],[Unit Price]]</f>
        <v>138.72</v>
      </c>
      <c r="P444" s="9">
        <v>0.1</v>
      </c>
      <c r="Q444" s="21">
        <f>SalesDataTable[[#This Row],[Units Sold]]*SalesDataTable[[#This Row],[Unit Price]]*SalesDataTable[[#This Row],[Discount %]]</f>
        <v>13.872</v>
      </c>
      <c r="R444" s="8">
        <v>18.2</v>
      </c>
      <c r="S444" s="8">
        <f t="shared" si="24"/>
        <v>124.848</v>
      </c>
      <c r="T444" s="8">
        <f t="shared" si="25"/>
        <v>54.599999999999994</v>
      </c>
      <c r="U444" s="8">
        <f t="shared" si="26"/>
        <v>70.248000000000005</v>
      </c>
      <c r="V444" s="10">
        <f t="shared" si="27"/>
        <v>0.56266820453671673</v>
      </c>
    </row>
    <row r="445" spans="1:22" ht="15.6" x14ac:dyDescent="0.3">
      <c r="A445" s="3">
        <v>2379</v>
      </c>
      <c r="B445" s="4">
        <v>46108</v>
      </c>
      <c r="C445" s="5">
        <f>YEAR(SalesDataTable[[#This Row],[Order Date]])</f>
        <v>2026</v>
      </c>
      <c r="D445" s="6" t="str">
        <f>"Q"&amp;ROUNDUP(MONTH(SalesDataTable[[#This Row],[Order Date]])/3,0)</f>
        <v>Q1</v>
      </c>
      <c r="E445" s="5">
        <f>MONTH(SalesDataTable[[#This Row],[Order Date]])</f>
        <v>3</v>
      </c>
      <c r="F445" s="6" t="str">
        <f>TEXT(SalesDataTable[[#This Row],[Order Date]],"MMM")</f>
        <v>Mar</v>
      </c>
      <c r="G445" s="5" t="s">
        <v>20</v>
      </c>
      <c r="H445" s="5" t="s">
        <v>21</v>
      </c>
      <c r="I445" s="5" t="s">
        <v>39</v>
      </c>
      <c r="J445" s="5" t="s">
        <v>23</v>
      </c>
      <c r="K445" s="5" t="s">
        <v>34</v>
      </c>
      <c r="L445" s="5" t="s">
        <v>68</v>
      </c>
      <c r="M445" s="7">
        <v>2</v>
      </c>
      <c r="N445" s="8">
        <v>165.58</v>
      </c>
      <c r="O445" s="8">
        <f>SalesDataTable[[#This Row],[Units Sold]]*SalesDataTable[[#This Row],[Unit Price]]</f>
        <v>331.16</v>
      </c>
      <c r="P445" s="9">
        <v>0</v>
      </c>
      <c r="Q445" s="21">
        <f>SalesDataTable[[#This Row],[Units Sold]]*SalesDataTable[[#This Row],[Unit Price]]*SalesDataTable[[#This Row],[Discount %]]</f>
        <v>0</v>
      </c>
      <c r="R445" s="8">
        <v>86.16</v>
      </c>
      <c r="S445" s="8">
        <f t="shared" si="24"/>
        <v>331.16</v>
      </c>
      <c r="T445" s="8">
        <f t="shared" si="25"/>
        <v>172.32</v>
      </c>
      <c r="U445" s="8">
        <f t="shared" si="26"/>
        <v>158.84000000000003</v>
      </c>
      <c r="V445" s="10">
        <f t="shared" si="27"/>
        <v>0.47964730039859893</v>
      </c>
    </row>
    <row r="446" spans="1:22" ht="15.6" x14ac:dyDescent="0.3">
      <c r="A446" s="3">
        <v>2987</v>
      </c>
      <c r="B446" s="4">
        <v>46108</v>
      </c>
      <c r="C446" s="5">
        <f>YEAR(SalesDataTable[[#This Row],[Order Date]])</f>
        <v>2026</v>
      </c>
      <c r="D446" s="6" t="str">
        <f>"Q"&amp;ROUNDUP(MONTH(SalesDataTable[[#This Row],[Order Date]])/3,0)</f>
        <v>Q1</v>
      </c>
      <c r="E446" s="5">
        <f>MONTH(SalesDataTable[[#This Row],[Order Date]])</f>
        <v>3</v>
      </c>
      <c r="F446" s="6" t="str">
        <f>TEXT(SalesDataTable[[#This Row],[Order Date]],"MMM")</f>
        <v>Mar</v>
      </c>
      <c r="G446" s="5" t="s">
        <v>20</v>
      </c>
      <c r="H446" s="5" t="s">
        <v>56</v>
      </c>
      <c r="I446" s="5" t="s">
        <v>22</v>
      </c>
      <c r="J446" s="5" t="s">
        <v>23</v>
      </c>
      <c r="K446" s="5" t="s">
        <v>43</v>
      </c>
      <c r="L446" s="5" t="s">
        <v>71</v>
      </c>
      <c r="M446" s="7">
        <v>4</v>
      </c>
      <c r="N446" s="8">
        <v>121.49</v>
      </c>
      <c r="O446" s="8">
        <f>SalesDataTable[[#This Row],[Units Sold]]*SalesDataTable[[#This Row],[Unit Price]]</f>
        <v>485.96</v>
      </c>
      <c r="P446" s="9">
        <v>0</v>
      </c>
      <c r="Q446" s="21">
        <f>SalesDataTable[[#This Row],[Units Sold]]*SalesDataTable[[#This Row],[Unit Price]]*SalesDataTable[[#This Row],[Discount %]]</f>
        <v>0</v>
      </c>
      <c r="R446" s="8">
        <v>62.01</v>
      </c>
      <c r="S446" s="8">
        <f t="shared" si="24"/>
        <v>485.96</v>
      </c>
      <c r="T446" s="8">
        <f t="shared" si="25"/>
        <v>248.04</v>
      </c>
      <c r="U446" s="8">
        <f t="shared" si="26"/>
        <v>237.92</v>
      </c>
      <c r="V446" s="10">
        <f t="shared" si="27"/>
        <v>0.4895876203802782</v>
      </c>
    </row>
    <row r="447" spans="1:22" ht="15.6" x14ac:dyDescent="0.3">
      <c r="A447" s="3">
        <v>3121</v>
      </c>
      <c r="B447" s="4">
        <v>46108</v>
      </c>
      <c r="C447" s="5">
        <f>YEAR(SalesDataTable[[#This Row],[Order Date]])</f>
        <v>2026</v>
      </c>
      <c r="D447" s="6" t="str">
        <f>"Q"&amp;ROUNDUP(MONTH(SalesDataTable[[#This Row],[Order Date]])/3,0)</f>
        <v>Q1</v>
      </c>
      <c r="E447" s="5">
        <f>MONTH(SalesDataTable[[#This Row],[Order Date]])</f>
        <v>3</v>
      </c>
      <c r="F447" s="6" t="str">
        <f>TEXT(SalesDataTable[[#This Row],[Order Date]],"MMM")</f>
        <v>Mar</v>
      </c>
      <c r="G447" s="5" t="s">
        <v>26</v>
      </c>
      <c r="H447" s="5" t="s">
        <v>63</v>
      </c>
      <c r="I447" s="5" t="s">
        <v>39</v>
      </c>
      <c r="J447" s="5" t="s">
        <v>33</v>
      </c>
      <c r="K447" s="5" t="s">
        <v>24</v>
      </c>
      <c r="L447" s="5" t="s">
        <v>25</v>
      </c>
      <c r="M447" s="7">
        <v>5</v>
      </c>
      <c r="N447" s="8">
        <v>81.84</v>
      </c>
      <c r="O447" s="8">
        <f>SalesDataTable[[#This Row],[Units Sold]]*SalesDataTable[[#This Row],[Unit Price]]</f>
        <v>409.20000000000005</v>
      </c>
      <c r="P447" s="9">
        <v>0.1</v>
      </c>
      <c r="Q447" s="21">
        <f>SalesDataTable[[#This Row],[Units Sold]]*SalesDataTable[[#This Row],[Unit Price]]*SalesDataTable[[#This Row],[Discount %]]</f>
        <v>40.920000000000009</v>
      </c>
      <c r="R447" s="8">
        <v>42.7</v>
      </c>
      <c r="S447" s="8">
        <f t="shared" si="24"/>
        <v>368.28000000000003</v>
      </c>
      <c r="T447" s="8">
        <f t="shared" si="25"/>
        <v>213.5</v>
      </c>
      <c r="U447" s="8">
        <f t="shared" si="26"/>
        <v>154.78000000000003</v>
      </c>
      <c r="V447" s="10">
        <f t="shared" si="27"/>
        <v>0.42027804931030743</v>
      </c>
    </row>
    <row r="448" spans="1:22" ht="15.6" x14ac:dyDescent="0.3">
      <c r="A448" s="3">
        <v>4445</v>
      </c>
      <c r="B448" s="4">
        <v>46108</v>
      </c>
      <c r="C448" s="5">
        <f>YEAR(SalesDataTable[[#This Row],[Order Date]])</f>
        <v>2026</v>
      </c>
      <c r="D448" s="6" t="str">
        <f>"Q"&amp;ROUNDUP(MONTH(SalesDataTable[[#This Row],[Order Date]])/3,0)</f>
        <v>Q1</v>
      </c>
      <c r="E448" s="5">
        <f>MONTH(SalesDataTable[[#This Row],[Order Date]])</f>
        <v>3</v>
      </c>
      <c r="F448" s="6" t="str">
        <f>TEXT(SalesDataTable[[#This Row],[Order Date]],"MMM")</f>
        <v>Mar</v>
      </c>
      <c r="G448" s="5" t="s">
        <v>26</v>
      </c>
      <c r="H448" s="5" t="s">
        <v>61</v>
      </c>
      <c r="I448" s="5" t="s">
        <v>22</v>
      </c>
      <c r="J448" s="5" t="s">
        <v>33</v>
      </c>
      <c r="K448" s="5" t="s">
        <v>29</v>
      </c>
      <c r="L448" s="5" t="s">
        <v>57</v>
      </c>
      <c r="M448" s="7">
        <v>1</v>
      </c>
      <c r="N448" s="8">
        <v>151.47999999999999</v>
      </c>
      <c r="O448" s="8">
        <f>SalesDataTable[[#This Row],[Units Sold]]*SalesDataTable[[#This Row],[Unit Price]]</f>
        <v>151.47999999999999</v>
      </c>
      <c r="P448" s="9">
        <v>0</v>
      </c>
      <c r="Q448" s="21">
        <f>SalesDataTable[[#This Row],[Units Sold]]*SalesDataTable[[#This Row],[Unit Price]]*SalesDataTable[[#This Row],[Discount %]]</f>
        <v>0</v>
      </c>
      <c r="R448" s="8">
        <v>79.41</v>
      </c>
      <c r="S448" s="8">
        <f t="shared" si="24"/>
        <v>151.47999999999999</v>
      </c>
      <c r="T448" s="8">
        <f t="shared" si="25"/>
        <v>79.41</v>
      </c>
      <c r="U448" s="8">
        <f t="shared" si="26"/>
        <v>72.069999999999993</v>
      </c>
      <c r="V448" s="10">
        <f t="shared" si="27"/>
        <v>0.47577237919197252</v>
      </c>
    </row>
    <row r="449" spans="1:22" ht="15.6" x14ac:dyDescent="0.3">
      <c r="A449" s="3">
        <v>441</v>
      </c>
      <c r="B449" s="4">
        <v>46109</v>
      </c>
      <c r="C449" s="5">
        <f>YEAR(SalesDataTable[[#This Row],[Order Date]])</f>
        <v>2026</v>
      </c>
      <c r="D449" s="6" t="str">
        <f>"Q"&amp;ROUNDUP(MONTH(SalesDataTable[[#This Row],[Order Date]])/3,0)</f>
        <v>Q1</v>
      </c>
      <c r="E449" s="5">
        <f>MONTH(SalesDataTable[[#This Row],[Order Date]])</f>
        <v>3</v>
      </c>
      <c r="F449" s="6" t="str">
        <f>TEXT(SalesDataTable[[#This Row],[Order Date]],"MMM")</f>
        <v>Mar</v>
      </c>
      <c r="G449" s="5" t="s">
        <v>20</v>
      </c>
      <c r="H449" s="5" t="s">
        <v>70</v>
      </c>
      <c r="I449" s="5" t="s">
        <v>39</v>
      </c>
      <c r="J449" s="5" t="s">
        <v>33</v>
      </c>
      <c r="K449" s="5" t="s">
        <v>54</v>
      </c>
      <c r="L449" s="5" t="s">
        <v>65</v>
      </c>
      <c r="M449" s="7">
        <v>1</v>
      </c>
      <c r="N449" s="8">
        <v>51.02</v>
      </c>
      <c r="O449" s="8">
        <f>SalesDataTable[[#This Row],[Units Sold]]*SalesDataTable[[#This Row],[Unit Price]]</f>
        <v>51.02</v>
      </c>
      <c r="P449" s="9">
        <v>0.05</v>
      </c>
      <c r="Q449" s="21">
        <f>SalesDataTable[[#This Row],[Units Sold]]*SalesDataTable[[#This Row],[Unit Price]]*SalesDataTable[[#This Row],[Discount %]]</f>
        <v>2.5510000000000002</v>
      </c>
      <c r="R449" s="8">
        <v>21.94</v>
      </c>
      <c r="S449" s="8">
        <f t="shared" si="24"/>
        <v>48.469000000000001</v>
      </c>
      <c r="T449" s="8">
        <f t="shared" si="25"/>
        <v>21.94</v>
      </c>
      <c r="U449" s="8">
        <f t="shared" si="26"/>
        <v>26.529</v>
      </c>
      <c r="V449" s="10">
        <f t="shared" si="27"/>
        <v>0.54733953661102974</v>
      </c>
    </row>
    <row r="450" spans="1:22" ht="15.6" x14ac:dyDescent="0.3">
      <c r="A450" s="3">
        <v>4608</v>
      </c>
      <c r="B450" s="4">
        <v>46109</v>
      </c>
      <c r="C450" s="5">
        <f>YEAR(SalesDataTable[[#This Row],[Order Date]])</f>
        <v>2026</v>
      </c>
      <c r="D450" s="6" t="str">
        <f>"Q"&amp;ROUNDUP(MONTH(SalesDataTable[[#This Row],[Order Date]])/3,0)</f>
        <v>Q1</v>
      </c>
      <c r="E450" s="5">
        <f>MONTH(SalesDataTable[[#This Row],[Order Date]])</f>
        <v>3</v>
      </c>
      <c r="F450" s="6" t="str">
        <f>TEXT(SalesDataTable[[#This Row],[Order Date]],"MMM")</f>
        <v>Mar</v>
      </c>
      <c r="G450" s="5" t="s">
        <v>31</v>
      </c>
      <c r="H450" s="5" t="s">
        <v>32</v>
      </c>
      <c r="I450" s="5" t="s">
        <v>28</v>
      </c>
      <c r="J450" s="5" t="s">
        <v>36</v>
      </c>
      <c r="K450" s="5" t="s">
        <v>24</v>
      </c>
      <c r="L450" s="5" t="s">
        <v>46</v>
      </c>
      <c r="M450" s="7">
        <v>8</v>
      </c>
      <c r="N450" s="8">
        <v>40.86</v>
      </c>
      <c r="O450" s="8">
        <f>SalesDataTable[[#This Row],[Units Sold]]*SalesDataTable[[#This Row],[Unit Price]]</f>
        <v>326.88</v>
      </c>
      <c r="P450" s="9">
        <v>0.1</v>
      </c>
      <c r="Q450" s="21">
        <f>SalesDataTable[[#This Row],[Units Sold]]*SalesDataTable[[#This Row],[Unit Price]]*SalesDataTable[[#This Row],[Discount %]]</f>
        <v>32.688000000000002</v>
      </c>
      <c r="R450" s="8">
        <v>16.34</v>
      </c>
      <c r="S450" s="8">
        <f t="shared" ref="S450:S513" si="28">M450*N450*(1-P450)</f>
        <v>294.19200000000001</v>
      </c>
      <c r="T450" s="8">
        <f t="shared" ref="T450:T513" si="29">M450*R450</f>
        <v>130.72</v>
      </c>
      <c r="U450" s="8">
        <f t="shared" ref="U450:U513" si="30">S450-T450</f>
        <v>163.47200000000001</v>
      </c>
      <c r="V450" s="10">
        <f t="shared" ref="V450:V513" si="31">IFERROR(U450/S450,0)</f>
        <v>0.55566432805786703</v>
      </c>
    </row>
    <row r="451" spans="1:22" ht="15.6" x14ac:dyDescent="0.3">
      <c r="A451" s="3">
        <v>4914</v>
      </c>
      <c r="B451" s="4">
        <v>46109</v>
      </c>
      <c r="C451" s="5">
        <f>YEAR(SalesDataTable[[#This Row],[Order Date]])</f>
        <v>2026</v>
      </c>
      <c r="D451" s="6" t="str">
        <f>"Q"&amp;ROUNDUP(MONTH(SalesDataTable[[#This Row],[Order Date]])/3,0)</f>
        <v>Q1</v>
      </c>
      <c r="E451" s="5">
        <f>MONTH(SalesDataTable[[#This Row],[Order Date]])</f>
        <v>3</v>
      </c>
      <c r="F451" s="6" t="str">
        <f>TEXT(SalesDataTable[[#This Row],[Order Date]],"MMM")</f>
        <v>Mar</v>
      </c>
      <c r="G451" s="5" t="s">
        <v>20</v>
      </c>
      <c r="H451" s="5" t="s">
        <v>56</v>
      </c>
      <c r="I451" s="5" t="s">
        <v>22</v>
      </c>
      <c r="J451" s="5" t="s">
        <v>33</v>
      </c>
      <c r="K451" s="5" t="s">
        <v>34</v>
      </c>
      <c r="L451" s="5" t="s">
        <v>68</v>
      </c>
      <c r="M451" s="7">
        <v>5</v>
      </c>
      <c r="N451" s="8">
        <v>163.33000000000001</v>
      </c>
      <c r="O451" s="8">
        <f>SalesDataTable[[#This Row],[Units Sold]]*SalesDataTable[[#This Row],[Unit Price]]</f>
        <v>816.65000000000009</v>
      </c>
      <c r="P451" s="9">
        <v>0</v>
      </c>
      <c r="Q451" s="21">
        <f>SalesDataTable[[#This Row],[Units Sold]]*SalesDataTable[[#This Row],[Unit Price]]*SalesDataTable[[#This Row],[Discount %]]</f>
        <v>0</v>
      </c>
      <c r="R451" s="8">
        <v>87.05</v>
      </c>
      <c r="S451" s="8">
        <f t="shared" si="28"/>
        <v>816.65000000000009</v>
      </c>
      <c r="T451" s="8">
        <f t="shared" si="29"/>
        <v>435.25</v>
      </c>
      <c r="U451" s="8">
        <f t="shared" si="30"/>
        <v>381.40000000000009</v>
      </c>
      <c r="V451" s="10">
        <f t="shared" si="31"/>
        <v>0.46702993938651816</v>
      </c>
    </row>
    <row r="452" spans="1:22" ht="15.6" x14ac:dyDescent="0.3">
      <c r="A452" s="3">
        <v>860</v>
      </c>
      <c r="B452" s="4">
        <v>46110</v>
      </c>
      <c r="C452" s="5">
        <f>YEAR(SalesDataTable[[#This Row],[Order Date]])</f>
        <v>2026</v>
      </c>
      <c r="D452" s="6" t="str">
        <f>"Q"&amp;ROUNDUP(MONTH(SalesDataTable[[#This Row],[Order Date]])/3,0)</f>
        <v>Q1</v>
      </c>
      <c r="E452" s="5">
        <f>MONTH(SalesDataTable[[#This Row],[Order Date]])</f>
        <v>3</v>
      </c>
      <c r="F452" s="6" t="str">
        <f>TEXT(SalesDataTable[[#This Row],[Order Date]],"MMM")</f>
        <v>Mar</v>
      </c>
      <c r="G452" s="5" t="s">
        <v>26</v>
      </c>
      <c r="H452" s="5" t="s">
        <v>69</v>
      </c>
      <c r="I452" s="5" t="s">
        <v>48</v>
      </c>
      <c r="J452" s="5" t="s">
        <v>33</v>
      </c>
      <c r="K452" s="5" t="s">
        <v>29</v>
      </c>
      <c r="L452" s="5" t="s">
        <v>30</v>
      </c>
      <c r="M452" s="7">
        <v>1</v>
      </c>
      <c r="N452" s="8">
        <v>90.27</v>
      </c>
      <c r="O452" s="8">
        <f>SalesDataTable[[#This Row],[Units Sold]]*SalesDataTable[[#This Row],[Unit Price]]</f>
        <v>90.27</v>
      </c>
      <c r="P452" s="9">
        <v>0</v>
      </c>
      <c r="Q452" s="21">
        <f>SalesDataTable[[#This Row],[Units Sold]]*SalesDataTable[[#This Row],[Unit Price]]*SalesDataTable[[#This Row],[Discount %]]</f>
        <v>0</v>
      </c>
      <c r="R452" s="8">
        <v>46.38</v>
      </c>
      <c r="S452" s="8">
        <f t="shared" si="28"/>
        <v>90.27</v>
      </c>
      <c r="T452" s="8">
        <f t="shared" si="29"/>
        <v>46.38</v>
      </c>
      <c r="U452" s="8">
        <f t="shared" si="30"/>
        <v>43.889999999999993</v>
      </c>
      <c r="V452" s="10">
        <f t="shared" si="31"/>
        <v>0.48620804253904948</v>
      </c>
    </row>
    <row r="453" spans="1:22" ht="15.6" x14ac:dyDescent="0.3">
      <c r="A453" s="3">
        <v>920</v>
      </c>
      <c r="B453" s="4">
        <v>46110</v>
      </c>
      <c r="C453" s="5">
        <f>YEAR(SalesDataTable[[#This Row],[Order Date]])</f>
        <v>2026</v>
      </c>
      <c r="D453" s="6" t="str">
        <f>"Q"&amp;ROUNDUP(MONTH(SalesDataTable[[#This Row],[Order Date]])/3,0)</f>
        <v>Q1</v>
      </c>
      <c r="E453" s="5">
        <f>MONTH(SalesDataTable[[#This Row],[Order Date]])</f>
        <v>3</v>
      </c>
      <c r="F453" s="6" t="str">
        <f>TEXT(SalesDataTable[[#This Row],[Order Date]],"MMM")</f>
        <v>Mar</v>
      </c>
      <c r="G453" s="5" t="s">
        <v>20</v>
      </c>
      <c r="H453" s="5" t="s">
        <v>56</v>
      </c>
      <c r="I453" s="5" t="s">
        <v>28</v>
      </c>
      <c r="J453" s="5" t="s">
        <v>36</v>
      </c>
      <c r="K453" s="5" t="s">
        <v>34</v>
      </c>
      <c r="L453" s="5" t="s">
        <v>64</v>
      </c>
      <c r="M453" s="7">
        <v>12</v>
      </c>
      <c r="N453" s="8">
        <v>131.31</v>
      </c>
      <c r="O453" s="8">
        <f>SalesDataTable[[#This Row],[Units Sold]]*SalesDataTable[[#This Row],[Unit Price]]</f>
        <v>1575.72</v>
      </c>
      <c r="P453" s="9">
        <v>0.05</v>
      </c>
      <c r="Q453" s="21">
        <f>SalesDataTable[[#This Row],[Units Sold]]*SalesDataTable[[#This Row],[Unit Price]]*SalesDataTable[[#This Row],[Discount %]]</f>
        <v>78.786000000000001</v>
      </c>
      <c r="R453" s="8">
        <v>68.459999999999994</v>
      </c>
      <c r="S453" s="8">
        <f t="shared" si="28"/>
        <v>1496.934</v>
      </c>
      <c r="T453" s="8">
        <f t="shared" si="29"/>
        <v>821.52</v>
      </c>
      <c r="U453" s="8">
        <f t="shared" si="30"/>
        <v>675.41399999999999</v>
      </c>
      <c r="V453" s="10">
        <f t="shared" si="31"/>
        <v>0.45119824922140855</v>
      </c>
    </row>
    <row r="454" spans="1:22" ht="15.6" x14ac:dyDescent="0.3">
      <c r="A454" s="3">
        <v>1700</v>
      </c>
      <c r="B454" s="4">
        <v>46110</v>
      </c>
      <c r="C454" s="5">
        <f>YEAR(SalesDataTable[[#This Row],[Order Date]])</f>
        <v>2026</v>
      </c>
      <c r="D454" s="6" t="str">
        <f>"Q"&amp;ROUNDUP(MONTH(SalesDataTable[[#This Row],[Order Date]])/3,0)</f>
        <v>Q1</v>
      </c>
      <c r="E454" s="5">
        <f>MONTH(SalesDataTable[[#This Row],[Order Date]])</f>
        <v>3</v>
      </c>
      <c r="F454" s="6" t="str">
        <f>TEXT(SalesDataTable[[#This Row],[Order Date]],"MMM")</f>
        <v>Mar</v>
      </c>
      <c r="G454" s="5" t="s">
        <v>26</v>
      </c>
      <c r="H454" s="5" t="s">
        <v>63</v>
      </c>
      <c r="I454" s="5" t="s">
        <v>48</v>
      </c>
      <c r="J454" s="5" t="s">
        <v>33</v>
      </c>
      <c r="K454" s="5" t="s">
        <v>34</v>
      </c>
      <c r="L454" s="5" t="s">
        <v>68</v>
      </c>
      <c r="M454" s="7">
        <v>1</v>
      </c>
      <c r="N454" s="8">
        <v>167.27</v>
      </c>
      <c r="O454" s="8">
        <f>SalesDataTable[[#This Row],[Units Sold]]*SalesDataTable[[#This Row],[Unit Price]]</f>
        <v>167.27</v>
      </c>
      <c r="P454" s="9">
        <v>0.05</v>
      </c>
      <c r="Q454" s="21">
        <f>SalesDataTable[[#This Row],[Units Sold]]*SalesDataTable[[#This Row],[Unit Price]]*SalesDataTable[[#This Row],[Discount %]]</f>
        <v>8.3635000000000002</v>
      </c>
      <c r="R454" s="8">
        <v>88.19</v>
      </c>
      <c r="S454" s="8">
        <f t="shared" si="28"/>
        <v>158.90649999999999</v>
      </c>
      <c r="T454" s="8">
        <f t="shared" si="29"/>
        <v>88.19</v>
      </c>
      <c r="U454" s="8">
        <f t="shared" si="30"/>
        <v>70.716499999999996</v>
      </c>
      <c r="V454" s="10">
        <f t="shared" si="31"/>
        <v>0.44501955552478972</v>
      </c>
    </row>
    <row r="455" spans="1:22" ht="15.6" x14ac:dyDescent="0.3">
      <c r="A455" s="3">
        <v>1768</v>
      </c>
      <c r="B455" s="4">
        <v>46110</v>
      </c>
      <c r="C455" s="5">
        <f>YEAR(SalesDataTable[[#This Row],[Order Date]])</f>
        <v>2026</v>
      </c>
      <c r="D455" s="6" t="str">
        <f>"Q"&amp;ROUNDUP(MONTH(SalesDataTable[[#This Row],[Order Date]])/3,0)</f>
        <v>Q1</v>
      </c>
      <c r="E455" s="5">
        <f>MONTH(SalesDataTable[[#This Row],[Order Date]])</f>
        <v>3</v>
      </c>
      <c r="F455" s="6" t="str">
        <f>TEXT(SalesDataTable[[#This Row],[Order Date]],"MMM")</f>
        <v>Mar</v>
      </c>
      <c r="G455" s="5" t="s">
        <v>26</v>
      </c>
      <c r="H455" s="5" t="s">
        <v>63</v>
      </c>
      <c r="I455" s="5" t="s">
        <v>48</v>
      </c>
      <c r="J455" s="5" t="s">
        <v>23</v>
      </c>
      <c r="K455" s="5" t="s">
        <v>29</v>
      </c>
      <c r="L455" s="5" t="s">
        <v>66</v>
      </c>
      <c r="M455" s="7">
        <v>4</v>
      </c>
      <c r="N455" s="8">
        <v>70.510000000000005</v>
      </c>
      <c r="O455" s="8">
        <f>SalesDataTable[[#This Row],[Units Sold]]*SalesDataTable[[#This Row],[Unit Price]]</f>
        <v>282.04000000000002</v>
      </c>
      <c r="P455" s="9">
        <v>0</v>
      </c>
      <c r="Q455" s="21">
        <f>SalesDataTable[[#This Row],[Units Sold]]*SalesDataTable[[#This Row],[Unit Price]]*SalesDataTable[[#This Row],[Discount %]]</f>
        <v>0</v>
      </c>
      <c r="R455" s="8">
        <v>31.93</v>
      </c>
      <c r="S455" s="8">
        <f t="shared" si="28"/>
        <v>282.04000000000002</v>
      </c>
      <c r="T455" s="8">
        <f t="shared" si="29"/>
        <v>127.72</v>
      </c>
      <c r="U455" s="8">
        <f t="shared" si="30"/>
        <v>154.32000000000002</v>
      </c>
      <c r="V455" s="10">
        <f t="shared" si="31"/>
        <v>0.54715643171181394</v>
      </c>
    </row>
    <row r="456" spans="1:22" ht="15.6" x14ac:dyDescent="0.3">
      <c r="A456" s="3">
        <v>1876</v>
      </c>
      <c r="B456" s="4">
        <v>46110</v>
      </c>
      <c r="C456" s="5">
        <f>YEAR(SalesDataTable[[#This Row],[Order Date]])</f>
        <v>2026</v>
      </c>
      <c r="D456" s="6" t="str">
        <f>"Q"&amp;ROUNDUP(MONTH(SalesDataTable[[#This Row],[Order Date]])/3,0)</f>
        <v>Q1</v>
      </c>
      <c r="E456" s="5">
        <f>MONTH(SalesDataTable[[#This Row],[Order Date]])</f>
        <v>3</v>
      </c>
      <c r="F456" s="6" t="str">
        <f>TEXT(SalesDataTable[[#This Row],[Order Date]],"MMM")</f>
        <v>Mar</v>
      </c>
      <c r="G456" s="5" t="s">
        <v>26</v>
      </c>
      <c r="H456" s="5" t="s">
        <v>47</v>
      </c>
      <c r="I456" s="5" t="s">
        <v>28</v>
      </c>
      <c r="J456" s="5" t="s">
        <v>33</v>
      </c>
      <c r="K456" s="5" t="s">
        <v>24</v>
      </c>
      <c r="L456" s="5" t="s">
        <v>50</v>
      </c>
      <c r="M456" s="7">
        <v>12</v>
      </c>
      <c r="N456" s="8">
        <v>101.06</v>
      </c>
      <c r="O456" s="8">
        <f>SalesDataTable[[#This Row],[Units Sold]]*SalesDataTable[[#This Row],[Unit Price]]</f>
        <v>1212.72</v>
      </c>
      <c r="P456" s="9">
        <v>0.1</v>
      </c>
      <c r="Q456" s="21">
        <f>SalesDataTable[[#This Row],[Units Sold]]*SalesDataTable[[#This Row],[Unit Price]]*SalesDataTable[[#This Row],[Discount %]]</f>
        <v>121.27200000000001</v>
      </c>
      <c r="R456" s="8">
        <v>50.59</v>
      </c>
      <c r="S456" s="8">
        <f t="shared" si="28"/>
        <v>1091.4480000000001</v>
      </c>
      <c r="T456" s="8">
        <f t="shared" si="29"/>
        <v>607.08000000000004</v>
      </c>
      <c r="U456" s="8">
        <f t="shared" si="30"/>
        <v>484.36800000000005</v>
      </c>
      <c r="V456" s="10">
        <f t="shared" si="31"/>
        <v>0.4437847703234602</v>
      </c>
    </row>
    <row r="457" spans="1:22" ht="15.6" x14ac:dyDescent="0.3">
      <c r="A457" s="3">
        <v>2453</v>
      </c>
      <c r="B457" s="4">
        <v>46110</v>
      </c>
      <c r="C457" s="5">
        <f>YEAR(SalesDataTable[[#This Row],[Order Date]])</f>
        <v>2026</v>
      </c>
      <c r="D457" s="6" t="str">
        <f>"Q"&amp;ROUNDUP(MONTH(SalesDataTable[[#This Row],[Order Date]])/3,0)</f>
        <v>Q1</v>
      </c>
      <c r="E457" s="5">
        <f>MONTH(SalesDataTable[[#This Row],[Order Date]])</f>
        <v>3</v>
      </c>
      <c r="F457" s="6" t="str">
        <f>TEXT(SalesDataTable[[#This Row],[Order Date]],"MMM")</f>
        <v>Mar</v>
      </c>
      <c r="G457" s="5" t="s">
        <v>40</v>
      </c>
      <c r="H457" s="5" t="s">
        <v>53</v>
      </c>
      <c r="I457" s="5" t="s">
        <v>22</v>
      </c>
      <c r="J457" s="5" t="s">
        <v>36</v>
      </c>
      <c r="K457" s="5" t="s">
        <v>24</v>
      </c>
      <c r="L457" s="5" t="s">
        <v>25</v>
      </c>
      <c r="M457" s="7">
        <v>2</v>
      </c>
      <c r="N457" s="8">
        <v>79.849999999999994</v>
      </c>
      <c r="O457" s="8">
        <f>SalesDataTable[[#This Row],[Units Sold]]*SalesDataTable[[#This Row],[Unit Price]]</f>
        <v>159.69999999999999</v>
      </c>
      <c r="P457" s="9">
        <v>0.05</v>
      </c>
      <c r="Q457" s="21">
        <f>SalesDataTable[[#This Row],[Units Sold]]*SalesDataTable[[#This Row],[Unit Price]]*SalesDataTable[[#This Row],[Discount %]]</f>
        <v>7.9849999999999994</v>
      </c>
      <c r="R457" s="8">
        <v>43.78</v>
      </c>
      <c r="S457" s="8">
        <f t="shared" si="28"/>
        <v>151.71499999999997</v>
      </c>
      <c r="T457" s="8">
        <f t="shared" si="29"/>
        <v>87.56</v>
      </c>
      <c r="U457" s="8">
        <f t="shared" si="30"/>
        <v>64.154999999999973</v>
      </c>
      <c r="V457" s="10">
        <f t="shared" si="31"/>
        <v>0.42286524074745402</v>
      </c>
    </row>
    <row r="458" spans="1:22" ht="15.6" x14ac:dyDescent="0.3">
      <c r="A458" s="3">
        <v>2676</v>
      </c>
      <c r="B458" s="4">
        <v>46110</v>
      </c>
      <c r="C458" s="5">
        <f>YEAR(SalesDataTable[[#This Row],[Order Date]])</f>
        <v>2026</v>
      </c>
      <c r="D458" s="6" t="str">
        <f>"Q"&amp;ROUNDUP(MONTH(SalesDataTable[[#This Row],[Order Date]])/3,0)</f>
        <v>Q1</v>
      </c>
      <c r="E458" s="5">
        <f>MONTH(SalesDataTable[[#This Row],[Order Date]])</f>
        <v>3</v>
      </c>
      <c r="F458" s="6" t="str">
        <f>TEXT(SalesDataTable[[#This Row],[Order Date]],"MMM")</f>
        <v>Mar</v>
      </c>
      <c r="G458" s="5" t="s">
        <v>31</v>
      </c>
      <c r="H458" s="5" t="s">
        <v>45</v>
      </c>
      <c r="I458" s="5" t="s">
        <v>39</v>
      </c>
      <c r="J458" s="5" t="s">
        <v>33</v>
      </c>
      <c r="K458" s="5" t="s">
        <v>43</v>
      </c>
      <c r="L458" s="5" t="s">
        <v>49</v>
      </c>
      <c r="M458" s="7">
        <v>4</v>
      </c>
      <c r="N458" s="8">
        <v>191.99</v>
      </c>
      <c r="O458" s="8">
        <f>SalesDataTable[[#This Row],[Units Sold]]*SalesDataTable[[#This Row],[Unit Price]]</f>
        <v>767.96</v>
      </c>
      <c r="P458" s="9">
        <v>0</v>
      </c>
      <c r="Q458" s="21">
        <f>SalesDataTable[[#This Row],[Units Sold]]*SalesDataTable[[#This Row],[Unit Price]]*SalesDataTable[[#This Row],[Discount %]]</f>
        <v>0</v>
      </c>
      <c r="R458" s="8">
        <v>104.44</v>
      </c>
      <c r="S458" s="8">
        <f t="shared" si="28"/>
        <v>767.96</v>
      </c>
      <c r="T458" s="8">
        <f t="shared" si="29"/>
        <v>417.76</v>
      </c>
      <c r="U458" s="8">
        <f t="shared" si="30"/>
        <v>350.20000000000005</v>
      </c>
      <c r="V458" s="10">
        <f t="shared" si="31"/>
        <v>0.45601333402781397</v>
      </c>
    </row>
    <row r="459" spans="1:22" ht="15.6" x14ac:dyDescent="0.3">
      <c r="A459" s="3">
        <v>2800</v>
      </c>
      <c r="B459" s="4">
        <v>46110</v>
      </c>
      <c r="C459" s="5">
        <f>YEAR(SalesDataTable[[#This Row],[Order Date]])</f>
        <v>2026</v>
      </c>
      <c r="D459" s="6" t="str">
        <f>"Q"&amp;ROUNDUP(MONTH(SalesDataTable[[#This Row],[Order Date]])/3,0)</f>
        <v>Q1</v>
      </c>
      <c r="E459" s="5">
        <f>MONTH(SalesDataTable[[#This Row],[Order Date]])</f>
        <v>3</v>
      </c>
      <c r="F459" s="6" t="str">
        <f>TEXT(SalesDataTable[[#This Row],[Order Date]],"MMM")</f>
        <v>Mar</v>
      </c>
      <c r="G459" s="5" t="s">
        <v>26</v>
      </c>
      <c r="H459" s="5" t="s">
        <v>61</v>
      </c>
      <c r="I459" s="5" t="s">
        <v>22</v>
      </c>
      <c r="J459" s="5" t="s">
        <v>33</v>
      </c>
      <c r="K459" s="5" t="s">
        <v>24</v>
      </c>
      <c r="L459" s="5" t="s">
        <v>42</v>
      </c>
      <c r="M459" s="7">
        <v>1</v>
      </c>
      <c r="N459" s="8">
        <v>49.81</v>
      </c>
      <c r="O459" s="8">
        <f>SalesDataTable[[#This Row],[Units Sold]]*SalesDataTable[[#This Row],[Unit Price]]</f>
        <v>49.81</v>
      </c>
      <c r="P459" s="9">
        <v>0.05</v>
      </c>
      <c r="Q459" s="21">
        <f>SalesDataTable[[#This Row],[Units Sold]]*SalesDataTable[[#This Row],[Unit Price]]*SalesDataTable[[#This Row],[Discount %]]</f>
        <v>2.4905000000000004</v>
      </c>
      <c r="R459" s="8">
        <v>23.12</v>
      </c>
      <c r="S459" s="8">
        <f t="shared" si="28"/>
        <v>47.319499999999998</v>
      </c>
      <c r="T459" s="8">
        <f t="shared" si="29"/>
        <v>23.12</v>
      </c>
      <c r="U459" s="8">
        <f t="shared" si="30"/>
        <v>24.199499999999997</v>
      </c>
      <c r="V459" s="10">
        <f t="shared" si="31"/>
        <v>0.51140650260463438</v>
      </c>
    </row>
    <row r="460" spans="1:22" ht="15.6" x14ac:dyDescent="0.3">
      <c r="A460" s="3">
        <v>2857</v>
      </c>
      <c r="B460" s="4">
        <v>46110</v>
      </c>
      <c r="C460" s="5">
        <f>YEAR(SalesDataTable[[#This Row],[Order Date]])</f>
        <v>2026</v>
      </c>
      <c r="D460" s="6" t="str">
        <f>"Q"&amp;ROUNDUP(MONTH(SalesDataTable[[#This Row],[Order Date]])/3,0)</f>
        <v>Q1</v>
      </c>
      <c r="E460" s="5">
        <f>MONTH(SalesDataTable[[#This Row],[Order Date]])</f>
        <v>3</v>
      </c>
      <c r="F460" s="6" t="str">
        <f>TEXT(SalesDataTable[[#This Row],[Order Date]],"MMM")</f>
        <v>Mar</v>
      </c>
      <c r="G460" s="5" t="s">
        <v>20</v>
      </c>
      <c r="H460" s="5" t="s">
        <v>70</v>
      </c>
      <c r="I460" s="5" t="s">
        <v>39</v>
      </c>
      <c r="J460" s="5" t="s">
        <v>33</v>
      </c>
      <c r="K460" s="5" t="s">
        <v>54</v>
      </c>
      <c r="L460" s="5" t="s">
        <v>55</v>
      </c>
      <c r="M460" s="7">
        <v>1</v>
      </c>
      <c r="N460" s="8">
        <v>40.39</v>
      </c>
      <c r="O460" s="8">
        <f>SalesDataTable[[#This Row],[Units Sold]]*SalesDataTable[[#This Row],[Unit Price]]</f>
        <v>40.39</v>
      </c>
      <c r="P460" s="9">
        <v>0.1</v>
      </c>
      <c r="Q460" s="21">
        <f>SalesDataTable[[#This Row],[Units Sold]]*SalesDataTable[[#This Row],[Unit Price]]*SalesDataTable[[#This Row],[Discount %]]</f>
        <v>4.0390000000000006</v>
      </c>
      <c r="R460" s="8">
        <v>14.97</v>
      </c>
      <c r="S460" s="8">
        <f t="shared" si="28"/>
        <v>36.350999999999999</v>
      </c>
      <c r="T460" s="8">
        <f t="shared" si="29"/>
        <v>14.97</v>
      </c>
      <c r="U460" s="8">
        <f t="shared" si="30"/>
        <v>21.381</v>
      </c>
      <c r="V460" s="10">
        <f t="shared" si="31"/>
        <v>0.58818189320788972</v>
      </c>
    </row>
    <row r="461" spans="1:22" ht="15.6" x14ac:dyDescent="0.3">
      <c r="A461" s="3">
        <v>3584</v>
      </c>
      <c r="B461" s="4">
        <v>46110</v>
      </c>
      <c r="C461" s="5">
        <f>YEAR(SalesDataTable[[#This Row],[Order Date]])</f>
        <v>2026</v>
      </c>
      <c r="D461" s="6" t="str">
        <f>"Q"&amp;ROUNDUP(MONTH(SalesDataTable[[#This Row],[Order Date]])/3,0)</f>
        <v>Q1</v>
      </c>
      <c r="E461" s="5">
        <f>MONTH(SalesDataTable[[#This Row],[Order Date]])</f>
        <v>3</v>
      </c>
      <c r="F461" s="6" t="str">
        <f>TEXT(SalesDataTable[[#This Row],[Order Date]],"MMM")</f>
        <v>Mar</v>
      </c>
      <c r="G461" s="5" t="s">
        <v>20</v>
      </c>
      <c r="H461" s="5" t="s">
        <v>21</v>
      </c>
      <c r="I461" s="5" t="s">
        <v>22</v>
      </c>
      <c r="J461" s="5" t="s">
        <v>23</v>
      </c>
      <c r="K461" s="5" t="s">
        <v>34</v>
      </c>
      <c r="L461" s="5" t="s">
        <v>35</v>
      </c>
      <c r="M461" s="7">
        <v>1</v>
      </c>
      <c r="N461" s="8">
        <v>35.700000000000003</v>
      </c>
      <c r="O461" s="8">
        <f>SalesDataTable[[#This Row],[Units Sold]]*SalesDataTable[[#This Row],[Unit Price]]</f>
        <v>35.700000000000003</v>
      </c>
      <c r="P461" s="9">
        <v>0.05</v>
      </c>
      <c r="Q461" s="21">
        <f>SalesDataTable[[#This Row],[Units Sold]]*SalesDataTable[[#This Row],[Unit Price]]*SalesDataTable[[#This Row],[Discount %]]</f>
        <v>1.7850000000000001</v>
      </c>
      <c r="R461" s="8">
        <v>13.85</v>
      </c>
      <c r="S461" s="8">
        <f t="shared" si="28"/>
        <v>33.914999999999999</v>
      </c>
      <c r="T461" s="8">
        <f t="shared" si="29"/>
        <v>13.85</v>
      </c>
      <c r="U461" s="8">
        <f t="shared" si="30"/>
        <v>20.064999999999998</v>
      </c>
      <c r="V461" s="10">
        <f t="shared" si="31"/>
        <v>0.59162612413386406</v>
      </c>
    </row>
    <row r="462" spans="1:22" ht="15.6" x14ac:dyDescent="0.3">
      <c r="A462" s="3">
        <v>3669</v>
      </c>
      <c r="B462" s="4">
        <v>46110</v>
      </c>
      <c r="C462" s="5">
        <f>YEAR(SalesDataTable[[#This Row],[Order Date]])</f>
        <v>2026</v>
      </c>
      <c r="D462" s="6" t="str">
        <f>"Q"&amp;ROUNDUP(MONTH(SalesDataTable[[#This Row],[Order Date]])/3,0)</f>
        <v>Q1</v>
      </c>
      <c r="E462" s="5">
        <f>MONTH(SalesDataTable[[#This Row],[Order Date]])</f>
        <v>3</v>
      </c>
      <c r="F462" s="6" t="str">
        <f>TEXT(SalesDataTable[[#This Row],[Order Date]],"MMM")</f>
        <v>Mar</v>
      </c>
      <c r="G462" s="5" t="s">
        <v>31</v>
      </c>
      <c r="H462" s="5" t="s">
        <v>59</v>
      </c>
      <c r="I462" s="5" t="s">
        <v>48</v>
      </c>
      <c r="J462" s="5" t="s">
        <v>23</v>
      </c>
      <c r="K462" s="5" t="s">
        <v>43</v>
      </c>
      <c r="L462" s="5" t="s">
        <v>60</v>
      </c>
      <c r="M462" s="7">
        <v>1</v>
      </c>
      <c r="N462" s="8">
        <v>80.09</v>
      </c>
      <c r="O462" s="8">
        <f>SalesDataTable[[#This Row],[Units Sold]]*SalesDataTable[[#This Row],[Unit Price]]</f>
        <v>80.09</v>
      </c>
      <c r="P462" s="9">
        <v>0</v>
      </c>
      <c r="Q462" s="21">
        <f>SalesDataTable[[#This Row],[Units Sold]]*SalesDataTable[[#This Row],[Unit Price]]*SalesDataTable[[#This Row],[Discount %]]</f>
        <v>0</v>
      </c>
      <c r="R462" s="8">
        <v>40.61</v>
      </c>
      <c r="S462" s="8">
        <f t="shared" si="28"/>
        <v>80.09</v>
      </c>
      <c r="T462" s="8">
        <f t="shared" si="29"/>
        <v>40.61</v>
      </c>
      <c r="U462" s="8">
        <f t="shared" si="30"/>
        <v>39.480000000000004</v>
      </c>
      <c r="V462" s="10">
        <f t="shared" si="31"/>
        <v>0.49294543638406796</v>
      </c>
    </row>
    <row r="463" spans="1:22" ht="15.6" x14ac:dyDescent="0.3">
      <c r="A463" s="3">
        <v>4787</v>
      </c>
      <c r="B463" s="4">
        <v>46110</v>
      </c>
      <c r="C463" s="5">
        <f>YEAR(SalesDataTable[[#This Row],[Order Date]])</f>
        <v>2026</v>
      </c>
      <c r="D463" s="6" t="str">
        <f>"Q"&amp;ROUNDUP(MONTH(SalesDataTable[[#This Row],[Order Date]])/3,0)</f>
        <v>Q1</v>
      </c>
      <c r="E463" s="5">
        <f>MONTH(SalesDataTable[[#This Row],[Order Date]])</f>
        <v>3</v>
      </c>
      <c r="F463" s="6" t="str">
        <f>TEXT(SalesDataTable[[#This Row],[Order Date]],"MMM")</f>
        <v>Mar</v>
      </c>
      <c r="G463" s="5" t="s">
        <v>40</v>
      </c>
      <c r="H463" s="5" t="s">
        <v>67</v>
      </c>
      <c r="I463" s="5" t="s">
        <v>48</v>
      </c>
      <c r="J463" s="5" t="s">
        <v>33</v>
      </c>
      <c r="K463" s="5" t="s">
        <v>29</v>
      </c>
      <c r="L463" s="5" t="s">
        <v>37</v>
      </c>
      <c r="M463" s="7">
        <v>1</v>
      </c>
      <c r="N463" s="8">
        <v>142.87</v>
      </c>
      <c r="O463" s="8">
        <f>SalesDataTable[[#This Row],[Units Sold]]*SalesDataTable[[#This Row],[Unit Price]]</f>
        <v>142.87</v>
      </c>
      <c r="P463" s="9">
        <v>0.1</v>
      </c>
      <c r="Q463" s="21">
        <f>SalesDataTable[[#This Row],[Units Sold]]*SalesDataTable[[#This Row],[Unit Price]]*SalesDataTable[[#This Row],[Discount %]]</f>
        <v>14.287000000000001</v>
      </c>
      <c r="R463" s="8">
        <v>77.33</v>
      </c>
      <c r="S463" s="8">
        <f t="shared" si="28"/>
        <v>128.583</v>
      </c>
      <c r="T463" s="8">
        <f t="shared" si="29"/>
        <v>77.33</v>
      </c>
      <c r="U463" s="8">
        <f t="shared" si="30"/>
        <v>51.253</v>
      </c>
      <c r="V463" s="10">
        <f t="shared" si="31"/>
        <v>0.39859857057309289</v>
      </c>
    </row>
    <row r="464" spans="1:22" ht="15.6" x14ac:dyDescent="0.3">
      <c r="A464" s="3">
        <v>769</v>
      </c>
      <c r="B464" s="4">
        <v>46111</v>
      </c>
      <c r="C464" s="5">
        <f>YEAR(SalesDataTable[[#This Row],[Order Date]])</f>
        <v>2026</v>
      </c>
      <c r="D464" s="6" t="str">
        <f>"Q"&amp;ROUNDUP(MONTH(SalesDataTable[[#This Row],[Order Date]])/3,0)</f>
        <v>Q1</v>
      </c>
      <c r="E464" s="5">
        <f>MONTH(SalesDataTable[[#This Row],[Order Date]])</f>
        <v>3</v>
      </c>
      <c r="F464" s="6" t="str">
        <f>TEXT(SalesDataTable[[#This Row],[Order Date]],"MMM")</f>
        <v>Mar</v>
      </c>
      <c r="G464" s="5" t="s">
        <v>40</v>
      </c>
      <c r="H464" s="5" t="s">
        <v>53</v>
      </c>
      <c r="I464" s="5" t="s">
        <v>22</v>
      </c>
      <c r="J464" s="5" t="s">
        <v>23</v>
      </c>
      <c r="K464" s="5" t="s">
        <v>54</v>
      </c>
      <c r="L464" s="5" t="s">
        <v>55</v>
      </c>
      <c r="M464" s="7">
        <v>1</v>
      </c>
      <c r="N464" s="8">
        <v>40.53</v>
      </c>
      <c r="O464" s="8">
        <f>SalesDataTable[[#This Row],[Units Sold]]*SalesDataTable[[#This Row],[Unit Price]]</f>
        <v>40.53</v>
      </c>
      <c r="P464" s="9">
        <v>0</v>
      </c>
      <c r="Q464" s="21">
        <f>SalesDataTable[[#This Row],[Units Sold]]*SalesDataTable[[#This Row],[Unit Price]]*SalesDataTable[[#This Row],[Discount %]]</f>
        <v>0</v>
      </c>
      <c r="R464" s="8">
        <v>14.32</v>
      </c>
      <c r="S464" s="8">
        <f t="shared" si="28"/>
        <v>40.53</v>
      </c>
      <c r="T464" s="8">
        <f t="shared" si="29"/>
        <v>14.32</v>
      </c>
      <c r="U464" s="8">
        <f t="shared" si="30"/>
        <v>26.21</v>
      </c>
      <c r="V464" s="10">
        <f t="shared" si="31"/>
        <v>0.64668147051566738</v>
      </c>
    </row>
    <row r="465" spans="1:22" ht="15.6" x14ac:dyDescent="0.3">
      <c r="A465" s="3">
        <v>1184</v>
      </c>
      <c r="B465" s="4">
        <v>46111</v>
      </c>
      <c r="C465" s="5">
        <f>YEAR(SalesDataTable[[#This Row],[Order Date]])</f>
        <v>2026</v>
      </c>
      <c r="D465" s="6" t="str">
        <f>"Q"&amp;ROUNDUP(MONTH(SalesDataTable[[#This Row],[Order Date]])/3,0)</f>
        <v>Q1</v>
      </c>
      <c r="E465" s="5">
        <f>MONTH(SalesDataTable[[#This Row],[Order Date]])</f>
        <v>3</v>
      </c>
      <c r="F465" s="6" t="str">
        <f>TEXT(SalesDataTable[[#This Row],[Order Date]],"MMM")</f>
        <v>Mar</v>
      </c>
      <c r="G465" s="5" t="s">
        <v>40</v>
      </c>
      <c r="H465" s="5" t="s">
        <v>53</v>
      </c>
      <c r="I465" s="5" t="s">
        <v>22</v>
      </c>
      <c r="J465" s="5" t="s">
        <v>23</v>
      </c>
      <c r="K465" s="5" t="s">
        <v>24</v>
      </c>
      <c r="L465" s="5" t="s">
        <v>42</v>
      </c>
      <c r="M465" s="7">
        <v>1</v>
      </c>
      <c r="N465" s="8">
        <v>49.46</v>
      </c>
      <c r="O465" s="8">
        <f>SalesDataTable[[#This Row],[Units Sold]]*SalesDataTable[[#This Row],[Unit Price]]</f>
        <v>49.46</v>
      </c>
      <c r="P465" s="9">
        <v>0</v>
      </c>
      <c r="Q465" s="21">
        <f>SalesDataTable[[#This Row],[Units Sold]]*SalesDataTable[[#This Row],[Unit Price]]*SalesDataTable[[#This Row],[Discount %]]</f>
        <v>0</v>
      </c>
      <c r="R465" s="8">
        <v>23.04</v>
      </c>
      <c r="S465" s="8">
        <f t="shared" si="28"/>
        <v>49.46</v>
      </c>
      <c r="T465" s="8">
        <f t="shared" si="29"/>
        <v>23.04</v>
      </c>
      <c r="U465" s="8">
        <f t="shared" si="30"/>
        <v>26.42</v>
      </c>
      <c r="V465" s="10">
        <f t="shared" si="31"/>
        <v>0.53416902547513145</v>
      </c>
    </row>
    <row r="466" spans="1:22" ht="15.6" x14ac:dyDescent="0.3">
      <c r="A466" s="3">
        <v>1498</v>
      </c>
      <c r="B466" s="4">
        <v>46111</v>
      </c>
      <c r="C466" s="5">
        <f>YEAR(SalesDataTable[[#This Row],[Order Date]])</f>
        <v>2026</v>
      </c>
      <c r="D466" s="6" t="str">
        <f>"Q"&amp;ROUNDUP(MONTH(SalesDataTable[[#This Row],[Order Date]])/3,0)</f>
        <v>Q1</v>
      </c>
      <c r="E466" s="5">
        <f>MONTH(SalesDataTable[[#This Row],[Order Date]])</f>
        <v>3</v>
      </c>
      <c r="F466" s="6" t="str">
        <f>TEXT(SalesDataTable[[#This Row],[Order Date]],"MMM")</f>
        <v>Mar</v>
      </c>
      <c r="G466" s="5" t="s">
        <v>26</v>
      </c>
      <c r="H466" s="5" t="s">
        <v>69</v>
      </c>
      <c r="I466" s="5" t="s">
        <v>48</v>
      </c>
      <c r="J466" s="5" t="s">
        <v>36</v>
      </c>
      <c r="K466" s="5" t="s">
        <v>29</v>
      </c>
      <c r="L466" s="5" t="s">
        <v>37</v>
      </c>
      <c r="M466" s="7">
        <v>3</v>
      </c>
      <c r="N466" s="8">
        <v>142.46</v>
      </c>
      <c r="O466" s="8">
        <f>SalesDataTable[[#This Row],[Units Sold]]*SalesDataTable[[#This Row],[Unit Price]]</f>
        <v>427.38</v>
      </c>
      <c r="P466" s="9">
        <v>0</v>
      </c>
      <c r="Q466" s="21">
        <f>SalesDataTable[[#This Row],[Units Sold]]*SalesDataTable[[#This Row],[Unit Price]]*SalesDataTable[[#This Row],[Discount %]]</f>
        <v>0</v>
      </c>
      <c r="R466" s="8">
        <v>79.650000000000006</v>
      </c>
      <c r="S466" s="8">
        <f t="shared" si="28"/>
        <v>427.38</v>
      </c>
      <c r="T466" s="8">
        <f t="shared" si="29"/>
        <v>238.95000000000002</v>
      </c>
      <c r="U466" s="8">
        <f t="shared" si="30"/>
        <v>188.42999999999998</v>
      </c>
      <c r="V466" s="10">
        <f t="shared" si="31"/>
        <v>0.44089569001825069</v>
      </c>
    </row>
    <row r="467" spans="1:22" ht="15.6" x14ac:dyDescent="0.3">
      <c r="A467" s="3">
        <v>2054</v>
      </c>
      <c r="B467" s="4">
        <v>46111</v>
      </c>
      <c r="C467" s="5">
        <f>YEAR(SalesDataTable[[#This Row],[Order Date]])</f>
        <v>2026</v>
      </c>
      <c r="D467" s="6" t="str">
        <f>"Q"&amp;ROUNDUP(MONTH(SalesDataTable[[#This Row],[Order Date]])/3,0)</f>
        <v>Q1</v>
      </c>
      <c r="E467" s="5">
        <f>MONTH(SalesDataTable[[#This Row],[Order Date]])</f>
        <v>3</v>
      </c>
      <c r="F467" s="6" t="str">
        <f>TEXT(SalesDataTable[[#This Row],[Order Date]],"MMM")</f>
        <v>Mar</v>
      </c>
      <c r="G467" s="5" t="s">
        <v>40</v>
      </c>
      <c r="H467" s="5" t="s">
        <v>67</v>
      </c>
      <c r="I467" s="5" t="s">
        <v>28</v>
      </c>
      <c r="J467" s="5" t="s">
        <v>36</v>
      </c>
      <c r="K467" s="5" t="s">
        <v>29</v>
      </c>
      <c r="L467" s="5" t="s">
        <v>37</v>
      </c>
      <c r="M467" s="7">
        <v>6</v>
      </c>
      <c r="N467" s="8">
        <v>142.18</v>
      </c>
      <c r="O467" s="8">
        <f>SalesDataTable[[#This Row],[Units Sold]]*SalesDataTable[[#This Row],[Unit Price]]</f>
        <v>853.08</v>
      </c>
      <c r="P467" s="9">
        <v>0.05</v>
      </c>
      <c r="Q467" s="21">
        <f>SalesDataTable[[#This Row],[Units Sold]]*SalesDataTable[[#This Row],[Unit Price]]*SalesDataTable[[#This Row],[Discount %]]</f>
        <v>42.654000000000003</v>
      </c>
      <c r="R467" s="8">
        <v>80.94</v>
      </c>
      <c r="S467" s="8">
        <f t="shared" si="28"/>
        <v>810.42600000000004</v>
      </c>
      <c r="T467" s="8">
        <f t="shared" si="29"/>
        <v>485.64</v>
      </c>
      <c r="U467" s="8">
        <f t="shared" si="30"/>
        <v>324.78600000000006</v>
      </c>
      <c r="V467" s="10">
        <f t="shared" si="31"/>
        <v>0.40075960050640036</v>
      </c>
    </row>
    <row r="468" spans="1:22" ht="15.6" x14ac:dyDescent="0.3">
      <c r="A468" s="3">
        <v>2294</v>
      </c>
      <c r="B468" s="4">
        <v>46111</v>
      </c>
      <c r="C468" s="5">
        <f>YEAR(SalesDataTable[[#This Row],[Order Date]])</f>
        <v>2026</v>
      </c>
      <c r="D468" s="6" t="str">
        <f>"Q"&amp;ROUNDUP(MONTH(SalesDataTable[[#This Row],[Order Date]])/3,0)</f>
        <v>Q1</v>
      </c>
      <c r="E468" s="5">
        <f>MONTH(SalesDataTable[[#This Row],[Order Date]])</f>
        <v>3</v>
      </c>
      <c r="F468" s="6" t="str">
        <f>TEXT(SalesDataTable[[#This Row],[Order Date]],"MMM")</f>
        <v>Mar</v>
      </c>
      <c r="G468" s="5" t="s">
        <v>26</v>
      </c>
      <c r="H468" s="5" t="s">
        <v>69</v>
      </c>
      <c r="I468" s="5" t="s">
        <v>22</v>
      </c>
      <c r="J468" s="5" t="s">
        <v>33</v>
      </c>
      <c r="K468" s="5" t="s">
        <v>54</v>
      </c>
      <c r="L468" s="5" t="s">
        <v>55</v>
      </c>
      <c r="M468" s="7">
        <v>2</v>
      </c>
      <c r="N468" s="8">
        <v>41.04</v>
      </c>
      <c r="O468" s="8">
        <f>SalesDataTable[[#This Row],[Units Sold]]*SalesDataTable[[#This Row],[Unit Price]]</f>
        <v>82.08</v>
      </c>
      <c r="P468" s="9">
        <v>0</v>
      </c>
      <c r="Q468" s="21">
        <f>SalesDataTable[[#This Row],[Units Sold]]*SalesDataTable[[#This Row],[Unit Price]]*SalesDataTable[[#This Row],[Discount %]]</f>
        <v>0</v>
      </c>
      <c r="R468" s="8">
        <v>15.03</v>
      </c>
      <c r="S468" s="8">
        <f t="shared" si="28"/>
        <v>82.08</v>
      </c>
      <c r="T468" s="8">
        <f t="shared" si="29"/>
        <v>30.06</v>
      </c>
      <c r="U468" s="8">
        <f t="shared" si="30"/>
        <v>52.019999999999996</v>
      </c>
      <c r="V468" s="10">
        <f t="shared" si="31"/>
        <v>0.63377192982456132</v>
      </c>
    </row>
    <row r="469" spans="1:22" ht="15.6" x14ac:dyDescent="0.3">
      <c r="A469" s="3">
        <v>2892</v>
      </c>
      <c r="B469" s="4">
        <v>46111</v>
      </c>
      <c r="C469" s="5">
        <f>YEAR(SalesDataTable[[#This Row],[Order Date]])</f>
        <v>2026</v>
      </c>
      <c r="D469" s="6" t="str">
        <f>"Q"&amp;ROUNDUP(MONTH(SalesDataTable[[#This Row],[Order Date]])/3,0)</f>
        <v>Q1</v>
      </c>
      <c r="E469" s="5">
        <f>MONTH(SalesDataTable[[#This Row],[Order Date]])</f>
        <v>3</v>
      </c>
      <c r="F469" s="6" t="str">
        <f>TEXT(SalesDataTable[[#This Row],[Order Date]],"MMM")</f>
        <v>Mar</v>
      </c>
      <c r="G469" s="5" t="s">
        <v>26</v>
      </c>
      <c r="H469" s="5" t="s">
        <v>63</v>
      </c>
      <c r="I469" s="5" t="s">
        <v>22</v>
      </c>
      <c r="J469" s="5" t="s">
        <v>23</v>
      </c>
      <c r="K469" s="5" t="s">
        <v>29</v>
      </c>
      <c r="L469" s="5" t="s">
        <v>37</v>
      </c>
      <c r="M469" s="7">
        <v>2</v>
      </c>
      <c r="N469" s="8">
        <v>145.06</v>
      </c>
      <c r="O469" s="8">
        <f>SalesDataTable[[#This Row],[Units Sold]]*SalesDataTable[[#This Row],[Unit Price]]</f>
        <v>290.12</v>
      </c>
      <c r="P469" s="9">
        <v>0.15</v>
      </c>
      <c r="Q469" s="21">
        <f>SalesDataTable[[#This Row],[Units Sold]]*SalesDataTable[[#This Row],[Unit Price]]*SalesDataTable[[#This Row],[Discount %]]</f>
        <v>43.518000000000001</v>
      </c>
      <c r="R469" s="8">
        <v>77.08</v>
      </c>
      <c r="S469" s="8">
        <f t="shared" si="28"/>
        <v>246.602</v>
      </c>
      <c r="T469" s="8">
        <f t="shared" si="29"/>
        <v>154.16</v>
      </c>
      <c r="U469" s="8">
        <f t="shared" si="30"/>
        <v>92.442000000000007</v>
      </c>
      <c r="V469" s="10">
        <f t="shared" si="31"/>
        <v>0.37486313979610875</v>
      </c>
    </row>
    <row r="470" spans="1:22" ht="15.6" x14ac:dyDescent="0.3">
      <c r="A470" s="3">
        <v>3145</v>
      </c>
      <c r="B470" s="4">
        <v>46111</v>
      </c>
      <c r="C470" s="5">
        <f>YEAR(SalesDataTable[[#This Row],[Order Date]])</f>
        <v>2026</v>
      </c>
      <c r="D470" s="6" t="str">
        <f>"Q"&amp;ROUNDUP(MONTH(SalesDataTable[[#This Row],[Order Date]])/3,0)</f>
        <v>Q1</v>
      </c>
      <c r="E470" s="5">
        <f>MONTH(SalesDataTable[[#This Row],[Order Date]])</f>
        <v>3</v>
      </c>
      <c r="F470" s="6" t="str">
        <f>TEXT(SalesDataTable[[#This Row],[Order Date]],"MMM")</f>
        <v>Mar</v>
      </c>
      <c r="G470" s="5" t="s">
        <v>26</v>
      </c>
      <c r="H470" s="5" t="s">
        <v>61</v>
      </c>
      <c r="I470" s="5" t="s">
        <v>22</v>
      </c>
      <c r="J470" s="5" t="s">
        <v>23</v>
      </c>
      <c r="K470" s="5" t="s">
        <v>34</v>
      </c>
      <c r="L470" s="5" t="s">
        <v>64</v>
      </c>
      <c r="M470" s="7">
        <v>1</v>
      </c>
      <c r="N470" s="8">
        <v>130.72999999999999</v>
      </c>
      <c r="O470" s="8">
        <f>SalesDataTable[[#This Row],[Units Sold]]*SalesDataTable[[#This Row],[Unit Price]]</f>
        <v>130.72999999999999</v>
      </c>
      <c r="P470" s="9">
        <v>0</v>
      </c>
      <c r="Q470" s="21">
        <f>SalesDataTable[[#This Row],[Units Sold]]*SalesDataTable[[#This Row],[Unit Price]]*SalesDataTable[[#This Row],[Discount %]]</f>
        <v>0</v>
      </c>
      <c r="R470" s="8">
        <v>66.17</v>
      </c>
      <c r="S470" s="8">
        <f t="shared" si="28"/>
        <v>130.72999999999999</v>
      </c>
      <c r="T470" s="8">
        <f t="shared" si="29"/>
        <v>66.17</v>
      </c>
      <c r="U470" s="8">
        <f t="shared" si="30"/>
        <v>64.559999999999988</v>
      </c>
      <c r="V470" s="10">
        <f t="shared" si="31"/>
        <v>0.4938422703281572</v>
      </c>
    </row>
    <row r="471" spans="1:22" ht="15.6" x14ac:dyDescent="0.3">
      <c r="A471" s="3">
        <v>3925</v>
      </c>
      <c r="B471" s="4">
        <v>46111</v>
      </c>
      <c r="C471" s="5">
        <f>YEAR(SalesDataTable[[#This Row],[Order Date]])</f>
        <v>2026</v>
      </c>
      <c r="D471" s="6" t="str">
        <f>"Q"&amp;ROUNDUP(MONTH(SalesDataTable[[#This Row],[Order Date]])/3,0)</f>
        <v>Q1</v>
      </c>
      <c r="E471" s="5">
        <f>MONTH(SalesDataTable[[#This Row],[Order Date]])</f>
        <v>3</v>
      </c>
      <c r="F471" s="6" t="str">
        <f>TEXT(SalesDataTable[[#This Row],[Order Date]],"MMM")</f>
        <v>Mar</v>
      </c>
      <c r="G471" s="5" t="s">
        <v>40</v>
      </c>
      <c r="H471" s="5" t="s">
        <v>67</v>
      </c>
      <c r="I471" s="5" t="s">
        <v>22</v>
      </c>
      <c r="J471" s="5" t="s">
        <v>36</v>
      </c>
      <c r="K471" s="5" t="s">
        <v>54</v>
      </c>
      <c r="L471" s="5" t="s">
        <v>62</v>
      </c>
      <c r="M471" s="7">
        <v>2</v>
      </c>
      <c r="N471" s="8">
        <v>36.630000000000003</v>
      </c>
      <c r="O471" s="8">
        <f>SalesDataTable[[#This Row],[Units Sold]]*SalesDataTable[[#This Row],[Unit Price]]</f>
        <v>73.260000000000005</v>
      </c>
      <c r="P471" s="9">
        <v>0</v>
      </c>
      <c r="Q471" s="21">
        <f>SalesDataTable[[#This Row],[Units Sold]]*SalesDataTable[[#This Row],[Unit Price]]*SalesDataTable[[#This Row],[Discount %]]</f>
        <v>0</v>
      </c>
      <c r="R471" s="8">
        <v>14.31</v>
      </c>
      <c r="S471" s="8">
        <f t="shared" si="28"/>
        <v>73.260000000000005</v>
      </c>
      <c r="T471" s="8">
        <f t="shared" si="29"/>
        <v>28.62</v>
      </c>
      <c r="U471" s="8">
        <f t="shared" si="30"/>
        <v>44.64</v>
      </c>
      <c r="V471" s="10">
        <f t="shared" si="31"/>
        <v>0.60933660933660927</v>
      </c>
    </row>
    <row r="472" spans="1:22" ht="15.6" x14ac:dyDescent="0.3">
      <c r="A472" s="3">
        <v>2722</v>
      </c>
      <c r="B472" s="4">
        <v>46112</v>
      </c>
      <c r="C472" s="5">
        <f>YEAR(SalesDataTable[[#This Row],[Order Date]])</f>
        <v>2026</v>
      </c>
      <c r="D472" s="6" t="str">
        <f>"Q"&amp;ROUNDUP(MONTH(SalesDataTable[[#This Row],[Order Date]])/3,0)</f>
        <v>Q1</v>
      </c>
      <c r="E472" s="5">
        <f>MONTH(SalesDataTable[[#This Row],[Order Date]])</f>
        <v>3</v>
      </c>
      <c r="F472" s="6" t="str">
        <f>TEXT(SalesDataTable[[#This Row],[Order Date]],"MMM")</f>
        <v>Mar</v>
      </c>
      <c r="G472" s="5" t="s">
        <v>40</v>
      </c>
      <c r="H472" s="5" t="s">
        <v>67</v>
      </c>
      <c r="I472" s="5" t="s">
        <v>48</v>
      </c>
      <c r="J472" s="5" t="s">
        <v>33</v>
      </c>
      <c r="K472" s="5" t="s">
        <v>24</v>
      </c>
      <c r="L472" s="5" t="s">
        <v>42</v>
      </c>
      <c r="M472" s="7">
        <v>1</v>
      </c>
      <c r="N472" s="8">
        <v>50.99</v>
      </c>
      <c r="O472" s="8">
        <f>SalesDataTable[[#This Row],[Units Sold]]*SalesDataTable[[#This Row],[Unit Price]]</f>
        <v>50.99</v>
      </c>
      <c r="P472" s="9">
        <v>0.1</v>
      </c>
      <c r="Q472" s="21">
        <f>SalesDataTable[[#This Row],[Units Sold]]*SalesDataTable[[#This Row],[Unit Price]]*SalesDataTable[[#This Row],[Discount %]]</f>
        <v>5.0990000000000002</v>
      </c>
      <c r="R472" s="8">
        <v>21.86</v>
      </c>
      <c r="S472" s="8">
        <f t="shared" si="28"/>
        <v>45.891000000000005</v>
      </c>
      <c r="T472" s="8">
        <f t="shared" si="29"/>
        <v>21.86</v>
      </c>
      <c r="U472" s="8">
        <f t="shared" si="30"/>
        <v>24.031000000000006</v>
      </c>
      <c r="V472" s="10">
        <f t="shared" si="31"/>
        <v>0.52365387548756848</v>
      </c>
    </row>
    <row r="473" spans="1:22" ht="15.6" x14ac:dyDescent="0.3">
      <c r="A473" s="3">
        <v>2767</v>
      </c>
      <c r="B473" s="4">
        <v>46112</v>
      </c>
      <c r="C473" s="5">
        <f>YEAR(SalesDataTable[[#This Row],[Order Date]])</f>
        <v>2026</v>
      </c>
      <c r="D473" s="6" t="str">
        <f>"Q"&amp;ROUNDUP(MONTH(SalesDataTable[[#This Row],[Order Date]])/3,0)</f>
        <v>Q1</v>
      </c>
      <c r="E473" s="5">
        <f>MONTH(SalesDataTable[[#This Row],[Order Date]])</f>
        <v>3</v>
      </c>
      <c r="F473" s="6" t="str">
        <f>TEXT(SalesDataTable[[#This Row],[Order Date]],"MMM")</f>
        <v>Mar</v>
      </c>
      <c r="G473" s="5" t="s">
        <v>26</v>
      </c>
      <c r="H473" s="5" t="s">
        <v>47</v>
      </c>
      <c r="I473" s="5" t="s">
        <v>22</v>
      </c>
      <c r="J473" s="5" t="s">
        <v>23</v>
      </c>
      <c r="K473" s="5" t="s">
        <v>34</v>
      </c>
      <c r="L473" s="5" t="s">
        <v>64</v>
      </c>
      <c r="M473" s="7">
        <v>4</v>
      </c>
      <c r="N473" s="8">
        <v>134.18</v>
      </c>
      <c r="O473" s="8">
        <f>SalesDataTable[[#This Row],[Units Sold]]*SalesDataTable[[#This Row],[Unit Price]]</f>
        <v>536.72</v>
      </c>
      <c r="P473" s="9">
        <v>0</v>
      </c>
      <c r="Q473" s="21">
        <f>SalesDataTable[[#This Row],[Units Sold]]*SalesDataTable[[#This Row],[Unit Price]]*SalesDataTable[[#This Row],[Discount %]]</f>
        <v>0</v>
      </c>
      <c r="R473" s="8">
        <v>66.430000000000007</v>
      </c>
      <c r="S473" s="8">
        <f t="shared" si="28"/>
        <v>536.72</v>
      </c>
      <c r="T473" s="8">
        <f t="shared" si="29"/>
        <v>265.72000000000003</v>
      </c>
      <c r="U473" s="8">
        <f t="shared" si="30"/>
        <v>271</v>
      </c>
      <c r="V473" s="10">
        <f t="shared" si="31"/>
        <v>0.5049187658369354</v>
      </c>
    </row>
    <row r="474" spans="1:22" ht="15.6" x14ac:dyDescent="0.3">
      <c r="A474" s="3">
        <v>3794</v>
      </c>
      <c r="B474" s="4">
        <v>46112</v>
      </c>
      <c r="C474" s="5">
        <f>YEAR(SalesDataTable[[#This Row],[Order Date]])</f>
        <v>2026</v>
      </c>
      <c r="D474" s="6" t="str">
        <f>"Q"&amp;ROUNDUP(MONTH(SalesDataTable[[#This Row],[Order Date]])/3,0)</f>
        <v>Q1</v>
      </c>
      <c r="E474" s="5">
        <f>MONTH(SalesDataTable[[#This Row],[Order Date]])</f>
        <v>3</v>
      </c>
      <c r="F474" s="6" t="str">
        <f>TEXT(SalesDataTable[[#This Row],[Order Date]],"MMM")</f>
        <v>Mar</v>
      </c>
      <c r="G474" s="5" t="s">
        <v>26</v>
      </c>
      <c r="H474" s="5" t="s">
        <v>63</v>
      </c>
      <c r="I474" s="5" t="s">
        <v>39</v>
      </c>
      <c r="J474" s="5" t="s">
        <v>36</v>
      </c>
      <c r="K474" s="5" t="s">
        <v>54</v>
      </c>
      <c r="L474" s="5" t="s">
        <v>65</v>
      </c>
      <c r="M474" s="7">
        <v>2</v>
      </c>
      <c r="N474" s="8">
        <v>50.86</v>
      </c>
      <c r="O474" s="8">
        <f>SalesDataTable[[#This Row],[Units Sold]]*SalesDataTable[[#This Row],[Unit Price]]</f>
        <v>101.72</v>
      </c>
      <c r="P474" s="9">
        <v>0.1</v>
      </c>
      <c r="Q474" s="21">
        <f>SalesDataTable[[#This Row],[Units Sold]]*SalesDataTable[[#This Row],[Unit Price]]*SalesDataTable[[#This Row],[Discount %]]</f>
        <v>10.172000000000001</v>
      </c>
      <c r="R474" s="8">
        <v>21.76</v>
      </c>
      <c r="S474" s="8">
        <f t="shared" si="28"/>
        <v>91.548000000000002</v>
      </c>
      <c r="T474" s="8">
        <f t="shared" si="29"/>
        <v>43.52</v>
      </c>
      <c r="U474" s="8">
        <f t="shared" si="30"/>
        <v>48.027999999999999</v>
      </c>
      <c r="V474" s="10">
        <f t="shared" si="31"/>
        <v>0.52462096386595003</v>
      </c>
    </row>
    <row r="475" spans="1:22" ht="15.6" x14ac:dyDescent="0.3">
      <c r="A475" s="3">
        <v>3880</v>
      </c>
      <c r="B475" s="4">
        <v>46112</v>
      </c>
      <c r="C475" s="5">
        <f>YEAR(SalesDataTable[[#This Row],[Order Date]])</f>
        <v>2026</v>
      </c>
      <c r="D475" s="6" t="str">
        <f>"Q"&amp;ROUNDUP(MONTH(SalesDataTable[[#This Row],[Order Date]])/3,0)</f>
        <v>Q1</v>
      </c>
      <c r="E475" s="5">
        <f>MONTH(SalesDataTable[[#This Row],[Order Date]])</f>
        <v>3</v>
      </c>
      <c r="F475" s="6" t="str">
        <f>TEXT(SalesDataTable[[#This Row],[Order Date]],"MMM")</f>
        <v>Mar</v>
      </c>
      <c r="G475" s="5" t="s">
        <v>26</v>
      </c>
      <c r="H475" s="5" t="s">
        <v>63</v>
      </c>
      <c r="I475" s="5" t="s">
        <v>28</v>
      </c>
      <c r="J475" s="5" t="s">
        <v>36</v>
      </c>
      <c r="K475" s="5" t="s">
        <v>43</v>
      </c>
      <c r="L475" s="5" t="s">
        <v>71</v>
      </c>
      <c r="M475" s="7">
        <v>12</v>
      </c>
      <c r="N475" s="8">
        <v>124.86</v>
      </c>
      <c r="O475" s="8">
        <f>SalesDataTable[[#This Row],[Units Sold]]*SalesDataTable[[#This Row],[Unit Price]]</f>
        <v>1498.32</v>
      </c>
      <c r="P475" s="9">
        <v>0.1</v>
      </c>
      <c r="Q475" s="21">
        <f>SalesDataTable[[#This Row],[Units Sold]]*SalesDataTable[[#This Row],[Unit Price]]*SalesDataTable[[#This Row],[Discount %]]</f>
        <v>149.83199999999999</v>
      </c>
      <c r="R475" s="8">
        <v>60.82</v>
      </c>
      <c r="S475" s="8">
        <f t="shared" si="28"/>
        <v>1348.4880000000001</v>
      </c>
      <c r="T475" s="8">
        <f t="shared" si="29"/>
        <v>729.84</v>
      </c>
      <c r="U475" s="8">
        <f t="shared" si="30"/>
        <v>618.64800000000002</v>
      </c>
      <c r="V475" s="10">
        <f t="shared" si="31"/>
        <v>0.45877160197198641</v>
      </c>
    </row>
    <row r="476" spans="1:22" ht="15.6" x14ac:dyDescent="0.3">
      <c r="A476" s="3">
        <v>422</v>
      </c>
      <c r="B476" s="4">
        <v>46113</v>
      </c>
      <c r="C476" s="5">
        <f>YEAR(SalesDataTable[[#This Row],[Order Date]])</f>
        <v>2026</v>
      </c>
      <c r="D476" s="6" t="str">
        <f>"Q"&amp;ROUNDUP(MONTH(SalesDataTable[[#This Row],[Order Date]])/3,0)</f>
        <v>Q2</v>
      </c>
      <c r="E476" s="5">
        <f>MONTH(SalesDataTable[[#This Row],[Order Date]])</f>
        <v>4</v>
      </c>
      <c r="F476" s="6" t="str">
        <f>TEXT(SalesDataTable[[#This Row],[Order Date]],"MMM")</f>
        <v>Apr</v>
      </c>
      <c r="G476" s="5" t="s">
        <v>40</v>
      </c>
      <c r="H476" s="5" t="s">
        <v>41</v>
      </c>
      <c r="I476" s="5" t="s">
        <v>22</v>
      </c>
      <c r="J476" s="5" t="s">
        <v>36</v>
      </c>
      <c r="K476" s="5" t="s">
        <v>24</v>
      </c>
      <c r="L476" s="5" t="s">
        <v>25</v>
      </c>
      <c r="M476" s="7">
        <v>1</v>
      </c>
      <c r="N476" s="8">
        <v>81.760000000000005</v>
      </c>
      <c r="O476" s="8">
        <f>SalesDataTable[[#This Row],[Units Sold]]*SalesDataTable[[#This Row],[Unit Price]]</f>
        <v>81.760000000000005</v>
      </c>
      <c r="P476" s="9">
        <v>0.1</v>
      </c>
      <c r="Q476" s="21">
        <f>SalesDataTable[[#This Row],[Units Sold]]*SalesDataTable[[#This Row],[Unit Price]]*SalesDataTable[[#This Row],[Discount %]]</f>
        <v>8.1760000000000002</v>
      </c>
      <c r="R476" s="8">
        <v>42.78</v>
      </c>
      <c r="S476" s="8">
        <f t="shared" si="28"/>
        <v>73.584000000000003</v>
      </c>
      <c r="T476" s="8">
        <f t="shared" si="29"/>
        <v>42.78</v>
      </c>
      <c r="U476" s="8">
        <f t="shared" si="30"/>
        <v>30.804000000000002</v>
      </c>
      <c r="V476" s="10">
        <f t="shared" si="31"/>
        <v>0.4186236138290933</v>
      </c>
    </row>
    <row r="477" spans="1:22" ht="15.6" x14ac:dyDescent="0.3">
      <c r="A477" s="3">
        <v>495</v>
      </c>
      <c r="B477" s="4">
        <v>46113</v>
      </c>
      <c r="C477" s="5">
        <f>YEAR(SalesDataTable[[#This Row],[Order Date]])</f>
        <v>2026</v>
      </c>
      <c r="D477" s="6" t="str">
        <f>"Q"&amp;ROUNDUP(MONTH(SalesDataTable[[#This Row],[Order Date]])/3,0)</f>
        <v>Q2</v>
      </c>
      <c r="E477" s="5">
        <f>MONTH(SalesDataTable[[#This Row],[Order Date]])</f>
        <v>4</v>
      </c>
      <c r="F477" s="6" t="str">
        <f>TEXT(SalesDataTable[[#This Row],[Order Date]],"MMM")</f>
        <v>Apr</v>
      </c>
      <c r="G477" s="5" t="s">
        <v>26</v>
      </c>
      <c r="H477" s="5" t="s">
        <v>69</v>
      </c>
      <c r="I477" s="5" t="s">
        <v>39</v>
      </c>
      <c r="J477" s="5" t="s">
        <v>36</v>
      </c>
      <c r="K477" s="5" t="s">
        <v>34</v>
      </c>
      <c r="L477" s="5" t="s">
        <v>64</v>
      </c>
      <c r="M477" s="7">
        <v>1</v>
      </c>
      <c r="N477" s="8">
        <v>134.65</v>
      </c>
      <c r="O477" s="8">
        <f>SalesDataTable[[#This Row],[Units Sold]]*SalesDataTable[[#This Row],[Unit Price]]</f>
        <v>134.65</v>
      </c>
      <c r="P477" s="9">
        <v>0</v>
      </c>
      <c r="Q477" s="21">
        <f>SalesDataTable[[#This Row],[Units Sold]]*SalesDataTable[[#This Row],[Unit Price]]*SalesDataTable[[#This Row],[Discount %]]</f>
        <v>0</v>
      </c>
      <c r="R477" s="8">
        <v>68.19</v>
      </c>
      <c r="S477" s="8">
        <f t="shared" si="28"/>
        <v>134.65</v>
      </c>
      <c r="T477" s="8">
        <f t="shared" si="29"/>
        <v>68.19</v>
      </c>
      <c r="U477" s="8">
        <f t="shared" si="30"/>
        <v>66.460000000000008</v>
      </c>
      <c r="V477" s="10">
        <f t="shared" si="31"/>
        <v>0.49357593761604163</v>
      </c>
    </row>
    <row r="478" spans="1:22" ht="15.6" x14ac:dyDescent="0.3">
      <c r="A478" s="3">
        <v>1517</v>
      </c>
      <c r="B478" s="4">
        <v>46113</v>
      </c>
      <c r="C478" s="5">
        <f>YEAR(SalesDataTable[[#This Row],[Order Date]])</f>
        <v>2026</v>
      </c>
      <c r="D478" s="6" t="str">
        <f>"Q"&amp;ROUNDUP(MONTH(SalesDataTable[[#This Row],[Order Date]])/3,0)</f>
        <v>Q2</v>
      </c>
      <c r="E478" s="5">
        <f>MONTH(SalesDataTable[[#This Row],[Order Date]])</f>
        <v>4</v>
      </c>
      <c r="F478" s="6" t="str">
        <f>TEXT(SalesDataTable[[#This Row],[Order Date]],"MMM")</f>
        <v>Apr</v>
      </c>
      <c r="G478" s="5" t="s">
        <v>31</v>
      </c>
      <c r="H478" s="5" t="s">
        <v>72</v>
      </c>
      <c r="I478" s="5" t="s">
        <v>22</v>
      </c>
      <c r="J478" s="5" t="s">
        <v>36</v>
      </c>
      <c r="K478" s="5" t="s">
        <v>24</v>
      </c>
      <c r="L478" s="5" t="s">
        <v>46</v>
      </c>
      <c r="M478" s="7">
        <v>1</v>
      </c>
      <c r="N478" s="8">
        <v>41.21</v>
      </c>
      <c r="O478" s="8">
        <f>SalesDataTable[[#This Row],[Units Sold]]*SalesDataTable[[#This Row],[Unit Price]]</f>
        <v>41.21</v>
      </c>
      <c r="P478" s="9">
        <v>0</v>
      </c>
      <c r="Q478" s="21">
        <f>SalesDataTable[[#This Row],[Units Sold]]*SalesDataTable[[#This Row],[Unit Price]]*SalesDataTable[[#This Row],[Discount %]]</f>
        <v>0</v>
      </c>
      <c r="R478" s="8">
        <v>16.34</v>
      </c>
      <c r="S478" s="8">
        <f t="shared" si="28"/>
        <v>41.21</v>
      </c>
      <c r="T478" s="8">
        <f t="shared" si="29"/>
        <v>16.34</v>
      </c>
      <c r="U478" s="8">
        <f t="shared" si="30"/>
        <v>24.87</v>
      </c>
      <c r="V478" s="10">
        <f t="shared" si="31"/>
        <v>0.60349429750060668</v>
      </c>
    </row>
    <row r="479" spans="1:22" ht="15.6" x14ac:dyDescent="0.3">
      <c r="A479" s="3">
        <v>2391</v>
      </c>
      <c r="B479" s="4">
        <v>46113</v>
      </c>
      <c r="C479" s="5">
        <f>YEAR(SalesDataTable[[#This Row],[Order Date]])</f>
        <v>2026</v>
      </c>
      <c r="D479" s="6" t="str">
        <f>"Q"&amp;ROUNDUP(MONTH(SalesDataTable[[#This Row],[Order Date]])/3,0)</f>
        <v>Q2</v>
      </c>
      <c r="E479" s="5">
        <f>MONTH(SalesDataTable[[#This Row],[Order Date]])</f>
        <v>4</v>
      </c>
      <c r="F479" s="6" t="str">
        <f>TEXT(SalesDataTable[[#This Row],[Order Date]],"MMM")</f>
        <v>Apr</v>
      </c>
      <c r="G479" s="5" t="s">
        <v>26</v>
      </c>
      <c r="H479" s="5" t="s">
        <v>63</v>
      </c>
      <c r="I479" s="5" t="s">
        <v>22</v>
      </c>
      <c r="J479" s="5" t="s">
        <v>23</v>
      </c>
      <c r="K479" s="5" t="s">
        <v>54</v>
      </c>
      <c r="L479" s="5" t="s">
        <v>55</v>
      </c>
      <c r="M479" s="7">
        <v>2</v>
      </c>
      <c r="N479" s="8">
        <v>40.590000000000003</v>
      </c>
      <c r="O479" s="8">
        <f>SalesDataTable[[#This Row],[Units Sold]]*SalesDataTable[[#This Row],[Unit Price]]</f>
        <v>81.180000000000007</v>
      </c>
      <c r="P479" s="9">
        <v>0</v>
      </c>
      <c r="Q479" s="21">
        <f>SalesDataTable[[#This Row],[Units Sold]]*SalesDataTable[[#This Row],[Unit Price]]*SalesDataTable[[#This Row],[Discount %]]</f>
        <v>0</v>
      </c>
      <c r="R479" s="8">
        <v>15.01</v>
      </c>
      <c r="S479" s="8">
        <f t="shared" si="28"/>
        <v>81.180000000000007</v>
      </c>
      <c r="T479" s="8">
        <f t="shared" si="29"/>
        <v>30.02</v>
      </c>
      <c r="U479" s="8">
        <f t="shared" si="30"/>
        <v>51.160000000000011</v>
      </c>
      <c r="V479" s="10">
        <f t="shared" si="31"/>
        <v>0.63020448386302053</v>
      </c>
    </row>
    <row r="480" spans="1:22" ht="15.6" x14ac:dyDescent="0.3">
      <c r="A480" s="3">
        <v>3809</v>
      </c>
      <c r="B480" s="4">
        <v>46113</v>
      </c>
      <c r="C480" s="5">
        <f>YEAR(SalesDataTable[[#This Row],[Order Date]])</f>
        <v>2026</v>
      </c>
      <c r="D480" s="6" t="str">
        <f>"Q"&amp;ROUNDUP(MONTH(SalesDataTable[[#This Row],[Order Date]])/3,0)</f>
        <v>Q2</v>
      </c>
      <c r="E480" s="5">
        <f>MONTH(SalesDataTable[[#This Row],[Order Date]])</f>
        <v>4</v>
      </c>
      <c r="F480" s="6" t="str">
        <f>TEXT(SalesDataTable[[#This Row],[Order Date]],"MMM")</f>
        <v>Apr</v>
      </c>
      <c r="G480" s="5" t="s">
        <v>20</v>
      </c>
      <c r="H480" s="5" t="s">
        <v>70</v>
      </c>
      <c r="I480" s="5" t="s">
        <v>22</v>
      </c>
      <c r="J480" s="5" t="s">
        <v>33</v>
      </c>
      <c r="K480" s="5" t="s">
        <v>43</v>
      </c>
      <c r="L480" s="5" t="s">
        <v>71</v>
      </c>
      <c r="M480" s="7">
        <v>3</v>
      </c>
      <c r="N480" s="8">
        <v>124.08</v>
      </c>
      <c r="O480" s="8">
        <f>SalesDataTable[[#This Row],[Units Sold]]*SalesDataTable[[#This Row],[Unit Price]]</f>
        <v>372.24</v>
      </c>
      <c r="P480" s="9">
        <v>0.05</v>
      </c>
      <c r="Q480" s="21">
        <f>SalesDataTable[[#This Row],[Units Sold]]*SalesDataTable[[#This Row],[Unit Price]]*SalesDataTable[[#This Row],[Discount %]]</f>
        <v>18.612000000000002</v>
      </c>
      <c r="R480" s="8">
        <v>62.41</v>
      </c>
      <c r="S480" s="8">
        <f t="shared" si="28"/>
        <v>353.62799999999999</v>
      </c>
      <c r="T480" s="8">
        <f t="shared" si="29"/>
        <v>187.23</v>
      </c>
      <c r="U480" s="8">
        <f t="shared" si="30"/>
        <v>166.398</v>
      </c>
      <c r="V480" s="10">
        <f t="shared" si="31"/>
        <v>0.47054531880959655</v>
      </c>
    </row>
    <row r="481" spans="1:22" ht="15.6" x14ac:dyDescent="0.3">
      <c r="A481" s="3">
        <v>3958</v>
      </c>
      <c r="B481" s="4">
        <v>46113</v>
      </c>
      <c r="C481" s="5">
        <f>YEAR(SalesDataTable[[#This Row],[Order Date]])</f>
        <v>2026</v>
      </c>
      <c r="D481" s="6" t="str">
        <f>"Q"&amp;ROUNDUP(MONTH(SalesDataTable[[#This Row],[Order Date]])/3,0)</f>
        <v>Q2</v>
      </c>
      <c r="E481" s="5">
        <f>MONTH(SalesDataTable[[#This Row],[Order Date]])</f>
        <v>4</v>
      </c>
      <c r="F481" s="6" t="str">
        <f>TEXT(SalesDataTable[[#This Row],[Order Date]],"MMM")</f>
        <v>Apr</v>
      </c>
      <c r="G481" s="5" t="s">
        <v>26</v>
      </c>
      <c r="H481" s="5" t="s">
        <v>27</v>
      </c>
      <c r="I481" s="5" t="s">
        <v>22</v>
      </c>
      <c r="J481" s="5" t="s">
        <v>23</v>
      </c>
      <c r="K481" s="5" t="s">
        <v>43</v>
      </c>
      <c r="L481" s="5" t="s">
        <v>71</v>
      </c>
      <c r="M481" s="7">
        <v>2</v>
      </c>
      <c r="N481" s="8">
        <v>125.35</v>
      </c>
      <c r="O481" s="8">
        <f>SalesDataTable[[#This Row],[Units Sold]]*SalesDataTable[[#This Row],[Unit Price]]</f>
        <v>250.7</v>
      </c>
      <c r="P481" s="9">
        <v>0.15</v>
      </c>
      <c r="Q481" s="21">
        <f>SalesDataTable[[#This Row],[Units Sold]]*SalesDataTable[[#This Row],[Unit Price]]*SalesDataTable[[#This Row],[Discount %]]</f>
        <v>37.604999999999997</v>
      </c>
      <c r="R481" s="8">
        <v>60.73</v>
      </c>
      <c r="S481" s="8">
        <f t="shared" si="28"/>
        <v>213.095</v>
      </c>
      <c r="T481" s="8">
        <f t="shared" si="29"/>
        <v>121.46</v>
      </c>
      <c r="U481" s="8">
        <f t="shared" si="30"/>
        <v>91.635000000000005</v>
      </c>
      <c r="V481" s="10">
        <f t="shared" si="31"/>
        <v>0.43001947488209485</v>
      </c>
    </row>
    <row r="482" spans="1:22" ht="15.6" x14ac:dyDescent="0.3">
      <c r="A482" s="3">
        <v>4418</v>
      </c>
      <c r="B482" s="4">
        <v>46113</v>
      </c>
      <c r="C482" s="5">
        <f>YEAR(SalesDataTable[[#This Row],[Order Date]])</f>
        <v>2026</v>
      </c>
      <c r="D482" s="6" t="str">
        <f>"Q"&amp;ROUNDUP(MONTH(SalesDataTable[[#This Row],[Order Date]])/3,0)</f>
        <v>Q2</v>
      </c>
      <c r="E482" s="5">
        <f>MONTH(SalesDataTable[[#This Row],[Order Date]])</f>
        <v>4</v>
      </c>
      <c r="F482" s="6" t="str">
        <f>TEXT(SalesDataTable[[#This Row],[Order Date]],"MMM")</f>
        <v>Apr</v>
      </c>
      <c r="G482" s="5" t="s">
        <v>26</v>
      </c>
      <c r="H482" s="5" t="s">
        <v>69</v>
      </c>
      <c r="I482" s="5" t="s">
        <v>48</v>
      </c>
      <c r="J482" s="5" t="s">
        <v>33</v>
      </c>
      <c r="K482" s="5" t="s">
        <v>54</v>
      </c>
      <c r="L482" s="5" t="s">
        <v>62</v>
      </c>
      <c r="M482" s="7">
        <v>3</v>
      </c>
      <c r="N482" s="8">
        <v>36.090000000000003</v>
      </c>
      <c r="O482" s="8">
        <f>SalesDataTable[[#This Row],[Units Sold]]*SalesDataTable[[#This Row],[Unit Price]]</f>
        <v>108.27000000000001</v>
      </c>
      <c r="P482" s="9">
        <v>0</v>
      </c>
      <c r="Q482" s="21">
        <f>SalesDataTable[[#This Row],[Units Sold]]*SalesDataTable[[#This Row],[Unit Price]]*SalesDataTable[[#This Row],[Discount %]]</f>
        <v>0</v>
      </c>
      <c r="R482" s="8">
        <v>14.03</v>
      </c>
      <c r="S482" s="8">
        <f t="shared" si="28"/>
        <v>108.27000000000001</v>
      </c>
      <c r="T482" s="8">
        <f t="shared" si="29"/>
        <v>42.089999999999996</v>
      </c>
      <c r="U482" s="8">
        <f t="shared" si="30"/>
        <v>66.180000000000007</v>
      </c>
      <c r="V482" s="10">
        <f t="shared" si="31"/>
        <v>0.61124965364366857</v>
      </c>
    </row>
    <row r="483" spans="1:22" ht="15.6" x14ac:dyDescent="0.3">
      <c r="A483" s="3">
        <v>4693</v>
      </c>
      <c r="B483" s="4">
        <v>46113</v>
      </c>
      <c r="C483" s="5">
        <f>YEAR(SalesDataTable[[#This Row],[Order Date]])</f>
        <v>2026</v>
      </c>
      <c r="D483" s="6" t="str">
        <f>"Q"&amp;ROUNDUP(MONTH(SalesDataTable[[#This Row],[Order Date]])/3,0)</f>
        <v>Q2</v>
      </c>
      <c r="E483" s="5">
        <f>MONTH(SalesDataTable[[#This Row],[Order Date]])</f>
        <v>4</v>
      </c>
      <c r="F483" s="6" t="str">
        <f>TEXT(SalesDataTable[[#This Row],[Order Date]],"MMM")</f>
        <v>Apr</v>
      </c>
      <c r="G483" s="5" t="s">
        <v>26</v>
      </c>
      <c r="H483" s="5" t="s">
        <v>63</v>
      </c>
      <c r="I483" s="5" t="s">
        <v>28</v>
      </c>
      <c r="J483" s="5" t="s">
        <v>36</v>
      </c>
      <c r="K483" s="5" t="s">
        <v>29</v>
      </c>
      <c r="L483" s="5" t="s">
        <v>30</v>
      </c>
      <c r="M483" s="7">
        <v>15</v>
      </c>
      <c r="N483" s="8">
        <v>94.33</v>
      </c>
      <c r="O483" s="8">
        <f>SalesDataTable[[#This Row],[Units Sold]]*SalesDataTable[[#This Row],[Unit Price]]</f>
        <v>1414.95</v>
      </c>
      <c r="P483" s="9">
        <v>0.1</v>
      </c>
      <c r="Q483" s="21">
        <f>SalesDataTable[[#This Row],[Units Sold]]*SalesDataTable[[#This Row],[Unit Price]]*SalesDataTable[[#This Row],[Discount %]]</f>
        <v>141.495</v>
      </c>
      <c r="R483" s="8">
        <v>44.38</v>
      </c>
      <c r="S483" s="8">
        <f t="shared" si="28"/>
        <v>1273.4550000000002</v>
      </c>
      <c r="T483" s="8">
        <f t="shared" si="29"/>
        <v>665.7</v>
      </c>
      <c r="U483" s="8">
        <f t="shared" si="30"/>
        <v>607.75500000000011</v>
      </c>
      <c r="V483" s="10">
        <f t="shared" si="31"/>
        <v>0.47724890161018652</v>
      </c>
    </row>
    <row r="484" spans="1:22" ht="15.6" x14ac:dyDescent="0.3">
      <c r="A484" s="3">
        <v>193</v>
      </c>
      <c r="B484" s="4">
        <v>46114</v>
      </c>
      <c r="C484" s="5">
        <f>YEAR(SalesDataTable[[#This Row],[Order Date]])</f>
        <v>2026</v>
      </c>
      <c r="D484" s="6" t="str">
        <f>"Q"&amp;ROUNDUP(MONTH(SalesDataTable[[#This Row],[Order Date]])/3,0)</f>
        <v>Q2</v>
      </c>
      <c r="E484" s="5">
        <f>MONTH(SalesDataTable[[#This Row],[Order Date]])</f>
        <v>4</v>
      </c>
      <c r="F484" s="6" t="str">
        <f>TEXT(SalesDataTable[[#This Row],[Order Date]],"MMM")</f>
        <v>Apr</v>
      </c>
      <c r="G484" s="5" t="s">
        <v>40</v>
      </c>
      <c r="H484" s="5" t="s">
        <v>41</v>
      </c>
      <c r="I484" s="5" t="s">
        <v>39</v>
      </c>
      <c r="J484" s="5" t="s">
        <v>23</v>
      </c>
      <c r="K484" s="5" t="s">
        <v>34</v>
      </c>
      <c r="L484" s="5" t="s">
        <v>35</v>
      </c>
      <c r="M484" s="7">
        <v>1</v>
      </c>
      <c r="N484" s="8">
        <v>35.6</v>
      </c>
      <c r="O484" s="8">
        <f>SalesDataTable[[#This Row],[Units Sold]]*SalesDataTable[[#This Row],[Unit Price]]</f>
        <v>35.6</v>
      </c>
      <c r="P484" s="9">
        <v>0.1</v>
      </c>
      <c r="Q484" s="21">
        <f>SalesDataTable[[#This Row],[Units Sold]]*SalesDataTable[[#This Row],[Unit Price]]*SalesDataTable[[#This Row],[Discount %]]</f>
        <v>3.5600000000000005</v>
      </c>
      <c r="R484" s="8">
        <v>13.39</v>
      </c>
      <c r="S484" s="8">
        <f t="shared" si="28"/>
        <v>32.04</v>
      </c>
      <c r="T484" s="8">
        <f t="shared" si="29"/>
        <v>13.39</v>
      </c>
      <c r="U484" s="8">
        <f t="shared" si="30"/>
        <v>18.649999999999999</v>
      </c>
      <c r="V484" s="10">
        <f t="shared" si="31"/>
        <v>0.58208489388264661</v>
      </c>
    </row>
    <row r="485" spans="1:22" ht="15.6" x14ac:dyDescent="0.3">
      <c r="A485" s="3">
        <v>2246</v>
      </c>
      <c r="B485" s="4">
        <v>46114</v>
      </c>
      <c r="C485" s="5">
        <f>YEAR(SalesDataTable[[#This Row],[Order Date]])</f>
        <v>2026</v>
      </c>
      <c r="D485" s="6" t="str">
        <f>"Q"&amp;ROUNDUP(MONTH(SalesDataTable[[#This Row],[Order Date]])/3,0)</f>
        <v>Q2</v>
      </c>
      <c r="E485" s="5">
        <f>MONTH(SalesDataTable[[#This Row],[Order Date]])</f>
        <v>4</v>
      </c>
      <c r="F485" s="6" t="str">
        <f>TEXT(SalesDataTable[[#This Row],[Order Date]],"MMM")</f>
        <v>Apr</v>
      </c>
      <c r="G485" s="5" t="s">
        <v>26</v>
      </c>
      <c r="H485" s="5" t="s">
        <v>63</v>
      </c>
      <c r="I485" s="5" t="s">
        <v>48</v>
      </c>
      <c r="J485" s="5" t="s">
        <v>23</v>
      </c>
      <c r="K485" s="5" t="s">
        <v>24</v>
      </c>
      <c r="L485" s="5" t="s">
        <v>42</v>
      </c>
      <c r="M485" s="7">
        <v>1</v>
      </c>
      <c r="N485" s="8">
        <v>50.17</v>
      </c>
      <c r="O485" s="8">
        <f>SalesDataTable[[#This Row],[Units Sold]]*SalesDataTable[[#This Row],[Unit Price]]</f>
        <v>50.17</v>
      </c>
      <c r="P485" s="9">
        <v>0</v>
      </c>
      <c r="Q485" s="21">
        <f>SalesDataTable[[#This Row],[Units Sold]]*SalesDataTable[[#This Row],[Unit Price]]*SalesDataTable[[#This Row],[Discount %]]</f>
        <v>0</v>
      </c>
      <c r="R485" s="8">
        <v>21.95</v>
      </c>
      <c r="S485" s="8">
        <f t="shared" si="28"/>
        <v>50.17</v>
      </c>
      <c r="T485" s="8">
        <f t="shared" si="29"/>
        <v>21.95</v>
      </c>
      <c r="U485" s="8">
        <f t="shared" si="30"/>
        <v>28.220000000000002</v>
      </c>
      <c r="V485" s="10">
        <f t="shared" si="31"/>
        <v>0.56248754235598963</v>
      </c>
    </row>
    <row r="486" spans="1:22" ht="15.6" x14ac:dyDescent="0.3">
      <c r="A486" s="3">
        <v>2556</v>
      </c>
      <c r="B486" s="4">
        <v>46114</v>
      </c>
      <c r="C486" s="5">
        <f>YEAR(SalesDataTable[[#This Row],[Order Date]])</f>
        <v>2026</v>
      </c>
      <c r="D486" s="6" t="str">
        <f>"Q"&amp;ROUNDUP(MONTH(SalesDataTable[[#This Row],[Order Date]])/3,0)</f>
        <v>Q2</v>
      </c>
      <c r="E486" s="5">
        <f>MONTH(SalesDataTable[[#This Row],[Order Date]])</f>
        <v>4</v>
      </c>
      <c r="F486" s="6" t="str">
        <f>TEXT(SalesDataTable[[#This Row],[Order Date]],"MMM")</f>
        <v>Apr</v>
      </c>
      <c r="G486" s="5" t="s">
        <v>40</v>
      </c>
      <c r="H486" s="5" t="s">
        <v>53</v>
      </c>
      <c r="I486" s="5" t="s">
        <v>22</v>
      </c>
      <c r="J486" s="5" t="s">
        <v>23</v>
      </c>
      <c r="K486" s="5" t="s">
        <v>29</v>
      </c>
      <c r="L486" s="5" t="s">
        <v>66</v>
      </c>
      <c r="M486" s="7">
        <v>2</v>
      </c>
      <c r="N486" s="8">
        <v>72.900000000000006</v>
      </c>
      <c r="O486" s="8">
        <f>SalesDataTable[[#This Row],[Units Sold]]*SalesDataTable[[#This Row],[Unit Price]]</f>
        <v>145.80000000000001</v>
      </c>
      <c r="P486" s="9">
        <v>0</v>
      </c>
      <c r="Q486" s="21">
        <f>SalesDataTable[[#This Row],[Units Sold]]*SalesDataTable[[#This Row],[Unit Price]]*SalesDataTable[[#This Row],[Discount %]]</f>
        <v>0</v>
      </c>
      <c r="R486" s="8">
        <v>31.52</v>
      </c>
      <c r="S486" s="8">
        <f t="shared" si="28"/>
        <v>145.80000000000001</v>
      </c>
      <c r="T486" s="8">
        <f t="shared" si="29"/>
        <v>63.04</v>
      </c>
      <c r="U486" s="8">
        <f t="shared" si="30"/>
        <v>82.760000000000019</v>
      </c>
      <c r="V486" s="10">
        <f t="shared" si="31"/>
        <v>0.5676268861454048</v>
      </c>
    </row>
    <row r="487" spans="1:22" ht="15.6" x14ac:dyDescent="0.3">
      <c r="A487" s="3">
        <v>169</v>
      </c>
      <c r="B487" s="4">
        <v>46115</v>
      </c>
      <c r="C487" s="5">
        <f>YEAR(SalesDataTable[[#This Row],[Order Date]])</f>
        <v>2026</v>
      </c>
      <c r="D487" s="6" t="str">
        <f>"Q"&amp;ROUNDUP(MONTH(SalesDataTable[[#This Row],[Order Date]])/3,0)</f>
        <v>Q2</v>
      </c>
      <c r="E487" s="5">
        <f>MONTH(SalesDataTable[[#This Row],[Order Date]])</f>
        <v>4</v>
      </c>
      <c r="F487" s="6" t="str">
        <f>TEXT(SalesDataTable[[#This Row],[Order Date]],"MMM")</f>
        <v>Apr</v>
      </c>
      <c r="G487" s="5" t="s">
        <v>31</v>
      </c>
      <c r="H487" s="5" t="s">
        <v>72</v>
      </c>
      <c r="I487" s="5" t="s">
        <v>22</v>
      </c>
      <c r="J487" s="5" t="s">
        <v>33</v>
      </c>
      <c r="K487" s="5" t="s">
        <v>29</v>
      </c>
      <c r="L487" s="5" t="s">
        <v>30</v>
      </c>
      <c r="M487" s="7">
        <v>2</v>
      </c>
      <c r="N487" s="8">
        <v>93.48</v>
      </c>
      <c r="O487" s="8">
        <f>SalesDataTable[[#This Row],[Units Sold]]*SalesDataTable[[#This Row],[Unit Price]]</f>
        <v>186.96</v>
      </c>
      <c r="P487" s="9">
        <v>0</v>
      </c>
      <c r="Q487" s="21">
        <f>SalesDataTable[[#This Row],[Units Sold]]*SalesDataTable[[#This Row],[Unit Price]]*SalesDataTable[[#This Row],[Discount %]]</f>
        <v>0</v>
      </c>
      <c r="R487" s="8">
        <v>45.15</v>
      </c>
      <c r="S487" s="8">
        <f t="shared" si="28"/>
        <v>186.96</v>
      </c>
      <c r="T487" s="8">
        <f t="shared" si="29"/>
        <v>90.3</v>
      </c>
      <c r="U487" s="8">
        <f t="shared" si="30"/>
        <v>96.660000000000011</v>
      </c>
      <c r="V487" s="10">
        <f t="shared" si="31"/>
        <v>0.51700898587933253</v>
      </c>
    </row>
    <row r="488" spans="1:22" ht="15.6" x14ac:dyDescent="0.3">
      <c r="A488" s="3">
        <v>877</v>
      </c>
      <c r="B488" s="4">
        <v>46115</v>
      </c>
      <c r="C488" s="5">
        <f>YEAR(SalesDataTable[[#This Row],[Order Date]])</f>
        <v>2026</v>
      </c>
      <c r="D488" s="6" t="str">
        <f>"Q"&amp;ROUNDUP(MONTH(SalesDataTable[[#This Row],[Order Date]])/3,0)</f>
        <v>Q2</v>
      </c>
      <c r="E488" s="5">
        <f>MONTH(SalesDataTable[[#This Row],[Order Date]])</f>
        <v>4</v>
      </c>
      <c r="F488" s="6" t="str">
        <f>TEXT(SalesDataTable[[#This Row],[Order Date]],"MMM")</f>
        <v>Apr</v>
      </c>
      <c r="G488" s="5" t="s">
        <v>26</v>
      </c>
      <c r="H488" s="5" t="s">
        <v>63</v>
      </c>
      <c r="I488" s="5" t="s">
        <v>22</v>
      </c>
      <c r="J488" s="5" t="s">
        <v>33</v>
      </c>
      <c r="K488" s="5" t="s">
        <v>43</v>
      </c>
      <c r="L488" s="5" t="s">
        <v>71</v>
      </c>
      <c r="M488" s="7">
        <v>1</v>
      </c>
      <c r="N488" s="8">
        <v>123.63</v>
      </c>
      <c r="O488" s="8">
        <f>SalesDataTable[[#This Row],[Units Sold]]*SalesDataTable[[#This Row],[Unit Price]]</f>
        <v>123.63</v>
      </c>
      <c r="P488" s="9">
        <v>0</v>
      </c>
      <c r="Q488" s="21">
        <f>SalesDataTable[[#This Row],[Units Sold]]*SalesDataTable[[#This Row],[Unit Price]]*SalesDataTable[[#This Row],[Discount %]]</f>
        <v>0</v>
      </c>
      <c r="R488" s="8">
        <v>58.88</v>
      </c>
      <c r="S488" s="8">
        <f t="shared" si="28"/>
        <v>123.63</v>
      </c>
      <c r="T488" s="8">
        <f t="shared" si="29"/>
        <v>58.88</v>
      </c>
      <c r="U488" s="8">
        <f t="shared" si="30"/>
        <v>64.75</v>
      </c>
      <c r="V488" s="10">
        <f t="shared" si="31"/>
        <v>0.52374019250990866</v>
      </c>
    </row>
    <row r="489" spans="1:22" ht="15.6" x14ac:dyDescent="0.3">
      <c r="A489" s="3">
        <v>2023</v>
      </c>
      <c r="B489" s="4">
        <v>46115</v>
      </c>
      <c r="C489" s="5">
        <f>YEAR(SalesDataTable[[#This Row],[Order Date]])</f>
        <v>2026</v>
      </c>
      <c r="D489" s="6" t="str">
        <f>"Q"&amp;ROUNDUP(MONTH(SalesDataTable[[#This Row],[Order Date]])/3,0)</f>
        <v>Q2</v>
      </c>
      <c r="E489" s="5">
        <f>MONTH(SalesDataTable[[#This Row],[Order Date]])</f>
        <v>4</v>
      </c>
      <c r="F489" s="6" t="str">
        <f>TEXT(SalesDataTable[[#This Row],[Order Date]],"MMM")</f>
        <v>Apr</v>
      </c>
      <c r="G489" s="5" t="s">
        <v>26</v>
      </c>
      <c r="H489" s="5" t="s">
        <v>63</v>
      </c>
      <c r="I489" s="5" t="s">
        <v>22</v>
      </c>
      <c r="J489" s="5" t="s">
        <v>33</v>
      </c>
      <c r="K489" s="5" t="s">
        <v>34</v>
      </c>
      <c r="L489" s="5" t="s">
        <v>68</v>
      </c>
      <c r="M489" s="7">
        <v>3</v>
      </c>
      <c r="N489" s="8">
        <v>168.37</v>
      </c>
      <c r="O489" s="8">
        <f>SalesDataTable[[#This Row],[Units Sold]]*SalesDataTable[[#This Row],[Unit Price]]</f>
        <v>505.11</v>
      </c>
      <c r="P489" s="9">
        <v>0</v>
      </c>
      <c r="Q489" s="21">
        <f>SalesDataTable[[#This Row],[Units Sold]]*SalesDataTable[[#This Row],[Unit Price]]*SalesDataTable[[#This Row],[Discount %]]</f>
        <v>0</v>
      </c>
      <c r="R489" s="8">
        <v>87.15</v>
      </c>
      <c r="S489" s="8">
        <f t="shared" si="28"/>
        <v>505.11</v>
      </c>
      <c r="T489" s="8">
        <f t="shared" si="29"/>
        <v>261.45000000000005</v>
      </c>
      <c r="U489" s="8">
        <f t="shared" si="30"/>
        <v>243.65999999999997</v>
      </c>
      <c r="V489" s="10">
        <f t="shared" si="31"/>
        <v>0.4823899744610084</v>
      </c>
    </row>
    <row r="490" spans="1:22" ht="15.6" x14ac:dyDescent="0.3">
      <c r="A490" s="3">
        <v>2548</v>
      </c>
      <c r="B490" s="4">
        <v>46115</v>
      </c>
      <c r="C490" s="5">
        <f>YEAR(SalesDataTable[[#This Row],[Order Date]])</f>
        <v>2026</v>
      </c>
      <c r="D490" s="6" t="str">
        <f>"Q"&amp;ROUNDUP(MONTH(SalesDataTable[[#This Row],[Order Date]])/3,0)</f>
        <v>Q2</v>
      </c>
      <c r="E490" s="5">
        <f>MONTH(SalesDataTable[[#This Row],[Order Date]])</f>
        <v>4</v>
      </c>
      <c r="F490" s="6" t="str">
        <f>TEXT(SalesDataTable[[#This Row],[Order Date]],"MMM")</f>
        <v>Apr</v>
      </c>
      <c r="G490" s="5" t="s">
        <v>20</v>
      </c>
      <c r="H490" s="5" t="s">
        <v>56</v>
      </c>
      <c r="I490" s="5" t="s">
        <v>48</v>
      </c>
      <c r="J490" s="5" t="s">
        <v>33</v>
      </c>
      <c r="K490" s="5" t="s">
        <v>24</v>
      </c>
      <c r="L490" s="5" t="s">
        <v>42</v>
      </c>
      <c r="M490" s="7">
        <v>4</v>
      </c>
      <c r="N490" s="8">
        <v>51.68</v>
      </c>
      <c r="O490" s="8">
        <f>SalesDataTable[[#This Row],[Units Sold]]*SalesDataTable[[#This Row],[Unit Price]]</f>
        <v>206.72</v>
      </c>
      <c r="P490" s="9">
        <v>0.05</v>
      </c>
      <c r="Q490" s="21">
        <f>SalesDataTable[[#This Row],[Units Sold]]*SalesDataTable[[#This Row],[Unit Price]]*SalesDataTable[[#This Row],[Discount %]]</f>
        <v>10.336</v>
      </c>
      <c r="R490" s="8">
        <v>23.09</v>
      </c>
      <c r="S490" s="8">
        <f t="shared" si="28"/>
        <v>196.38399999999999</v>
      </c>
      <c r="T490" s="8">
        <f t="shared" si="29"/>
        <v>92.36</v>
      </c>
      <c r="U490" s="8">
        <f t="shared" si="30"/>
        <v>104.02399999999999</v>
      </c>
      <c r="V490" s="10">
        <f t="shared" si="31"/>
        <v>0.52969692031937421</v>
      </c>
    </row>
    <row r="491" spans="1:22" ht="15.6" x14ac:dyDescent="0.3">
      <c r="A491" s="3">
        <v>2602</v>
      </c>
      <c r="B491" s="4">
        <v>46115</v>
      </c>
      <c r="C491" s="5">
        <f>YEAR(SalesDataTable[[#This Row],[Order Date]])</f>
        <v>2026</v>
      </c>
      <c r="D491" s="6" t="str">
        <f>"Q"&amp;ROUNDUP(MONTH(SalesDataTable[[#This Row],[Order Date]])/3,0)</f>
        <v>Q2</v>
      </c>
      <c r="E491" s="5">
        <f>MONTH(SalesDataTable[[#This Row],[Order Date]])</f>
        <v>4</v>
      </c>
      <c r="F491" s="6" t="str">
        <f>TEXT(SalesDataTable[[#This Row],[Order Date]],"MMM")</f>
        <v>Apr</v>
      </c>
      <c r="G491" s="5" t="s">
        <v>26</v>
      </c>
      <c r="H491" s="5" t="s">
        <v>63</v>
      </c>
      <c r="I491" s="5" t="s">
        <v>48</v>
      </c>
      <c r="J491" s="5" t="s">
        <v>33</v>
      </c>
      <c r="K491" s="5" t="s">
        <v>24</v>
      </c>
      <c r="L491" s="5" t="s">
        <v>46</v>
      </c>
      <c r="M491" s="7">
        <v>1</v>
      </c>
      <c r="N491" s="8">
        <v>40.159999999999997</v>
      </c>
      <c r="O491" s="8">
        <f>SalesDataTable[[#This Row],[Units Sold]]*SalesDataTable[[#This Row],[Unit Price]]</f>
        <v>40.159999999999997</v>
      </c>
      <c r="P491" s="9">
        <v>0</v>
      </c>
      <c r="Q491" s="21">
        <f>SalesDataTable[[#This Row],[Units Sold]]*SalesDataTable[[#This Row],[Unit Price]]*SalesDataTable[[#This Row],[Discount %]]</f>
        <v>0</v>
      </c>
      <c r="R491" s="8">
        <v>16.77</v>
      </c>
      <c r="S491" s="8">
        <f t="shared" si="28"/>
        <v>40.159999999999997</v>
      </c>
      <c r="T491" s="8">
        <f t="shared" si="29"/>
        <v>16.77</v>
      </c>
      <c r="U491" s="8">
        <f t="shared" si="30"/>
        <v>23.389999999999997</v>
      </c>
      <c r="V491" s="10">
        <f t="shared" si="31"/>
        <v>0.58242031872509958</v>
      </c>
    </row>
    <row r="492" spans="1:22" ht="15.6" x14ac:dyDescent="0.3">
      <c r="A492" s="3">
        <v>3229</v>
      </c>
      <c r="B492" s="4">
        <v>46115</v>
      </c>
      <c r="C492" s="5">
        <f>YEAR(SalesDataTable[[#This Row],[Order Date]])</f>
        <v>2026</v>
      </c>
      <c r="D492" s="6" t="str">
        <f>"Q"&amp;ROUNDUP(MONTH(SalesDataTable[[#This Row],[Order Date]])/3,0)</f>
        <v>Q2</v>
      </c>
      <c r="E492" s="5">
        <f>MONTH(SalesDataTable[[#This Row],[Order Date]])</f>
        <v>4</v>
      </c>
      <c r="F492" s="6" t="str">
        <f>TEXT(SalesDataTable[[#This Row],[Order Date]],"MMM")</f>
        <v>Apr</v>
      </c>
      <c r="G492" s="5" t="s">
        <v>40</v>
      </c>
      <c r="H492" s="5" t="s">
        <v>67</v>
      </c>
      <c r="I492" s="5" t="s">
        <v>39</v>
      </c>
      <c r="J492" s="5" t="s">
        <v>23</v>
      </c>
      <c r="K492" s="5" t="s">
        <v>34</v>
      </c>
      <c r="L492" s="5" t="s">
        <v>35</v>
      </c>
      <c r="M492" s="7">
        <v>3</v>
      </c>
      <c r="N492" s="8">
        <v>36.17</v>
      </c>
      <c r="O492" s="8">
        <f>SalesDataTable[[#This Row],[Units Sold]]*SalesDataTable[[#This Row],[Unit Price]]</f>
        <v>108.51</v>
      </c>
      <c r="P492" s="9">
        <v>0.1</v>
      </c>
      <c r="Q492" s="21">
        <f>SalesDataTable[[#This Row],[Units Sold]]*SalesDataTable[[#This Row],[Unit Price]]*SalesDataTable[[#This Row],[Discount %]]</f>
        <v>10.851000000000001</v>
      </c>
      <c r="R492" s="8">
        <v>13.65</v>
      </c>
      <c r="S492" s="8">
        <f t="shared" si="28"/>
        <v>97.659000000000006</v>
      </c>
      <c r="T492" s="8">
        <f t="shared" si="29"/>
        <v>40.950000000000003</v>
      </c>
      <c r="U492" s="8">
        <f t="shared" si="30"/>
        <v>56.709000000000003</v>
      </c>
      <c r="V492" s="10">
        <f t="shared" si="31"/>
        <v>0.58068380794396834</v>
      </c>
    </row>
    <row r="493" spans="1:22" ht="15.6" x14ac:dyDescent="0.3">
      <c r="A493" s="3">
        <v>3261</v>
      </c>
      <c r="B493" s="4">
        <v>46115</v>
      </c>
      <c r="C493" s="5">
        <f>YEAR(SalesDataTable[[#This Row],[Order Date]])</f>
        <v>2026</v>
      </c>
      <c r="D493" s="6" t="str">
        <f>"Q"&amp;ROUNDUP(MONTH(SalesDataTable[[#This Row],[Order Date]])/3,0)</f>
        <v>Q2</v>
      </c>
      <c r="E493" s="5">
        <f>MONTH(SalesDataTable[[#This Row],[Order Date]])</f>
        <v>4</v>
      </c>
      <c r="F493" s="6" t="str">
        <f>TEXT(SalesDataTable[[#This Row],[Order Date]],"MMM")</f>
        <v>Apr</v>
      </c>
      <c r="G493" s="5" t="s">
        <v>31</v>
      </c>
      <c r="H493" s="5" t="s">
        <v>59</v>
      </c>
      <c r="I493" s="5" t="s">
        <v>22</v>
      </c>
      <c r="J493" s="5" t="s">
        <v>33</v>
      </c>
      <c r="K493" s="5" t="s">
        <v>34</v>
      </c>
      <c r="L493" s="5" t="s">
        <v>64</v>
      </c>
      <c r="M493" s="7">
        <v>4</v>
      </c>
      <c r="N493" s="8">
        <v>130.55000000000001</v>
      </c>
      <c r="O493" s="8">
        <f>SalesDataTable[[#This Row],[Units Sold]]*SalesDataTable[[#This Row],[Unit Price]]</f>
        <v>522.20000000000005</v>
      </c>
      <c r="P493" s="9">
        <v>0</v>
      </c>
      <c r="Q493" s="21">
        <f>SalesDataTable[[#This Row],[Units Sold]]*SalesDataTable[[#This Row],[Unit Price]]*SalesDataTable[[#This Row],[Discount %]]</f>
        <v>0</v>
      </c>
      <c r="R493" s="8">
        <v>67.66</v>
      </c>
      <c r="S493" s="8">
        <f t="shared" si="28"/>
        <v>522.20000000000005</v>
      </c>
      <c r="T493" s="8">
        <f t="shared" si="29"/>
        <v>270.64</v>
      </c>
      <c r="U493" s="8">
        <f t="shared" si="30"/>
        <v>251.56000000000006</v>
      </c>
      <c r="V493" s="10">
        <f t="shared" si="31"/>
        <v>0.48173113749521262</v>
      </c>
    </row>
    <row r="494" spans="1:22" ht="15.6" x14ac:dyDescent="0.3">
      <c r="A494" s="3">
        <v>3621</v>
      </c>
      <c r="B494" s="4">
        <v>46115</v>
      </c>
      <c r="C494" s="5">
        <f>YEAR(SalesDataTable[[#This Row],[Order Date]])</f>
        <v>2026</v>
      </c>
      <c r="D494" s="6" t="str">
        <f>"Q"&amp;ROUNDUP(MONTH(SalesDataTable[[#This Row],[Order Date]])/3,0)</f>
        <v>Q2</v>
      </c>
      <c r="E494" s="5">
        <f>MONTH(SalesDataTable[[#This Row],[Order Date]])</f>
        <v>4</v>
      </c>
      <c r="F494" s="6" t="str">
        <f>TEXT(SalesDataTable[[#This Row],[Order Date]],"MMM")</f>
        <v>Apr</v>
      </c>
      <c r="G494" s="5" t="s">
        <v>40</v>
      </c>
      <c r="H494" s="5" t="s">
        <v>53</v>
      </c>
      <c r="I494" s="5" t="s">
        <v>22</v>
      </c>
      <c r="J494" s="5" t="s">
        <v>33</v>
      </c>
      <c r="K494" s="5" t="s">
        <v>24</v>
      </c>
      <c r="L494" s="5" t="s">
        <v>50</v>
      </c>
      <c r="M494" s="7">
        <v>2</v>
      </c>
      <c r="N494" s="8">
        <v>102.63</v>
      </c>
      <c r="O494" s="8">
        <f>SalesDataTable[[#This Row],[Units Sold]]*SalesDataTable[[#This Row],[Unit Price]]</f>
        <v>205.26</v>
      </c>
      <c r="P494" s="9">
        <v>0</v>
      </c>
      <c r="Q494" s="21">
        <f>SalesDataTable[[#This Row],[Units Sold]]*SalesDataTable[[#This Row],[Unit Price]]*SalesDataTable[[#This Row],[Discount %]]</f>
        <v>0</v>
      </c>
      <c r="R494" s="8">
        <v>50.19</v>
      </c>
      <c r="S494" s="8">
        <f t="shared" si="28"/>
        <v>205.26</v>
      </c>
      <c r="T494" s="8">
        <f t="shared" si="29"/>
        <v>100.38</v>
      </c>
      <c r="U494" s="8">
        <f t="shared" si="30"/>
        <v>104.88</v>
      </c>
      <c r="V494" s="10">
        <f t="shared" si="31"/>
        <v>0.51096170710318622</v>
      </c>
    </row>
    <row r="495" spans="1:22" ht="15.6" x14ac:dyDescent="0.3">
      <c r="A495" s="3">
        <v>4681</v>
      </c>
      <c r="B495" s="4">
        <v>46115</v>
      </c>
      <c r="C495" s="5">
        <f>YEAR(SalesDataTable[[#This Row],[Order Date]])</f>
        <v>2026</v>
      </c>
      <c r="D495" s="6" t="str">
        <f>"Q"&amp;ROUNDUP(MONTH(SalesDataTable[[#This Row],[Order Date]])/3,0)</f>
        <v>Q2</v>
      </c>
      <c r="E495" s="5">
        <f>MONTH(SalesDataTable[[#This Row],[Order Date]])</f>
        <v>4</v>
      </c>
      <c r="F495" s="6" t="str">
        <f>TEXT(SalesDataTable[[#This Row],[Order Date]],"MMM")</f>
        <v>Apr</v>
      </c>
      <c r="G495" s="5" t="s">
        <v>40</v>
      </c>
      <c r="H495" s="5" t="s">
        <v>67</v>
      </c>
      <c r="I495" s="5" t="s">
        <v>48</v>
      </c>
      <c r="J495" s="5" t="s">
        <v>23</v>
      </c>
      <c r="K495" s="5" t="s">
        <v>24</v>
      </c>
      <c r="L495" s="5" t="s">
        <v>25</v>
      </c>
      <c r="M495" s="7">
        <v>6</v>
      </c>
      <c r="N495" s="8">
        <v>81.239999999999995</v>
      </c>
      <c r="O495" s="8">
        <f>SalesDataTable[[#This Row],[Units Sold]]*SalesDataTable[[#This Row],[Unit Price]]</f>
        <v>487.43999999999994</v>
      </c>
      <c r="P495" s="9">
        <v>0</v>
      </c>
      <c r="Q495" s="21">
        <f>SalesDataTable[[#This Row],[Units Sold]]*SalesDataTable[[#This Row],[Unit Price]]*SalesDataTable[[#This Row],[Discount %]]</f>
        <v>0</v>
      </c>
      <c r="R495" s="8">
        <v>43.28</v>
      </c>
      <c r="S495" s="8">
        <f t="shared" si="28"/>
        <v>487.43999999999994</v>
      </c>
      <c r="T495" s="8">
        <f t="shared" si="29"/>
        <v>259.68</v>
      </c>
      <c r="U495" s="8">
        <f t="shared" si="30"/>
        <v>227.75999999999993</v>
      </c>
      <c r="V495" s="10">
        <f t="shared" si="31"/>
        <v>0.46725750861644505</v>
      </c>
    </row>
    <row r="496" spans="1:22" ht="15.6" x14ac:dyDescent="0.3">
      <c r="A496" s="3">
        <v>4954</v>
      </c>
      <c r="B496" s="4">
        <v>46115</v>
      </c>
      <c r="C496" s="5">
        <f>YEAR(SalesDataTable[[#This Row],[Order Date]])</f>
        <v>2026</v>
      </c>
      <c r="D496" s="6" t="str">
        <f>"Q"&amp;ROUNDUP(MONTH(SalesDataTable[[#This Row],[Order Date]])/3,0)</f>
        <v>Q2</v>
      </c>
      <c r="E496" s="5">
        <f>MONTH(SalesDataTable[[#This Row],[Order Date]])</f>
        <v>4</v>
      </c>
      <c r="F496" s="6" t="str">
        <f>TEXT(SalesDataTable[[#This Row],[Order Date]],"MMM")</f>
        <v>Apr</v>
      </c>
      <c r="G496" s="5" t="s">
        <v>40</v>
      </c>
      <c r="H496" s="5" t="s">
        <v>53</v>
      </c>
      <c r="I496" s="5" t="s">
        <v>22</v>
      </c>
      <c r="J496" s="5" t="s">
        <v>33</v>
      </c>
      <c r="K496" s="5" t="s">
        <v>29</v>
      </c>
      <c r="L496" s="5" t="s">
        <v>66</v>
      </c>
      <c r="M496" s="7">
        <v>3</v>
      </c>
      <c r="N496" s="8">
        <v>72.11</v>
      </c>
      <c r="O496" s="8">
        <f>SalesDataTable[[#This Row],[Units Sold]]*SalesDataTable[[#This Row],[Unit Price]]</f>
        <v>216.32999999999998</v>
      </c>
      <c r="P496" s="9">
        <v>0.05</v>
      </c>
      <c r="Q496" s="21">
        <f>SalesDataTable[[#This Row],[Units Sold]]*SalesDataTable[[#This Row],[Unit Price]]*SalesDataTable[[#This Row],[Discount %]]</f>
        <v>10.8165</v>
      </c>
      <c r="R496" s="8">
        <v>31.63</v>
      </c>
      <c r="S496" s="8">
        <f t="shared" si="28"/>
        <v>205.51349999999996</v>
      </c>
      <c r="T496" s="8">
        <f t="shared" si="29"/>
        <v>94.89</v>
      </c>
      <c r="U496" s="8">
        <f t="shared" si="30"/>
        <v>110.62349999999996</v>
      </c>
      <c r="V496" s="10">
        <f t="shared" si="31"/>
        <v>0.5382785072513484</v>
      </c>
    </row>
    <row r="497" spans="1:22" ht="15.6" x14ac:dyDescent="0.3">
      <c r="A497" s="3">
        <v>1153</v>
      </c>
      <c r="B497" s="4">
        <v>46116</v>
      </c>
      <c r="C497" s="5">
        <f>YEAR(SalesDataTable[[#This Row],[Order Date]])</f>
        <v>2026</v>
      </c>
      <c r="D497" s="6" t="str">
        <f>"Q"&amp;ROUNDUP(MONTH(SalesDataTable[[#This Row],[Order Date]])/3,0)</f>
        <v>Q2</v>
      </c>
      <c r="E497" s="5">
        <f>MONTH(SalesDataTable[[#This Row],[Order Date]])</f>
        <v>4</v>
      </c>
      <c r="F497" s="6" t="str">
        <f>TEXT(SalesDataTable[[#This Row],[Order Date]],"MMM")</f>
        <v>Apr</v>
      </c>
      <c r="G497" s="5" t="s">
        <v>31</v>
      </c>
      <c r="H497" s="5" t="s">
        <v>72</v>
      </c>
      <c r="I497" s="5" t="s">
        <v>39</v>
      </c>
      <c r="J497" s="5" t="s">
        <v>33</v>
      </c>
      <c r="K497" s="5" t="s">
        <v>29</v>
      </c>
      <c r="L497" s="5" t="s">
        <v>30</v>
      </c>
      <c r="M497" s="7">
        <v>4</v>
      </c>
      <c r="N497" s="8">
        <v>90.15</v>
      </c>
      <c r="O497" s="8">
        <f>SalesDataTable[[#This Row],[Units Sold]]*SalesDataTable[[#This Row],[Unit Price]]</f>
        <v>360.6</v>
      </c>
      <c r="P497" s="9">
        <v>0</v>
      </c>
      <c r="Q497" s="21">
        <f>SalesDataTable[[#This Row],[Units Sold]]*SalesDataTable[[#This Row],[Unit Price]]*SalesDataTable[[#This Row],[Discount %]]</f>
        <v>0</v>
      </c>
      <c r="R497" s="8">
        <v>44.9</v>
      </c>
      <c r="S497" s="8">
        <f t="shared" si="28"/>
        <v>360.6</v>
      </c>
      <c r="T497" s="8">
        <f t="shared" si="29"/>
        <v>179.6</v>
      </c>
      <c r="U497" s="8">
        <f t="shared" si="30"/>
        <v>181.00000000000003</v>
      </c>
      <c r="V497" s="10">
        <f t="shared" si="31"/>
        <v>0.50194120909595119</v>
      </c>
    </row>
    <row r="498" spans="1:22" ht="15.6" x14ac:dyDescent="0.3">
      <c r="A498" s="3">
        <v>1383</v>
      </c>
      <c r="B498" s="4">
        <v>46116</v>
      </c>
      <c r="C498" s="5">
        <f>YEAR(SalesDataTable[[#This Row],[Order Date]])</f>
        <v>2026</v>
      </c>
      <c r="D498" s="6" t="str">
        <f>"Q"&amp;ROUNDUP(MONTH(SalesDataTable[[#This Row],[Order Date]])/3,0)</f>
        <v>Q2</v>
      </c>
      <c r="E498" s="5">
        <f>MONTH(SalesDataTable[[#This Row],[Order Date]])</f>
        <v>4</v>
      </c>
      <c r="F498" s="6" t="str">
        <f>TEXT(SalesDataTable[[#This Row],[Order Date]],"MMM")</f>
        <v>Apr</v>
      </c>
      <c r="G498" s="5" t="s">
        <v>40</v>
      </c>
      <c r="H498" s="5" t="s">
        <v>41</v>
      </c>
      <c r="I498" s="5" t="s">
        <v>39</v>
      </c>
      <c r="J498" s="5" t="s">
        <v>23</v>
      </c>
      <c r="K498" s="5" t="s">
        <v>24</v>
      </c>
      <c r="L498" s="5" t="s">
        <v>42</v>
      </c>
      <c r="M498" s="7">
        <v>1</v>
      </c>
      <c r="N498" s="8">
        <v>50.7</v>
      </c>
      <c r="O498" s="8">
        <f>SalesDataTable[[#This Row],[Units Sold]]*SalesDataTable[[#This Row],[Unit Price]]</f>
        <v>50.7</v>
      </c>
      <c r="P498" s="9">
        <v>0.05</v>
      </c>
      <c r="Q498" s="21">
        <f>SalesDataTable[[#This Row],[Units Sold]]*SalesDataTable[[#This Row],[Unit Price]]*SalesDataTable[[#This Row],[Discount %]]</f>
        <v>2.5350000000000001</v>
      </c>
      <c r="R498" s="8">
        <v>21.85</v>
      </c>
      <c r="S498" s="8">
        <f t="shared" si="28"/>
        <v>48.164999999999999</v>
      </c>
      <c r="T498" s="8">
        <f t="shared" si="29"/>
        <v>21.85</v>
      </c>
      <c r="U498" s="8">
        <f t="shared" si="30"/>
        <v>26.314999999999998</v>
      </c>
      <c r="V498" s="10">
        <f t="shared" si="31"/>
        <v>0.54635108481262329</v>
      </c>
    </row>
    <row r="499" spans="1:22" ht="15.6" x14ac:dyDescent="0.3">
      <c r="A499" s="3">
        <v>2583</v>
      </c>
      <c r="B499" s="4">
        <v>46116</v>
      </c>
      <c r="C499" s="5">
        <f>YEAR(SalesDataTable[[#This Row],[Order Date]])</f>
        <v>2026</v>
      </c>
      <c r="D499" s="6" t="str">
        <f>"Q"&amp;ROUNDUP(MONTH(SalesDataTable[[#This Row],[Order Date]])/3,0)</f>
        <v>Q2</v>
      </c>
      <c r="E499" s="5">
        <f>MONTH(SalesDataTable[[#This Row],[Order Date]])</f>
        <v>4</v>
      </c>
      <c r="F499" s="6" t="str">
        <f>TEXT(SalesDataTable[[#This Row],[Order Date]],"MMM")</f>
        <v>Apr</v>
      </c>
      <c r="G499" s="5" t="s">
        <v>20</v>
      </c>
      <c r="H499" s="5" t="s">
        <v>21</v>
      </c>
      <c r="I499" s="5" t="s">
        <v>22</v>
      </c>
      <c r="J499" s="5" t="s">
        <v>23</v>
      </c>
      <c r="K499" s="5" t="s">
        <v>54</v>
      </c>
      <c r="L499" s="5" t="s">
        <v>55</v>
      </c>
      <c r="M499" s="7">
        <v>1</v>
      </c>
      <c r="N499" s="8">
        <v>41.13</v>
      </c>
      <c r="O499" s="8">
        <f>SalesDataTable[[#This Row],[Units Sold]]*SalesDataTable[[#This Row],[Unit Price]]</f>
        <v>41.13</v>
      </c>
      <c r="P499" s="9">
        <v>0</v>
      </c>
      <c r="Q499" s="21">
        <f>SalesDataTable[[#This Row],[Units Sold]]*SalesDataTable[[#This Row],[Unit Price]]*SalesDataTable[[#This Row],[Discount %]]</f>
        <v>0</v>
      </c>
      <c r="R499" s="8">
        <v>15.04</v>
      </c>
      <c r="S499" s="8">
        <f t="shared" si="28"/>
        <v>41.13</v>
      </c>
      <c r="T499" s="8">
        <f t="shared" si="29"/>
        <v>15.04</v>
      </c>
      <c r="U499" s="8">
        <f t="shared" si="30"/>
        <v>26.090000000000003</v>
      </c>
      <c r="V499" s="10">
        <f t="shared" si="31"/>
        <v>0.63433017262338931</v>
      </c>
    </row>
    <row r="500" spans="1:22" ht="15.6" x14ac:dyDescent="0.3">
      <c r="A500" s="3">
        <v>4074</v>
      </c>
      <c r="B500" s="4">
        <v>46116</v>
      </c>
      <c r="C500" s="5">
        <f>YEAR(SalesDataTable[[#This Row],[Order Date]])</f>
        <v>2026</v>
      </c>
      <c r="D500" s="6" t="str">
        <f>"Q"&amp;ROUNDUP(MONTH(SalesDataTable[[#This Row],[Order Date]])/3,0)</f>
        <v>Q2</v>
      </c>
      <c r="E500" s="5">
        <f>MONTH(SalesDataTable[[#This Row],[Order Date]])</f>
        <v>4</v>
      </c>
      <c r="F500" s="6" t="str">
        <f>TEXT(SalesDataTable[[#This Row],[Order Date]],"MMM")</f>
        <v>Apr</v>
      </c>
      <c r="G500" s="5" t="s">
        <v>26</v>
      </c>
      <c r="H500" s="5" t="s">
        <v>27</v>
      </c>
      <c r="I500" s="5" t="s">
        <v>39</v>
      </c>
      <c r="J500" s="5" t="s">
        <v>23</v>
      </c>
      <c r="K500" s="5" t="s">
        <v>43</v>
      </c>
      <c r="L500" s="5" t="s">
        <v>71</v>
      </c>
      <c r="M500" s="7">
        <v>1</v>
      </c>
      <c r="N500" s="8">
        <v>121.66</v>
      </c>
      <c r="O500" s="8">
        <f>SalesDataTable[[#This Row],[Units Sold]]*SalesDataTable[[#This Row],[Unit Price]]</f>
        <v>121.66</v>
      </c>
      <c r="P500" s="9">
        <v>0</v>
      </c>
      <c r="Q500" s="21">
        <f>SalesDataTable[[#This Row],[Units Sold]]*SalesDataTable[[#This Row],[Unit Price]]*SalesDataTable[[#This Row],[Discount %]]</f>
        <v>0</v>
      </c>
      <c r="R500" s="8">
        <v>61.37</v>
      </c>
      <c r="S500" s="8">
        <f t="shared" si="28"/>
        <v>121.66</v>
      </c>
      <c r="T500" s="8">
        <f t="shared" si="29"/>
        <v>61.37</v>
      </c>
      <c r="U500" s="8">
        <f t="shared" si="30"/>
        <v>60.29</v>
      </c>
      <c r="V500" s="10">
        <f t="shared" si="31"/>
        <v>0.49556140062469178</v>
      </c>
    </row>
    <row r="501" spans="1:22" ht="15.6" x14ac:dyDescent="0.3">
      <c r="A501" s="3">
        <v>4301</v>
      </c>
      <c r="B501" s="4">
        <v>46116</v>
      </c>
      <c r="C501" s="5">
        <f>YEAR(SalesDataTable[[#This Row],[Order Date]])</f>
        <v>2026</v>
      </c>
      <c r="D501" s="6" t="str">
        <f>"Q"&amp;ROUNDUP(MONTH(SalesDataTable[[#This Row],[Order Date]])/3,0)</f>
        <v>Q2</v>
      </c>
      <c r="E501" s="5">
        <f>MONTH(SalesDataTable[[#This Row],[Order Date]])</f>
        <v>4</v>
      </c>
      <c r="F501" s="6" t="str">
        <f>TEXT(SalesDataTable[[#This Row],[Order Date]],"MMM")</f>
        <v>Apr</v>
      </c>
      <c r="G501" s="5" t="s">
        <v>31</v>
      </c>
      <c r="H501" s="5" t="s">
        <v>72</v>
      </c>
      <c r="I501" s="5" t="s">
        <v>39</v>
      </c>
      <c r="J501" s="5" t="s">
        <v>33</v>
      </c>
      <c r="K501" s="5" t="s">
        <v>54</v>
      </c>
      <c r="L501" s="5" t="s">
        <v>58</v>
      </c>
      <c r="M501" s="7">
        <v>1</v>
      </c>
      <c r="N501" s="8">
        <v>122.77</v>
      </c>
      <c r="O501" s="8">
        <f>SalesDataTable[[#This Row],[Units Sold]]*SalesDataTable[[#This Row],[Unit Price]]</f>
        <v>122.77</v>
      </c>
      <c r="P501" s="9">
        <v>0.1</v>
      </c>
      <c r="Q501" s="21">
        <f>SalesDataTable[[#This Row],[Units Sold]]*SalesDataTable[[#This Row],[Unit Price]]*SalesDataTable[[#This Row],[Discount %]]</f>
        <v>12.277000000000001</v>
      </c>
      <c r="R501" s="8">
        <v>70.59</v>
      </c>
      <c r="S501" s="8">
        <f t="shared" si="28"/>
        <v>110.49299999999999</v>
      </c>
      <c r="T501" s="8">
        <f t="shared" si="29"/>
        <v>70.59</v>
      </c>
      <c r="U501" s="8">
        <f t="shared" si="30"/>
        <v>39.902999999999992</v>
      </c>
      <c r="V501" s="10">
        <f t="shared" si="31"/>
        <v>0.36113599956558329</v>
      </c>
    </row>
    <row r="502" spans="1:22" ht="15.6" x14ac:dyDescent="0.3">
      <c r="A502" s="3">
        <v>4692</v>
      </c>
      <c r="B502" s="4">
        <v>46116</v>
      </c>
      <c r="C502" s="5">
        <f>YEAR(SalesDataTable[[#This Row],[Order Date]])</f>
        <v>2026</v>
      </c>
      <c r="D502" s="6" t="str">
        <f>"Q"&amp;ROUNDUP(MONTH(SalesDataTable[[#This Row],[Order Date]])/3,0)</f>
        <v>Q2</v>
      </c>
      <c r="E502" s="5">
        <f>MONTH(SalesDataTable[[#This Row],[Order Date]])</f>
        <v>4</v>
      </c>
      <c r="F502" s="6" t="str">
        <f>TEXT(SalesDataTable[[#This Row],[Order Date]],"MMM")</f>
        <v>Apr</v>
      </c>
      <c r="G502" s="5" t="s">
        <v>40</v>
      </c>
      <c r="H502" s="5" t="s">
        <v>67</v>
      </c>
      <c r="I502" s="5" t="s">
        <v>22</v>
      </c>
      <c r="J502" s="5" t="s">
        <v>23</v>
      </c>
      <c r="K502" s="5" t="s">
        <v>24</v>
      </c>
      <c r="L502" s="5" t="s">
        <v>42</v>
      </c>
      <c r="M502" s="7">
        <v>1</v>
      </c>
      <c r="N502" s="8">
        <v>49.96</v>
      </c>
      <c r="O502" s="8">
        <f>SalesDataTable[[#This Row],[Units Sold]]*SalesDataTable[[#This Row],[Unit Price]]</f>
        <v>49.96</v>
      </c>
      <c r="P502" s="9">
        <v>0</v>
      </c>
      <c r="Q502" s="21">
        <f>SalesDataTable[[#This Row],[Units Sold]]*SalesDataTable[[#This Row],[Unit Price]]*SalesDataTable[[#This Row],[Discount %]]</f>
        <v>0</v>
      </c>
      <c r="R502" s="8">
        <v>22.13</v>
      </c>
      <c r="S502" s="8">
        <f t="shared" si="28"/>
        <v>49.96</v>
      </c>
      <c r="T502" s="8">
        <f t="shared" si="29"/>
        <v>22.13</v>
      </c>
      <c r="U502" s="8">
        <f t="shared" si="30"/>
        <v>27.830000000000002</v>
      </c>
      <c r="V502" s="10">
        <f t="shared" si="31"/>
        <v>0.55704563650920735</v>
      </c>
    </row>
    <row r="503" spans="1:22" ht="15.6" x14ac:dyDescent="0.3">
      <c r="A503" s="3">
        <v>1951</v>
      </c>
      <c r="B503" s="4">
        <v>46117</v>
      </c>
      <c r="C503" s="5">
        <f>YEAR(SalesDataTable[[#This Row],[Order Date]])</f>
        <v>2026</v>
      </c>
      <c r="D503" s="6" t="str">
        <f>"Q"&amp;ROUNDUP(MONTH(SalesDataTable[[#This Row],[Order Date]])/3,0)</f>
        <v>Q2</v>
      </c>
      <c r="E503" s="5">
        <f>MONTH(SalesDataTable[[#This Row],[Order Date]])</f>
        <v>4</v>
      </c>
      <c r="F503" s="6" t="str">
        <f>TEXT(SalesDataTable[[#This Row],[Order Date]],"MMM")</f>
        <v>Apr</v>
      </c>
      <c r="G503" s="5" t="s">
        <v>40</v>
      </c>
      <c r="H503" s="5" t="s">
        <v>53</v>
      </c>
      <c r="I503" s="5" t="s">
        <v>48</v>
      </c>
      <c r="J503" s="5" t="s">
        <v>23</v>
      </c>
      <c r="K503" s="5" t="s">
        <v>29</v>
      </c>
      <c r="L503" s="5" t="s">
        <v>57</v>
      </c>
      <c r="M503" s="7">
        <v>2</v>
      </c>
      <c r="N503" s="8">
        <v>155.13</v>
      </c>
      <c r="O503" s="8">
        <f>SalesDataTable[[#This Row],[Units Sold]]*SalesDataTable[[#This Row],[Unit Price]]</f>
        <v>310.26</v>
      </c>
      <c r="P503" s="9">
        <v>0.15</v>
      </c>
      <c r="Q503" s="21">
        <f>SalesDataTable[[#This Row],[Units Sold]]*SalesDataTable[[#This Row],[Unit Price]]*SalesDataTable[[#This Row],[Discount %]]</f>
        <v>46.538999999999994</v>
      </c>
      <c r="R503" s="8">
        <v>80.959999999999994</v>
      </c>
      <c r="S503" s="8">
        <f t="shared" si="28"/>
        <v>263.721</v>
      </c>
      <c r="T503" s="8">
        <f t="shared" si="29"/>
        <v>161.91999999999999</v>
      </c>
      <c r="U503" s="8">
        <f t="shared" si="30"/>
        <v>101.80100000000002</v>
      </c>
      <c r="V503" s="10">
        <f t="shared" si="31"/>
        <v>0.38601779911345707</v>
      </c>
    </row>
    <row r="504" spans="1:22" ht="15.6" x14ac:dyDescent="0.3">
      <c r="A504" s="3">
        <v>2111</v>
      </c>
      <c r="B504" s="4">
        <v>46117</v>
      </c>
      <c r="C504" s="5">
        <f>YEAR(SalesDataTable[[#This Row],[Order Date]])</f>
        <v>2026</v>
      </c>
      <c r="D504" s="6" t="str">
        <f>"Q"&amp;ROUNDUP(MONTH(SalesDataTable[[#This Row],[Order Date]])/3,0)</f>
        <v>Q2</v>
      </c>
      <c r="E504" s="5">
        <f>MONTH(SalesDataTable[[#This Row],[Order Date]])</f>
        <v>4</v>
      </c>
      <c r="F504" s="6" t="str">
        <f>TEXT(SalesDataTable[[#This Row],[Order Date]],"MMM")</f>
        <v>Apr</v>
      </c>
      <c r="G504" s="5" t="s">
        <v>40</v>
      </c>
      <c r="H504" s="5" t="s">
        <v>67</v>
      </c>
      <c r="I504" s="5" t="s">
        <v>22</v>
      </c>
      <c r="J504" s="5" t="s">
        <v>33</v>
      </c>
      <c r="K504" s="5" t="s">
        <v>29</v>
      </c>
      <c r="L504" s="5" t="s">
        <v>66</v>
      </c>
      <c r="M504" s="7">
        <v>3</v>
      </c>
      <c r="N504" s="8">
        <v>69.83</v>
      </c>
      <c r="O504" s="8">
        <f>SalesDataTable[[#This Row],[Units Sold]]*SalesDataTable[[#This Row],[Unit Price]]</f>
        <v>209.49</v>
      </c>
      <c r="P504" s="9">
        <v>0.05</v>
      </c>
      <c r="Q504" s="21">
        <f>SalesDataTable[[#This Row],[Units Sold]]*SalesDataTable[[#This Row],[Unit Price]]*SalesDataTable[[#This Row],[Discount %]]</f>
        <v>10.474500000000001</v>
      </c>
      <c r="R504" s="8">
        <v>31.53</v>
      </c>
      <c r="S504" s="8">
        <f t="shared" si="28"/>
        <v>199.0155</v>
      </c>
      <c r="T504" s="8">
        <f t="shared" si="29"/>
        <v>94.59</v>
      </c>
      <c r="U504" s="8">
        <f t="shared" si="30"/>
        <v>104.4255</v>
      </c>
      <c r="V504" s="10">
        <f t="shared" si="31"/>
        <v>0.52471038687941396</v>
      </c>
    </row>
    <row r="505" spans="1:22" ht="15.6" x14ac:dyDescent="0.3">
      <c r="A505" s="3">
        <v>2933</v>
      </c>
      <c r="B505" s="4">
        <v>46117</v>
      </c>
      <c r="C505" s="5">
        <f>YEAR(SalesDataTable[[#This Row],[Order Date]])</f>
        <v>2026</v>
      </c>
      <c r="D505" s="6" t="str">
        <f>"Q"&amp;ROUNDUP(MONTH(SalesDataTable[[#This Row],[Order Date]])/3,0)</f>
        <v>Q2</v>
      </c>
      <c r="E505" s="5">
        <f>MONTH(SalesDataTable[[#This Row],[Order Date]])</f>
        <v>4</v>
      </c>
      <c r="F505" s="6" t="str">
        <f>TEXT(SalesDataTable[[#This Row],[Order Date]],"MMM")</f>
        <v>Apr</v>
      </c>
      <c r="G505" s="5" t="s">
        <v>26</v>
      </c>
      <c r="H505" s="5" t="s">
        <v>47</v>
      </c>
      <c r="I505" s="5" t="s">
        <v>39</v>
      </c>
      <c r="J505" s="5" t="s">
        <v>23</v>
      </c>
      <c r="K505" s="5" t="s">
        <v>34</v>
      </c>
      <c r="L505" s="5" t="s">
        <v>35</v>
      </c>
      <c r="M505" s="7">
        <v>1</v>
      </c>
      <c r="N505" s="8">
        <v>35.4</v>
      </c>
      <c r="O505" s="8">
        <f>SalesDataTable[[#This Row],[Units Sold]]*SalesDataTable[[#This Row],[Unit Price]]</f>
        <v>35.4</v>
      </c>
      <c r="P505" s="9">
        <v>0</v>
      </c>
      <c r="Q505" s="21">
        <f>SalesDataTable[[#This Row],[Units Sold]]*SalesDataTable[[#This Row],[Unit Price]]*SalesDataTable[[#This Row],[Discount %]]</f>
        <v>0</v>
      </c>
      <c r="R505" s="8">
        <v>13.37</v>
      </c>
      <c r="S505" s="8">
        <f t="shared" si="28"/>
        <v>35.4</v>
      </c>
      <c r="T505" s="8">
        <f t="shared" si="29"/>
        <v>13.37</v>
      </c>
      <c r="U505" s="8">
        <f t="shared" si="30"/>
        <v>22.03</v>
      </c>
      <c r="V505" s="10">
        <f t="shared" si="31"/>
        <v>0.62231638418079105</v>
      </c>
    </row>
    <row r="506" spans="1:22" ht="15.6" x14ac:dyDescent="0.3">
      <c r="A506" s="3">
        <v>3263</v>
      </c>
      <c r="B506" s="4">
        <v>46117</v>
      </c>
      <c r="C506" s="5">
        <f>YEAR(SalesDataTable[[#This Row],[Order Date]])</f>
        <v>2026</v>
      </c>
      <c r="D506" s="6" t="str">
        <f>"Q"&amp;ROUNDUP(MONTH(SalesDataTable[[#This Row],[Order Date]])/3,0)</f>
        <v>Q2</v>
      </c>
      <c r="E506" s="5">
        <f>MONTH(SalesDataTable[[#This Row],[Order Date]])</f>
        <v>4</v>
      </c>
      <c r="F506" s="6" t="str">
        <f>TEXT(SalesDataTable[[#This Row],[Order Date]],"MMM")</f>
        <v>Apr</v>
      </c>
      <c r="G506" s="5" t="s">
        <v>40</v>
      </c>
      <c r="H506" s="5" t="s">
        <v>51</v>
      </c>
      <c r="I506" s="5" t="s">
        <v>22</v>
      </c>
      <c r="J506" s="5" t="s">
        <v>33</v>
      </c>
      <c r="K506" s="5" t="s">
        <v>54</v>
      </c>
      <c r="L506" s="5" t="s">
        <v>65</v>
      </c>
      <c r="M506" s="7">
        <v>1</v>
      </c>
      <c r="N506" s="8">
        <v>51.75</v>
      </c>
      <c r="O506" s="8">
        <f>SalesDataTable[[#This Row],[Units Sold]]*SalesDataTable[[#This Row],[Unit Price]]</f>
        <v>51.75</v>
      </c>
      <c r="P506" s="9">
        <v>0.1</v>
      </c>
      <c r="Q506" s="21">
        <f>SalesDataTable[[#This Row],[Units Sold]]*SalesDataTable[[#This Row],[Unit Price]]*SalesDataTable[[#This Row],[Discount %]]</f>
        <v>5.1750000000000007</v>
      </c>
      <c r="R506" s="8">
        <v>22.1</v>
      </c>
      <c r="S506" s="8">
        <f t="shared" si="28"/>
        <v>46.575000000000003</v>
      </c>
      <c r="T506" s="8">
        <f t="shared" si="29"/>
        <v>22.1</v>
      </c>
      <c r="U506" s="8">
        <f t="shared" si="30"/>
        <v>24.475000000000001</v>
      </c>
      <c r="V506" s="10">
        <f t="shared" si="31"/>
        <v>0.52549651100375738</v>
      </c>
    </row>
    <row r="507" spans="1:22" ht="15.6" x14ac:dyDescent="0.3">
      <c r="A507" s="3">
        <v>4764</v>
      </c>
      <c r="B507" s="4">
        <v>46117</v>
      </c>
      <c r="C507" s="5">
        <f>YEAR(SalesDataTable[[#This Row],[Order Date]])</f>
        <v>2026</v>
      </c>
      <c r="D507" s="6" t="str">
        <f>"Q"&amp;ROUNDUP(MONTH(SalesDataTable[[#This Row],[Order Date]])/3,0)</f>
        <v>Q2</v>
      </c>
      <c r="E507" s="5">
        <f>MONTH(SalesDataTable[[#This Row],[Order Date]])</f>
        <v>4</v>
      </c>
      <c r="F507" s="6" t="str">
        <f>TEXT(SalesDataTable[[#This Row],[Order Date]],"MMM")</f>
        <v>Apr</v>
      </c>
      <c r="G507" s="5" t="s">
        <v>40</v>
      </c>
      <c r="H507" s="5" t="s">
        <v>67</v>
      </c>
      <c r="I507" s="5" t="s">
        <v>48</v>
      </c>
      <c r="J507" s="5" t="s">
        <v>33</v>
      </c>
      <c r="K507" s="5" t="s">
        <v>24</v>
      </c>
      <c r="L507" s="5" t="s">
        <v>46</v>
      </c>
      <c r="M507" s="7">
        <v>6</v>
      </c>
      <c r="N507" s="8">
        <v>39.6</v>
      </c>
      <c r="O507" s="8">
        <f>SalesDataTable[[#This Row],[Units Sold]]*SalesDataTable[[#This Row],[Unit Price]]</f>
        <v>237.60000000000002</v>
      </c>
      <c r="P507" s="9">
        <v>0.15</v>
      </c>
      <c r="Q507" s="21">
        <f>SalesDataTable[[#This Row],[Units Sold]]*SalesDataTable[[#This Row],[Unit Price]]*SalesDataTable[[#This Row],[Discount %]]</f>
        <v>35.64</v>
      </c>
      <c r="R507" s="8">
        <v>17.010000000000002</v>
      </c>
      <c r="S507" s="8">
        <f t="shared" si="28"/>
        <v>201.96</v>
      </c>
      <c r="T507" s="8">
        <f t="shared" si="29"/>
        <v>102.06</v>
      </c>
      <c r="U507" s="8">
        <f t="shared" si="30"/>
        <v>99.9</v>
      </c>
      <c r="V507" s="10">
        <f t="shared" si="31"/>
        <v>0.49465240641711233</v>
      </c>
    </row>
    <row r="508" spans="1:22" ht="15.6" x14ac:dyDescent="0.3">
      <c r="A508" s="3">
        <v>28</v>
      </c>
      <c r="B508" s="4">
        <v>46118</v>
      </c>
      <c r="C508" s="5">
        <f>YEAR(SalesDataTable[[#This Row],[Order Date]])</f>
        <v>2026</v>
      </c>
      <c r="D508" s="6" t="str">
        <f>"Q"&amp;ROUNDUP(MONTH(SalesDataTable[[#This Row],[Order Date]])/3,0)</f>
        <v>Q2</v>
      </c>
      <c r="E508" s="5">
        <f>MONTH(SalesDataTable[[#This Row],[Order Date]])</f>
        <v>4</v>
      </c>
      <c r="F508" s="6" t="str">
        <f>TEXT(SalesDataTable[[#This Row],[Order Date]],"MMM")</f>
        <v>Apr</v>
      </c>
      <c r="G508" s="5" t="s">
        <v>26</v>
      </c>
      <c r="H508" s="5" t="s">
        <v>47</v>
      </c>
      <c r="I508" s="5" t="s">
        <v>39</v>
      </c>
      <c r="J508" s="5" t="s">
        <v>33</v>
      </c>
      <c r="K508" s="5" t="s">
        <v>54</v>
      </c>
      <c r="L508" s="5" t="s">
        <v>58</v>
      </c>
      <c r="M508" s="7">
        <v>2</v>
      </c>
      <c r="N508" s="8">
        <v>125.94</v>
      </c>
      <c r="O508" s="8">
        <f>SalesDataTable[[#This Row],[Units Sold]]*SalesDataTable[[#This Row],[Unit Price]]</f>
        <v>251.88</v>
      </c>
      <c r="P508" s="9">
        <v>0.05</v>
      </c>
      <c r="Q508" s="21">
        <f>SalesDataTable[[#This Row],[Units Sold]]*SalesDataTable[[#This Row],[Unit Price]]*SalesDataTable[[#This Row],[Discount %]]</f>
        <v>12.594000000000001</v>
      </c>
      <c r="R508" s="8">
        <v>70.94</v>
      </c>
      <c r="S508" s="8">
        <f t="shared" si="28"/>
        <v>239.28599999999997</v>
      </c>
      <c r="T508" s="8">
        <f t="shared" si="29"/>
        <v>141.88</v>
      </c>
      <c r="U508" s="8">
        <f t="shared" si="30"/>
        <v>97.405999999999977</v>
      </c>
      <c r="V508" s="10">
        <f t="shared" si="31"/>
        <v>0.40706936469329585</v>
      </c>
    </row>
    <row r="509" spans="1:22" ht="15.6" x14ac:dyDescent="0.3">
      <c r="A509" s="3">
        <v>581</v>
      </c>
      <c r="B509" s="4">
        <v>46118</v>
      </c>
      <c r="C509" s="5">
        <f>YEAR(SalesDataTable[[#This Row],[Order Date]])</f>
        <v>2026</v>
      </c>
      <c r="D509" s="6" t="str">
        <f>"Q"&amp;ROUNDUP(MONTH(SalesDataTable[[#This Row],[Order Date]])/3,0)</f>
        <v>Q2</v>
      </c>
      <c r="E509" s="5">
        <f>MONTH(SalesDataTable[[#This Row],[Order Date]])</f>
        <v>4</v>
      </c>
      <c r="F509" s="6" t="str">
        <f>TEXT(SalesDataTable[[#This Row],[Order Date]],"MMM")</f>
        <v>Apr</v>
      </c>
      <c r="G509" s="5" t="s">
        <v>26</v>
      </c>
      <c r="H509" s="5" t="s">
        <v>27</v>
      </c>
      <c r="I509" s="5" t="s">
        <v>22</v>
      </c>
      <c r="J509" s="5" t="s">
        <v>23</v>
      </c>
      <c r="K509" s="5" t="s">
        <v>43</v>
      </c>
      <c r="L509" s="5" t="s">
        <v>71</v>
      </c>
      <c r="M509" s="7">
        <v>3</v>
      </c>
      <c r="N509" s="8">
        <v>124.67</v>
      </c>
      <c r="O509" s="8">
        <f>SalesDataTable[[#This Row],[Units Sold]]*SalesDataTable[[#This Row],[Unit Price]]</f>
        <v>374.01</v>
      </c>
      <c r="P509" s="9">
        <v>0</v>
      </c>
      <c r="Q509" s="21">
        <f>SalesDataTable[[#This Row],[Units Sold]]*SalesDataTable[[#This Row],[Unit Price]]*SalesDataTable[[#This Row],[Discount %]]</f>
        <v>0</v>
      </c>
      <c r="R509" s="8">
        <v>61.46</v>
      </c>
      <c r="S509" s="8">
        <f t="shared" si="28"/>
        <v>374.01</v>
      </c>
      <c r="T509" s="8">
        <f t="shared" si="29"/>
        <v>184.38</v>
      </c>
      <c r="U509" s="8">
        <f t="shared" si="30"/>
        <v>189.63</v>
      </c>
      <c r="V509" s="10">
        <f t="shared" si="31"/>
        <v>0.50701852891633914</v>
      </c>
    </row>
    <row r="510" spans="1:22" ht="15.6" x14ac:dyDescent="0.3">
      <c r="A510" s="3">
        <v>643</v>
      </c>
      <c r="B510" s="4">
        <v>46118</v>
      </c>
      <c r="C510" s="5">
        <f>YEAR(SalesDataTable[[#This Row],[Order Date]])</f>
        <v>2026</v>
      </c>
      <c r="D510" s="6" t="str">
        <f>"Q"&amp;ROUNDUP(MONTH(SalesDataTable[[#This Row],[Order Date]])/3,0)</f>
        <v>Q2</v>
      </c>
      <c r="E510" s="5">
        <f>MONTH(SalesDataTable[[#This Row],[Order Date]])</f>
        <v>4</v>
      </c>
      <c r="F510" s="6" t="str">
        <f>TEXT(SalesDataTable[[#This Row],[Order Date]],"MMM")</f>
        <v>Apr</v>
      </c>
      <c r="G510" s="5" t="s">
        <v>40</v>
      </c>
      <c r="H510" s="5" t="s">
        <v>53</v>
      </c>
      <c r="I510" s="5" t="s">
        <v>22</v>
      </c>
      <c r="J510" s="5" t="s">
        <v>23</v>
      </c>
      <c r="K510" s="5" t="s">
        <v>29</v>
      </c>
      <c r="L510" s="5" t="s">
        <v>66</v>
      </c>
      <c r="M510" s="7">
        <v>2</v>
      </c>
      <c r="N510" s="8">
        <v>72.260000000000005</v>
      </c>
      <c r="O510" s="8">
        <f>SalesDataTable[[#This Row],[Units Sold]]*SalesDataTable[[#This Row],[Unit Price]]</f>
        <v>144.52000000000001</v>
      </c>
      <c r="P510" s="9">
        <v>0</v>
      </c>
      <c r="Q510" s="21">
        <f>SalesDataTable[[#This Row],[Units Sold]]*SalesDataTable[[#This Row],[Unit Price]]*SalesDataTable[[#This Row],[Discount %]]</f>
        <v>0</v>
      </c>
      <c r="R510" s="8">
        <v>33.21</v>
      </c>
      <c r="S510" s="8">
        <f t="shared" si="28"/>
        <v>144.52000000000001</v>
      </c>
      <c r="T510" s="8">
        <f t="shared" si="29"/>
        <v>66.42</v>
      </c>
      <c r="U510" s="8">
        <f t="shared" si="30"/>
        <v>78.100000000000009</v>
      </c>
      <c r="V510" s="10">
        <f t="shared" si="31"/>
        <v>0.54040963188486024</v>
      </c>
    </row>
    <row r="511" spans="1:22" ht="15.6" x14ac:dyDescent="0.3">
      <c r="A511" s="3">
        <v>1907</v>
      </c>
      <c r="B511" s="4">
        <v>46118</v>
      </c>
      <c r="C511" s="5">
        <f>YEAR(SalesDataTable[[#This Row],[Order Date]])</f>
        <v>2026</v>
      </c>
      <c r="D511" s="6" t="str">
        <f>"Q"&amp;ROUNDUP(MONTH(SalesDataTable[[#This Row],[Order Date]])/3,0)</f>
        <v>Q2</v>
      </c>
      <c r="E511" s="5">
        <f>MONTH(SalesDataTable[[#This Row],[Order Date]])</f>
        <v>4</v>
      </c>
      <c r="F511" s="6" t="str">
        <f>TEXT(SalesDataTable[[#This Row],[Order Date]],"MMM")</f>
        <v>Apr</v>
      </c>
      <c r="G511" s="5" t="s">
        <v>26</v>
      </c>
      <c r="H511" s="5" t="s">
        <v>63</v>
      </c>
      <c r="I511" s="5" t="s">
        <v>28</v>
      </c>
      <c r="J511" s="5" t="s">
        <v>36</v>
      </c>
      <c r="K511" s="5" t="s">
        <v>24</v>
      </c>
      <c r="L511" s="5" t="s">
        <v>42</v>
      </c>
      <c r="M511" s="7">
        <v>10</v>
      </c>
      <c r="N511" s="8">
        <v>50.64</v>
      </c>
      <c r="O511" s="8">
        <f>SalesDataTable[[#This Row],[Units Sold]]*SalesDataTable[[#This Row],[Unit Price]]</f>
        <v>506.4</v>
      </c>
      <c r="P511" s="9">
        <v>0.2</v>
      </c>
      <c r="Q511" s="21">
        <f>SalesDataTable[[#This Row],[Units Sold]]*SalesDataTable[[#This Row],[Unit Price]]*SalesDataTable[[#This Row],[Discount %]]</f>
        <v>101.28</v>
      </c>
      <c r="R511" s="8">
        <v>22.99</v>
      </c>
      <c r="S511" s="8">
        <f t="shared" si="28"/>
        <v>405.12</v>
      </c>
      <c r="T511" s="8">
        <f t="shared" si="29"/>
        <v>229.89999999999998</v>
      </c>
      <c r="U511" s="8">
        <f t="shared" si="30"/>
        <v>175.22000000000003</v>
      </c>
      <c r="V511" s="10">
        <f t="shared" si="31"/>
        <v>0.43251382306477099</v>
      </c>
    </row>
    <row r="512" spans="1:22" ht="15.6" x14ac:dyDescent="0.3">
      <c r="A512" s="3">
        <v>1950</v>
      </c>
      <c r="B512" s="4">
        <v>46118</v>
      </c>
      <c r="C512" s="5">
        <f>YEAR(SalesDataTable[[#This Row],[Order Date]])</f>
        <v>2026</v>
      </c>
      <c r="D512" s="6" t="str">
        <f>"Q"&amp;ROUNDUP(MONTH(SalesDataTable[[#This Row],[Order Date]])/3,0)</f>
        <v>Q2</v>
      </c>
      <c r="E512" s="5">
        <f>MONTH(SalesDataTable[[#This Row],[Order Date]])</f>
        <v>4</v>
      </c>
      <c r="F512" s="6" t="str">
        <f>TEXT(SalesDataTable[[#This Row],[Order Date]],"MMM")</f>
        <v>Apr</v>
      </c>
      <c r="G512" s="5" t="s">
        <v>20</v>
      </c>
      <c r="H512" s="5" t="s">
        <v>56</v>
      </c>
      <c r="I512" s="5" t="s">
        <v>22</v>
      </c>
      <c r="J512" s="5" t="s">
        <v>33</v>
      </c>
      <c r="K512" s="5" t="s">
        <v>29</v>
      </c>
      <c r="L512" s="5" t="s">
        <v>66</v>
      </c>
      <c r="M512" s="7">
        <v>1</v>
      </c>
      <c r="N512" s="8">
        <v>73</v>
      </c>
      <c r="O512" s="8">
        <f>SalesDataTable[[#This Row],[Units Sold]]*SalesDataTable[[#This Row],[Unit Price]]</f>
        <v>73</v>
      </c>
      <c r="P512" s="9">
        <v>0</v>
      </c>
      <c r="Q512" s="21">
        <f>SalesDataTable[[#This Row],[Units Sold]]*SalesDataTable[[#This Row],[Unit Price]]*SalesDataTable[[#This Row],[Discount %]]</f>
        <v>0</v>
      </c>
      <c r="R512" s="8">
        <v>32.4</v>
      </c>
      <c r="S512" s="8">
        <f t="shared" si="28"/>
        <v>73</v>
      </c>
      <c r="T512" s="8">
        <f t="shared" si="29"/>
        <v>32.4</v>
      </c>
      <c r="U512" s="8">
        <f t="shared" si="30"/>
        <v>40.6</v>
      </c>
      <c r="V512" s="10">
        <f t="shared" si="31"/>
        <v>0.55616438356164388</v>
      </c>
    </row>
    <row r="513" spans="1:22" ht="15.6" x14ac:dyDescent="0.3">
      <c r="A513" s="3">
        <v>2443</v>
      </c>
      <c r="B513" s="4">
        <v>46118</v>
      </c>
      <c r="C513" s="5">
        <f>YEAR(SalesDataTable[[#This Row],[Order Date]])</f>
        <v>2026</v>
      </c>
      <c r="D513" s="6" t="str">
        <f>"Q"&amp;ROUNDUP(MONTH(SalesDataTable[[#This Row],[Order Date]])/3,0)</f>
        <v>Q2</v>
      </c>
      <c r="E513" s="5">
        <f>MONTH(SalesDataTable[[#This Row],[Order Date]])</f>
        <v>4</v>
      </c>
      <c r="F513" s="6" t="str">
        <f>TEXT(SalesDataTable[[#This Row],[Order Date]],"MMM")</f>
        <v>Apr</v>
      </c>
      <c r="G513" s="5" t="s">
        <v>20</v>
      </c>
      <c r="H513" s="5" t="s">
        <v>70</v>
      </c>
      <c r="I513" s="5" t="s">
        <v>22</v>
      </c>
      <c r="J513" s="5" t="s">
        <v>23</v>
      </c>
      <c r="K513" s="5" t="s">
        <v>34</v>
      </c>
      <c r="L513" s="5" t="s">
        <v>35</v>
      </c>
      <c r="M513" s="7">
        <v>1</v>
      </c>
      <c r="N513" s="8">
        <v>35.700000000000003</v>
      </c>
      <c r="O513" s="8">
        <f>SalesDataTable[[#This Row],[Units Sold]]*SalesDataTable[[#This Row],[Unit Price]]</f>
        <v>35.700000000000003</v>
      </c>
      <c r="P513" s="9">
        <v>0</v>
      </c>
      <c r="Q513" s="21">
        <f>SalesDataTable[[#This Row],[Units Sold]]*SalesDataTable[[#This Row],[Unit Price]]*SalesDataTable[[#This Row],[Discount %]]</f>
        <v>0</v>
      </c>
      <c r="R513" s="8">
        <v>13.8</v>
      </c>
      <c r="S513" s="8">
        <f t="shared" si="28"/>
        <v>35.700000000000003</v>
      </c>
      <c r="T513" s="8">
        <f t="shared" si="29"/>
        <v>13.8</v>
      </c>
      <c r="U513" s="8">
        <f t="shared" si="30"/>
        <v>21.900000000000002</v>
      </c>
      <c r="V513" s="10">
        <f t="shared" si="31"/>
        <v>0.61344537815126055</v>
      </c>
    </row>
    <row r="514" spans="1:22" ht="15.6" x14ac:dyDescent="0.3">
      <c r="A514" s="3">
        <v>2480</v>
      </c>
      <c r="B514" s="4">
        <v>46118</v>
      </c>
      <c r="C514" s="5">
        <f>YEAR(SalesDataTable[[#This Row],[Order Date]])</f>
        <v>2026</v>
      </c>
      <c r="D514" s="6" t="str">
        <f>"Q"&amp;ROUNDUP(MONTH(SalesDataTable[[#This Row],[Order Date]])/3,0)</f>
        <v>Q2</v>
      </c>
      <c r="E514" s="5">
        <f>MONTH(SalesDataTable[[#This Row],[Order Date]])</f>
        <v>4</v>
      </c>
      <c r="F514" s="6" t="str">
        <f>TEXT(SalesDataTable[[#This Row],[Order Date]],"MMM")</f>
        <v>Apr</v>
      </c>
      <c r="G514" s="5" t="s">
        <v>31</v>
      </c>
      <c r="H514" s="5" t="s">
        <v>72</v>
      </c>
      <c r="I514" s="5" t="s">
        <v>28</v>
      </c>
      <c r="J514" s="5" t="s">
        <v>33</v>
      </c>
      <c r="K514" s="5" t="s">
        <v>29</v>
      </c>
      <c r="L514" s="5" t="s">
        <v>57</v>
      </c>
      <c r="M514" s="7">
        <v>8</v>
      </c>
      <c r="N514" s="8">
        <v>152.41999999999999</v>
      </c>
      <c r="O514" s="8">
        <f>SalesDataTable[[#This Row],[Units Sold]]*SalesDataTable[[#This Row],[Unit Price]]</f>
        <v>1219.3599999999999</v>
      </c>
      <c r="P514" s="9">
        <v>0.05</v>
      </c>
      <c r="Q514" s="21">
        <f>SalesDataTable[[#This Row],[Units Sold]]*SalesDataTable[[#This Row],[Unit Price]]*SalesDataTable[[#This Row],[Discount %]]</f>
        <v>60.967999999999996</v>
      </c>
      <c r="R514" s="8">
        <v>80.11</v>
      </c>
      <c r="S514" s="8">
        <f t="shared" ref="S514:S577" si="32">M514*N514*(1-P514)</f>
        <v>1158.3919999999998</v>
      </c>
      <c r="T514" s="8">
        <f t="shared" ref="T514:T577" si="33">M514*R514</f>
        <v>640.88</v>
      </c>
      <c r="U514" s="8">
        <f t="shared" ref="U514:U577" si="34">S514-T514</f>
        <v>517.51199999999983</v>
      </c>
      <c r="V514" s="10">
        <f t="shared" ref="V514:V577" si="35">IFERROR(U514/S514,0)</f>
        <v>0.44675032286134564</v>
      </c>
    </row>
    <row r="515" spans="1:22" ht="15.6" x14ac:dyDescent="0.3">
      <c r="A515" s="3">
        <v>2515</v>
      </c>
      <c r="B515" s="4">
        <v>46118</v>
      </c>
      <c r="C515" s="5">
        <f>YEAR(SalesDataTable[[#This Row],[Order Date]])</f>
        <v>2026</v>
      </c>
      <c r="D515" s="6" t="str">
        <f>"Q"&amp;ROUNDUP(MONTH(SalesDataTable[[#This Row],[Order Date]])/3,0)</f>
        <v>Q2</v>
      </c>
      <c r="E515" s="5">
        <f>MONTH(SalesDataTable[[#This Row],[Order Date]])</f>
        <v>4</v>
      </c>
      <c r="F515" s="6" t="str">
        <f>TEXT(SalesDataTable[[#This Row],[Order Date]],"MMM")</f>
        <v>Apr</v>
      </c>
      <c r="G515" s="5" t="s">
        <v>40</v>
      </c>
      <c r="H515" s="5" t="s">
        <v>53</v>
      </c>
      <c r="I515" s="5" t="s">
        <v>22</v>
      </c>
      <c r="J515" s="5" t="s">
        <v>23</v>
      </c>
      <c r="K515" s="5" t="s">
        <v>24</v>
      </c>
      <c r="L515" s="5" t="s">
        <v>25</v>
      </c>
      <c r="M515" s="7">
        <v>1</v>
      </c>
      <c r="N515" s="8">
        <v>81.78</v>
      </c>
      <c r="O515" s="8">
        <f>SalesDataTable[[#This Row],[Units Sold]]*SalesDataTable[[#This Row],[Unit Price]]</f>
        <v>81.78</v>
      </c>
      <c r="P515" s="9">
        <v>0</v>
      </c>
      <c r="Q515" s="21">
        <f>SalesDataTable[[#This Row],[Units Sold]]*SalesDataTable[[#This Row],[Unit Price]]*SalesDataTable[[#This Row],[Discount %]]</f>
        <v>0</v>
      </c>
      <c r="R515" s="8">
        <v>42.82</v>
      </c>
      <c r="S515" s="8">
        <f t="shared" si="32"/>
        <v>81.78</v>
      </c>
      <c r="T515" s="8">
        <f t="shared" si="33"/>
        <v>42.82</v>
      </c>
      <c r="U515" s="8">
        <f t="shared" si="34"/>
        <v>38.96</v>
      </c>
      <c r="V515" s="10">
        <f t="shared" si="35"/>
        <v>0.47640009782342874</v>
      </c>
    </row>
    <row r="516" spans="1:22" ht="15.6" x14ac:dyDescent="0.3">
      <c r="A516" s="3">
        <v>2829</v>
      </c>
      <c r="B516" s="4">
        <v>46118</v>
      </c>
      <c r="C516" s="5">
        <f>YEAR(SalesDataTable[[#This Row],[Order Date]])</f>
        <v>2026</v>
      </c>
      <c r="D516" s="6" t="str">
        <f>"Q"&amp;ROUNDUP(MONTH(SalesDataTable[[#This Row],[Order Date]])/3,0)</f>
        <v>Q2</v>
      </c>
      <c r="E516" s="5">
        <f>MONTH(SalesDataTable[[#This Row],[Order Date]])</f>
        <v>4</v>
      </c>
      <c r="F516" s="6" t="str">
        <f>TEXT(SalesDataTable[[#This Row],[Order Date]],"MMM")</f>
        <v>Apr</v>
      </c>
      <c r="G516" s="5" t="s">
        <v>26</v>
      </c>
      <c r="H516" s="5" t="s">
        <v>47</v>
      </c>
      <c r="I516" s="5" t="s">
        <v>22</v>
      </c>
      <c r="J516" s="5" t="s">
        <v>36</v>
      </c>
      <c r="K516" s="5" t="s">
        <v>24</v>
      </c>
      <c r="L516" s="5" t="s">
        <v>50</v>
      </c>
      <c r="M516" s="7">
        <v>6</v>
      </c>
      <c r="N516" s="8">
        <v>102.59</v>
      </c>
      <c r="O516" s="8">
        <f>SalesDataTable[[#This Row],[Units Sold]]*SalesDataTable[[#This Row],[Unit Price]]</f>
        <v>615.54</v>
      </c>
      <c r="P516" s="9">
        <v>0.1</v>
      </c>
      <c r="Q516" s="21">
        <f>SalesDataTable[[#This Row],[Units Sold]]*SalesDataTable[[#This Row],[Unit Price]]*SalesDataTable[[#This Row],[Discount %]]</f>
        <v>61.554000000000002</v>
      </c>
      <c r="R516" s="8">
        <v>49.6</v>
      </c>
      <c r="S516" s="8">
        <f t="shared" si="32"/>
        <v>553.98599999999999</v>
      </c>
      <c r="T516" s="8">
        <f t="shared" si="33"/>
        <v>297.60000000000002</v>
      </c>
      <c r="U516" s="8">
        <f t="shared" si="34"/>
        <v>256.38599999999997</v>
      </c>
      <c r="V516" s="10">
        <f t="shared" si="35"/>
        <v>0.46280230908362302</v>
      </c>
    </row>
    <row r="517" spans="1:22" ht="15.6" x14ac:dyDescent="0.3">
      <c r="A517" s="3">
        <v>4086</v>
      </c>
      <c r="B517" s="4">
        <v>46118</v>
      </c>
      <c r="C517" s="5">
        <f>YEAR(SalesDataTable[[#This Row],[Order Date]])</f>
        <v>2026</v>
      </c>
      <c r="D517" s="6" t="str">
        <f>"Q"&amp;ROUNDUP(MONTH(SalesDataTable[[#This Row],[Order Date]])/3,0)</f>
        <v>Q2</v>
      </c>
      <c r="E517" s="5">
        <f>MONTH(SalesDataTable[[#This Row],[Order Date]])</f>
        <v>4</v>
      </c>
      <c r="F517" s="6" t="str">
        <f>TEXT(SalesDataTable[[#This Row],[Order Date]],"MMM")</f>
        <v>Apr</v>
      </c>
      <c r="G517" s="5" t="s">
        <v>40</v>
      </c>
      <c r="H517" s="5" t="s">
        <v>53</v>
      </c>
      <c r="I517" s="5" t="s">
        <v>39</v>
      </c>
      <c r="J517" s="5" t="s">
        <v>23</v>
      </c>
      <c r="K517" s="5" t="s">
        <v>29</v>
      </c>
      <c r="L517" s="5" t="s">
        <v>57</v>
      </c>
      <c r="M517" s="7">
        <v>2</v>
      </c>
      <c r="N517" s="8">
        <v>152.44</v>
      </c>
      <c r="O517" s="8">
        <f>SalesDataTable[[#This Row],[Units Sold]]*SalesDataTable[[#This Row],[Unit Price]]</f>
        <v>304.88</v>
      </c>
      <c r="P517" s="9">
        <v>0.15</v>
      </c>
      <c r="Q517" s="21">
        <f>SalesDataTable[[#This Row],[Units Sold]]*SalesDataTable[[#This Row],[Unit Price]]*SalesDataTable[[#This Row],[Discount %]]</f>
        <v>45.731999999999999</v>
      </c>
      <c r="R517" s="8">
        <v>76.680000000000007</v>
      </c>
      <c r="S517" s="8">
        <f t="shared" si="32"/>
        <v>259.14799999999997</v>
      </c>
      <c r="T517" s="8">
        <f t="shared" si="33"/>
        <v>153.36000000000001</v>
      </c>
      <c r="U517" s="8">
        <f t="shared" si="34"/>
        <v>105.78799999999995</v>
      </c>
      <c r="V517" s="10">
        <f t="shared" si="35"/>
        <v>0.4082146109559015</v>
      </c>
    </row>
    <row r="518" spans="1:22" ht="15.6" x14ac:dyDescent="0.3">
      <c r="A518" s="3">
        <v>4512</v>
      </c>
      <c r="B518" s="4">
        <v>46118</v>
      </c>
      <c r="C518" s="5">
        <f>YEAR(SalesDataTable[[#This Row],[Order Date]])</f>
        <v>2026</v>
      </c>
      <c r="D518" s="6" t="str">
        <f>"Q"&amp;ROUNDUP(MONTH(SalesDataTable[[#This Row],[Order Date]])/3,0)</f>
        <v>Q2</v>
      </c>
      <c r="E518" s="5">
        <f>MONTH(SalesDataTable[[#This Row],[Order Date]])</f>
        <v>4</v>
      </c>
      <c r="F518" s="6" t="str">
        <f>TEXT(SalesDataTable[[#This Row],[Order Date]],"MMM")</f>
        <v>Apr</v>
      </c>
      <c r="G518" s="5" t="s">
        <v>26</v>
      </c>
      <c r="H518" s="5" t="s">
        <v>27</v>
      </c>
      <c r="I518" s="5" t="s">
        <v>22</v>
      </c>
      <c r="J518" s="5" t="s">
        <v>33</v>
      </c>
      <c r="K518" s="5" t="s">
        <v>34</v>
      </c>
      <c r="L518" s="5" t="s">
        <v>64</v>
      </c>
      <c r="M518" s="7">
        <v>6</v>
      </c>
      <c r="N518" s="8">
        <v>136.29</v>
      </c>
      <c r="O518" s="8">
        <f>SalesDataTable[[#This Row],[Units Sold]]*SalesDataTable[[#This Row],[Unit Price]]</f>
        <v>817.74</v>
      </c>
      <c r="P518" s="9">
        <v>0</v>
      </c>
      <c r="Q518" s="21">
        <f>SalesDataTable[[#This Row],[Units Sold]]*SalesDataTable[[#This Row],[Unit Price]]*SalesDataTable[[#This Row],[Discount %]]</f>
        <v>0</v>
      </c>
      <c r="R518" s="8">
        <v>68.209999999999994</v>
      </c>
      <c r="S518" s="8">
        <f t="shared" si="32"/>
        <v>817.74</v>
      </c>
      <c r="T518" s="8">
        <f t="shared" si="33"/>
        <v>409.26</v>
      </c>
      <c r="U518" s="8">
        <f t="shared" si="34"/>
        <v>408.48</v>
      </c>
      <c r="V518" s="10">
        <f t="shared" si="35"/>
        <v>0.49952307579426225</v>
      </c>
    </row>
    <row r="519" spans="1:22" ht="15.6" x14ac:dyDescent="0.3">
      <c r="A519" s="3">
        <v>4837</v>
      </c>
      <c r="B519" s="4">
        <v>46118</v>
      </c>
      <c r="C519" s="5">
        <f>YEAR(SalesDataTable[[#This Row],[Order Date]])</f>
        <v>2026</v>
      </c>
      <c r="D519" s="6" t="str">
        <f>"Q"&amp;ROUNDUP(MONTH(SalesDataTable[[#This Row],[Order Date]])/3,0)</f>
        <v>Q2</v>
      </c>
      <c r="E519" s="5">
        <f>MONTH(SalesDataTable[[#This Row],[Order Date]])</f>
        <v>4</v>
      </c>
      <c r="F519" s="6" t="str">
        <f>TEXT(SalesDataTable[[#This Row],[Order Date]],"MMM")</f>
        <v>Apr</v>
      </c>
      <c r="G519" s="5" t="s">
        <v>20</v>
      </c>
      <c r="H519" s="5" t="s">
        <v>56</v>
      </c>
      <c r="I519" s="5" t="s">
        <v>28</v>
      </c>
      <c r="J519" s="5" t="s">
        <v>36</v>
      </c>
      <c r="K519" s="5" t="s">
        <v>29</v>
      </c>
      <c r="L519" s="5" t="s">
        <v>57</v>
      </c>
      <c r="M519" s="7">
        <v>4</v>
      </c>
      <c r="N519" s="8">
        <v>157.51</v>
      </c>
      <c r="O519" s="8">
        <f>SalesDataTable[[#This Row],[Units Sold]]*SalesDataTable[[#This Row],[Unit Price]]</f>
        <v>630.04</v>
      </c>
      <c r="P519" s="9">
        <v>0.2</v>
      </c>
      <c r="Q519" s="21">
        <f>SalesDataTable[[#This Row],[Units Sold]]*SalesDataTable[[#This Row],[Unit Price]]*SalesDataTable[[#This Row],[Discount %]]</f>
        <v>126.008</v>
      </c>
      <c r="R519" s="8">
        <v>79.209999999999994</v>
      </c>
      <c r="S519" s="8">
        <f t="shared" si="32"/>
        <v>504.03199999999998</v>
      </c>
      <c r="T519" s="8">
        <f t="shared" si="33"/>
        <v>316.83999999999997</v>
      </c>
      <c r="U519" s="8">
        <f t="shared" si="34"/>
        <v>187.19200000000001</v>
      </c>
      <c r="V519" s="10">
        <f t="shared" si="35"/>
        <v>0.37138911815122855</v>
      </c>
    </row>
    <row r="520" spans="1:22" ht="15.6" x14ac:dyDescent="0.3">
      <c r="A520" s="3">
        <v>1580</v>
      </c>
      <c r="B520" s="4">
        <v>46119</v>
      </c>
      <c r="C520" s="5">
        <f>YEAR(SalesDataTable[[#This Row],[Order Date]])</f>
        <v>2026</v>
      </c>
      <c r="D520" s="6" t="str">
        <f>"Q"&amp;ROUNDUP(MONTH(SalesDataTable[[#This Row],[Order Date]])/3,0)</f>
        <v>Q2</v>
      </c>
      <c r="E520" s="5">
        <f>MONTH(SalesDataTable[[#This Row],[Order Date]])</f>
        <v>4</v>
      </c>
      <c r="F520" s="6" t="str">
        <f>TEXT(SalesDataTable[[#This Row],[Order Date]],"MMM")</f>
        <v>Apr</v>
      </c>
      <c r="G520" s="5" t="s">
        <v>31</v>
      </c>
      <c r="H520" s="5" t="s">
        <v>38</v>
      </c>
      <c r="I520" s="5" t="s">
        <v>22</v>
      </c>
      <c r="J520" s="5" t="s">
        <v>33</v>
      </c>
      <c r="K520" s="5" t="s">
        <v>43</v>
      </c>
      <c r="L520" s="5" t="s">
        <v>71</v>
      </c>
      <c r="M520" s="7">
        <v>2</v>
      </c>
      <c r="N520" s="8">
        <v>120.5</v>
      </c>
      <c r="O520" s="8">
        <f>SalesDataTable[[#This Row],[Units Sold]]*SalesDataTable[[#This Row],[Unit Price]]</f>
        <v>241</v>
      </c>
      <c r="P520" s="9">
        <v>0</v>
      </c>
      <c r="Q520" s="21">
        <f>SalesDataTable[[#This Row],[Units Sold]]*SalesDataTable[[#This Row],[Unit Price]]*SalesDataTable[[#This Row],[Discount %]]</f>
        <v>0</v>
      </c>
      <c r="R520" s="8">
        <v>61.42</v>
      </c>
      <c r="S520" s="8">
        <f t="shared" si="32"/>
        <v>241</v>
      </c>
      <c r="T520" s="8">
        <f t="shared" si="33"/>
        <v>122.84</v>
      </c>
      <c r="U520" s="8">
        <f t="shared" si="34"/>
        <v>118.16</v>
      </c>
      <c r="V520" s="10">
        <f t="shared" si="35"/>
        <v>0.49029045643153524</v>
      </c>
    </row>
    <row r="521" spans="1:22" ht="15.6" x14ac:dyDescent="0.3">
      <c r="A521" s="3">
        <v>1962</v>
      </c>
      <c r="B521" s="4">
        <v>46119</v>
      </c>
      <c r="C521" s="5">
        <f>YEAR(SalesDataTable[[#This Row],[Order Date]])</f>
        <v>2026</v>
      </c>
      <c r="D521" s="6" t="str">
        <f>"Q"&amp;ROUNDUP(MONTH(SalesDataTable[[#This Row],[Order Date]])/3,0)</f>
        <v>Q2</v>
      </c>
      <c r="E521" s="5">
        <f>MONTH(SalesDataTable[[#This Row],[Order Date]])</f>
        <v>4</v>
      </c>
      <c r="F521" s="6" t="str">
        <f>TEXT(SalesDataTable[[#This Row],[Order Date]],"MMM")</f>
        <v>Apr</v>
      </c>
      <c r="G521" s="5" t="s">
        <v>20</v>
      </c>
      <c r="H521" s="5" t="s">
        <v>21</v>
      </c>
      <c r="I521" s="5" t="s">
        <v>22</v>
      </c>
      <c r="J521" s="5" t="s">
        <v>23</v>
      </c>
      <c r="K521" s="5" t="s">
        <v>29</v>
      </c>
      <c r="L521" s="5" t="s">
        <v>57</v>
      </c>
      <c r="M521" s="7">
        <v>3</v>
      </c>
      <c r="N521" s="8">
        <v>152.62</v>
      </c>
      <c r="O521" s="8">
        <f>SalesDataTable[[#This Row],[Units Sold]]*SalesDataTable[[#This Row],[Unit Price]]</f>
        <v>457.86</v>
      </c>
      <c r="P521" s="9">
        <v>0.05</v>
      </c>
      <c r="Q521" s="21">
        <f>SalesDataTable[[#This Row],[Units Sold]]*SalesDataTable[[#This Row],[Unit Price]]*SalesDataTable[[#This Row],[Discount %]]</f>
        <v>22.893000000000001</v>
      </c>
      <c r="R521" s="8">
        <v>77.75</v>
      </c>
      <c r="S521" s="8">
        <f t="shared" si="32"/>
        <v>434.96699999999998</v>
      </c>
      <c r="T521" s="8">
        <f t="shared" si="33"/>
        <v>233.25</v>
      </c>
      <c r="U521" s="8">
        <f t="shared" si="34"/>
        <v>201.71699999999998</v>
      </c>
      <c r="V521" s="10">
        <f t="shared" si="35"/>
        <v>0.46375242259757637</v>
      </c>
    </row>
    <row r="522" spans="1:22" ht="15.6" x14ac:dyDescent="0.3">
      <c r="A522" s="3">
        <v>2381</v>
      </c>
      <c r="B522" s="4">
        <v>46119</v>
      </c>
      <c r="C522" s="5">
        <f>YEAR(SalesDataTable[[#This Row],[Order Date]])</f>
        <v>2026</v>
      </c>
      <c r="D522" s="6" t="str">
        <f>"Q"&amp;ROUNDUP(MONTH(SalesDataTable[[#This Row],[Order Date]])/3,0)</f>
        <v>Q2</v>
      </c>
      <c r="E522" s="5">
        <f>MONTH(SalesDataTable[[#This Row],[Order Date]])</f>
        <v>4</v>
      </c>
      <c r="F522" s="6" t="str">
        <f>TEXT(SalesDataTable[[#This Row],[Order Date]],"MMM")</f>
        <v>Apr</v>
      </c>
      <c r="G522" s="5" t="s">
        <v>26</v>
      </c>
      <c r="H522" s="5" t="s">
        <v>61</v>
      </c>
      <c r="I522" s="5" t="s">
        <v>22</v>
      </c>
      <c r="J522" s="5" t="s">
        <v>23</v>
      </c>
      <c r="K522" s="5" t="s">
        <v>34</v>
      </c>
      <c r="L522" s="5" t="s">
        <v>64</v>
      </c>
      <c r="M522" s="7">
        <v>2</v>
      </c>
      <c r="N522" s="8">
        <v>134.16</v>
      </c>
      <c r="O522" s="8">
        <f>SalesDataTable[[#This Row],[Units Sold]]*SalesDataTable[[#This Row],[Unit Price]]</f>
        <v>268.32</v>
      </c>
      <c r="P522" s="9">
        <v>0.05</v>
      </c>
      <c r="Q522" s="21">
        <f>SalesDataTable[[#This Row],[Units Sold]]*SalesDataTable[[#This Row],[Unit Price]]*SalesDataTable[[#This Row],[Discount %]]</f>
        <v>13.416</v>
      </c>
      <c r="R522" s="8">
        <v>67.08</v>
      </c>
      <c r="S522" s="8">
        <f t="shared" si="32"/>
        <v>254.90399999999997</v>
      </c>
      <c r="T522" s="8">
        <f t="shared" si="33"/>
        <v>134.16</v>
      </c>
      <c r="U522" s="8">
        <f t="shared" si="34"/>
        <v>120.74399999999997</v>
      </c>
      <c r="V522" s="10">
        <f t="shared" si="35"/>
        <v>0.47368421052631576</v>
      </c>
    </row>
    <row r="523" spans="1:22" ht="15.6" x14ac:dyDescent="0.3">
      <c r="A523" s="3">
        <v>2655</v>
      </c>
      <c r="B523" s="4">
        <v>46119</v>
      </c>
      <c r="C523" s="5">
        <f>YEAR(SalesDataTable[[#This Row],[Order Date]])</f>
        <v>2026</v>
      </c>
      <c r="D523" s="6" t="str">
        <f>"Q"&amp;ROUNDUP(MONTH(SalesDataTable[[#This Row],[Order Date]])/3,0)</f>
        <v>Q2</v>
      </c>
      <c r="E523" s="5">
        <f>MONTH(SalesDataTable[[#This Row],[Order Date]])</f>
        <v>4</v>
      </c>
      <c r="F523" s="6" t="str">
        <f>TEXT(SalesDataTable[[#This Row],[Order Date]],"MMM")</f>
        <v>Apr</v>
      </c>
      <c r="G523" s="5" t="s">
        <v>40</v>
      </c>
      <c r="H523" s="5" t="s">
        <v>67</v>
      </c>
      <c r="I523" s="5" t="s">
        <v>39</v>
      </c>
      <c r="J523" s="5" t="s">
        <v>36</v>
      </c>
      <c r="K523" s="5" t="s">
        <v>24</v>
      </c>
      <c r="L523" s="5" t="s">
        <v>50</v>
      </c>
      <c r="M523" s="7">
        <v>1</v>
      </c>
      <c r="N523" s="8">
        <v>101.13</v>
      </c>
      <c r="O523" s="8">
        <f>SalesDataTable[[#This Row],[Units Sold]]*SalesDataTable[[#This Row],[Unit Price]]</f>
        <v>101.13</v>
      </c>
      <c r="P523" s="9">
        <v>0</v>
      </c>
      <c r="Q523" s="21">
        <f>SalesDataTable[[#This Row],[Units Sold]]*SalesDataTable[[#This Row],[Unit Price]]*SalesDataTable[[#This Row],[Discount %]]</f>
        <v>0</v>
      </c>
      <c r="R523" s="8">
        <v>50.8</v>
      </c>
      <c r="S523" s="8">
        <f t="shared" si="32"/>
        <v>101.13</v>
      </c>
      <c r="T523" s="8">
        <f t="shared" si="33"/>
        <v>50.8</v>
      </c>
      <c r="U523" s="8">
        <f t="shared" si="34"/>
        <v>50.33</v>
      </c>
      <c r="V523" s="10">
        <f t="shared" si="35"/>
        <v>0.49767625828141998</v>
      </c>
    </row>
    <row r="524" spans="1:22" ht="15.6" x14ac:dyDescent="0.3">
      <c r="A524" s="3">
        <v>2944</v>
      </c>
      <c r="B524" s="4">
        <v>46119</v>
      </c>
      <c r="C524" s="5">
        <f>YEAR(SalesDataTable[[#This Row],[Order Date]])</f>
        <v>2026</v>
      </c>
      <c r="D524" s="6" t="str">
        <f>"Q"&amp;ROUNDUP(MONTH(SalesDataTable[[#This Row],[Order Date]])/3,0)</f>
        <v>Q2</v>
      </c>
      <c r="E524" s="5">
        <f>MONTH(SalesDataTable[[#This Row],[Order Date]])</f>
        <v>4</v>
      </c>
      <c r="F524" s="6" t="str">
        <f>TEXT(SalesDataTable[[#This Row],[Order Date]],"MMM")</f>
        <v>Apr</v>
      </c>
      <c r="G524" s="5" t="s">
        <v>26</v>
      </c>
      <c r="H524" s="5" t="s">
        <v>69</v>
      </c>
      <c r="I524" s="5" t="s">
        <v>39</v>
      </c>
      <c r="J524" s="5" t="s">
        <v>33</v>
      </c>
      <c r="K524" s="5" t="s">
        <v>54</v>
      </c>
      <c r="L524" s="5" t="s">
        <v>65</v>
      </c>
      <c r="M524" s="7">
        <v>1</v>
      </c>
      <c r="N524" s="8">
        <v>51.36</v>
      </c>
      <c r="O524" s="8">
        <f>SalesDataTable[[#This Row],[Units Sold]]*SalesDataTable[[#This Row],[Unit Price]]</f>
        <v>51.36</v>
      </c>
      <c r="P524" s="9">
        <v>0</v>
      </c>
      <c r="Q524" s="21">
        <f>SalesDataTable[[#This Row],[Units Sold]]*SalesDataTable[[#This Row],[Unit Price]]*SalesDataTable[[#This Row],[Discount %]]</f>
        <v>0</v>
      </c>
      <c r="R524" s="8">
        <v>22.21</v>
      </c>
      <c r="S524" s="8">
        <f t="shared" si="32"/>
        <v>51.36</v>
      </c>
      <c r="T524" s="8">
        <f t="shared" si="33"/>
        <v>22.21</v>
      </c>
      <c r="U524" s="8">
        <f t="shared" si="34"/>
        <v>29.15</v>
      </c>
      <c r="V524" s="10">
        <f t="shared" si="35"/>
        <v>0.56756230529595009</v>
      </c>
    </row>
    <row r="525" spans="1:22" ht="15.6" x14ac:dyDescent="0.3">
      <c r="A525" s="3">
        <v>4756</v>
      </c>
      <c r="B525" s="4">
        <v>46119</v>
      </c>
      <c r="C525" s="5">
        <f>YEAR(SalesDataTable[[#This Row],[Order Date]])</f>
        <v>2026</v>
      </c>
      <c r="D525" s="6" t="str">
        <f>"Q"&amp;ROUNDUP(MONTH(SalesDataTable[[#This Row],[Order Date]])/3,0)</f>
        <v>Q2</v>
      </c>
      <c r="E525" s="5">
        <f>MONTH(SalesDataTable[[#This Row],[Order Date]])</f>
        <v>4</v>
      </c>
      <c r="F525" s="6" t="str">
        <f>TEXT(SalesDataTable[[#This Row],[Order Date]],"MMM")</f>
        <v>Apr</v>
      </c>
      <c r="G525" s="5" t="s">
        <v>31</v>
      </c>
      <c r="H525" s="5" t="s">
        <v>72</v>
      </c>
      <c r="I525" s="5" t="s">
        <v>22</v>
      </c>
      <c r="J525" s="5" t="s">
        <v>36</v>
      </c>
      <c r="K525" s="5" t="s">
        <v>29</v>
      </c>
      <c r="L525" s="5" t="s">
        <v>57</v>
      </c>
      <c r="M525" s="7">
        <v>5</v>
      </c>
      <c r="N525" s="8">
        <v>151.88</v>
      </c>
      <c r="O525" s="8">
        <f>SalesDataTable[[#This Row],[Units Sold]]*SalesDataTable[[#This Row],[Unit Price]]</f>
        <v>759.4</v>
      </c>
      <c r="P525" s="9">
        <v>0</v>
      </c>
      <c r="Q525" s="21">
        <f>SalesDataTable[[#This Row],[Units Sold]]*SalesDataTable[[#This Row],[Unit Price]]*SalesDataTable[[#This Row],[Discount %]]</f>
        <v>0</v>
      </c>
      <c r="R525" s="8">
        <v>80.56</v>
      </c>
      <c r="S525" s="8">
        <f t="shared" si="32"/>
        <v>759.4</v>
      </c>
      <c r="T525" s="8">
        <f t="shared" si="33"/>
        <v>402.8</v>
      </c>
      <c r="U525" s="8">
        <f t="shared" si="34"/>
        <v>356.59999999999997</v>
      </c>
      <c r="V525" s="10">
        <f t="shared" si="35"/>
        <v>0.46958124835396364</v>
      </c>
    </row>
    <row r="526" spans="1:22" ht="15.6" x14ac:dyDescent="0.3">
      <c r="A526" s="3">
        <v>52</v>
      </c>
      <c r="B526" s="4">
        <v>46120</v>
      </c>
      <c r="C526" s="5">
        <f>YEAR(SalesDataTable[[#This Row],[Order Date]])</f>
        <v>2026</v>
      </c>
      <c r="D526" s="6" t="str">
        <f>"Q"&amp;ROUNDUP(MONTH(SalesDataTable[[#This Row],[Order Date]])/3,0)</f>
        <v>Q2</v>
      </c>
      <c r="E526" s="5">
        <f>MONTH(SalesDataTable[[#This Row],[Order Date]])</f>
        <v>4</v>
      </c>
      <c r="F526" s="6" t="str">
        <f>TEXT(SalesDataTable[[#This Row],[Order Date]],"MMM")</f>
        <v>Apr</v>
      </c>
      <c r="G526" s="5" t="s">
        <v>26</v>
      </c>
      <c r="H526" s="5" t="s">
        <v>63</v>
      </c>
      <c r="I526" s="5" t="s">
        <v>22</v>
      </c>
      <c r="J526" s="5" t="s">
        <v>33</v>
      </c>
      <c r="K526" s="5" t="s">
        <v>34</v>
      </c>
      <c r="L526" s="5" t="s">
        <v>64</v>
      </c>
      <c r="M526" s="7">
        <v>2</v>
      </c>
      <c r="N526" s="8">
        <v>133.59</v>
      </c>
      <c r="O526" s="8">
        <f>SalesDataTable[[#This Row],[Units Sold]]*SalesDataTable[[#This Row],[Unit Price]]</f>
        <v>267.18</v>
      </c>
      <c r="P526" s="9">
        <v>0</v>
      </c>
      <c r="Q526" s="21">
        <f>SalesDataTable[[#This Row],[Units Sold]]*SalesDataTable[[#This Row],[Unit Price]]*SalesDataTable[[#This Row],[Discount %]]</f>
        <v>0</v>
      </c>
      <c r="R526" s="8">
        <v>66.83</v>
      </c>
      <c r="S526" s="8">
        <f t="shared" si="32"/>
        <v>267.18</v>
      </c>
      <c r="T526" s="8">
        <f t="shared" si="33"/>
        <v>133.66</v>
      </c>
      <c r="U526" s="8">
        <f t="shared" si="34"/>
        <v>133.52000000000001</v>
      </c>
      <c r="V526" s="10">
        <f t="shared" si="35"/>
        <v>0.49973800434164234</v>
      </c>
    </row>
    <row r="527" spans="1:22" ht="15.6" x14ac:dyDescent="0.3">
      <c r="A527" s="3">
        <v>556</v>
      </c>
      <c r="B527" s="4">
        <v>46120</v>
      </c>
      <c r="C527" s="5">
        <f>YEAR(SalesDataTable[[#This Row],[Order Date]])</f>
        <v>2026</v>
      </c>
      <c r="D527" s="6" t="str">
        <f>"Q"&amp;ROUNDUP(MONTH(SalesDataTable[[#This Row],[Order Date]])/3,0)</f>
        <v>Q2</v>
      </c>
      <c r="E527" s="5">
        <f>MONTH(SalesDataTable[[#This Row],[Order Date]])</f>
        <v>4</v>
      </c>
      <c r="F527" s="6" t="str">
        <f>TEXT(SalesDataTable[[#This Row],[Order Date]],"MMM")</f>
        <v>Apr</v>
      </c>
      <c r="G527" s="5" t="s">
        <v>40</v>
      </c>
      <c r="H527" s="5" t="s">
        <v>53</v>
      </c>
      <c r="I527" s="5" t="s">
        <v>22</v>
      </c>
      <c r="J527" s="5" t="s">
        <v>33</v>
      </c>
      <c r="K527" s="5" t="s">
        <v>43</v>
      </c>
      <c r="L527" s="5" t="s">
        <v>71</v>
      </c>
      <c r="M527" s="7">
        <v>2</v>
      </c>
      <c r="N527" s="8">
        <v>124.39</v>
      </c>
      <c r="O527" s="8">
        <f>SalesDataTable[[#This Row],[Units Sold]]*SalesDataTable[[#This Row],[Unit Price]]</f>
        <v>248.78</v>
      </c>
      <c r="P527" s="9">
        <v>0</v>
      </c>
      <c r="Q527" s="21">
        <f>SalesDataTable[[#This Row],[Units Sold]]*SalesDataTable[[#This Row],[Unit Price]]*SalesDataTable[[#This Row],[Discount %]]</f>
        <v>0</v>
      </c>
      <c r="R527" s="8">
        <v>61.27</v>
      </c>
      <c r="S527" s="8">
        <f t="shared" si="32"/>
        <v>248.78</v>
      </c>
      <c r="T527" s="8">
        <f t="shared" si="33"/>
        <v>122.54</v>
      </c>
      <c r="U527" s="8">
        <f t="shared" si="34"/>
        <v>126.24</v>
      </c>
      <c r="V527" s="10">
        <f t="shared" si="35"/>
        <v>0.50743628909076288</v>
      </c>
    </row>
    <row r="528" spans="1:22" ht="15.6" x14ac:dyDescent="0.3">
      <c r="A528" s="3">
        <v>1233</v>
      </c>
      <c r="B528" s="4">
        <v>46120</v>
      </c>
      <c r="C528" s="5">
        <f>YEAR(SalesDataTable[[#This Row],[Order Date]])</f>
        <v>2026</v>
      </c>
      <c r="D528" s="6" t="str">
        <f>"Q"&amp;ROUNDUP(MONTH(SalesDataTable[[#This Row],[Order Date]])/3,0)</f>
        <v>Q2</v>
      </c>
      <c r="E528" s="5">
        <f>MONTH(SalesDataTable[[#This Row],[Order Date]])</f>
        <v>4</v>
      </c>
      <c r="F528" s="6" t="str">
        <f>TEXT(SalesDataTable[[#This Row],[Order Date]],"MMM")</f>
        <v>Apr</v>
      </c>
      <c r="G528" s="5" t="s">
        <v>20</v>
      </c>
      <c r="H528" s="5" t="s">
        <v>70</v>
      </c>
      <c r="I528" s="5" t="s">
        <v>22</v>
      </c>
      <c r="J528" s="5" t="s">
        <v>33</v>
      </c>
      <c r="K528" s="5" t="s">
        <v>24</v>
      </c>
      <c r="L528" s="5" t="s">
        <v>42</v>
      </c>
      <c r="M528" s="7">
        <v>5</v>
      </c>
      <c r="N528" s="8">
        <v>50.22</v>
      </c>
      <c r="O528" s="8">
        <f>SalesDataTable[[#This Row],[Units Sold]]*SalesDataTable[[#This Row],[Unit Price]]</f>
        <v>251.1</v>
      </c>
      <c r="P528" s="9">
        <v>0.1</v>
      </c>
      <c r="Q528" s="21">
        <f>SalesDataTable[[#This Row],[Units Sold]]*SalesDataTable[[#This Row],[Unit Price]]*SalesDataTable[[#This Row],[Discount %]]</f>
        <v>25.11</v>
      </c>
      <c r="R528" s="8">
        <v>22.31</v>
      </c>
      <c r="S528" s="8">
        <f t="shared" si="32"/>
        <v>225.99</v>
      </c>
      <c r="T528" s="8">
        <f t="shared" si="33"/>
        <v>111.55</v>
      </c>
      <c r="U528" s="8">
        <f t="shared" si="34"/>
        <v>114.44000000000001</v>
      </c>
      <c r="V528" s="10">
        <f t="shared" si="35"/>
        <v>0.50639408823399268</v>
      </c>
    </row>
    <row r="529" spans="1:22" ht="15.6" x14ac:dyDescent="0.3">
      <c r="A529" s="3">
        <v>1492</v>
      </c>
      <c r="B529" s="4">
        <v>46120</v>
      </c>
      <c r="C529" s="5">
        <f>YEAR(SalesDataTable[[#This Row],[Order Date]])</f>
        <v>2026</v>
      </c>
      <c r="D529" s="6" t="str">
        <f>"Q"&amp;ROUNDUP(MONTH(SalesDataTable[[#This Row],[Order Date]])/3,0)</f>
        <v>Q2</v>
      </c>
      <c r="E529" s="5">
        <f>MONTH(SalesDataTable[[#This Row],[Order Date]])</f>
        <v>4</v>
      </c>
      <c r="F529" s="6" t="str">
        <f>TEXT(SalesDataTable[[#This Row],[Order Date]],"MMM")</f>
        <v>Apr</v>
      </c>
      <c r="G529" s="5" t="s">
        <v>26</v>
      </c>
      <c r="H529" s="5" t="s">
        <v>69</v>
      </c>
      <c r="I529" s="5" t="s">
        <v>22</v>
      </c>
      <c r="J529" s="5" t="s">
        <v>23</v>
      </c>
      <c r="K529" s="5" t="s">
        <v>24</v>
      </c>
      <c r="L529" s="5" t="s">
        <v>46</v>
      </c>
      <c r="M529" s="7">
        <v>2</v>
      </c>
      <c r="N529" s="8">
        <v>41.08</v>
      </c>
      <c r="O529" s="8">
        <f>SalesDataTable[[#This Row],[Units Sold]]*SalesDataTable[[#This Row],[Unit Price]]</f>
        <v>82.16</v>
      </c>
      <c r="P529" s="9">
        <v>0</v>
      </c>
      <c r="Q529" s="21">
        <f>SalesDataTable[[#This Row],[Units Sold]]*SalesDataTable[[#This Row],[Unit Price]]*SalesDataTable[[#This Row],[Discount %]]</f>
        <v>0</v>
      </c>
      <c r="R529" s="8">
        <v>16.79</v>
      </c>
      <c r="S529" s="8">
        <f t="shared" si="32"/>
        <v>82.16</v>
      </c>
      <c r="T529" s="8">
        <f t="shared" si="33"/>
        <v>33.58</v>
      </c>
      <c r="U529" s="8">
        <f t="shared" si="34"/>
        <v>48.58</v>
      </c>
      <c r="V529" s="10">
        <f t="shared" si="35"/>
        <v>0.59128529698149956</v>
      </c>
    </row>
    <row r="530" spans="1:22" ht="15.6" x14ac:dyDescent="0.3">
      <c r="A530" s="3">
        <v>1619</v>
      </c>
      <c r="B530" s="4">
        <v>46120</v>
      </c>
      <c r="C530" s="5">
        <f>YEAR(SalesDataTable[[#This Row],[Order Date]])</f>
        <v>2026</v>
      </c>
      <c r="D530" s="6" t="str">
        <f>"Q"&amp;ROUNDUP(MONTH(SalesDataTable[[#This Row],[Order Date]])/3,0)</f>
        <v>Q2</v>
      </c>
      <c r="E530" s="5">
        <f>MONTH(SalesDataTable[[#This Row],[Order Date]])</f>
        <v>4</v>
      </c>
      <c r="F530" s="6" t="str">
        <f>TEXT(SalesDataTable[[#This Row],[Order Date]],"MMM")</f>
        <v>Apr</v>
      </c>
      <c r="G530" s="5" t="s">
        <v>40</v>
      </c>
      <c r="H530" s="5" t="s">
        <v>53</v>
      </c>
      <c r="I530" s="5" t="s">
        <v>39</v>
      </c>
      <c r="J530" s="5" t="s">
        <v>33</v>
      </c>
      <c r="K530" s="5" t="s">
        <v>34</v>
      </c>
      <c r="L530" s="5" t="s">
        <v>52</v>
      </c>
      <c r="M530" s="7">
        <v>5</v>
      </c>
      <c r="N530" s="8">
        <v>46.11</v>
      </c>
      <c r="O530" s="8">
        <f>SalesDataTable[[#This Row],[Units Sold]]*SalesDataTable[[#This Row],[Unit Price]]</f>
        <v>230.55</v>
      </c>
      <c r="P530" s="9">
        <v>0</v>
      </c>
      <c r="Q530" s="21">
        <f>SalesDataTable[[#This Row],[Units Sold]]*SalesDataTable[[#This Row],[Unit Price]]*SalesDataTable[[#This Row],[Discount %]]</f>
        <v>0</v>
      </c>
      <c r="R530" s="8">
        <v>18.88</v>
      </c>
      <c r="S530" s="8">
        <f t="shared" si="32"/>
        <v>230.55</v>
      </c>
      <c r="T530" s="8">
        <f t="shared" si="33"/>
        <v>94.399999999999991</v>
      </c>
      <c r="U530" s="8">
        <f t="shared" si="34"/>
        <v>136.15000000000003</v>
      </c>
      <c r="V530" s="10">
        <f t="shared" si="35"/>
        <v>0.5905443504662764</v>
      </c>
    </row>
    <row r="531" spans="1:22" ht="15.6" x14ac:dyDescent="0.3">
      <c r="A531" s="3">
        <v>1631</v>
      </c>
      <c r="B531" s="4">
        <v>46120</v>
      </c>
      <c r="C531" s="5">
        <f>YEAR(SalesDataTable[[#This Row],[Order Date]])</f>
        <v>2026</v>
      </c>
      <c r="D531" s="6" t="str">
        <f>"Q"&amp;ROUNDUP(MONTH(SalesDataTable[[#This Row],[Order Date]])/3,0)</f>
        <v>Q2</v>
      </c>
      <c r="E531" s="5">
        <f>MONTH(SalesDataTable[[#This Row],[Order Date]])</f>
        <v>4</v>
      </c>
      <c r="F531" s="6" t="str">
        <f>TEXT(SalesDataTable[[#This Row],[Order Date]],"MMM")</f>
        <v>Apr</v>
      </c>
      <c r="G531" s="5" t="s">
        <v>40</v>
      </c>
      <c r="H531" s="5" t="s">
        <v>53</v>
      </c>
      <c r="I531" s="5" t="s">
        <v>22</v>
      </c>
      <c r="J531" s="5" t="s">
        <v>23</v>
      </c>
      <c r="K531" s="5" t="s">
        <v>34</v>
      </c>
      <c r="L531" s="5" t="s">
        <v>52</v>
      </c>
      <c r="M531" s="7">
        <v>1</v>
      </c>
      <c r="N531" s="8">
        <v>45.54</v>
      </c>
      <c r="O531" s="8">
        <f>SalesDataTable[[#This Row],[Units Sold]]*SalesDataTable[[#This Row],[Unit Price]]</f>
        <v>45.54</v>
      </c>
      <c r="P531" s="9">
        <v>0</v>
      </c>
      <c r="Q531" s="21">
        <f>SalesDataTable[[#This Row],[Units Sold]]*SalesDataTable[[#This Row],[Unit Price]]*SalesDataTable[[#This Row],[Discount %]]</f>
        <v>0</v>
      </c>
      <c r="R531" s="8">
        <v>18.36</v>
      </c>
      <c r="S531" s="8">
        <f t="shared" si="32"/>
        <v>45.54</v>
      </c>
      <c r="T531" s="8">
        <f t="shared" si="33"/>
        <v>18.36</v>
      </c>
      <c r="U531" s="8">
        <f t="shared" si="34"/>
        <v>27.18</v>
      </c>
      <c r="V531" s="10">
        <f t="shared" si="35"/>
        <v>0.59683794466403162</v>
      </c>
    </row>
    <row r="532" spans="1:22" ht="15.6" x14ac:dyDescent="0.3">
      <c r="A532" s="3">
        <v>1844</v>
      </c>
      <c r="B532" s="4">
        <v>46120</v>
      </c>
      <c r="C532" s="5">
        <f>YEAR(SalesDataTable[[#This Row],[Order Date]])</f>
        <v>2026</v>
      </c>
      <c r="D532" s="6" t="str">
        <f>"Q"&amp;ROUNDUP(MONTH(SalesDataTable[[#This Row],[Order Date]])/3,0)</f>
        <v>Q2</v>
      </c>
      <c r="E532" s="5">
        <f>MONTH(SalesDataTable[[#This Row],[Order Date]])</f>
        <v>4</v>
      </c>
      <c r="F532" s="6" t="str">
        <f>TEXT(SalesDataTable[[#This Row],[Order Date]],"MMM")</f>
        <v>Apr</v>
      </c>
      <c r="G532" s="5" t="s">
        <v>26</v>
      </c>
      <c r="H532" s="5" t="s">
        <v>69</v>
      </c>
      <c r="I532" s="5" t="s">
        <v>39</v>
      </c>
      <c r="J532" s="5" t="s">
        <v>33</v>
      </c>
      <c r="K532" s="5" t="s">
        <v>54</v>
      </c>
      <c r="L532" s="5" t="s">
        <v>62</v>
      </c>
      <c r="M532" s="7">
        <v>2</v>
      </c>
      <c r="N532" s="8">
        <v>37.1</v>
      </c>
      <c r="O532" s="8">
        <f>SalesDataTable[[#This Row],[Units Sold]]*SalesDataTable[[#This Row],[Unit Price]]</f>
        <v>74.2</v>
      </c>
      <c r="P532" s="9">
        <v>0.1</v>
      </c>
      <c r="Q532" s="21">
        <f>SalesDataTable[[#This Row],[Units Sold]]*SalesDataTable[[#This Row],[Unit Price]]*SalesDataTable[[#This Row],[Discount %]]</f>
        <v>7.4200000000000008</v>
      </c>
      <c r="R532" s="8">
        <v>14.17</v>
      </c>
      <c r="S532" s="8">
        <f t="shared" si="32"/>
        <v>66.78</v>
      </c>
      <c r="T532" s="8">
        <f t="shared" si="33"/>
        <v>28.34</v>
      </c>
      <c r="U532" s="8">
        <f t="shared" si="34"/>
        <v>38.44</v>
      </c>
      <c r="V532" s="10">
        <f t="shared" si="35"/>
        <v>0.57562144354597178</v>
      </c>
    </row>
    <row r="533" spans="1:22" ht="15.6" x14ac:dyDescent="0.3">
      <c r="A533" s="3">
        <v>4246</v>
      </c>
      <c r="B533" s="4">
        <v>46120</v>
      </c>
      <c r="C533" s="5">
        <f>YEAR(SalesDataTable[[#This Row],[Order Date]])</f>
        <v>2026</v>
      </c>
      <c r="D533" s="6" t="str">
        <f>"Q"&amp;ROUNDUP(MONTH(SalesDataTable[[#This Row],[Order Date]])/3,0)</f>
        <v>Q2</v>
      </c>
      <c r="E533" s="5">
        <f>MONTH(SalesDataTable[[#This Row],[Order Date]])</f>
        <v>4</v>
      </c>
      <c r="F533" s="6" t="str">
        <f>TEXT(SalesDataTable[[#This Row],[Order Date]],"MMM")</f>
        <v>Apr</v>
      </c>
      <c r="G533" s="5" t="s">
        <v>40</v>
      </c>
      <c r="H533" s="5" t="s">
        <v>53</v>
      </c>
      <c r="I533" s="5" t="s">
        <v>28</v>
      </c>
      <c r="J533" s="5" t="s">
        <v>36</v>
      </c>
      <c r="K533" s="5" t="s">
        <v>29</v>
      </c>
      <c r="L533" s="5" t="s">
        <v>57</v>
      </c>
      <c r="M533" s="7">
        <v>5</v>
      </c>
      <c r="N533" s="8">
        <v>156.57</v>
      </c>
      <c r="O533" s="8">
        <f>SalesDataTable[[#This Row],[Units Sold]]*SalesDataTable[[#This Row],[Unit Price]]</f>
        <v>782.84999999999991</v>
      </c>
      <c r="P533" s="9">
        <v>0.15</v>
      </c>
      <c r="Q533" s="21">
        <f>SalesDataTable[[#This Row],[Units Sold]]*SalesDataTable[[#This Row],[Unit Price]]*SalesDataTable[[#This Row],[Discount %]]</f>
        <v>117.42749999999998</v>
      </c>
      <c r="R533" s="8">
        <v>80.849999999999994</v>
      </c>
      <c r="S533" s="8">
        <f t="shared" si="32"/>
        <v>665.4224999999999</v>
      </c>
      <c r="T533" s="8">
        <f t="shared" si="33"/>
        <v>404.25</v>
      </c>
      <c r="U533" s="8">
        <f t="shared" si="34"/>
        <v>261.1724999999999</v>
      </c>
      <c r="V533" s="10">
        <f t="shared" si="35"/>
        <v>0.39249123677062309</v>
      </c>
    </row>
    <row r="534" spans="1:22" ht="15.6" x14ac:dyDescent="0.3">
      <c r="A534" s="3">
        <v>5139</v>
      </c>
      <c r="B534" s="4">
        <v>46120</v>
      </c>
      <c r="C534" s="5">
        <f>YEAR(SalesDataTable[[#This Row],[Order Date]])</f>
        <v>2026</v>
      </c>
      <c r="D534" s="6" t="str">
        <f>"Q"&amp;ROUNDUP(MONTH(SalesDataTable[[#This Row],[Order Date]])/3,0)</f>
        <v>Q2</v>
      </c>
      <c r="E534" s="5">
        <f>MONTH(SalesDataTable[[#This Row],[Order Date]])</f>
        <v>4</v>
      </c>
      <c r="F534" s="6" t="str">
        <f>TEXT(SalesDataTable[[#This Row],[Order Date]],"MMM")</f>
        <v>Apr</v>
      </c>
      <c r="G534" s="5" t="s">
        <v>20</v>
      </c>
      <c r="H534" s="5" t="s">
        <v>70</v>
      </c>
      <c r="I534" s="5" t="s">
        <v>22</v>
      </c>
      <c r="J534" s="5" t="s">
        <v>23</v>
      </c>
      <c r="K534" s="5" t="s">
        <v>54</v>
      </c>
      <c r="L534" s="5" t="s">
        <v>65</v>
      </c>
      <c r="M534" s="7">
        <v>2</v>
      </c>
      <c r="N534" s="8">
        <v>51.4</v>
      </c>
      <c r="O534" s="8">
        <f>SalesDataTable[[#This Row],[Units Sold]]*SalesDataTable[[#This Row],[Unit Price]]</f>
        <v>102.8</v>
      </c>
      <c r="P534" s="9">
        <v>0</v>
      </c>
      <c r="Q534" s="21">
        <f>SalesDataTable[[#This Row],[Units Sold]]*SalesDataTable[[#This Row],[Unit Price]]*SalesDataTable[[#This Row],[Discount %]]</f>
        <v>0</v>
      </c>
      <c r="R534" s="8">
        <v>21.99</v>
      </c>
      <c r="S534" s="8">
        <f t="shared" si="32"/>
        <v>102.8</v>
      </c>
      <c r="T534" s="8">
        <f t="shared" si="33"/>
        <v>43.98</v>
      </c>
      <c r="U534" s="8">
        <f t="shared" si="34"/>
        <v>58.82</v>
      </c>
      <c r="V534" s="10">
        <f t="shared" si="35"/>
        <v>0.57217898832684821</v>
      </c>
    </row>
    <row r="535" spans="1:22" ht="15.6" x14ac:dyDescent="0.3">
      <c r="A535" s="3">
        <v>186</v>
      </c>
      <c r="B535" s="4">
        <v>46121</v>
      </c>
      <c r="C535" s="5">
        <f>YEAR(SalesDataTable[[#This Row],[Order Date]])</f>
        <v>2026</v>
      </c>
      <c r="D535" s="6" t="str">
        <f>"Q"&amp;ROUNDUP(MONTH(SalesDataTable[[#This Row],[Order Date]])/3,0)</f>
        <v>Q2</v>
      </c>
      <c r="E535" s="5">
        <f>MONTH(SalesDataTable[[#This Row],[Order Date]])</f>
        <v>4</v>
      </c>
      <c r="F535" s="6" t="str">
        <f>TEXT(SalesDataTable[[#This Row],[Order Date]],"MMM")</f>
        <v>Apr</v>
      </c>
      <c r="G535" s="5" t="s">
        <v>20</v>
      </c>
      <c r="H535" s="5" t="s">
        <v>21</v>
      </c>
      <c r="I535" s="5" t="s">
        <v>22</v>
      </c>
      <c r="J535" s="5" t="s">
        <v>33</v>
      </c>
      <c r="K535" s="5" t="s">
        <v>34</v>
      </c>
      <c r="L535" s="5" t="s">
        <v>52</v>
      </c>
      <c r="M535" s="7">
        <v>2</v>
      </c>
      <c r="N535" s="8">
        <v>46.42</v>
      </c>
      <c r="O535" s="8">
        <f>SalesDataTable[[#This Row],[Units Sold]]*SalesDataTable[[#This Row],[Unit Price]]</f>
        <v>92.84</v>
      </c>
      <c r="P535" s="9">
        <v>0.1</v>
      </c>
      <c r="Q535" s="21">
        <f>SalesDataTable[[#This Row],[Units Sold]]*SalesDataTable[[#This Row],[Unit Price]]*SalesDataTable[[#This Row],[Discount %]]</f>
        <v>9.2840000000000007</v>
      </c>
      <c r="R535" s="8">
        <v>18.73</v>
      </c>
      <c r="S535" s="8">
        <f t="shared" si="32"/>
        <v>83.556000000000012</v>
      </c>
      <c r="T535" s="8">
        <f t="shared" si="33"/>
        <v>37.46</v>
      </c>
      <c r="U535" s="8">
        <f t="shared" si="34"/>
        <v>46.096000000000011</v>
      </c>
      <c r="V535" s="10">
        <f t="shared" si="35"/>
        <v>0.55167791660682663</v>
      </c>
    </row>
    <row r="536" spans="1:22" ht="15.6" x14ac:dyDescent="0.3">
      <c r="A536" s="3">
        <v>1742</v>
      </c>
      <c r="B536" s="4">
        <v>46121</v>
      </c>
      <c r="C536" s="5">
        <f>YEAR(SalesDataTable[[#This Row],[Order Date]])</f>
        <v>2026</v>
      </c>
      <c r="D536" s="6" t="str">
        <f>"Q"&amp;ROUNDUP(MONTH(SalesDataTable[[#This Row],[Order Date]])/3,0)</f>
        <v>Q2</v>
      </c>
      <c r="E536" s="5">
        <f>MONTH(SalesDataTable[[#This Row],[Order Date]])</f>
        <v>4</v>
      </c>
      <c r="F536" s="6" t="str">
        <f>TEXT(SalesDataTable[[#This Row],[Order Date]],"MMM")</f>
        <v>Apr</v>
      </c>
      <c r="G536" s="5" t="s">
        <v>40</v>
      </c>
      <c r="H536" s="5" t="s">
        <v>41</v>
      </c>
      <c r="I536" s="5" t="s">
        <v>48</v>
      </c>
      <c r="J536" s="5" t="s">
        <v>23</v>
      </c>
      <c r="K536" s="5" t="s">
        <v>43</v>
      </c>
      <c r="L536" s="5" t="s">
        <v>71</v>
      </c>
      <c r="M536" s="7">
        <v>2</v>
      </c>
      <c r="N536" s="8">
        <v>120.75</v>
      </c>
      <c r="O536" s="8">
        <f>SalesDataTable[[#This Row],[Units Sold]]*SalesDataTable[[#This Row],[Unit Price]]</f>
        <v>241.5</v>
      </c>
      <c r="P536" s="9">
        <v>0.05</v>
      </c>
      <c r="Q536" s="21">
        <f>SalesDataTable[[#This Row],[Units Sold]]*SalesDataTable[[#This Row],[Unit Price]]*SalesDataTable[[#This Row],[Discount %]]</f>
        <v>12.075000000000001</v>
      </c>
      <c r="R536" s="8">
        <v>60.31</v>
      </c>
      <c r="S536" s="8">
        <f t="shared" si="32"/>
        <v>229.42499999999998</v>
      </c>
      <c r="T536" s="8">
        <f t="shared" si="33"/>
        <v>120.62</v>
      </c>
      <c r="U536" s="8">
        <f t="shared" si="34"/>
        <v>108.80499999999998</v>
      </c>
      <c r="V536" s="10">
        <f t="shared" si="35"/>
        <v>0.47425084450256066</v>
      </c>
    </row>
    <row r="537" spans="1:22" ht="15.6" x14ac:dyDescent="0.3">
      <c r="A537" s="3">
        <v>3189</v>
      </c>
      <c r="B537" s="4">
        <v>46121</v>
      </c>
      <c r="C537" s="5">
        <f>YEAR(SalesDataTable[[#This Row],[Order Date]])</f>
        <v>2026</v>
      </c>
      <c r="D537" s="6" t="str">
        <f>"Q"&amp;ROUNDUP(MONTH(SalesDataTable[[#This Row],[Order Date]])/3,0)</f>
        <v>Q2</v>
      </c>
      <c r="E537" s="5">
        <f>MONTH(SalesDataTable[[#This Row],[Order Date]])</f>
        <v>4</v>
      </c>
      <c r="F537" s="6" t="str">
        <f>TEXT(SalesDataTable[[#This Row],[Order Date]],"MMM")</f>
        <v>Apr</v>
      </c>
      <c r="G537" s="5" t="s">
        <v>26</v>
      </c>
      <c r="H537" s="5" t="s">
        <v>61</v>
      </c>
      <c r="I537" s="5" t="s">
        <v>28</v>
      </c>
      <c r="J537" s="5" t="s">
        <v>36</v>
      </c>
      <c r="K537" s="5" t="s">
        <v>29</v>
      </c>
      <c r="L537" s="5" t="s">
        <v>57</v>
      </c>
      <c r="M537" s="7">
        <v>6</v>
      </c>
      <c r="N537" s="8">
        <v>157.38999999999999</v>
      </c>
      <c r="O537" s="8">
        <f>SalesDataTable[[#This Row],[Units Sold]]*SalesDataTable[[#This Row],[Unit Price]]</f>
        <v>944.33999999999992</v>
      </c>
      <c r="P537" s="9">
        <v>0.05</v>
      </c>
      <c r="Q537" s="21">
        <f>SalesDataTable[[#This Row],[Units Sold]]*SalesDataTable[[#This Row],[Unit Price]]*SalesDataTable[[#This Row],[Discount %]]</f>
        <v>47.216999999999999</v>
      </c>
      <c r="R537" s="8">
        <v>79.239999999999995</v>
      </c>
      <c r="S537" s="8">
        <f t="shared" si="32"/>
        <v>897.12299999999993</v>
      </c>
      <c r="T537" s="8">
        <f t="shared" si="33"/>
        <v>475.43999999999994</v>
      </c>
      <c r="U537" s="8">
        <f t="shared" si="34"/>
        <v>421.68299999999999</v>
      </c>
      <c r="V537" s="10">
        <f t="shared" si="35"/>
        <v>0.47003922539049831</v>
      </c>
    </row>
    <row r="538" spans="1:22" ht="15.6" x14ac:dyDescent="0.3">
      <c r="A538" s="3">
        <v>3747</v>
      </c>
      <c r="B538" s="4">
        <v>46121</v>
      </c>
      <c r="C538" s="5">
        <f>YEAR(SalesDataTable[[#This Row],[Order Date]])</f>
        <v>2026</v>
      </c>
      <c r="D538" s="6" t="str">
        <f>"Q"&amp;ROUNDUP(MONTH(SalesDataTable[[#This Row],[Order Date]])/3,0)</f>
        <v>Q2</v>
      </c>
      <c r="E538" s="5">
        <f>MONTH(SalesDataTable[[#This Row],[Order Date]])</f>
        <v>4</v>
      </c>
      <c r="F538" s="6" t="str">
        <f>TEXT(SalesDataTable[[#This Row],[Order Date]],"MMM")</f>
        <v>Apr</v>
      </c>
      <c r="G538" s="5" t="s">
        <v>40</v>
      </c>
      <c r="H538" s="5" t="s">
        <v>51</v>
      </c>
      <c r="I538" s="5" t="s">
        <v>39</v>
      </c>
      <c r="J538" s="5" t="s">
        <v>23</v>
      </c>
      <c r="K538" s="5" t="s">
        <v>43</v>
      </c>
      <c r="L538" s="5" t="s">
        <v>71</v>
      </c>
      <c r="M538" s="7">
        <v>2</v>
      </c>
      <c r="N538" s="8">
        <v>122.36</v>
      </c>
      <c r="O538" s="8">
        <f>SalesDataTable[[#This Row],[Units Sold]]*SalesDataTable[[#This Row],[Unit Price]]</f>
        <v>244.72</v>
      </c>
      <c r="P538" s="9">
        <v>0.05</v>
      </c>
      <c r="Q538" s="21">
        <f>SalesDataTable[[#This Row],[Units Sold]]*SalesDataTable[[#This Row],[Unit Price]]*SalesDataTable[[#This Row],[Discount %]]</f>
        <v>12.236000000000001</v>
      </c>
      <c r="R538" s="8">
        <v>59.06</v>
      </c>
      <c r="S538" s="8">
        <f t="shared" si="32"/>
        <v>232.48399999999998</v>
      </c>
      <c r="T538" s="8">
        <f t="shared" si="33"/>
        <v>118.12</v>
      </c>
      <c r="U538" s="8">
        <f t="shared" si="34"/>
        <v>114.36399999999998</v>
      </c>
      <c r="V538" s="10">
        <f t="shared" si="35"/>
        <v>0.49192202474148755</v>
      </c>
    </row>
    <row r="539" spans="1:22" ht="15.6" x14ac:dyDescent="0.3">
      <c r="A539" s="3">
        <v>3782</v>
      </c>
      <c r="B539" s="4">
        <v>46121</v>
      </c>
      <c r="C539" s="5">
        <f>YEAR(SalesDataTable[[#This Row],[Order Date]])</f>
        <v>2026</v>
      </c>
      <c r="D539" s="6" t="str">
        <f>"Q"&amp;ROUNDUP(MONTH(SalesDataTable[[#This Row],[Order Date]])/3,0)</f>
        <v>Q2</v>
      </c>
      <c r="E539" s="5">
        <f>MONTH(SalesDataTable[[#This Row],[Order Date]])</f>
        <v>4</v>
      </c>
      <c r="F539" s="6" t="str">
        <f>TEXT(SalesDataTable[[#This Row],[Order Date]],"MMM")</f>
        <v>Apr</v>
      </c>
      <c r="G539" s="5" t="s">
        <v>20</v>
      </c>
      <c r="H539" s="5" t="s">
        <v>21</v>
      </c>
      <c r="I539" s="5" t="s">
        <v>39</v>
      </c>
      <c r="J539" s="5" t="s">
        <v>23</v>
      </c>
      <c r="K539" s="5" t="s">
        <v>54</v>
      </c>
      <c r="L539" s="5" t="s">
        <v>55</v>
      </c>
      <c r="M539" s="7">
        <v>2</v>
      </c>
      <c r="N539" s="8">
        <v>39.68</v>
      </c>
      <c r="O539" s="8">
        <f>SalesDataTable[[#This Row],[Units Sold]]*SalesDataTable[[#This Row],[Unit Price]]</f>
        <v>79.36</v>
      </c>
      <c r="P539" s="9">
        <v>0.05</v>
      </c>
      <c r="Q539" s="21">
        <f>SalesDataTable[[#This Row],[Units Sold]]*SalesDataTable[[#This Row],[Unit Price]]*SalesDataTable[[#This Row],[Discount %]]</f>
        <v>3.968</v>
      </c>
      <c r="R539" s="8">
        <v>14.98</v>
      </c>
      <c r="S539" s="8">
        <f t="shared" si="32"/>
        <v>75.391999999999996</v>
      </c>
      <c r="T539" s="8">
        <f t="shared" si="33"/>
        <v>29.96</v>
      </c>
      <c r="U539" s="8">
        <f t="shared" si="34"/>
        <v>45.431999999999995</v>
      </c>
      <c r="V539" s="10">
        <f t="shared" si="35"/>
        <v>0.60261035653650252</v>
      </c>
    </row>
    <row r="540" spans="1:22" ht="15.6" x14ac:dyDescent="0.3">
      <c r="A540" s="3">
        <v>4344</v>
      </c>
      <c r="B540" s="4">
        <v>46121</v>
      </c>
      <c r="C540" s="5">
        <f>YEAR(SalesDataTable[[#This Row],[Order Date]])</f>
        <v>2026</v>
      </c>
      <c r="D540" s="6" t="str">
        <f>"Q"&amp;ROUNDUP(MONTH(SalesDataTable[[#This Row],[Order Date]])/3,0)</f>
        <v>Q2</v>
      </c>
      <c r="E540" s="5">
        <f>MONTH(SalesDataTable[[#This Row],[Order Date]])</f>
        <v>4</v>
      </c>
      <c r="F540" s="6" t="str">
        <f>TEXT(SalesDataTable[[#This Row],[Order Date]],"MMM")</f>
        <v>Apr</v>
      </c>
      <c r="G540" s="5" t="s">
        <v>31</v>
      </c>
      <c r="H540" s="5" t="s">
        <v>45</v>
      </c>
      <c r="I540" s="5" t="s">
        <v>39</v>
      </c>
      <c r="J540" s="5" t="s">
        <v>36</v>
      </c>
      <c r="K540" s="5" t="s">
        <v>43</v>
      </c>
      <c r="L540" s="5" t="s">
        <v>71</v>
      </c>
      <c r="M540" s="7">
        <v>3</v>
      </c>
      <c r="N540" s="8">
        <v>121.56</v>
      </c>
      <c r="O540" s="8">
        <f>SalesDataTable[[#This Row],[Units Sold]]*SalesDataTable[[#This Row],[Unit Price]]</f>
        <v>364.68</v>
      </c>
      <c r="P540" s="9">
        <v>0.15</v>
      </c>
      <c r="Q540" s="21">
        <f>SalesDataTable[[#This Row],[Units Sold]]*SalesDataTable[[#This Row],[Unit Price]]*SalesDataTable[[#This Row],[Discount %]]</f>
        <v>54.701999999999998</v>
      </c>
      <c r="R540" s="8">
        <v>61.31</v>
      </c>
      <c r="S540" s="8">
        <f t="shared" si="32"/>
        <v>309.97800000000001</v>
      </c>
      <c r="T540" s="8">
        <f t="shared" si="33"/>
        <v>183.93</v>
      </c>
      <c r="U540" s="8">
        <f t="shared" si="34"/>
        <v>126.048</v>
      </c>
      <c r="V540" s="10">
        <f t="shared" si="35"/>
        <v>0.40663530960261696</v>
      </c>
    </row>
    <row r="541" spans="1:22" ht="15.6" x14ac:dyDescent="0.3">
      <c r="A541" s="3">
        <v>4901</v>
      </c>
      <c r="B541" s="4">
        <v>46121</v>
      </c>
      <c r="C541" s="5">
        <f>YEAR(SalesDataTable[[#This Row],[Order Date]])</f>
        <v>2026</v>
      </c>
      <c r="D541" s="6" t="str">
        <f>"Q"&amp;ROUNDUP(MONTH(SalesDataTable[[#This Row],[Order Date]])/3,0)</f>
        <v>Q2</v>
      </c>
      <c r="E541" s="5">
        <f>MONTH(SalesDataTable[[#This Row],[Order Date]])</f>
        <v>4</v>
      </c>
      <c r="F541" s="6" t="str">
        <f>TEXT(SalesDataTable[[#This Row],[Order Date]],"MMM")</f>
        <v>Apr</v>
      </c>
      <c r="G541" s="5" t="s">
        <v>20</v>
      </c>
      <c r="H541" s="5" t="s">
        <v>21</v>
      </c>
      <c r="I541" s="5" t="s">
        <v>48</v>
      </c>
      <c r="J541" s="5" t="s">
        <v>33</v>
      </c>
      <c r="K541" s="5" t="s">
        <v>24</v>
      </c>
      <c r="L541" s="5" t="s">
        <v>25</v>
      </c>
      <c r="M541" s="7">
        <v>1</v>
      </c>
      <c r="N541" s="8">
        <v>80.19</v>
      </c>
      <c r="O541" s="8">
        <f>SalesDataTable[[#This Row],[Units Sold]]*SalesDataTable[[#This Row],[Unit Price]]</f>
        <v>80.19</v>
      </c>
      <c r="P541" s="9">
        <v>0.1</v>
      </c>
      <c r="Q541" s="21">
        <f>SalesDataTable[[#This Row],[Units Sold]]*SalesDataTable[[#This Row],[Unit Price]]*SalesDataTable[[#This Row],[Discount %]]</f>
        <v>8.0190000000000001</v>
      </c>
      <c r="R541" s="8">
        <v>42.15</v>
      </c>
      <c r="S541" s="8">
        <f t="shared" si="32"/>
        <v>72.171000000000006</v>
      </c>
      <c r="T541" s="8">
        <f t="shared" si="33"/>
        <v>42.15</v>
      </c>
      <c r="U541" s="8">
        <f t="shared" si="34"/>
        <v>30.021000000000008</v>
      </c>
      <c r="V541" s="10">
        <f t="shared" si="35"/>
        <v>0.4159704036247247</v>
      </c>
    </row>
    <row r="542" spans="1:22" ht="15.6" x14ac:dyDescent="0.3">
      <c r="A542" s="3">
        <v>4969</v>
      </c>
      <c r="B542" s="4">
        <v>46121</v>
      </c>
      <c r="C542" s="5">
        <f>YEAR(SalesDataTable[[#This Row],[Order Date]])</f>
        <v>2026</v>
      </c>
      <c r="D542" s="6" t="str">
        <f>"Q"&amp;ROUNDUP(MONTH(SalesDataTable[[#This Row],[Order Date]])/3,0)</f>
        <v>Q2</v>
      </c>
      <c r="E542" s="5">
        <f>MONTH(SalesDataTable[[#This Row],[Order Date]])</f>
        <v>4</v>
      </c>
      <c r="F542" s="6" t="str">
        <f>TEXT(SalesDataTable[[#This Row],[Order Date]],"MMM")</f>
        <v>Apr</v>
      </c>
      <c r="G542" s="5" t="s">
        <v>40</v>
      </c>
      <c r="H542" s="5" t="s">
        <v>51</v>
      </c>
      <c r="I542" s="5" t="s">
        <v>48</v>
      </c>
      <c r="J542" s="5" t="s">
        <v>36</v>
      </c>
      <c r="K542" s="5" t="s">
        <v>24</v>
      </c>
      <c r="L542" s="5" t="s">
        <v>25</v>
      </c>
      <c r="M542" s="7">
        <v>2</v>
      </c>
      <c r="N542" s="8">
        <v>81.14</v>
      </c>
      <c r="O542" s="8">
        <f>SalesDataTable[[#This Row],[Units Sold]]*SalesDataTable[[#This Row],[Unit Price]]</f>
        <v>162.28</v>
      </c>
      <c r="P542" s="9">
        <v>0</v>
      </c>
      <c r="Q542" s="21">
        <f>SalesDataTable[[#This Row],[Units Sold]]*SalesDataTable[[#This Row],[Unit Price]]*SalesDataTable[[#This Row],[Discount %]]</f>
        <v>0</v>
      </c>
      <c r="R542" s="8">
        <v>43.43</v>
      </c>
      <c r="S542" s="8">
        <f t="shared" si="32"/>
        <v>162.28</v>
      </c>
      <c r="T542" s="8">
        <f t="shared" si="33"/>
        <v>86.86</v>
      </c>
      <c r="U542" s="8">
        <f t="shared" si="34"/>
        <v>75.42</v>
      </c>
      <c r="V542" s="10">
        <f t="shared" si="35"/>
        <v>0.46475228000985952</v>
      </c>
    </row>
    <row r="543" spans="1:22" ht="15.6" x14ac:dyDescent="0.3">
      <c r="A543" s="3">
        <v>673</v>
      </c>
      <c r="B543" s="4">
        <v>46122</v>
      </c>
      <c r="C543" s="5">
        <f>YEAR(SalesDataTable[[#This Row],[Order Date]])</f>
        <v>2026</v>
      </c>
      <c r="D543" s="6" t="str">
        <f>"Q"&amp;ROUNDUP(MONTH(SalesDataTable[[#This Row],[Order Date]])/3,0)</f>
        <v>Q2</v>
      </c>
      <c r="E543" s="5">
        <f>MONTH(SalesDataTable[[#This Row],[Order Date]])</f>
        <v>4</v>
      </c>
      <c r="F543" s="6" t="str">
        <f>TEXT(SalesDataTable[[#This Row],[Order Date]],"MMM")</f>
        <v>Apr</v>
      </c>
      <c r="G543" s="5" t="s">
        <v>40</v>
      </c>
      <c r="H543" s="5" t="s">
        <v>53</v>
      </c>
      <c r="I543" s="5" t="s">
        <v>39</v>
      </c>
      <c r="J543" s="5" t="s">
        <v>33</v>
      </c>
      <c r="K543" s="5" t="s">
        <v>43</v>
      </c>
      <c r="L543" s="5" t="s">
        <v>49</v>
      </c>
      <c r="M543" s="7">
        <v>2</v>
      </c>
      <c r="N543" s="8">
        <v>191.11</v>
      </c>
      <c r="O543" s="8">
        <f>SalesDataTable[[#This Row],[Units Sold]]*SalesDataTable[[#This Row],[Unit Price]]</f>
        <v>382.22</v>
      </c>
      <c r="P543" s="9">
        <v>0</v>
      </c>
      <c r="Q543" s="21">
        <f>SalesDataTable[[#This Row],[Units Sold]]*SalesDataTable[[#This Row],[Unit Price]]*SalesDataTable[[#This Row],[Discount %]]</f>
        <v>0</v>
      </c>
      <c r="R543" s="8">
        <v>103.58</v>
      </c>
      <c r="S543" s="8">
        <f t="shared" si="32"/>
        <v>382.22</v>
      </c>
      <c r="T543" s="8">
        <f t="shared" si="33"/>
        <v>207.16</v>
      </c>
      <c r="U543" s="8">
        <f t="shared" si="34"/>
        <v>175.06000000000003</v>
      </c>
      <c r="V543" s="10">
        <f t="shared" si="35"/>
        <v>0.45800847679346979</v>
      </c>
    </row>
    <row r="544" spans="1:22" ht="15.6" x14ac:dyDescent="0.3">
      <c r="A544" s="3">
        <v>888</v>
      </c>
      <c r="B544" s="4">
        <v>46122</v>
      </c>
      <c r="C544" s="5">
        <f>YEAR(SalesDataTable[[#This Row],[Order Date]])</f>
        <v>2026</v>
      </c>
      <c r="D544" s="6" t="str">
        <f>"Q"&amp;ROUNDUP(MONTH(SalesDataTable[[#This Row],[Order Date]])/3,0)</f>
        <v>Q2</v>
      </c>
      <c r="E544" s="5">
        <f>MONTH(SalesDataTable[[#This Row],[Order Date]])</f>
        <v>4</v>
      </c>
      <c r="F544" s="6" t="str">
        <f>TEXT(SalesDataTable[[#This Row],[Order Date]],"MMM")</f>
        <v>Apr</v>
      </c>
      <c r="G544" s="5" t="s">
        <v>40</v>
      </c>
      <c r="H544" s="5" t="s">
        <v>51</v>
      </c>
      <c r="I544" s="5" t="s">
        <v>39</v>
      </c>
      <c r="J544" s="5" t="s">
        <v>33</v>
      </c>
      <c r="K544" s="5" t="s">
        <v>24</v>
      </c>
      <c r="L544" s="5" t="s">
        <v>46</v>
      </c>
      <c r="M544" s="7">
        <v>2</v>
      </c>
      <c r="N544" s="8">
        <v>40.58</v>
      </c>
      <c r="O544" s="8">
        <f>SalesDataTable[[#This Row],[Units Sold]]*SalesDataTable[[#This Row],[Unit Price]]</f>
        <v>81.16</v>
      </c>
      <c r="P544" s="9">
        <v>0.05</v>
      </c>
      <c r="Q544" s="21">
        <f>SalesDataTable[[#This Row],[Units Sold]]*SalesDataTable[[#This Row],[Unit Price]]*SalesDataTable[[#This Row],[Discount %]]</f>
        <v>4.0579999999999998</v>
      </c>
      <c r="R544" s="8">
        <v>17.149999999999999</v>
      </c>
      <c r="S544" s="8">
        <f t="shared" si="32"/>
        <v>77.10199999999999</v>
      </c>
      <c r="T544" s="8">
        <f t="shared" si="33"/>
        <v>34.299999999999997</v>
      </c>
      <c r="U544" s="8">
        <f t="shared" si="34"/>
        <v>42.801999999999992</v>
      </c>
      <c r="V544" s="10">
        <f t="shared" si="35"/>
        <v>0.55513475655625011</v>
      </c>
    </row>
    <row r="545" spans="1:22" ht="15.6" x14ac:dyDescent="0.3">
      <c r="A545" s="3">
        <v>1541</v>
      </c>
      <c r="B545" s="4">
        <v>46122</v>
      </c>
      <c r="C545" s="5">
        <f>YEAR(SalesDataTable[[#This Row],[Order Date]])</f>
        <v>2026</v>
      </c>
      <c r="D545" s="6" t="str">
        <f>"Q"&amp;ROUNDUP(MONTH(SalesDataTable[[#This Row],[Order Date]])/3,0)</f>
        <v>Q2</v>
      </c>
      <c r="E545" s="5">
        <f>MONTH(SalesDataTable[[#This Row],[Order Date]])</f>
        <v>4</v>
      </c>
      <c r="F545" s="6" t="str">
        <f>TEXT(SalesDataTable[[#This Row],[Order Date]],"MMM")</f>
        <v>Apr</v>
      </c>
      <c r="G545" s="5" t="s">
        <v>20</v>
      </c>
      <c r="H545" s="5" t="s">
        <v>70</v>
      </c>
      <c r="I545" s="5" t="s">
        <v>48</v>
      </c>
      <c r="J545" s="5" t="s">
        <v>23</v>
      </c>
      <c r="K545" s="5" t="s">
        <v>43</v>
      </c>
      <c r="L545" s="5" t="s">
        <v>60</v>
      </c>
      <c r="M545" s="7">
        <v>1</v>
      </c>
      <c r="N545" s="8">
        <v>83.44</v>
      </c>
      <c r="O545" s="8">
        <f>SalesDataTable[[#This Row],[Units Sold]]*SalesDataTable[[#This Row],[Unit Price]]</f>
        <v>83.44</v>
      </c>
      <c r="P545" s="9">
        <v>0</v>
      </c>
      <c r="Q545" s="21">
        <f>SalesDataTable[[#This Row],[Units Sold]]*SalesDataTable[[#This Row],[Unit Price]]*SalesDataTable[[#This Row],[Discount %]]</f>
        <v>0</v>
      </c>
      <c r="R545" s="8">
        <v>40.299999999999997</v>
      </c>
      <c r="S545" s="8">
        <f t="shared" si="32"/>
        <v>83.44</v>
      </c>
      <c r="T545" s="8">
        <f t="shared" si="33"/>
        <v>40.299999999999997</v>
      </c>
      <c r="U545" s="8">
        <f t="shared" si="34"/>
        <v>43.14</v>
      </c>
      <c r="V545" s="10">
        <f t="shared" si="35"/>
        <v>0.51701821668264625</v>
      </c>
    </row>
    <row r="546" spans="1:22" ht="15.6" x14ac:dyDescent="0.3">
      <c r="A546" s="3">
        <v>1881</v>
      </c>
      <c r="B546" s="4">
        <v>46122</v>
      </c>
      <c r="C546" s="5">
        <f>YEAR(SalesDataTable[[#This Row],[Order Date]])</f>
        <v>2026</v>
      </c>
      <c r="D546" s="6" t="str">
        <f>"Q"&amp;ROUNDUP(MONTH(SalesDataTable[[#This Row],[Order Date]])/3,0)</f>
        <v>Q2</v>
      </c>
      <c r="E546" s="5">
        <f>MONTH(SalesDataTable[[#This Row],[Order Date]])</f>
        <v>4</v>
      </c>
      <c r="F546" s="6" t="str">
        <f>TEXT(SalesDataTable[[#This Row],[Order Date]],"MMM")</f>
        <v>Apr</v>
      </c>
      <c r="G546" s="5" t="s">
        <v>40</v>
      </c>
      <c r="H546" s="5" t="s">
        <v>51</v>
      </c>
      <c r="I546" s="5" t="s">
        <v>48</v>
      </c>
      <c r="J546" s="5" t="s">
        <v>33</v>
      </c>
      <c r="K546" s="5" t="s">
        <v>54</v>
      </c>
      <c r="L546" s="5" t="s">
        <v>65</v>
      </c>
      <c r="M546" s="7">
        <v>1</v>
      </c>
      <c r="N546" s="8">
        <v>49.61</v>
      </c>
      <c r="O546" s="8">
        <f>SalesDataTable[[#This Row],[Units Sold]]*SalesDataTable[[#This Row],[Unit Price]]</f>
        <v>49.61</v>
      </c>
      <c r="P546" s="9">
        <v>0</v>
      </c>
      <c r="Q546" s="21">
        <f>SalesDataTable[[#This Row],[Units Sold]]*SalesDataTable[[#This Row],[Unit Price]]*SalesDataTable[[#This Row],[Discount %]]</f>
        <v>0</v>
      </c>
      <c r="R546" s="8">
        <v>21.92</v>
      </c>
      <c r="S546" s="8">
        <f t="shared" si="32"/>
        <v>49.61</v>
      </c>
      <c r="T546" s="8">
        <f t="shared" si="33"/>
        <v>21.92</v>
      </c>
      <c r="U546" s="8">
        <f t="shared" si="34"/>
        <v>27.689999999999998</v>
      </c>
      <c r="V546" s="10">
        <f t="shared" si="35"/>
        <v>0.55815359806490628</v>
      </c>
    </row>
    <row r="547" spans="1:22" ht="15.6" x14ac:dyDescent="0.3">
      <c r="A547" s="3">
        <v>2007</v>
      </c>
      <c r="B547" s="4">
        <v>46122</v>
      </c>
      <c r="C547" s="5">
        <f>YEAR(SalesDataTable[[#This Row],[Order Date]])</f>
        <v>2026</v>
      </c>
      <c r="D547" s="6" t="str">
        <f>"Q"&amp;ROUNDUP(MONTH(SalesDataTable[[#This Row],[Order Date]])/3,0)</f>
        <v>Q2</v>
      </c>
      <c r="E547" s="5">
        <f>MONTH(SalesDataTable[[#This Row],[Order Date]])</f>
        <v>4</v>
      </c>
      <c r="F547" s="6" t="str">
        <f>TEXT(SalesDataTable[[#This Row],[Order Date]],"MMM")</f>
        <v>Apr</v>
      </c>
      <c r="G547" s="5" t="s">
        <v>40</v>
      </c>
      <c r="H547" s="5" t="s">
        <v>53</v>
      </c>
      <c r="I547" s="5" t="s">
        <v>22</v>
      </c>
      <c r="J547" s="5" t="s">
        <v>23</v>
      </c>
      <c r="K547" s="5" t="s">
        <v>54</v>
      </c>
      <c r="L547" s="5" t="s">
        <v>58</v>
      </c>
      <c r="M547" s="7">
        <v>2</v>
      </c>
      <c r="N547" s="8">
        <v>123.31</v>
      </c>
      <c r="O547" s="8">
        <f>SalesDataTable[[#This Row],[Units Sold]]*SalesDataTable[[#This Row],[Unit Price]]</f>
        <v>246.62</v>
      </c>
      <c r="P547" s="9">
        <v>0</v>
      </c>
      <c r="Q547" s="21">
        <f>SalesDataTable[[#This Row],[Units Sold]]*SalesDataTable[[#This Row],[Unit Price]]*SalesDataTable[[#This Row],[Discount %]]</f>
        <v>0</v>
      </c>
      <c r="R547" s="8">
        <v>69.239999999999995</v>
      </c>
      <c r="S547" s="8">
        <f t="shared" si="32"/>
        <v>246.62</v>
      </c>
      <c r="T547" s="8">
        <f t="shared" si="33"/>
        <v>138.47999999999999</v>
      </c>
      <c r="U547" s="8">
        <f t="shared" si="34"/>
        <v>108.14000000000001</v>
      </c>
      <c r="V547" s="10">
        <f t="shared" si="35"/>
        <v>0.43848836266320662</v>
      </c>
    </row>
    <row r="548" spans="1:22" ht="15.6" x14ac:dyDescent="0.3">
      <c r="A548" s="3">
        <v>2312</v>
      </c>
      <c r="B548" s="4">
        <v>46122</v>
      </c>
      <c r="C548" s="5">
        <f>YEAR(SalesDataTable[[#This Row],[Order Date]])</f>
        <v>2026</v>
      </c>
      <c r="D548" s="6" t="str">
        <f>"Q"&amp;ROUNDUP(MONTH(SalesDataTable[[#This Row],[Order Date]])/3,0)</f>
        <v>Q2</v>
      </c>
      <c r="E548" s="5">
        <f>MONTH(SalesDataTable[[#This Row],[Order Date]])</f>
        <v>4</v>
      </c>
      <c r="F548" s="6" t="str">
        <f>TEXT(SalesDataTable[[#This Row],[Order Date]],"MMM")</f>
        <v>Apr</v>
      </c>
      <c r="G548" s="5" t="s">
        <v>20</v>
      </c>
      <c r="H548" s="5" t="s">
        <v>70</v>
      </c>
      <c r="I548" s="5" t="s">
        <v>39</v>
      </c>
      <c r="J548" s="5" t="s">
        <v>33</v>
      </c>
      <c r="K548" s="5" t="s">
        <v>29</v>
      </c>
      <c r="L548" s="5" t="s">
        <v>30</v>
      </c>
      <c r="M548" s="7">
        <v>1</v>
      </c>
      <c r="N548" s="8">
        <v>93.35</v>
      </c>
      <c r="O548" s="8">
        <f>SalesDataTable[[#This Row],[Units Sold]]*SalesDataTable[[#This Row],[Unit Price]]</f>
        <v>93.35</v>
      </c>
      <c r="P548" s="9">
        <v>0.1</v>
      </c>
      <c r="Q548" s="21">
        <f>SalesDataTable[[#This Row],[Units Sold]]*SalesDataTable[[#This Row],[Unit Price]]*SalesDataTable[[#This Row],[Discount %]]</f>
        <v>9.3349999999999991</v>
      </c>
      <c r="R548" s="8">
        <v>45.54</v>
      </c>
      <c r="S548" s="8">
        <f t="shared" si="32"/>
        <v>84.015000000000001</v>
      </c>
      <c r="T548" s="8">
        <f t="shared" si="33"/>
        <v>45.54</v>
      </c>
      <c r="U548" s="8">
        <f t="shared" si="34"/>
        <v>38.475000000000001</v>
      </c>
      <c r="V548" s="10">
        <f t="shared" si="35"/>
        <v>0.45795393679700053</v>
      </c>
    </row>
    <row r="549" spans="1:22" ht="15.6" x14ac:dyDescent="0.3">
      <c r="A549" s="3">
        <v>4493</v>
      </c>
      <c r="B549" s="4">
        <v>46122</v>
      </c>
      <c r="C549" s="5">
        <f>YEAR(SalesDataTable[[#This Row],[Order Date]])</f>
        <v>2026</v>
      </c>
      <c r="D549" s="6" t="str">
        <f>"Q"&amp;ROUNDUP(MONTH(SalesDataTable[[#This Row],[Order Date]])/3,0)</f>
        <v>Q2</v>
      </c>
      <c r="E549" s="5">
        <f>MONTH(SalesDataTable[[#This Row],[Order Date]])</f>
        <v>4</v>
      </c>
      <c r="F549" s="6" t="str">
        <f>TEXT(SalesDataTable[[#This Row],[Order Date]],"MMM")</f>
        <v>Apr</v>
      </c>
      <c r="G549" s="5" t="s">
        <v>20</v>
      </c>
      <c r="H549" s="5" t="s">
        <v>21</v>
      </c>
      <c r="I549" s="5" t="s">
        <v>28</v>
      </c>
      <c r="J549" s="5" t="s">
        <v>36</v>
      </c>
      <c r="K549" s="5" t="s">
        <v>29</v>
      </c>
      <c r="L549" s="5" t="s">
        <v>30</v>
      </c>
      <c r="M549" s="7">
        <v>5</v>
      </c>
      <c r="N549" s="8">
        <v>92.63</v>
      </c>
      <c r="O549" s="8">
        <f>SalesDataTable[[#This Row],[Units Sold]]*SalesDataTable[[#This Row],[Unit Price]]</f>
        <v>463.15</v>
      </c>
      <c r="P549" s="9">
        <v>0.15</v>
      </c>
      <c r="Q549" s="21">
        <f>SalesDataTable[[#This Row],[Units Sold]]*SalesDataTable[[#This Row],[Unit Price]]*SalesDataTable[[#This Row],[Discount %]]</f>
        <v>69.472499999999997</v>
      </c>
      <c r="R549" s="8">
        <v>46.33</v>
      </c>
      <c r="S549" s="8">
        <f t="shared" si="32"/>
        <v>393.67749999999995</v>
      </c>
      <c r="T549" s="8">
        <f t="shared" si="33"/>
        <v>231.64999999999998</v>
      </c>
      <c r="U549" s="8">
        <f t="shared" si="34"/>
        <v>162.02749999999997</v>
      </c>
      <c r="V549" s="10">
        <f t="shared" si="35"/>
        <v>0.41157419461361139</v>
      </c>
    </row>
    <row r="550" spans="1:22" ht="15.6" x14ac:dyDescent="0.3">
      <c r="A550" s="3">
        <v>2072</v>
      </c>
      <c r="B550" s="4">
        <v>46123</v>
      </c>
      <c r="C550" s="5">
        <f>YEAR(SalesDataTable[[#This Row],[Order Date]])</f>
        <v>2026</v>
      </c>
      <c r="D550" s="6" t="str">
        <f>"Q"&amp;ROUNDUP(MONTH(SalesDataTable[[#This Row],[Order Date]])/3,0)</f>
        <v>Q2</v>
      </c>
      <c r="E550" s="5">
        <f>MONTH(SalesDataTable[[#This Row],[Order Date]])</f>
        <v>4</v>
      </c>
      <c r="F550" s="6" t="str">
        <f>TEXT(SalesDataTable[[#This Row],[Order Date]],"MMM")</f>
        <v>Apr</v>
      </c>
      <c r="G550" s="5" t="s">
        <v>20</v>
      </c>
      <c r="H550" s="5" t="s">
        <v>56</v>
      </c>
      <c r="I550" s="5" t="s">
        <v>22</v>
      </c>
      <c r="J550" s="5" t="s">
        <v>33</v>
      </c>
      <c r="K550" s="5" t="s">
        <v>43</v>
      </c>
      <c r="L550" s="5" t="s">
        <v>71</v>
      </c>
      <c r="M550" s="7">
        <v>4</v>
      </c>
      <c r="N550" s="8">
        <v>124.87</v>
      </c>
      <c r="O550" s="8">
        <f>SalesDataTable[[#This Row],[Units Sold]]*SalesDataTable[[#This Row],[Unit Price]]</f>
        <v>499.48</v>
      </c>
      <c r="P550" s="9">
        <v>0.1</v>
      </c>
      <c r="Q550" s="21">
        <f>SalesDataTable[[#This Row],[Units Sold]]*SalesDataTable[[#This Row],[Unit Price]]*SalesDataTable[[#This Row],[Discount %]]</f>
        <v>49.948000000000008</v>
      </c>
      <c r="R550" s="8">
        <v>62.03</v>
      </c>
      <c r="S550" s="8">
        <f t="shared" si="32"/>
        <v>449.53200000000004</v>
      </c>
      <c r="T550" s="8">
        <f t="shared" si="33"/>
        <v>248.12</v>
      </c>
      <c r="U550" s="8">
        <f t="shared" si="34"/>
        <v>201.41200000000003</v>
      </c>
      <c r="V550" s="10">
        <f t="shared" si="35"/>
        <v>0.44804819234225823</v>
      </c>
    </row>
    <row r="551" spans="1:22" ht="15.6" x14ac:dyDescent="0.3">
      <c r="A551" s="3">
        <v>2142</v>
      </c>
      <c r="B551" s="4">
        <v>46123</v>
      </c>
      <c r="C551" s="5">
        <f>YEAR(SalesDataTable[[#This Row],[Order Date]])</f>
        <v>2026</v>
      </c>
      <c r="D551" s="6" t="str">
        <f>"Q"&amp;ROUNDUP(MONTH(SalesDataTable[[#This Row],[Order Date]])/3,0)</f>
        <v>Q2</v>
      </c>
      <c r="E551" s="5">
        <f>MONTH(SalesDataTable[[#This Row],[Order Date]])</f>
        <v>4</v>
      </c>
      <c r="F551" s="6" t="str">
        <f>TEXT(SalesDataTable[[#This Row],[Order Date]],"MMM")</f>
        <v>Apr</v>
      </c>
      <c r="G551" s="5" t="s">
        <v>40</v>
      </c>
      <c r="H551" s="5" t="s">
        <v>41</v>
      </c>
      <c r="I551" s="5" t="s">
        <v>48</v>
      </c>
      <c r="J551" s="5" t="s">
        <v>33</v>
      </c>
      <c r="K551" s="5" t="s">
        <v>43</v>
      </c>
      <c r="L551" s="5" t="s">
        <v>44</v>
      </c>
      <c r="M551" s="7">
        <v>1</v>
      </c>
      <c r="N551" s="8">
        <v>339.64</v>
      </c>
      <c r="O551" s="8">
        <f>SalesDataTable[[#This Row],[Units Sold]]*SalesDataTable[[#This Row],[Unit Price]]</f>
        <v>339.64</v>
      </c>
      <c r="P551" s="9">
        <v>0.1</v>
      </c>
      <c r="Q551" s="21">
        <f>SalesDataTable[[#This Row],[Units Sold]]*SalesDataTable[[#This Row],[Unit Price]]*SalesDataTable[[#This Row],[Discount %]]</f>
        <v>33.963999999999999</v>
      </c>
      <c r="R551" s="8">
        <v>195.81</v>
      </c>
      <c r="S551" s="8">
        <f t="shared" si="32"/>
        <v>305.67599999999999</v>
      </c>
      <c r="T551" s="8">
        <f t="shared" si="33"/>
        <v>195.81</v>
      </c>
      <c r="U551" s="8">
        <f t="shared" si="34"/>
        <v>109.86599999999999</v>
      </c>
      <c r="V551" s="10">
        <f t="shared" si="35"/>
        <v>0.35941977780394924</v>
      </c>
    </row>
    <row r="552" spans="1:22" ht="15.6" x14ac:dyDescent="0.3">
      <c r="A552" s="3">
        <v>2911</v>
      </c>
      <c r="B552" s="4">
        <v>46123</v>
      </c>
      <c r="C552" s="5">
        <f>YEAR(SalesDataTable[[#This Row],[Order Date]])</f>
        <v>2026</v>
      </c>
      <c r="D552" s="6" t="str">
        <f>"Q"&amp;ROUNDUP(MONTH(SalesDataTable[[#This Row],[Order Date]])/3,0)</f>
        <v>Q2</v>
      </c>
      <c r="E552" s="5">
        <f>MONTH(SalesDataTable[[#This Row],[Order Date]])</f>
        <v>4</v>
      </c>
      <c r="F552" s="6" t="str">
        <f>TEXT(SalesDataTable[[#This Row],[Order Date]],"MMM")</f>
        <v>Apr</v>
      </c>
      <c r="G552" s="5" t="s">
        <v>31</v>
      </c>
      <c r="H552" s="5" t="s">
        <v>32</v>
      </c>
      <c r="I552" s="5" t="s">
        <v>39</v>
      </c>
      <c r="J552" s="5" t="s">
        <v>33</v>
      </c>
      <c r="K552" s="5" t="s">
        <v>24</v>
      </c>
      <c r="L552" s="5" t="s">
        <v>42</v>
      </c>
      <c r="M552" s="7">
        <v>1</v>
      </c>
      <c r="N552" s="8">
        <v>50.86</v>
      </c>
      <c r="O552" s="8">
        <f>SalesDataTable[[#This Row],[Units Sold]]*SalesDataTable[[#This Row],[Unit Price]]</f>
        <v>50.86</v>
      </c>
      <c r="P552" s="9">
        <v>0.05</v>
      </c>
      <c r="Q552" s="21">
        <f>SalesDataTable[[#This Row],[Units Sold]]*SalesDataTable[[#This Row],[Unit Price]]*SalesDataTable[[#This Row],[Discount %]]</f>
        <v>2.5430000000000001</v>
      </c>
      <c r="R552" s="8">
        <v>22.1</v>
      </c>
      <c r="S552" s="8">
        <f t="shared" si="32"/>
        <v>48.317</v>
      </c>
      <c r="T552" s="8">
        <f t="shared" si="33"/>
        <v>22.1</v>
      </c>
      <c r="U552" s="8">
        <f t="shared" si="34"/>
        <v>26.216999999999999</v>
      </c>
      <c r="V552" s="10">
        <f t="shared" si="35"/>
        <v>0.54260405240391574</v>
      </c>
    </row>
    <row r="553" spans="1:22" ht="15.6" x14ac:dyDescent="0.3">
      <c r="A553" s="3">
        <v>4276</v>
      </c>
      <c r="B553" s="4">
        <v>46123</v>
      </c>
      <c r="C553" s="5">
        <f>YEAR(SalesDataTable[[#This Row],[Order Date]])</f>
        <v>2026</v>
      </c>
      <c r="D553" s="6" t="str">
        <f>"Q"&amp;ROUNDUP(MONTH(SalesDataTable[[#This Row],[Order Date]])/3,0)</f>
        <v>Q2</v>
      </c>
      <c r="E553" s="5">
        <f>MONTH(SalesDataTable[[#This Row],[Order Date]])</f>
        <v>4</v>
      </c>
      <c r="F553" s="6" t="str">
        <f>TEXT(SalesDataTable[[#This Row],[Order Date]],"MMM")</f>
        <v>Apr</v>
      </c>
      <c r="G553" s="5" t="s">
        <v>40</v>
      </c>
      <c r="H553" s="5" t="s">
        <v>53</v>
      </c>
      <c r="I553" s="5" t="s">
        <v>22</v>
      </c>
      <c r="J553" s="5" t="s">
        <v>33</v>
      </c>
      <c r="K553" s="5" t="s">
        <v>34</v>
      </c>
      <c r="L553" s="5" t="s">
        <v>68</v>
      </c>
      <c r="M553" s="7">
        <v>2</v>
      </c>
      <c r="N553" s="8">
        <v>167.01</v>
      </c>
      <c r="O553" s="8">
        <f>SalesDataTable[[#This Row],[Units Sold]]*SalesDataTable[[#This Row],[Unit Price]]</f>
        <v>334.02</v>
      </c>
      <c r="P553" s="9">
        <v>0</v>
      </c>
      <c r="Q553" s="21">
        <f>SalesDataTable[[#This Row],[Units Sold]]*SalesDataTable[[#This Row],[Unit Price]]*SalesDataTable[[#This Row],[Discount %]]</f>
        <v>0</v>
      </c>
      <c r="R553" s="8">
        <v>89.8</v>
      </c>
      <c r="S553" s="8">
        <f t="shared" si="32"/>
        <v>334.02</v>
      </c>
      <c r="T553" s="8">
        <f t="shared" si="33"/>
        <v>179.6</v>
      </c>
      <c r="U553" s="8">
        <f t="shared" si="34"/>
        <v>154.41999999999999</v>
      </c>
      <c r="V553" s="10">
        <f t="shared" si="35"/>
        <v>0.46230764624872761</v>
      </c>
    </row>
    <row r="554" spans="1:22" ht="15.6" x14ac:dyDescent="0.3">
      <c r="A554" s="3">
        <v>5077</v>
      </c>
      <c r="B554" s="4">
        <v>46123</v>
      </c>
      <c r="C554" s="5">
        <f>YEAR(SalesDataTable[[#This Row],[Order Date]])</f>
        <v>2026</v>
      </c>
      <c r="D554" s="6" t="str">
        <f>"Q"&amp;ROUNDUP(MONTH(SalesDataTable[[#This Row],[Order Date]])/3,0)</f>
        <v>Q2</v>
      </c>
      <c r="E554" s="5">
        <f>MONTH(SalesDataTable[[#This Row],[Order Date]])</f>
        <v>4</v>
      </c>
      <c r="F554" s="6" t="str">
        <f>TEXT(SalesDataTable[[#This Row],[Order Date]],"MMM")</f>
        <v>Apr</v>
      </c>
      <c r="G554" s="5" t="s">
        <v>40</v>
      </c>
      <c r="H554" s="5" t="s">
        <v>53</v>
      </c>
      <c r="I554" s="5" t="s">
        <v>48</v>
      </c>
      <c r="J554" s="5" t="s">
        <v>23</v>
      </c>
      <c r="K554" s="5" t="s">
        <v>29</v>
      </c>
      <c r="L554" s="5" t="s">
        <v>30</v>
      </c>
      <c r="M554" s="7">
        <v>2</v>
      </c>
      <c r="N554" s="8">
        <v>92.63</v>
      </c>
      <c r="O554" s="8">
        <f>SalesDataTable[[#This Row],[Units Sold]]*SalesDataTable[[#This Row],[Unit Price]]</f>
        <v>185.26</v>
      </c>
      <c r="P554" s="9">
        <v>0.15</v>
      </c>
      <c r="Q554" s="21">
        <f>SalesDataTable[[#This Row],[Units Sold]]*SalesDataTable[[#This Row],[Unit Price]]*SalesDataTable[[#This Row],[Discount %]]</f>
        <v>27.788999999999998</v>
      </c>
      <c r="R554" s="8">
        <v>44.96</v>
      </c>
      <c r="S554" s="8">
        <f t="shared" si="32"/>
        <v>157.47099999999998</v>
      </c>
      <c r="T554" s="8">
        <f t="shared" si="33"/>
        <v>89.92</v>
      </c>
      <c r="U554" s="8">
        <f t="shared" si="34"/>
        <v>67.550999999999974</v>
      </c>
      <c r="V554" s="10">
        <f t="shared" si="35"/>
        <v>0.42897422382533917</v>
      </c>
    </row>
    <row r="555" spans="1:22" ht="15.6" x14ac:dyDescent="0.3">
      <c r="A555" s="3">
        <v>1259</v>
      </c>
      <c r="B555" s="4">
        <v>46124</v>
      </c>
      <c r="C555" s="5">
        <f>YEAR(SalesDataTable[[#This Row],[Order Date]])</f>
        <v>2026</v>
      </c>
      <c r="D555" s="6" t="str">
        <f>"Q"&amp;ROUNDUP(MONTH(SalesDataTable[[#This Row],[Order Date]])/3,0)</f>
        <v>Q2</v>
      </c>
      <c r="E555" s="5">
        <f>MONTH(SalesDataTable[[#This Row],[Order Date]])</f>
        <v>4</v>
      </c>
      <c r="F555" s="6" t="str">
        <f>TEXT(SalesDataTable[[#This Row],[Order Date]],"MMM")</f>
        <v>Apr</v>
      </c>
      <c r="G555" s="5" t="s">
        <v>26</v>
      </c>
      <c r="H555" s="5" t="s">
        <v>63</v>
      </c>
      <c r="I555" s="5" t="s">
        <v>48</v>
      </c>
      <c r="J555" s="5" t="s">
        <v>33</v>
      </c>
      <c r="K555" s="5" t="s">
        <v>29</v>
      </c>
      <c r="L555" s="5" t="s">
        <v>57</v>
      </c>
      <c r="M555" s="7">
        <v>2</v>
      </c>
      <c r="N555" s="8">
        <v>151.01</v>
      </c>
      <c r="O555" s="8">
        <f>SalesDataTable[[#This Row],[Units Sold]]*SalesDataTable[[#This Row],[Unit Price]]</f>
        <v>302.02</v>
      </c>
      <c r="P555" s="9">
        <v>0</v>
      </c>
      <c r="Q555" s="21">
        <f>SalesDataTable[[#This Row],[Units Sold]]*SalesDataTable[[#This Row],[Unit Price]]*SalesDataTable[[#This Row],[Discount %]]</f>
        <v>0</v>
      </c>
      <c r="R555" s="8">
        <v>80.209999999999994</v>
      </c>
      <c r="S555" s="8">
        <f t="shared" si="32"/>
        <v>302.02</v>
      </c>
      <c r="T555" s="8">
        <f t="shared" si="33"/>
        <v>160.41999999999999</v>
      </c>
      <c r="U555" s="8">
        <f t="shared" si="34"/>
        <v>141.6</v>
      </c>
      <c r="V555" s="10">
        <f t="shared" si="35"/>
        <v>0.4688431229719886</v>
      </c>
    </row>
    <row r="556" spans="1:22" ht="15.6" x14ac:dyDescent="0.3">
      <c r="A556" s="3">
        <v>1720</v>
      </c>
      <c r="B556" s="4">
        <v>46124</v>
      </c>
      <c r="C556" s="5">
        <f>YEAR(SalesDataTable[[#This Row],[Order Date]])</f>
        <v>2026</v>
      </c>
      <c r="D556" s="6" t="str">
        <f>"Q"&amp;ROUNDUP(MONTH(SalesDataTable[[#This Row],[Order Date]])/3,0)</f>
        <v>Q2</v>
      </c>
      <c r="E556" s="5">
        <f>MONTH(SalesDataTable[[#This Row],[Order Date]])</f>
        <v>4</v>
      </c>
      <c r="F556" s="6" t="str">
        <f>TEXT(SalesDataTable[[#This Row],[Order Date]],"MMM")</f>
        <v>Apr</v>
      </c>
      <c r="G556" s="5" t="s">
        <v>20</v>
      </c>
      <c r="H556" s="5" t="s">
        <v>70</v>
      </c>
      <c r="I556" s="5" t="s">
        <v>22</v>
      </c>
      <c r="J556" s="5" t="s">
        <v>33</v>
      </c>
      <c r="K556" s="5" t="s">
        <v>29</v>
      </c>
      <c r="L556" s="5" t="s">
        <v>30</v>
      </c>
      <c r="M556" s="7">
        <v>2</v>
      </c>
      <c r="N556" s="8">
        <v>92.07</v>
      </c>
      <c r="O556" s="8">
        <f>SalesDataTable[[#This Row],[Units Sold]]*SalesDataTable[[#This Row],[Unit Price]]</f>
        <v>184.14</v>
      </c>
      <c r="P556" s="9">
        <v>0</v>
      </c>
      <c r="Q556" s="21">
        <f>SalesDataTable[[#This Row],[Units Sold]]*SalesDataTable[[#This Row],[Unit Price]]*SalesDataTable[[#This Row],[Discount %]]</f>
        <v>0</v>
      </c>
      <c r="R556" s="8">
        <v>44.1</v>
      </c>
      <c r="S556" s="8">
        <f t="shared" si="32"/>
        <v>184.14</v>
      </c>
      <c r="T556" s="8">
        <f t="shared" si="33"/>
        <v>88.2</v>
      </c>
      <c r="U556" s="8">
        <f t="shared" si="34"/>
        <v>95.939999999999984</v>
      </c>
      <c r="V556" s="10">
        <f t="shared" si="35"/>
        <v>0.52101661779081132</v>
      </c>
    </row>
    <row r="557" spans="1:22" ht="15.6" x14ac:dyDescent="0.3">
      <c r="A557" s="3">
        <v>1975</v>
      </c>
      <c r="B557" s="4">
        <v>46124</v>
      </c>
      <c r="C557" s="5">
        <f>YEAR(SalesDataTable[[#This Row],[Order Date]])</f>
        <v>2026</v>
      </c>
      <c r="D557" s="6" t="str">
        <f>"Q"&amp;ROUNDUP(MONTH(SalesDataTable[[#This Row],[Order Date]])/3,0)</f>
        <v>Q2</v>
      </c>
      <c r="E557" s="5">
        <f>MONTH(SalesDataTable[[#This Row],[Order Date]])</f>
        <v>4</v>
      </c>
      <c r="F557" s="6" t="str">
        <f>TEXT(SalesDataTable[[#This Row],[Order Date]],"MMM")</f>
        <v>Apr</v>
      </c>
      <c r="G557" s="5" t="s">
        <v>20</v>
      </c>
      <c r="H557" s="5" t="s">
        <v>70</v>
      </c>
      <c r="I557" s="5" t="s">
        <v>22</v>
      </c>
      <c r="J557" s="5" t="s">
        <v>23</v>
      </c>
      <c r="K557" s="5" t="s">
        <v>54</v>
      </c>
      <c r="L557" s="5" t="s">
        <v>62</v>
      </c>
      <c r="M557" s="7">
        <v>1</v>
      </c>
      <c r="N557" s="8">
        <v>36.840000000000003</v>
      </c>
      <c r="O557" s="8">
        <f>SalesDataTable[[#This Row],[Units Sold]]*SalesDataTable[[#This Row],[Unit Price]]</f>
        <v>36.840000000000003</v>
      </c>
      <c r="P557" s="9">
        <v>0.1</v>
      </c>
      <c r="Q557" s="21">
        <f>SalesDataTable[[#This Row],[Units Sold]]*SalesDataTable[[#This Row],[Unit Price]]*SalesDataTable[[#This Row],[Discount %]]</f>
        <v>3.6840000000000006</v>
      </c>
      <c r="R557" s="8">
        <v>13.86</v>
      </c>
      <c r="S557" s="8">
        <f t="shared" si="32"/>
        <v>33.156000000000006</v>
      </c>
      <c r="T557" s="8">
        <f t="shared" si="33"/>
        <v>13.86</v>
      </c>
      <c r="U557" s="8">
        <f t="shared" si="34"/>
        <v>19.296000000000006</v>
      </c>
      <c r="V557" s="10">
        <f t="shared" si="35"/>
        <v>0.58197611292073836</v>
      </c>
    </row>
    <row r="558" spans="1:22" ht="15.6" x14ac:dyDescent="0.3">
      <c r="A558" s="3">
        <v>2848</v>
      </c>
      <c r="B558" s="4">
        <v>46124</v>
      </c>
      <c r="C558" s="5">
        <f>YEAR(SalesDataTable[[#This Row],[Order Date]])</f>
        <v>2026</v>
      </c>
      <c r="D558" s="6" t="str">
        <f>"Q"&amp;ROUNDUP(MONTH(SalesDataTable[[#This Row],[Order Date]])/3,0)</f>
        <v>Q2</v>
      </c>
      <c r="E558" s="5">
        <f>MONTH(SalesDataTable[[#This Row],[Order Date]])</f>
        <v>4</v>
      </c>
      <c r="F558" s="6" t="str">
        <f>TEXT(SalesDataTable[[#This Row],[Order Date]],"MMM")</f>
        <v>Apr</v>
      </c>
      <c r="G558" s="5" t="s">
        <v>26</v>
      </c>
      <c r="H558" s="5" t="s">
        <v>47</v>
      </c>
      <c r="I558" s="5" t="s">
        <v>22</v>
      </c>
      <c r="J558" s="5" t="s">
        <v>33</v>
      </c>
      <c r="K558" s="5" t="s">
        <v>29</v>
      </c>
      <c r="L558" s="5" t="s">
        <v>66</v>
      </c>
      <c r="M558" s="7">
        <v>1</v>
      </c>
      <c r="N558" s="8">
        <v>71.64</v>
      </c>
      <c r="O558" s="8">
        <f>SalesDataTable[[#This Row],[Units Sold]]*SalesDataTable[[#This Row],[Unit Price]]</f>
        <v>71.64</v>
      </c>
      <c r="P558" s="9">
        <v>0.05</v>
      </c>
      <c r="Q558" s="21">
        <f>SalesDataTable[[#This Row],[Units Sold]]*SalesDataTable[[#This Row],[Unit Price]]*SalesDataTable[[#This Row],[Discount %]]</f>
        <v>3.5820000000000003</v>
      </c>
      <c r="R558" s="8">
        <v>32.729999999999997</v>
      </c>
      <c r="S558" s="8">
        <f t="shared" si="32"/>
        <v>68.057999999999993</v>
      </c>
      <c r="T558" s="8">
        <f t="shared" si="33"/>
        <v>32.729999999999997</v>
      </c>
      <c r="U558" s="8">
        <f t="shared" si="34"/>
        <v>35.327999999999996</v>
      </c>
      <c r="V558" s="10">
        <f t="shared" si="35"/>
        <v>0.51908666137706072</v>
      </c>
    </row>
    <row r="559" spans="1:22" ht="15.6" x14ac:dyDescent="0.3">
      <c r="A559" s="3">
        <v>2979</v>
      </c>
      <c r="B559" s="4">
        <v>46124</v>
      </c>
      <c r="C559" s="5">
        <f>YEAR(SalesDataTable[[#This Row],[Order Date]])</f>
        <v>2026</v>
      </c>
      <c r="D559" s="6" t="str">
        <f>"Q"&amp;ROUNDUP(MONTH(SalesDataTable[[#This Row],[Order Date]])/3,0)</f>
        <v>Q2</v>
      </c>
      <c r="E559" s="5">
        <f>MONTH(SalesDataTable[[#This Row],[Order Date]])</f>
        <v>4</v>
      </c>
      <c r="F559" s="6" t="str">
        <f>TEXT(SalesDataTable[[#This Row],[Order Date]],"MMM")</f>
        <v>Apr</v>
      </c>
      <c r="G559" s="5" t="s">
        <v>26</v>
      </c>
      <c r="H559" s="5" t="s">
        <v>69</v>
      </c>
      <c r="I559" s="5" t="s">
        <v>22</v>
      </c>
      <c r="J559" s="5" t="s">
        <v>33</v>
      </c>
      <c r="K559" s="5" t="s">
        <v>54</v>
      </c>
      <c r="L559" s="5" t="s">
        <v>58</v>
      </c>
      <c r="M559" s="7">
        <v>1</v>
      </c>
      <c r="N559" s="8">
        <v>124.18</v>
      </c>
      <c r="O559" s="8">
        <f>SalesDataTable[[#This Row],[Units Sold]]*SalesDataTable[[#This Row],[Unit Price]]</f>
        <v>124.18</v>
      </c>
      <c r="P559" s="9">
        <v>0</v>
      </c>
      <c r="Q559" s="21">
        <f>SalesDataTable[[#This Row],[Units Sold]]*SalesDataTable[[#This Row],[Unit Price]]*SalesDataTable[[#This Row],[Discount %]]</f>
        <v>0</v>
      </c>
      <c r="R559" s="8">
        <v>67.42</v>
      </c>
      <c r="S559" s="8">
        <f t="shared" si="32"/>
        <v>124.18</v>
      </c>
      <c r="T559" s="8">
        <f t="shared" si="33"/>
        <v>67.42</v>
      </c>
      <c r="U559" s="8">
        <f t="shared" si="34"/>
        <v>56.760000000000005</v>
      </c>
      <c r="V559" s="10">
        <f t="shared" si="35"/>
        <v>0.45707843453052022</v>
      </c>
    </row>
    <row r="560" spans="1:22" ht="15.6" x14ac:dyDescent="0.3">
      <c r="A560" s="3">
        <v>2996</v>
      </c>
      <c r="B560" s="4">
        <v>46124</v>
      </c>
      <c r="C560" s="5">
        <f>YEAR(SalesDataTable[[#This Row],[Order Date]])</f>
        <v>2026</v>
      </c>
      <c r="D560" s="6" t="str">
        <f>"Q"&amp;ROUNDUP(MONTH(SalesDataTable[[#This Row],[Order Date]])/3,0)</f>
        <v>Q2</v>
      </c>
      <c r="E560" s="5">
        <f>MONTH(SalesDataTable[[#This Row],[Order Date]])</f>
        <v>4</v>
      </c>
      <c r="F560" s="6" t="str">
        <f>TEXT(SalesDataTable[[#This Row],[Order Date]],"MMM")</f>
        <v>Apr</v>
      </c>
      <c r="G560" s="5" t="s">
        <v>26</v>
      </c>
      <c r="H560" s="5" t="s">
        <v>63</v>
      </c>
      <c r="I560" s="5" t="s">
        <v>39</v>
      </c>
      <c r="J560" s="5" t="s">
        <v>33</v>
      </c>
      <c r="K560" s="5" t="s">
        <v>34</v>
      </c>
      <c r="L560" s="5" t="s">
        <v>64</v>
      </c>
      <c r="M560" s="7">
        <v>1</v>
      </c>
      <c r="N560" s="8">
        <v>134.94999999999999</v>
      </c>
      <c r="O560" s="8">
        <f>SalesDataTable[[#This Row],[Units Sold]]*SalesDataTable[[#This Row],[Unit Price]]</f>
        <v>134.94999999999999</v>
      </c>
      <c r="P560" s="9">
        <v>0</v>
      </c>
      <c r="Q560" s="21">
        <f>SalesDataTable[[#This Row],[Units Sold]]*SalesDataTable[[#This Row],[Unit Price]]*SalesDataTable[[#This Row],[Discount %]]</f>
        <v>0</v>
      </c>
      <c r="R560" s="8">
        <v>67.849999999999994</v>
      </c>
      <c r="S560" s="8">
        <f t="shared" si="32"/>
        <v>134.94999999999999</v>
      </c>
      <c r="T560" s="8">
        <f t="shared" si="33"/>
        <v>67.849999999999994</v>
      </c>
      <c r="U560" s="8">
        <f t="shared" si="34"/>
        <v>67.099999999999994</v>
      </c>
      <c r="V560" s="10">
        <f t="shared" si="35"/>
        <v>0.49722119303445722</v>
      </c>
    </row>
    <row r="561" spans="1:22" ht="15.6" x14ac:dyDescent="0.3">
      <c r="A561" s="3">
        <v>749</v>
      </c>
      <c r="B561" s="4">
        <v>46125</v>
      </c>
      <c r="C561" s="5">
        <f>YEAR(SalesDataTable[[#This Row],[Order Date]])</f>
        <v>2026</v>
      </c>
      <c r="D561" s="6" t="str">
        <f>"Q"&amp;ROUNDUP(MONTH(SalesDataTable[[#This Row],[Order Date]])/3,0)</f>
        <v>Q2</v>
      </c>
      <c r="E561" s="5">
        <f>MONTH(SalesDataTable[[#This Row],[Order Date]])</f>
        <v>4</v>
      </c>
      <c r="F561" s="6" t="str">
        <f>TEXT(SalesDataTable[[#This Row],[Order Date]],"MMM")</f>
        <v>Apr</v>
      </c>
      <c r="G561" s="5" t="s">
        <v>20</v>
      </c>
      <c r="H561" s="5" t="s">
        <v>70</v>
      </c>
      <c r="I561" s="5" t="s">
        <v>22</v>
      </c>
      <c r="J561" s="5" t="s">
        <v>33</v>
      </c>
      <c r="K561" s="5" t="s">
        <v>43</v>
      </c>
      <c r="L561" s="5" t="s">
        <v>71</v>
      </c>
      <c r="M561" s="7">
        <v>2</v>
      </c>
      <c r="N561" s="8">
        <v>124</v>
      </c>
      <c r="O561" s="8">
        <f>SalesDataTable[[#This Row],[Units Sold]]*SalesDataTable[[#This Row],[Unit Price]]</f>
        <v>248</v>
      </c>
      <c r="P561" s="9">
        <v>0</v>
      </c>
      <c r="Q561" s="21">
        <f>SalesDataTable[[#This Row],[Units Sold]]*SalesDataTable[[#This Row],[Unit Price]]*SalesDataTable[[#This Row],[Discount %]]</f>
        <v>0</v>
      </c>
      <c r="R561" s="8">
        <v>60.14</v>
      </c>
      <c r="S561" s="8">
        <f t="shared" si="32"/>
        <v>248</v>
      </c>
      <c r="T561" s="8">
        <f t="shared" si="33"/>
        <v>120.28</v>
      </c>
      <c r="U561" s="8">
        <f t="shared" si="34"/>
        <v>127.72</v>
      </c>
      <c r="V561" s="10">
        <f t="shared" si="35"/>
        <v>0.51500000000000001</v>
      </c>
    </row>
    <row r="562" spans="1:22" ht="15.6" x14ac:dyDescent="0.3">
      <c r="A562" s="3">
        <v>1928</v>
      </c>
      <c r="B562" s="4">
        <v>46125</v>
      </c>
      <c r="C562" s="5">
        <f>YEAR(SalesDataTable[[#This Row],[Order Date]])</f>
        <v>2026</v>
      </c>
      <c r="D562" s="6" t="str">
        <f>"Q"&amp;ROUNDUP(MONTH(SalesDataTable[[#This Row],[Order Date]])/3,0)</f>
        <v>Q2</v>
      </c>
      <c r="E562" s="5">
        <f>MONTH(SalesDataTable[[#This Row],[Order Date]])</f>
        <v>4</v>
      </c>
      <c r="F562" s="6" t="str">
        <f>TEXT(SalesDataTable[[#This Row],[Order Date]],"MMM")</f>
        <v>Apr</v>
      </c>
      <c r="G562" s="5" t="s">
        <v>40</v>
      </c>
      <c r="H562" s="5" t="s">
        <v>67</v>
      </c>
      <c r="I562" s="5" t="s">
        <v>48</v>
      </c>
      <c r="J562" s="5" t="s">
        <v>23</v>
      </c>
      <c r="K562" s="5" t="s">
        <v>54</v>
      </c>
      <c r="L562" s="5" t="s">
        <v>65</v>
      </c>
      <c r="M562" s="7">
        <v>2</v>
      </c>
      <c r="N562" s="8">
        <v>50.2</v>
      </c>
      <c r="O562" s="8">
        <f>SalesDataTable[[#This Row],[Units Sold]]*SalesDataTable[[#This Row],[Unit Price]]</f>
        <v>100.4</v>
      </c>
      <c r="P562" s="9">
        <v>0.1</v>
      </c>
      <c r="Q562" s="21">
        <f>SalesDataTable[[#This Row],[Units Sold]]*SalesDataTable[[#This Row],[Unit Price]]*SalesDataTable[[#This Row],[Discount %]]</f>
        <v>10.040000000000001</v>
      </c>
      <c r="R562" s="8">
        <v>21.48</v>
      </c>
      <c r="S562" s="8">
        <f t="shared" si="32"/>
        <v>90.360000000000014</v>
      </c>
      <c r="T562" s="8">
        <f t="shared" si="33"/>
        <v>42.96</v>
      </c>
      <c r="U562" s="8">
        <f t="shared" si="34"/>
        <v>47.400000000000013</v>
      </c>
      <c r="V562" s="10">
        <f t="shared" si="35"/>
        <v>0.5245683930942896</v>
      </c>
    </row>
    <row r="563" spans="1:22" ht="15.6" x14ac:dyDescent="0.3">
      <c r="A563" s="3">
        <v>2486</v>
      </c>
      <c r="B563" s="4">
        <v>46125</v>
      </c>
      <c r="C563" s="5">
        <f>YEAR(SalesDataTable[[#This Row],[Order Date]])</f>
        <v>2026</v>
      </c>
      <c r="D563" s="6" t="str">
        <f>"Q"&amp;ROUNDUP(MONTH(SalesDataTable[[#This Row],[Order Date]])/3,0)</f>
        <v>Q2</v>
      </c>
      <c r="E563" s="5">
        <f>MONTH(SalesDataTable[[#This Row],[Order Date]])</f>
        <v>4</v>
      </c>
      <c r="F563" s="6" t="str">
        <f>TEXT(SalesDataTable[[#This Row],[Order Date]],"MMM")</f>
        <v>Apr</v>
      </c>
      <c r="G563" s="5" t="s">
        <v>26</v>
      </c>
      <c r="H563" s="5" t="s">
        <v>61</v>
      </c>
      <c r="I563" s="5" t="s">
        <v>22</v>
      </c>
      <c r="J563" s="5" t="s">
        <v>36</v>
      </c>
      <c r="K563" s="5" t="s">
        <v>29</v>
      </c>
      <c r="L563" s="5" t="s">
        <v>30</v>
      </c>
      <c r="M563" s="7">
        <v>1</v>
      </c>
      <c r="N563" s="8">
        <v>93.65</v>
      </c>
      <c r="O563" s="8">
        <f>SalesDataTable[[#This Row],[Units Sold]]*SalesDataTable[[#This Row],[Unit Price]]</f>
        <v>93.65</v>
      </c>
      <c r="P563" s="9">
        <v>0</v>
      </c>
      <c r="Q563" s="21">
        <f>SalesDataTable[[#This Row],[Units Sold]]*SalesDataTable[[#This Row],[Unit Price]]*SalesDataTable[[#This Row],[Discount %]]</f>
        <v>0</v>
      </c>
      <c r="R563" s="8">
        <v>44.15</v>
      </c>
      <c r="S563" s="8">
        <f t="shared" si="32"/>
        <v>93.65</v>
      </c>
      <c r="T563" s="8">
        <f t="shared" si="33"/>
        <v>44.15</v>
      </c>
      <c r="U563" s="8">
        <f t="shared" si="34"/>
        <v>49.500000000000007</v>
      </c>
      <c r="V563" s="10">
        <f t="shared" si="35"/>
        <v>0.5285638013881474</v>
      </c>
    </row>
    <row r="564" spans="1:22" ht="15.6" x14ac:dyDescent="0.3">
      <c r="A564" s="3">
        <v>2688</v>
      </c>
      <c r="B564" s="4">
        <v>46125</v>
      </c>
      <c r="C564" s="5">
        <f>YEAR(SalesDataTable[[#This Row],[Order Date]])</f>
        <v>2026</v>
      </c>
      <c r="D564" s="6" t="str">
        <f>"Q"&amp;ROUNDUP(MONTH(SalesDataTable[[#This Row],[Order Date]])/3,0)</f>
        <v>Q2</v>
      </c>
      <c r="E564" s="5">
        <f>MONTH(SalesDataTable[[#This Row],[Order Date]])</f>
        <v>4</v>
      </c>
      <c r="F564" s="6" t="str">
        <f>TEXT(SalesDataTable[[#This Row],[Order Date]],"MMM")</f>
        <v>Apr</v>
      </c>
      <c r="G564" s="5" t="s">
        <v>31</v>
      </c>
      <c r="H564" s="5" t="s">
        <v>72</v>
      </c>
      <c r="I564" s="5" t="s">
        <v>48</v>
      </c>
      <c r="J564" s="5" t="s">
        <v>33</v>
      </c>
      <c r="K564" s="5" t="s">
        <v>34</v>
      </c>
      <c r="L564" s="5" t="s">
        <v>52</v>
      </c>
      <c r="M564" s="7">
        <v>5</v>
      </c>
      <c r="N564" s="8">
        <v>47.25</v>
      </c>
      <c r="O564" s="8">
        <f>SalesDataTable[[#This Row],[Units Sold]]*SalesDataTable[[#This Row],[Unit Price]]</f>
        <v>236.25</v>
      </c>
      <c r="P564" s="9">
        <v>0.1</v>
      </c>
      <c r="Q564" s="21">
        <f>SalesDataTable[[#This Row],[Units Sold]]*SalesDataTable[[#This Row],[Unit Price]]*SalesDataTable[[#This Row],[Discount %]]</f>
        <v>23.625</v>
      </c>
      <c r="R564" s="8">
        <v>17.93</v>
      </c>
      <c r="S564" s="8">
        <f t="shared" si="32"/>
        <v>212.625</v>
      </c>
      <c r="T564" s="8">
        <f t="shared" si="33"/>
        <v>89.65</v>
      </c>
      <c r="U564" s="8">
        <f t="shared" si="34"/>
        <v>122.97499999999999</v>
      </c>
      <c r="V564" s="10">
        <f t="shared" si="35"/>
        <v>0.57836566725455607</v>
      </c>
    </row>
    <row r="565" spans="1:22" ht="15.6" x14ac:dyDescent="0.3">
      <c r="A565" s="3">
        <v>2712</v>
      </c>
      <c r="B565" s="4">
        <v>46125</v>
      </c>
      <c r="C565" s="5">
        <f>YEAR(SalesDataTable[[#This Row],[Order Date]])</f>
        <v>2026</v>
      </c>
      <c r="D565" s="6" t="str">
        <f>"Q"&amp;ROUNDUP(MONTH(SalesDataTable[[#This Row],[Order Date]])/3,0)</f>
        <v>Q2</v>
      </c>
      <c r="E565" s="5">
        <f>MONTH(SalesDataTable[[#This Row],[Order Date]])</f>
        <v>4</v>
      </c>
      <c r="F565" s="6" t="str">
        <f>TEXT(SalesDataTable[[#This Row],[Order Date]],"MMM")</f>
        <v>Apr</v>
      </c>
      <c r="G565" s="5" t="s">
        <v>31</v>
      </c>
      <c r="H565" s="5" t="s">
        <v>45</v>
      </c>
      <c r="I565" s="5" t="s">
        <v>22</v>
      </c>
      <c r="J565" s="5" t="s">
        <v>23</v>
      </c>
      <c r="K565" s="5" t="s">
        <v>54</v>
      </c>
      <c r="L565" s="5" t="s">
        <v>62</v>
      </c>
      <c r="M565" s="7">
        <v>1</v>
      </c>
      <c r="N565" s="8">
        <v>35.69</v>
      </c>
      <c r="O565" s="8">
        <f>SalesDataTable[[#This Row],[Units Sold]]*SalesDataTable[[#This Row],[Unit Price]]</f>
        <v>35.69</v>
      </c>
      <c r="P565" s="9">
        <v>0.05</v>
      </c>
      <c r="Q565" s="21">
        <f>SalesDataTable[[#This Row],[Units Sold]]*SalesDataTable[[#This Row],[Unit Price]]*SalesDataTable[[#This Row],[Discount %]]</f>
        <v>1.7845</v>
      </c>
      <c r="R565" s="8">
        <v>13.53</v>
      </c>
      <c r="S565" s="8">
        <f t="shared" si="32"/>
        <v>33.905499999999996</v>
      </c>
      <c r="T565" s="8">
        <f t="shared" si="33"/>
        <v>13.53</v>
      </c>
      <c r="U565" s="8">
        <f t="shared" si="34"/>
        <v>20.375499999999995</v>
      </c>
      <c r="V565" s="10">
        <f t="shared" si="35"/>
        <v>0.60094969842650892</v>
      </c>
    </row>
    <row r="566" spans="1:22" ht="15.6" x14ac:dyDescent="0.3">
      <c r="A566" s="3">
        <v>3853</v>
      </c>
      <c r="B566" s="4">
        <v>46125</v>
      </c>
      <c r="C566" s="5">
        <f>YEAR(SalesDataTable[[#This Row],[Order Date]])</f>
        <v>2026</v>
      </c>
      <c r="D566" s="6" t="str">
        <f>"Q"&amp;ROUNDUP(MONTH(SalesDataTable[[#This Row],[Order Date]])/3,0)</f>
        <v>Q2</v>
      </c>
      <c r="E566" s="5">
        <f>MONTH(SalesDataTable[[#This Row],[Order Date]])</f>
        <v>4</v>
      </c>
      <c r="F566" s="6" t="str">
        <f>TEXT(SalesDataTable[[#This Row],[Order Date]],"MMM")</f>
        <v>Apr</v>
      </c>
      <c r="G566" s="5" t="s">
        <v>40</v>
      </c>
      <c r="H566" s="5" t="s">
        <v>67</v>
      </c>
      <c r="I566" s="5" t="s">
        <v>22</v>
      </c>
      <c r="J566" s="5" t="s">
        <v>23</v>
      </c>
      <c r="K566" s="5" t="s">
        <v>34</v>
      </c>
      <c r="L566" s="5" t="s">
        <v>64</v>
      </c>
      <c r="M566" s="7">
        <v>3</v>
      </c>
      <c r="N566" s="8">
        <v>136.12</v>
      </c>
      <c r="O566" s="8">
        <f>SalesDataTable[[#This Row],[Units Sold]]*SalesDataTable[[#This Row],[Unit Price]]</f>
        <v>408.36</v>
      </c>
      <c r="P566" s="9">
        <v>0</v>
      </c>
      <c r="Q566" s="21">
        <f>SalesDataTable[[#This Row],[Units Sold]]*SalesDataTable[[#This Row],[Unit Price]]*SalesDataTable[[#This Row],[Discount %]]</f>
        <v>0</v>
      </c>
      <c r="R566" s="8">
        <v>66.58</v>
      </c>
      <c r="S566" s="8">
        <f t="shared" si="32"/>
        <v>408.36</v>
      </c>
      <c r="T566" s="8">
        <f t="shared" si="33"/>
        <v>199.74</v>
      </c>
      <c r="U566" s="8">
        <f t="shared" si="34"/>
        <v>208.62</v>
      </c>
      <c r="V566" s="10">
        <f t="shared" si="35"/>
        <v>0.51087275933000298</v>
      </c>
    </row>
    <row r="567" spans="1:22" ht="15.6" x14ac:dyDescent="0.3">
      <c r="A567" s="3">
        <v>4043</v>
      </c>
      <c r="B567" s="4">
        <v>46125</v>
      </c>
      <c r="C567" s="5">
        <f>YEAR(SalesDataTable[[#This Row],[Order Date]])</f>
        <v>2026</v>
      </c>
      <c r="D567" s="6" t="str">
        <f>"Q"&amp;ROUNDUP(MONTH(SalesDataTable[[#This Row],[Order Date]])/3,0)</f>
        <v>Q2</v>
      </c>
      <c r="E567" s="5">
        <f>MONTH(SalesDataTable[[#This Row],[Order Date]])</f>
        <v>4</v>
      </c>
      <c r="F567" s="6" t="str">
        <f>TEXT(SalesDataTable[[#This Row],[Order Date]],"MMM")</f>
        <v>Apr</v>
      </c>
      <c r="G567" s="5" t="s">
        <v>40</v>
      </c>
      <c r="H567" s="5" t="s">
        <v>51</v>
      </c>
      <c r="I567" s="5" t="s">
        <v>48</v>
      </c>
      <c r="J567" s="5" t="s">
        <v>33</v>
      </c>
      <c r="K567" s="5" t="s">
        <v>29</v>
      </c>
      <c r="L567" s="5" t="s">
        <v>57</v>
      </c>
      <c r="M567" s="7">
        <v>1</v>
      </c>
      <c r="N567" s="8">
        <v>155.88999999999999</v>
      </c>
      <c r="O567" s="8">
        <f>SalesDataTable[[#This Row],[Units Sold]]*SalesDataTable[[#This Row],[Unit Price]]</f>
        <v>155.88999999999999</v>
      </c>
      <c r="P567" s="9">
        <v>0</v>
      </c>
      <c r="Q567" s="21">
        <f>SalesDataTable[[#This Row],[Units Sold]]*SalesDataTable[[#This Row],[Unit Price]]*SalesDataTable[[#This Row],[Discount %]]</f>
        <v>0</v>
      </c>
      <c r="R567" s="8">
        <v>77.260000000000005</v>
      </c>
      <c r="S567" s="8">
        <f t="shared" si="32"/>
        <v>155.88999999999999</v>
      </c>
      <c r="T567" s="8">
        <f t="shared" si="33"/>
        <v>77.260000000000005</v>
      </c>
      <c r="U567" s="8">
        <f t="shared" si="34"/>
        <v>78.629999999999981</v>
      </c>
      <c r="V567" s="10">
        <f t="shared" si="35"/>
        <v>0.50439412406183837</v>
      </c>
    </row>
    <row r="568" spans="1:22" ht="15.6" x14ac:dyDescent="0.3">
      <c r="A568" s="3">
        <v>290</v>
      </c>
      <c r="B568" s="4">
        <v>46126</v>
      </c>
      <c r="C568" s="5">
        <f>YEAR(SalesDataTable[[#This Row],[Order Date]])</f>
        <v>2026</v>
      </c>
      <c r="D568" s="6" t="str">
        <f>"Q"&amp;ROUNDUP(MONTH(SalesDataTable[[#This Row],[Order Date]])/3,0)</f>
        <v>Q2</v>
      </c>
      <c r="E568" s="5">
        <f>MONTH(SalesDataTable[[#This Row],[Order Date]])</f>
        <v>4</v>
      </c>
      <c r="F568" s="6" t="str">
        <f>TEXT(SalesDataTable[[#This Row],[Order Date]],"MMM")</f>
        <v>Apr</v>
      </c>
      <c r="G568" s="5" t="s">
        <v>20</v>
      </c>
      <c r="H568" s="5" t="s">
        <v>70</v>
      </c>
      <c r="I568" s="5" t="s">
        <v>22</v>
      </c>
      <c r="J568" s="5" t="s">
        <v>36</v>
      </c>
      <c r="K568" s="5" t="s">
        <v>34</v>
      </c>
      <c r="L568" s="5" t="s">
        <v>64</v>
      </c>
      <c r="M568" s="7">
        <v>1</v>
      </c>
      <c r="N568" s="8">
        <v>130.81</v>
      </c>
      <c r="O568" s="8">
        <f>SalesDataTable[[#This Row],[Units Sold]]*SalesDataTable[[#This Row],[Unit Price]]</f>
        <v>130.81</v>
      </c>
      <c r="P568" s="9">
        <v>0</v>
      </c>
      <c r="Q568" s="21">
        <f>SalesDataTable[[#This Row],[Units Sold]]*SalesDataTable[[#This Row],[Unit Price]]*SalesDataTable[[#This Row],[Discount %]]</f>
        <v>0</v>
      </c>
      <c r="R568" s="8">
        <v>67.86</v>
      </c>
      <c r="S568" s="8">
        <f t="shared" si="32"/>
        <v>130.81</v>
      </c>
      <c r="T568" s="8">
        <f t="shared" si="33"/>
        <v>67.86</v>
      </c>
      <c r="U568" s="8">
        <f t="shared" si="34"/>
        <v>62.95</v>
      </c>
      <c r="V568" s="10">
        <f t="shared" si="35"/>
        <v>0.48123232168794439</v>
      </c>
    </row>
    <row r="569" spans="1:22" ht="15.6" x14ac:dyDescent="0.3">
      <c r="A569" s="3">
        <v>2953</v>
      </c>
      <c r="B569" s="4">
        <v>46126</v>
      </c>
      <c r="C569" s="5">
        <f>YEAR(SalesDataTable[[#This Row],[Order Date]])</f>
        <v>2026</v>
      </c>
      <c r="D569" s="6" t="str">
        <f>"Q"&amp;ROUNDUP(MONTH(SalesDataTable[[#This Row],[Order Date]])/3,0)</f>
        <v>Q2</v>
      </c>
      <c r="E569" s="5">
        <f>MONTH(SalesDataTable[[#This Row],[Order Date]])</f>
        <v>4</v>
      </c>
      <c r="F569" s="6" t="str">
        <f>TEXT(SalesDataTable[[#This Row],[Order Date]],"MMM")</f>
        <v>Apr</v>
      </c>
      <c r="G569" s="5" t="s">
        <v>20</v>
      </c>
      <c r="H569" s="5" t="s">
        <v>21</v>
      </c>
      <c r="I569" s="5" t="s">
        <v>22</v>
      </c>
      <c r="J569" s="5" t="s">
        <v>23</v>
      </c>
      <c r="K569" s="5" t="s">
        <v>34</v>
      </c>
      <c r="L569" s="5" t="s">
        <v>52</v>
      </c>
      <c r="M569" s="7">
        <v>2</v>
      </c>
      <c r="N569" s="8">
        <v>47.56</v>
      </c>
      <c r="O569" s="8">
        <f>SalesDataTable[[#This Row],[Units Sold]]*SalesDataTable[[#This Row],[Unit Price]]</f>
        <v>95.12</v>
      </c>
      <c r="P569" s="9">
        <v>0.05</v>
      </c>
      <c r="Q569" s="21">
        <f>SalesDataTable[[#This Row],[Units Sold]]*SalesDataTable[[#This Row],[Unit Price]]*SalesDataTable[[#This Row],[Discount %]]</f>
        <v>4.7560000000000002</v>
      </c>
      <c r="R569" s="8">
        <v>18.649999999999999</v>
      </c>
      <c r="S569" s="8">
        <f t="shared" si="32"/>
        <v>90.364000000000004</v>
      </c>
      <c r="T569" s="8">
        <f t="shared" si="33"/>
        <v>37.299999999999997</v>
      </c>
      <c r="U569" s="8">
        <f t="shared" si="34"/>
        <v>53.064000000000007</v>
      </c>
      <c r="V569" s="10">
        <f t="shared" si="35"/>
        <v>0.58722500110663545</v>
      </c>
    </row>
    <row r="570" spans="1:22" ht="15.6" x14ac:dyDescent="0.3">
      <c r="A570" s="3">
        <v>3179</v>
      </c>
      <c r="B570" s="4">
        <v>46126</v>
      </c>
      <c r="C570" s="5">
        <f>YEAR(SalesDataTable[[#This Row],[Order Date]])</f>
        <v>2026</v>
      </c>
      <c r="D570" s="6" t="str">
        <f>"Q"&amp;ROUNDUP(MONTH(SalesDataTable[[#This Row],[Order Date]])/3,0)</f>
        <v>Q2</v>
      </c>
      <c r="E570" s="5">
        <f>MONTH(SalesDataTable[[#This Row],[Order Date]])</f>
        <v>4</v>
      </c>
      <c r="F570" s="6" t="str">
        <f>TEXT(SalesDataTable[[#This Row],[Order Date]],"MMM")</f>
        <v>Apr</v>
      </c>
      <c r="G570" s="5" t="s">
        <v>26</v>
      </c>
      <c r="H570" s="5" t="s">
        <v>69</v>
      </c>
      <c r="I570" s="5" t="s">
        <v>22</v>
      </c>
      <c r="J570" s="5" t="s">
        <v>33</v>
      </c>
      <c r="K570" s="5" t="s">
        <v>29</v>
      </c>
      <c r="L570" s="5" t="s">
        <v>37</v>
      </c>
      <c r="M570" s="7">
        <v>2</v>
      </c>
      <c r="N570" s="8">
        <v>140.65</v>
      </c>
      <c r="O570" s="8">
        <f>SalesDataTable[[#This Row],[Units Sold]]*SalesDataTable[[#This Row],[Unit Price]]</f>
        <v>281.3</v>
      </c>
      <c r="P570" s="9">
        <v>0.05</v>
      </c>
      <c r="Q570" s="21">
        <f>SalesDataTable[[#This Row],[Units Sold]]*SalesDataTable[[#This Row],[Unit Price]]*SalesDataTable[[#This Row],[Discount %]]</f>
        <v>14.065000000000001</v>
      </c>
      <c r="R570" s="8">
        <v>78.900000000000006</v>
      </c>
      <c r="S570" s="8">
        <f t="shared" si="32"/>
        <v>267.23500000000001</v>
      </c>
      <c r="T570" s="8">
        <f t="shared" si="33"/>
        <v>157.80000000000001</v>
      </c>
      <c r="U570" s="8">
        <f t="shared" si="34"/>
        <v>109.435</v>
      </c>
      <c r="V570" s="10">
        <f t="shared" si="35"/>
        <v>0.40950848504125581</v>
      </c>
    </row>
    <row r="571" spans="1:22" ht="15.6" x14ac:dyDescent="0.3">
      <c r="A571" s="3">
        <v>3301</v>
      </c>
      <c r="B571" s="4">
        <v>46126</v>
      </c>
      <c r="C571" s="5">
        <f>YEAR(SalesDataTable[[#This Row],[Order Date]])</f>
        <v>2026</v>
      </c>
      <c r="D571" s="6" t="str">
        <f>"Q"&amp;ROUNDUP(MONTH(SalesDataTable[[#This Row],[Order Date]])/3,0)</f>
        <v>Q2</v>
      </c>
      <c r="E571" s="5">
        <f>MONTH(SalesDataTable[[#This Row],[Order Date]])</f>
        <v>4</v>
      </c>
      <c r="F571" s="6" t="str">
        <f>TEXT(SalesDataTable[[#This Row],[Order Date]],"MMM")</f>
        <v>Apr</v>
      </c>
      <c r="G571" s="5" t="s">
        <v>40</v>
      </c>
      <c r="H571" s="5" t="s">
        <v>41</v>
      </c>
      <c r="I571" s="5" t="s">
        <v>39</v>
      </c>
      <c r="J571" s="5" t="s">
        <v>33</v>
      </c>
      <c r="K571" s="5" t="s">
        <v>24</v>
      </c>
      <c r="L571" s="5" t="s">
        <v>25</v>
      </c>
      <c r="M571" s="7">
        <v>1</v>
      </c>
      <c r="N571" s="8">
        <v>82.75</v>
      </c>
      <c r="O571" s="8">
        <f>SalesDataTable[[#This Row],[Units Sold]]*SalesDataTable[[#This Row],[Unit Price]]</f>
        <v>82.75</v>
      </c>
      <c r="P571" s="9">
        <v>0</v>
      </c>
      <c r="Q571" s="21">
        <f>SalesDataTable[[#This Row],[Units Sold]]*SalesDataTable[[#This Row],[Unit Price]]*SalesDataTable[[#This Row],[Discount %]]</f>
        <v>0</v>
      </c>
      <c r="R571" s="8">
        <v>43.18</v>
      </c>
      <c r="S571" s="8">
        <f t="shared" si="32"/>
        <v>82.75</v>
      </c>
      <c r="T571" s="8">
        <f t="shared" si="33"/>
        <v>43.18</v>
      </c>
      <c r="U571" s="8">
        <f t="shared" si="34"/>
        <v>39.57</v>
      </c>
      <c r="V571" s="10">
        <f t="shared" si="35"/>
        <v>0.47818731117824775</v>
      </c>
    </row>
    <row r="572" spans="1:22" ht="15.6" x14ac:dyDescent="0.3">
      <c r="A572" s="3">
        <v>3349</v>
      </c>
      <c r="B572" s="4">
        <v>46126</v>
      </c>
      <c r="C572" s="5">
        <f>YEAR(SalesDataTable[[#This Row],[Order Date]])</f>
        <v>2026</v>
      </c>
      <c r="D572" s="6" t="str">
        <f>"Q"&amp;ROUNDUP(MONTH(SalesDataTable[[#This Row],[Order Date]])/3,0)</f>
        <v>Q2</v>
      </c>
      <c r="E572" s="5">
        <f>MONTH(SalesDataTable[[#This Row],[Order Date]])</f>
        <v>4</v>
      </c>
      <c r="F572" s="6" t="str">
        <f>TEXT(SalesDataTable[[#This Row],[Order Date]],"MMM")</f>
        <v>Apr</v>
      </c>
      <c r="G572" s="5" t="s">
        <v>40</v>
      </c>
      <c r="H572" s="5" t="s">
        <v>53</v>
      </c>
      <c r="I572" s="5" t="s">
        <v>22</v>
      </c>
      <c r="J572" s="5" t="s">
        <v>23</v>
      </c>
      <c r="K572" s="5" t="s">
        <v>54</v>
      </c>
      <c r="L572" s="5" t="s">
        <v>55</v>
      </c>
      <c r="M572" s="7">
        <v>2</v>
      </c>
      <c r="N572" s="8">
        <v>40.909999999999997</v>
      </c>
      <c r="O572" s="8">
        <f>SalesDataTable[[#This Row],[Units Sold]]*SalesDataTable[[#This Row],[Unit Price]]</f>
        <v>81.819999999999993</v>
      </c>
      <c r="P572" s="9">
        <v>0.1</v>
      </c>
      <c r="Q572" s="21">
        <f>SalesDataTable[[#This Row],[Units Sold]]*SalesDataTable[[#This Row],[Unit Price]]*SalesDataTable[[#This Row],[Discount %]]</f>
        <v>8.1820000000000004</v>
      </c>
      <c r="R572" s="8">
        <v>14.95</v>
      </c>
      <c r="S572" s="8">
        <f t="shared" si="32"/>
        <v>73.637999999999991</v>
      </c>
      <c r="T572" s="8">
        <f t="shared" si="33"/>
        <v>29.9</v>
      </c>
      <c r="U572" s="8">
        <f t="shared" si="34"/>
        <v>43.737999999999992</v>
      </c>
      <c r="V572" s="10">
        <f t="shared" si="35"/>
        <v>0.59395964040305271</v>
      </c>
    </row>
    <row r="573" spans="1:22" ht="15.6" x14ac:dyDescent="0.3">
      <c r="A573" s="3">
        <v>4874</v>
      </c>
      <c r="B573" s="4">
        <v>46126</v>
      </c>
      <c r="C573" s="5">
        <f>YEAR(SalesDataTable[[#This Row],[Order Date]])</f>
        <v>2026</v>
      </c>
      <c r="D573" s="6" t="str">
        <f>"Q"&amp;ROUNDUP(MONTH(SalesDataTable[[#This Row],[Order Date]])/3,0)</f>
        <v>Q2</v>
      </c>
      <c r="E573" s="5">
        <f>MONTH(SalesDataTable[[#This Row],[Order Date]])</f>
        <v>4</v>
      </c>
      <c r="F573" s="6" t="str">
        <f>TEXT(SalesDataTable[[#This Row],[Order Date]],"MMM")</f>
        <v>Apr</v>
      </c>
      <c r="G573" s="5" t="s">
        <v>20</v>
      </c>
      <c r="H573" s="5" t="s">
        <v>21</v>
      </c>
      <c r="I573" s="5" t="s">
        <v>39</v>
      </c>
      <c r="J573" s="5" t="s">
        <v>23</v>
      </c>
      <c r="K573" s="5" t="s">
        <v>34</v>
      </c>
      <c r="L573" s="5" t="s">
        <v>52</v>
      </c>
      <c r="M573" s="7">
        <v>1</v>
      </c>
      <c r="N573" s="8">
        <v>46.62</v>
      </c>
      <c r="O573" s="8">
        <f>SalesDataTable[[#This Row],[Units Sold]]*SalesDataTable[[#This Row],[Unit Price]]</f>
        <v>46.62</v>
      </c>
      <c r="P573" s="9">
        <v>0</v>
      </c>
      <c r="Q573" s="21">
        <f>SalesDataTable[[#This Row],[Units Sold]]*SalesDataTable[[#This Row],[Unit Price]]*SalesDataTable[[#This Row],[Discount %]]</f>
        <v>0</v>
      </c>
      <c r="R573" s="8">
        <v>18.86</v>
      </c>
      <c r="S573" s="8">
        <f t="shared" si="32"/>
        <v>46.62</v>
      </c>
      <c r="T573" s="8">
        <f t="shared" si="33"/>
        <v>18.86</v>
      </c>
      <c r="U573" s="8">
        <f t="shared" si="34"/>
        <v>27.759999999999998</v>
      </c>
      <c r="V573" s="10">
        <f t="shared" si="35"/>
        <v>0.59545259545259543</v>
      </c>
    </row>
    <row r="574" spans="1:22" ht="15.6" x14ac:dyDescent="0.3">
      <c r="A574" s="3">
        <v>1045</v>
      </c>
      <c r="B574" s="4">
        <v>46127</v>
      </c>
      <c r="C574" s="5">
        <f>YEAR(SalesDataTable[[#This Row],[Order Date]])</f>
        <v>2026</v>
      </c>
      <c r="D574" s="6" t="str">
        <f>"Q"&amp;ROUNDUP(MONTH(SalesDataTable[[#This Row],[Order Date]])/3,0)</f>
        <v>Q2</v>
      </c>
      <c r="E574" s="5">
        <f>MONTH(SalesDataTable[[#This Row],[Order Date]])</f>
        <v>4</v>
      </c>
      <c r="F574" s="6" t="str">
        <f>TEXT(SalesDataTable[[#This Row],[Order Date]],"MMM")</f>
        <v>Apr</v>
      </c>
      <c r="G574" s="5" t="s">
        <v>20</v>
      </c>
      <c r="H574" s="5" t="s">
        <v>70</v>
      </c>
      <c r="I574" s="5" t="s">
        <v>22</v>
      </c>
      <c r="J574" s="5" t="s">
        <v>23</v>
      </c>
      <c r="K574" s="5" t="s">
        <v>43</v>
      </c>
      <c r="L574" s="5" t="s">
        <v>49</v>
      </c>
      <c r="M574" s="7">
        <v>2</v>
      </c>
      <c r="N574" s="8">
        <v>196.57</v>
      </c>
      <c r="O574" s="8">
        <f>SalesDataTable[[#This Row],[Units Sold]]*SalesDataTable[[#This Row],[Unit Price]]</f>
        <v>393.14</v>
      </c>
      <c r="P574" s="9">
        <v>0.05</v>
      </c>
      <c r="Q574" s="21">
        <f>SalesDataTable[[#This Row],[Units Sold]]*SalesDataTable[[#This Row],[Unit Price]]*SalesDataTable[[#This Row],[Discount %]]</f>
        <v>19.657</v>
      </c>
      <c r="R574" s="8">
        <v>106.2</v>
      </c>
      <c r="S574" s="8">
        <f t="shared" si="32"/>
        <v>373.48299999999995</v>
      </c>
      <c r="T574" s="8">
        <f t="shared" si="33"/>
        <v>212.4</v>
      </c>
      <c r="U574" s="8">
        <f t="shared" si="34"/>
        <v>161.08299999999994</v>
      </c>
      <c r="V574" s="10">
        <f t="shared" si="35"/>
        <v>0.43129941657317727</v>
      </c>
    </row>
    <row r="575" spans="1:22" ht="15.6" x14ac:dyDescent="0.3">
      <c r="A575" s="3">
        <v>1703</v>
      </c>
      <c r="B575" s="4">
        <v>46127</v>
      </c>
      <c r="C575" s="5">
        <f>YEAR(SalesDataTable[[#This Row],[Order Date]])</f>
        <v>2026</v>
      </c>
      <c r="D575" s="6" t="str">
        <f>"Q"&amp;ROUNDUP(MONTH(SalesDataTable[[#This Row],[Order Date]])/3,0)</f>
        <v>Q2</v>
      </c>
      <c r="E575" s="5">
        <f>MONTH(SalesDataTable[[#This Row],[Order Date]])</f>
        <v>4</v>
      </c>
      <c r="F575" s="6" t="str">
        <f>TEXT(SalesDataTable[[#This Row],[Order Date]],"MMM")</f>
        <v>Apr</v>
      </c>
      <c r="G575" s="5" t="s">
        <v>26</v>
      </c>
      <c r="H575" s="5" t="s">
        <v>27</v>
      </c>
      <c r="I575" s="5" t="s">
        <v>22</v>
      </c>
      <c r="J575" s="5" t="s">
        <v>23</v>
      </c>
      <c r="K575" s="5" t="s">
        <v>29</v>
      </c>
      <c r="L575" s="5" t="s">
        <v>30</v>
      </c>
      <c r="M575" s="7">
        <v>1</v>
      </c>
      <c r="N575" s="8">
        <v>90.52</v>
      </c>
      <c r="O575" s="8">
        <f>SalesDataTable[[#This Row],[Units Sold]]*SalesDataTable[[#This Row],[Unit Price]]</f>
        <v>90.52</v>
      </c>
      <c r="P575" s="9">
        <v>0</v>
      </c>
      <c r="Q575" s="21">
        <f>SalesDataTable[[#This Row],[Units Sold]]*SalesDataTable[[#This Row],[Unit Price]]*SalesDataTable[[#This Row],[Discount %]]</f>
        <v>0</v>
      </c>
      <c r="R575" s="8">
        <v>46.5</v>
      </c>
      <c r="S575" s="8">
        <f t="shared" si="32"/>
        <v>90.52</v>
      </c>
      <c r="T575" s="8">
        <f t="shared" si="33"/>
        <v>46.5</v>
      </c>
      <c r="U575" s="8">
        <f t="shared" si="34"/>
        <v>44.019999999999996</v>
      </c>
      <c r="V575" s="10">
        <f t="shared" si="35"/>
        <v>0.4863013698630137</v>
      </c>
    </row>
    <row r="576" spans="1:22" ht="15.6" x14ac:dyDescent="0.3">
      <c r="A576" s="3">
        <v>2107</v>
      </c>
      <c r="B576" s="4">
        <v>46127</v>
      </c>
      <c r="C576" s="5">
        <f>YEAR(SalesDataTable[[#This Row],[Order Date]])</f>
        <v>2026</v>
      </c>
      <c r="D576" s="6" t="str">
        <f>"Q"&amp;ROUNDUP(MONTH(SalesDataTable[[#This Row],[Order Date]])/3,0)</f>
        <v>Q2</v>
      </c>
      <c r="E576" s="5">
        <f>MONTH(SalesDataTable[[#This Row],[Order Date]])</f>
        <v>4</v>
      </c>
      <c r="F576" s="6" t="str">
        <f>TEXT(SalesDataTable[[#This Row],[Order Date]],"MMM")</f>
        <v>Apr</v>
      </c>
      <c r="G576" s="5" t="s">
        <v>20</v>
      </c>
      <c r="H576" s="5" t="s">
        <v>70</v>
      </c>
      <c r="I576" s="5" t="s">
        <v>22</v>
      </c>
      <c r="J576" s="5" t="s">
        <v>23</v>
      </c>
      <c r="K576" s="5" t="s">
        <v>34</v>
      </c>
      <c r="L576" s="5" t="s">
        <v>68</v>
      </c>
      <c r="M576" s="7">
        <v>5</v>
      </c>
      <c r="N576" s="8">
        <v>165.35</v>
      </c>
      <c r="O576" s="8">
        <f>SalesDataTable[[#This Row],[Units Sold]]*SalesDataTable[[#This Row],[Unit Price]]</f>
        <v>826.75</v>
      </c>
      <c r="P576" s="9">
        <v>0.05</v>
      </c>
      <c r="Q576" s="21">
        <f>SalesDataTable[[#This Row],[Units Sold]]*SalesDataTable[[#This Row],[Unit Price]]*SalesDataTable[[#This Row],[Discount %]]</f>
        <v>41.337500000000006</v>
      </c>
      <c r="R576" s="8">
        <v>89.38</v>
      </c>
      <c r="S576" s="8">
        <f t="shared" si="32"/>
        <v>785.41249999999991</v>
      </c>
      <c r="T576" s="8">
        <f t="shared" si="33"/>
        <v>446.9</v>
      </c>
      <c r="U576" s="8">
        <f t="shared" si="34"/>
        <v>338.51249999999993</v>
      </c>
      <c r="V576" s="10">
        <f t="shared" si="35"/>
        <v>0.43099963395031271</v>
      </c>
    </row>
    <row r="577" spans="1:22" ht="15.6" x14ac:dyDescent="0.3">
      <c r="A577" s="3">
        <v>2265</v>
      </c>
      <c r="B577" s="4">
        <v>46127</v>
      </c>
      <c r="C577" s="5">
        <f>YEAR(SalesDataTable[[#This Row],[Order Date]])</f>
        <v>2026</v>
      </c>
      <c r="D577" s="6" t="str">
        <f>"Q"&amp;ROUNDUP(MONTH(SalesDataTable[[#This Row],[Order Date]])/3,0)</f>
        <v>Q2</v>
      </c>
      <c r="E577" s="5">
        <f>MONTH(SalesDataTable[[#This Row],[Order Date]])</f>
        <v>4</v>
      </c>
      <c r="F577" s="6" t="str">
        <f>TEXT(SalesDataTable[[#This Row],[Order Date]],"MMM")</f>
        <v>Apr</v>
      </c>
      <c r="G577" s="5" t="s">
        <v>26</v>
      </c>
      <c r="H577" s="5" t="s">
        <v>61</v>
      </c>
      <c r="I577" s="5" t="s">
        <v>39</v>
      </c>
      <c r="J577" s="5" t="s">
        <v>23</v>
      </c>
      <c r="K577" s="5" t="s">
        <v>34</v>
      </c>
      <c r="L577" s="5" t="s">
        <v>35</v>
      </c>
      <c r="M577" s="7">
        <v>2</v>
      </c>
      <c r="N577" s="8">
        <v>36.35</v>
      </c>
      <c r="O577" s="8">
        <f>SalesDataTable[[#This Row],[Units Sold]]*SalesDataTable[[#This Row],[Unit Price]]</f>
        <v>72.7</v>
      </c>
      <c r="P577" s="9">
        <v>0</v>
      </c>
      <c r="Q577" s="21">
        <f>SalesDataTable[[#This Row],[Units Sold]]*SalesDataTable[[#This Row],[Unit Price]]*SalesDataTable[[#This Row],[Discount %]]</f>
        <v>0</v>
      </c>
      <c r="R577" s="8">
        <v>13.55</v>
      </c>
      <c r="S577" s="8">
        <f t="shared" si="32"/>
        <v>72.7</v>
      </c>
      <c r="T577" s="8">
        <f t="shared" si="33"/>
        <v>27.1</v>
      </c>
      <c r="U577" s="8">
        <f t="shared" si="34"/>
        <v>45.6</v>
      </c>
      <c r="V577" s="10">
        <f t="shared" si="35"/>
        <v>0.6272352132049519</v>
      </c>
    </row>
    <row r="578" spans="1:22" ht="15.6" x14ac:dyDescent="0.3">
      <c r="A578" s="3">
        <v>2839</v>
      </c>
      <c r="B578" s="4">
        <v>46127</v>
      </c>
      <c r="C578" s="5">
        <f>YEAR(SalesDataTable[[#This Row],[Order Date]])</f>
        <v>2026</v>
      </c>
      <c r="D578" s="6" t="str">
        <f>"Q"&amp;ROUNDUP(MONTH(SalesDataTable[[#This Row],[Order Date]])/3,0)</f>
        <v>Q2</v>
      </c>
      <c r="E578" s="5">
        <f>MONTH(SalesDataTable[[#This Row],[Order Date]])</f>
        <v>4</v>
      </c>
      <c r="F578" s="6" t="str">
        <f>TEXT(SalesDataTable[[#This Row],[Order Date]],"MMM")</f>
        <v>Apr</v>
      </c>
      <c r="G578" s="5" t="s">
        <v>26</v>
      </c>
      <c r="H578" s="5" t="s">
        <v>69</v>
      </c>
      <c r="I578" s="5" t="s">
        <v>39</v>
      </c>
      <c r="J578" s="5" t="s">
        <v>33</v>
      </c>
      <c r="K578" s="5" t="s">
        <v>34</v>
      </c>
      <c r="L578" s="5" t="s">
        <v>52</v>
      </c>
      <c r="M578" s="7">
        <v>1</v>
      </c>
      <c r="N578" s="8">
        <v>47</v>
      </c>
      <c r="O578" s="8">
        <f>SalesDataTable[[#This Row],[Units Sold]]*SalesDataTable[[#This Row],[Unit Price]]</f>
        <v>47</v>
      </c>
      <c r="P578" s="9">
        <v>0</v>
      </c>
      <c r="Q578" s="21">
        <f>SalesDataTable[[#This Row],[Units Sold]]*SalesDataTable[[#This Row],[Unit Price]]*SalesDataTable[[#This Row],[Discount %]]</f>
        <v>0</v>
      </c>
      <c r="R578" s="8">
        <v>18.64</v>
      </c>
      <c r="S578" s="8">
        <f t="shared" ref="S578:S641" si="36">M578*N578*(1-P578)</f>
        <v>47</v>
      </c>
      <c r="T578" s="8">
        <f t="shared" ref="T578:T641" si="37">M578*R578</f>
        <v>18.64</v>
      </c>
      <c r="U578" s="8">
        <f t="shared" ref="U578:U641" si="38">S578-T578</f>
        <v>28.36</v>
      </c>
      <c r="V578" s="10">
        <f t="shared" ref="V578:V641" si="39">IFERROR(U578/S578,0)</f>
        <v>0.60340425531914887</v>
      </c>
    </row>
    <row r="579" spans="1:22" ht="15.6" x14ac:dyDescent="0.3">
      <c r="A579" s="3">
        <v>4742</v>
      </c>
      <c r="B579" s="4">
        <v>46127</v>
      </c>
      <c r="C579" s="5">
        <f>YEAR(SalesDataTable[[#This Row],[Order Date]])</f>
        <v>2026</v>
      </c>
      <c r="D579" s="6" t="str">
        <f>"Q"&amp;ROUNDUP(MONTH(SalesDataTable[[#This Row],[Order Date]])/3,0)</f>
        <v>Q2</v>
      </c>
      <c r="E579" s="5">
        <f>MONTH(SalesDataTable[[#This Row],[Order Date]])</f>
        <v>4</v>
      </c>
      <c r="F579" s="6" t="str">
        <f>TEXT(SalesDataTable[[#This Row],[Order Date]],"MMM")</f>
        <v>Apr</v>
      </c>
      <c r="G579" s="5" t="s">
        <v>40</v>
      </c>
      <c r="H579" s="5" t="s">
        <v>67</v>
      </c>
      <c r="I579" s="5" t="s">
        <v>48</v>
      </c>
      <c r="J579" s="5" t="s">
        <v>23</v>
      </c>
      <c r="K579" s="5" t="s">
        <v>34</v>
      </c>
      <c r="L579" s="5" t="s">
        <v>52</v>
      </c>
      <c r="M579" s="7">
        <v>1</v>
      </c>
      <c r="N579" s="8">
        <v>46.86</v>
      </c>
      <c r="O579" s="8">
        <f>SalesDataTable[[#This Row],[Units Sold]]*SalesDataTable[[#This Row],[Unit Price]]</f>
        <v>46.86</v>
      </c>
      <c r="P579" s="9">
        <v>0</v>
      </c>
      <c r="Q579" s="21">
        <f>SalesDataTable[[#This Row],[Units Sold]]*SalesDataTable[[#This Row],[Unit Price]]*SalesDataTable[[#This Row],[Discount %]]</f>
        <v>0</v>
      </c>
      <c r="R579" s="8">
        <v>18.190000000000001</v>
      </c>
      <c r="S579" s="8">
        <f t="shared" si="36"/>
        <v>46.86</v>
      </c>
      <c r="T579" s="8">
        <f t="shared" si="37"/>
        <v>18.190000000000001</v>
      </c>
      <c r="U579" s="8">
        <f t="shared" si="38"/>
        <v>28.669999999999998</v>
      </c>
      <c r="V579" s="10">
        <f t="shared" si="39"/>
        <v>0.61182244985061884</v>
      </c>
    </row>
    <row r="580" spans="1:22" ht="15.6" x14ac:dyDescent="0.3">
      <c r="A580" s="3">
        <v>4899</v>
      </c>
      <c r="B580" s="4">
        <v>46127</v>
      </c>
      <c r="C580" s="5">
        <f>YEAR(SalesDataTable[[#This Row],[Order Date]])</f>
        <v>2026</v>
      </c>
      <c r="D580" s="6" t="str">
        <f>"Q"&amp;ROUNDUP(MONTH(SalesDataTable[[#This Row],[Order Date]])/3,0)</f>
        <v>Q2</v>
      </c>
      <c r="E580" s="5">
        <f>MONTH(SalesDataTable[[#This Row],[Order Date]])</f>
        <v>4</v>
      </c>
      <c r="F580" s="6" t="str">
        <f>TEXT(SalesDataTable[[#This Row],[Order Date]],"MMM")</f>
        <v>Apr</v>
      </c>
      <c r="G580" s="5" t="s">
        <v>20</v>
      </c>
      <c r="H580" s="5" t="s">
        <v>56</v>
      </c>
      <c r="I580" s="5" t="s">
        <v>22</v>
      </c>
      <c r="J580" s="5" t="s">
        <v>33</v>
      </c>
      <c r="K580" s="5" t="s">
        <v>43</v>
      </c>
      <c r="L580" s="5" t="s">
        <v>60</v>
      </c>
      <c r="M580" s="7">
        <v>2</v>
      </c>
      <c r="N580" s="8">
        <v>82.13</v>
      </c>
      <c r="O580" s="8">
        <f>SalesDataTable[[#This Row],[Units Sold]]*SalesDataTable[[#This Row],[Unit Price]]</f>
        <v>164.26</v>
      </c>
      <c r="P580" s="9">
        <v>0.05</v>
      </c>
      <c r="Q580" s="21">
        <f>SalesDataTable[[#This Row],[Units Sold]]*SalesDataTable[[#This Row],[Unit Price]]*SalesDataTable[[#This Row],[Discount %]]</f>
        <v>8.2129999999999992</v>
      </c>
      <c r="R580" s="8">
        <v>39.909999999999997</v>
      </c>
      <c r="S580" s="8">
        <f t="shared" si="36"/>
        <v>156.047</v>
      </c>
      <c r="T580" s="8">
        <f t="shared" si="37"/>
        <v>79.819999999999993</v>
      </c>
      <c r="U580" s="8">
        <f t="shared" si="38"/>
        <v>76.227000000000004</v>
      </c>
      <c r="V580" s="10">
        <f t="shared" si="39"/>
        <v>0.48848744288579726</v>
      </c>
    </row>
    <row r="581" spans="1:22" ht="15.6" x14ac:dyDescent="0.3">
      <c r="A581" s="3">
        <v>5042</v>
      </c>
      <c r="B581" s="4">
        <v>46127</v>
      </c>
      <c r="C581" s="5">
        <f>YEAR(SalesDataTable[[#This Row],[Order Date]])</f>
        <v>2026</v>
      </c>
      <c r="D581" s="6" t="str">
        <f>"Q"&amp;ROUNDUP(MONTH(SalesDataTable[[#This Row],[Order Date]])/3,0)</f>
        <v>Q2</v>
      </c>
      <c r="E581" s="5">
        <f>MONTH(SalesDataTable[[#This Row],[Order Date]])</f>
        <v>4</v>
      </c>
      <c r="F581" s="6" t="str">
        <f>TEXT(SalesDataTable[[#This Row],[Order Date]],"MMM")</f>
        <v>Apr</v>
      </c>
      <c r="G581" s="5" t="s">
        <v>26</v>
      </c>
      <c r="H581" s="5" t="s">
        <v>47</v>
      </c>
      <c r="I581" s="5" t="s">
        <v>39</v>
      </c>
      <c r="J581" s="5" t="s">
        <v>36</v>
      </c>
      <c r="K581" s="5" t="s">
        <v>34</v>
      </c>
      <c r="L581" s="5" t="s">
        <v>68</v>
      </c>
      <c r="M581" s="7">
        <v>1</v>
      </c>
      <c r="N581" s="8">
        <v>163.16</v>
      </c>
      <c r="O581" s="8">
        <f>SalesDataTable[[#This Row],[Units Sold]]*SalesDataTable[[#This Row],[Unit Price]]</f>
        <v>163.16</v>
      </c>
      <c r="P581" s="9">
        <v>0</v>
      </c>
      <c r="Q581" s="21">
        <f>SalesDataTable[[#This Row],[Units Sold]]*SalesDataTable[[#This Row],[Unit Price]]*SalesDataTable[[#This Row],[Discount %]]</f>
        <v>0</v>
      </c>
      <c r="R581" s="8">
        <v>88.78</v>
      </c>
      <c r="S581" s="8">
        <f t="shared" si="36"/>
        <v>163.16</v>
      </c>
      <c r="T581" s="8">
        <f t="shared" si="37"/>
        <v>88.78</v>
      </c>
      <c r="U581" s="8">
        <f t="shared" si="38"/>
        <v>74.38</v>
      </c>
      <c r="V581" s="10">
        <f t="shared" si="39"/>
        <v>0.45587153714145623</v>
      </c>
    </row>
    <row r="582" spans="1:22" ht="15.6" x14ac:dyDescent="0.3">
      <c r="A582" s="3">
        <v>2248</v>
      </c>
      <c r="B582" s="4">
        <v>46128</v>
      </c>
      <c r="C582" s="5">
        <f>YEAR(SalesDataTable[[#This Row],[Order Date]])</f>
        <v>2026</v>
      </c>
      <c r="D582" s="6" t="str">
        <f>"Q"&amp;ROUNDUP(MONTH(SalesDataTable[[#This Row],[Order Date]])/3,0)</f>
        <v>Q2</v>
      </c>
      <c r="E582" s="5">
        <f>MONTH(SalesDataTable[[#This Row],[Order Date]])</f>
        <v>4</v>
      </c>
      <c r="F582" s="6" t="str">
        <f>TEXT(SalesDataTable[[#This Row],[Order Date]],"MMM")</f>
        <v>Apr</v>
      </c>
      <c r="G582" s="5" t="s">
        <v>20</v>
      </c>
      <c r="H582" s="5" t="s">
        <v>70</v>
      </c>
      <c r="I582" s="5" t="s">
        <v>39</v>
      </c>
      <c r="J582" s="5" t="s">
        <v>33</v>
      </c>
      <c r="K582" s="5" t="s">
        <v>34</v>
      </c>
      <c r="L582" s="5" t="s">
        <v>35</v>
      </c>
      <c r="M582" s="7">
        <v>2</v>
      </c>
      <c r="N582" s="8">
        <v>36.68</v>
      </c>
      <c r="O582" s="8">
        <f>SalesDataTable[[#This Row],[Units Sold]]*SalesDataTable[[#This Row],[Unit Price]]</f>
        <v>73.36</v>
      </c>
      <c r="P582" s="9">
        <v>0.1</v>
      </c>
      <c r="Q582" s="21">
        <f>SalesDataTable[[#This Row],[Units Sold]]*SalesDataTable[[#This Row],[Unit Price]]*SalesDataTable[[#This Row],[Discount %]]</f>
        <v>7.3360000000000003</v>
      </c>
      <c r="R582" s="8">
        <v>13.92</v>
      </c>
      <c r="S582" s="8">
        <f t="shared" si="36"/>
        <v>66.024000000000001</v>
      </c>
      <c r="T582" s="8">
        <f t="shared" si="37"/>
        <v>27.84</v>
      </c>
      <c r="U582" s="8">
        <f t="shared" si="38"/>
        <v>38.183999999999997</v>
      </c>
      <c r="V582" s="10">
        <f t="shared" si="39"/>
        <v>0.57833515085423481</v>
      </c>
    </row>
    <row r="583" spans="1:22" ht="15.6" x14ac:dyDescent="0.3">
      <c r="A583" s="3">
        <v>2427</v>
      </c>
      <c r="B583" s="4">
        <v>46128</v>
      </c>
      <c r="C583" s="5">
        <f>YEAR(SalesDataTable[[#This Row],[Order Date]])</f>
        <v>2026</v>
      </c>
      <c r="D583" s="6" t="str">
        <f>"Q"&amp;ROUNDUP(MONTH(SalesDataTable[[#This Row],[Order Date]])/3,0)</f>
        <v>Q2</v>
      </c>
      <c r="E583" s="5">
        <f>MONTH(SalesDataTable[[#This Row],[Order Date]])</f>
        <v>4</v>
      </c>
      <c r="F583" s="6" t="str">
        <f>TEXT(SalesDataTable[[#This Row],[Order Date]],"MMM")</f>
        <v>Apr</v>
      </c>
      <c r="G583" s="5" t="s">
        <v>40</v>
      </c>
      <c r="H583" s="5" t="s">
        <v>67</v>
      </c>
      <c r="I583" s="5" t="s">
        <v>22</v>
      </c>
      <c r="J583" s="5" t="s">
        <v>33</v>
      </c>
      <c r="K583" s="5" t="s">
        <v>34</v>
      </c>
      <c r="L583" s="5" t="s">
        <v>52</v>
      </c>
      <c r="M583" s="7">
        <v>1</v>
      </c>
      <c r="N583" s="8">
        <v>45.82</v>
      </c>
      <c r="O583" s="8">
        <f>SalesDataTable[[#This Row],[Units Sold]]*SalesDataTable[[#This Row],[Unit Price]]</f>
        <v>45.82</v>
      </c>
      <c r="P583" s="9">
        <v>0.1</v>
      </c>
      <c r="Q583" s="21">
        <f>SalesDataTable[[#This Row],[Units Sold]]*SalesDataTable[[#This Row],[Unit Price]]*SalesDataTable[[#This Row],[Discount %]]</f>
        <v>4.5819999999999999</v>
      </c>
      <c r="R583" s="8">
        <v>18.48</v>
      </c>
      <c r="S583" s="8">
        <f t="shared" si="36"/>
        <v>41.238</v>
      </c>
      <c r="T583" s="8">
        <f t="shared" si="37"/>
        <v>18.48</v>
      </c>
      <c r="U583" s="8">
        <f t="shared" si="38"/>
        <v>22.757999999999999</v>
      </c>
      <c r="V583" s="10">
        <f t="shared" si="39"/>
        <v>0.55186963480285167</v>
      </c>
    </row>
    <row r="584" spans="1:22" ht="15.6" x14ac:dyDescent="0.3">
      <c r="A584" s="3">
        <v>2445</v>
      </c>
      <c r="B584" s="4">
        <v>46128</v>
      </c>
      <c r="C584" s="5">
        <f>YEAR(SalesDataTable[[#This Row],[Order Date]])</f>
        <v>2026</v>
      </c>
      <c r="D584" s="6" t="str">
        <f>"Q"&amp;ROUNDUP(MONTH(SalesDataTable[[#This Row],[Order Date]])/3,0)</f>
        <v>Q2</v>
      </c>
      <c r="E584" s="5">
        <f>MONTH(SalesDataTable[[#This Row],[Order Date]])</f>
        <v>4</v>
      </c>
      <c r="F584" s="6" t="str">
        <f>TEXT(SalesDataTable[[#This Row],[Order Date]],"MMM")</f>
        <v>Apr</v>
      </c>
      <c r="G584" s="5" t="s">
        <v>20</v>
      </c>
      <c r="H584" s="5" t="s">
        <v>70</v>
      </c>
      <c r="I584" s="5" t="s">
        <v>22</v>
      </c>
      <c r="J584" s="5" t="s">
        <v>23</v>
      </c>
      <c r="K584" s="5" t="s">
        <v>29</v>
      </c>
      <c r="L584" s="5" t="s">
        <v>66</v>
      </c>
      <c r="M584" s="7">
        <v>1</v>
      </c>
      <c r="N584" s="8">
        <v>70.95</v>
      </c>
      <c r="O584" s="8">
        <f>SalesDataTable[[#This Row],[Units Sold]]*SalesDataTable[[#This Row],[Unit Price]]</f>
        <v>70.95</v>
      </c>
      <c r="P584" s="9">
        <v>0</v>
      </c>
      <c r="Q584" s="21">
        <f>SalesDataTable[[#This Row],[Units Sold]]*SalesDataTable[[#This Row],[Unit Price]]*SalesDataTable[[#This Row],[Discount %]]</f>
        <v>0</v>
      </c>
      <c r="R584" s="8">
        <v>31.43</v>
      </c>
      <c r="S584" s="8">
        <f t="shared" si="36"/>
        <v>70.95</v>
      </c>
      <c r="T584" s="8">
        <f t="shared" si="37"/>
        <v>31.43</v>
      </c>
      <c r="U584" s="8">
        <f t="shared" si="38"/>
        <v>39.520000000000003</v>
      </c>
      <c r="V584" s="10">
        <f t="shared" si="39"/>
        <v>0.55701198026779419</v>
      </c>
    </row>
    <row r="585" spans="1:22" ht="15.6" x14ac:dyDescent="0.3">
      <c r="A585" s="3">
        <v>3311</v>
      </c>
      <c r="B585" s="4">
        <v>46128</v>
      </c>
      <c r="C585" s="5">
        <f>YEAR(SalesDataTable[[#This Row],[Order Date]])</f>
        <v>2026</v>
      </c>
      <c r="D585" s="6" t="str">
        <f>"Q"&amp;ROUNDUP(MONTH(SalesDataTable[[#This Row],[Order Date]])/3,0)</f>
        <v>Q2</v>
      </c>
      <c r="E585" s="5">
        <f>MONTH(SalesDataTable[[#This Row],[Order Date]])</f>
        <v>4</v>
      </c>
      <c r="F585" s="6" t="str">
        <f>TEXT(SalesDataTable[[#This Row],[Order Date]],"MMM")</f>
        <v>Apr</v>
      </c>
      <c r="G585" s="5" t="s">
        <v>26</v>
      </c>
      <c r="H585" s="5" t="s">
        <v>61</v>
      </c>
      <c r="I585" s="5" t="s">
        <v>22</v>
      </c>
      <c r="J585" s="5" t="s">
        <v>33</v>
      </c>
      <c r="K585" s="5" t="s">
        <v>34</v>
      </c>
      <c r="L585" s="5" t="s">
        <v>52</v>
      </c>
      <c r="M585" s="7">
        <v>1</v>
      </c>
      <c r="N585" s="8">
        <v>46.68</v>
      </c>
      <c r="O585" s="8">
        <f>SalesDataTable[[#This Row],[Units Sold]]*SalesDataTable[[#This Row],[Unit Price]]</f>
        <v>46.68</v>
      </c>
      <c r="P585" s="9">
        <v>0.05</v>
      </c>
      <c r="Q585" s="21">
        <f>SalesDataTable[[#This Row],[Units Sold]]*SalesDataTable[[#This Row],[Unit Price]]*SalesDataTable[[#This Row],[Discount %]]</f>
        <v>2.3340000000000001</v>
      </c>
      <c r="R585" s="8">
        <v>18.350000000000001</v>
      </c>
      <c r="S585" s="8">
        <f t="shared" si="36"/>
        <v>44.345999999999997</v>
      </c>
      <c r="T585" s="8">
        <f t="shared" si="37"/>
        <v>18.350000000000001</v>
      </c>
      <c r="U585" s="8">
        <f t="shared" si="38"/>
        <v>25.995999999999995</v>
      </c>
      <c r="V585" s="10">
        <f t="shared" si="39"/>
        <v>0.58620845172056102</v>
      </c>
    </row>
    <row r="586" spans="1:22" ht="15.6" x14ac:dyDescent="0.3">
      <c r="A586" s="3">
        <v>3320</v>
      </c>
      <c r="B586" s="4">
        <v>46128</v>
      </c>
      <c r="C586" s="5">
        <f>YEAR(SalesDataTable[[#This Row],[Order Date]])</f>
        <v>2026</v>
      </c>
      <c r="D586" s="6" t="str">
        <f>"Q"&amp;ROUNDUP(MONTH(SalesDataTable[[#This Row],[Order Date]])/3,0)</f>
        <v>Q2</v>
      </c>
      <c r="E586" s="5">
        <f>MONTH(SalesDataTable[[#This Row],[Order Date]])</f>
        <v>4</v>
      </c>
      <c r="F586" s="6" t="str">
        <f>TEXT(SalesDataTable[[#This Row],[Order Date]],"MMM")</f>
        <v>Apr</v>
      </c>
      <c r="G586" s="5" t="s">
        <v>31</v>
      </c>
      <c r="H586" s="5" t="s">
        <v>72</v>
      </c>
      <c r="I586" s="5" t="s">
        <v>22</v>
      </c>
      <c r="J586" s="5" t="s">
        <v>36</v>
      </c>
      <c r="K586" s="5" t="s">
        <v>34</v>
      </c>
      <c r="L586" s="5" t="s">
        <v>68</v>
      </c>
      <c r="M586" s="7">
        <v>5</v>
      </c>
      <c r="N586" s="8">
        <v>164.31</v>
      </c>
      <c r="O586" s="8">
        <f>SalesDataTable[[#This Row],[Units Sold]]*SalesDataTable[[#This Row],[Unit Price]]</f>
        <v>821.55</v>
      </c>
      <c r="P586" s="9">
        <v>0.05</v>
      </c>
      <c r="Q586" s="21">
        <f>SalesDataTable[[#This Row],[Units Sold]]*SalesDataTable[[#This Row],[Unit Price]]*SalesDataTable[[#This Row],[Discount %]]</f>
        <v>41.077500000000001</v>
      </c>
      <c r="R586" s="8">
        <v>85.41</v>
      </c>
      <c r="S586" s="8">
        <f t="shared" si="36"/>
        <v>780.47249999999997</v>
      </c>
      <c r="T586" s="8">
        <f t="shared" si="37"/>
        <v>427.04999999999995</v>
      </c>
      <c r="U586" s="8">
        <f t="shared" si="38"/>
        <v>353.42250000000001</v>
      </c>
      <c r="V586" s="10">
        <f t="shared" si="39"/>
        <v>0.45283145786686912</v>
      </c>
    </row>
    <row r="587" spans="1:22" ht="15.6" x14ac:dyDescent="0.3">
      <c r="A587" s="3">
        <v>3321</v>
      </c>
      <c r="B587" s="4">
        <v>46128</v>
      </c>
      <c r="C587" s="5">
        <f>YEAR(SalesDataTable[[#This Row],[Order Date]])</f>
        <v>2026</v>
      </c>
      <c r="D587" s="6" t="str">
        <f>"Q"&amp;ROUNDUP(MONTH(SalesDataTable[[#This Row],[Order Date]])/3,0)</f>
        <v>Q2</v>
      </c>
      <c r="E587" s="5">
        <f>MONTH(SalesDataTable[[#This Row],[Order Date]])</f>
        <v>4</v>
      </c>
      <c r="F587" s="6" t="str">
        <f>TEXT(SalesDataTable[[#This Row],[Order Date]],"MMM")</f>
        <v>Apr</v>
      </c>
      <c r="G587" s="5" t="s">
        <v>26</v>
      </c>
      <c r="H587" s="5" t="s">
        <v>47</v>
      </c>
      <c r="I587" s="5" t="s">
        <v>22</v>
      </c>
      <c r="J587" s="5" t="s">
        <v>36</v>
      </c>
      <c r="K587" s="5" t="s">
        <v>34</v>
      </c>
      <c r="L587" s="5" t="s">
        <v>35</v>
      </c>
      <c r="M587" s="7">
        <v>3</v>
      </c>
      <c r="N587" s="8">
        <v>35.57</v>
      </c>
      <c r="O587" s="8">
        <f>SalesDataTable[[#This Row],[Units Sold]]*SalesDataTable[[#This Row],[Unit Price]]</f>
        <v>106.71000000000001</v>
      </c>
      <c r="P587" s="9">
        <v>0</v>
      </c>
      <c r="Q587" s="21">
        <f>SalesDataTable[[#This Row],[Units Sold]]*SalesDataTable[[#This Row],[Unit Price]]*SalesDataTable[[#This Row],[Discount %]]</f>
        <v>0</v>
      </c>
      <c r="R587" s="8">
        <v>13.67</v>
      </c>
      <c r="S587" s="8">
        <f t="shared" si="36"/>
        <v>106.71000000000001</v>
      </c>
      <c r="T587" s="8">
        <f t="shared" si="37"/>
        <v>41.01</v>
      </c>
      <c r="U587" s="8">
        <f t="shared" si="38"/>
        <v>65.700000000000017</v>
      </c>
      <c r="V587" s="10">
        <f t="shared" si="39"/>
        <v>0.61568737700309262</v>
      </c>
    </row>
    <row r="588" spans="1:22" ht="15.6" x14ac:dyDescent="0.3">
      <c r="A588" s="3">
        <v>5181</v>
      </c>
      <c r="B588" s="4">
        <v>46128</v>
      </c>
      <c r="C588" s="5">
        <f>YEAR(SalesDataTable[[#This Row],[Order Date]])</f>
        <v>2026</v>
      </c>
      <c r="D588" s="6" t="str">
        <f>"Q"&amp;ROUNDUP(MONTH(SalesDataTable[[#This Row],[Order Date]])/3,0)</f>
        <v>Q2</v>
      </c>
      <c r="E588" s="5">
        <f>MONTH(SalesDataTable[[#This Row],[Order Date]])</f>
        <v>4</v>
      </c>
      <c r="F588" s="6" t="str">
        <f>TEXT(SalesDataTable[[#This Row],[Order Date]],"MMM")</f>
        <v>Apr</v>
      </c>
      <c r="G588" s="5" t="s">
        <v>20</v>
      </c>
      <c r="H588" s="5" t="s">
        <v>21</v>
      </c>
      <c r="I588" s="5" t="s">
        <v>48</v>
      </c>
      <c r="J588" s="5" t="s">
        <v>33</v>
      </c>
      <c r="K588" s="5" t="s">
        <v>34</v>
      </c>
      <c r="L588" s="5" t="s">
        <v>52</v>
      </c>
      <c r="M588" s="7">
        <v>2</v>
      </c>
      <c r="N588" s="8">
        <v>45.51</v>
      </c>
      <c r="O588" s="8">
        <f>SalesDataTable[[#This Row],[Units Sold]]*SalesDataTable[[#This Row],[Unit Price]]</f>
        <v>91.02</v>
      </c>
      <c r="P588" s="9">
        <v>0.1</v>
      </c>
      <c r="Q588" s="21">
        <f>SalesDataTable[[#This Row],[Units Sold]]*SalesDataTable[[#This Row],[Unit Price]]*SalesDataTable[[#This Row],[Discount %]]</f>
        <v>9.1020000000000003</v>
      </c>
      <c r="R588" s="8">
        <v>18.809999999999999</v>
      </c>
      <c r="S588" s="8">
        <f t="shared" si="36"/>
        <v>81.917999999999992</v>
      </c>
      <c r="T588" s="8">
        <f t="shared" si="37"/>
        <v>37.619999999999997</v>
      </c>
      <c r="U588" s="8">
        <f t="shared" si="38"/>
        <v>44.297999999999995</v>
      </c>
      <c r="V588" s="10">
        <f t="shared" si="39"/>
        <v>0.54076027246758951</v>
      </c>
    </row>
    <row r="589" spans="1:22" ht="15.6" x14ac:dyDescent="0.3">
      <c r="A589" s="3">
        <v>5187</v>
      </c>
      <c r="B589" s="4">
        <v>46128</v>
      </c>
      <c r="C589" s="5">
        <f>YEAR(SalesDataTable[[#This Row],[Order Date]])</f>
        <v>2026</v>
      </c>
      <c r="D589" s="6" t="str">
        <f>"Q"&amp;ROUNDUP(MONTH(SalesDataTable[[#This Row],[Order Date]])/3,0)</f>
        <v>Q2</v>
      </c>
      <c r="E589" s="5">
        <f>MONTH(SalesDataTable[[#This Row],[Order Date]])</f>
        <v>4</v>
      </c>
      <c r="F589" s="6" t="str">
        <f>TEXT(SalesDataTable[[#This Row],[Order Date]],"MMM")</f>
        <v>Apr</v>
      </c>
      <c r="G589" s="5" t="s">
        <v>40</v>
      </c>
      <c r="H589" s="5" t="s">
        <v>53</v>
      </c>
      <c r="I589" s="5" t="s">
        <v>22</v>
      </c>
      <c r="J589" s="5" t="s">
        <v>23</v>
      </c>
      <c r="K589" s="5" t="s">
        <v>43</v>
      </c>
      <c r="L589" s="5" t="s">
        <v>49</v>
      </c>
      <c r="M589" s="7">
        <v>2</v>
      </c>
      <c r="N589" s="8">
        <v>198.32</v>
      </c>
      <c r="O589" s="8">
        <f>SalesDataTable[[#This Row],[Units Sold]]*SalesDataTable[[#This Row],[Unit Price]]</f>
        <v>396.64</v>
      </c>
      <c r="P589" s="9">
        <v>0</v>
      </c>
      <c r="Q589" s="21">
        <f>SalesDataTable[[#This Row],[Units Sold]]*SalesDataTable[[#This Row],[Unit Price]]*SalesDataTable[[#This Row],[Discount %]]</f>
        <v>0</v>
      </c>
      <c r="R589" s="8">
        <v>106.8</v>
      </c>
      <c r="S589" s="8">
        <f t="shared" si="36"/>
        <v>396.64</v>
      </c>
      <c r="T589" s="8">
        <f t="shared" si="37"/>
        <v>213.6</v>
      </c>
      <c r="U589" s="8">
        <f t="shared" si="38"/>
        <v>183.04</v>
      </c>
      <c r="V589" s="10">
        <f t="shared" si="39"/>
        <v>0.46147640177490923</v>
      </c>
    </row>
    <row r="590" spans="1:22" ht="15.6" x14ac:dyDescent="0.3">
      <c r="A590" s="3">
        <v>605</v>
      </c>
      <c r="B590" s="4">
        <v>46129</v>
      </c>
      <c r="C590" s="5">
        <f>YEAR(SalesDataTable[[#This Row],[Order Date]])</f>
        <v>2026</v>
      </c>
      <c r="D590" s="6" t="str">
        <f>"Q"&amp;ROUNDUP(MONTH(SalesDataTable[[#This Row],[Order Date]])/3,0)</f>
        <v>Q2</v>
      </c>
      <c r="E590" s="5">
        <f>MONTH(SalesDataTable[[#This Row],[Order Date]])</f>
        <v>4</v>
      </c>
      <c r="F590" s="6" t="str">
        <f>TEXT(SalesDataTable[[#This Row],[Order Date]],"MMM")</f>
        <v>Apr</v>
      </c>
      <c r="G590" s="5" t="s">
        <v>40</v>
      </c>
      <c r="H590" s="5" t="s">
        <v>53</v>
      </c>
      <c r="I590" s="5" t="s">
        <v>48</v>
      </c>
      <c r="J590" s="5" t="s">
        <v>36</v>
      </c>
      <c r="K590" s="5" t="s">
        <v>34</v>
      </c>
      <c r="L590" s="5" t="s">
        <v>64</v>
      </c>
      <c r="M590" s="7">
        <v>2</v>
      </c>
      <c r="N590" s="8">
        <v>130.94</v>
      </c>
      <c r="O590" s="8">
        <f>SalesDataTable[[#This Row],[Units Sold]]*SalesDataTable[[#This Row],[Unit Price]]</f>
        <v>261.88</v>
      </c>
      <c r="P590" s="9">
        <v>0</v>
      </c>
      <c r="Q590" s="21">
        <f>SalesDataTable[[#This Row],[Units Sold]]*SalesDataTable[[#This Row],[Unit Price]]*SalesDataTable[[#This Row],[Discount %]]</f>
        <v>0</v>
      </c>
      <c r="R590" s="8">
        <v>67.459999999999994</v>
      </c>
      <c r="S590" s="8">
        <f t="shared" si="36"/>
        <v>261.88</v>
      </c>
      <c r="T590" s="8">
        <f t="shared" si="37"/>
        <v>134.91999999999999</v>
      </c>
      <c r="U590" s="8">
        <f t="shared" si="38"/>
        <v>126.96000000000001</v>
      </c>
      <c r="V590" s="10">
        <f t="shared" si="39"/>
        <v>0.48480219948067821</v>
      </c>
    </row>
    <row r="591" spans="1:22" ht="15.6" x14ac:dyDescent="0.3">
      <c r="A591" s="3">
        <v>3244</v>
      </c>
      <c r="B591" s="4">
        <v>46129</v>
      </c>
      <c r="C591" s="5">
        <f>YEAR(SalesDataTable[[#This Row],[Order Date]])</f>
        <v>2026</v>
      </c>
      <c r="D591" s="6" t="str">
        <f>"Q"&amp;ROUNDUP(MONTH(SalesDataTable[[#This Row],[Order Date]])/3,0)</f>
        <v>Q2</v>
      </c>
      <c r="E591" s="5">
        <f>MONTH(SalesDataTable[[#This Row],[Order Date]])</f>
        <v>4</v>
      </c>
      <c r="F591" s="6" t="str">
        <f>TEXT(SalesDataTable[[#This Row],[Order Date]],"MMM")</f>
        <v>Apr</v>
      </c>
      <c r="G591" s="5" t="s">
        <v>26</v>
      </c>
      <c r="H591" s="5" t="s">
        <v>61</v>
      </c>
      <c r="I591" s="5" t="s">
        <v>48</v>
      </c>
      <c r="J591" s="5" t="s">
        <v>23</v>
      </c>
      <c r="K591" s="5" t="s">
        <v>34</v>
      </c>
      <c r="L591" s="5" t="s">
        <v>64</v>
      </c>
      <c r="M591" s="7">
        <v>1</v>
      </c>
      <c r="N591" s="8">
        <v>131.62</v>
      </c>
      <c r="O591" s="8">
        <f>SalesDataTable[[#This Row],[Units Sold]]*SalesDataTable[[#This Row],[Unit Price]]</f>
        <v>131.62</v>
      </c>
      <c r="P591" s="9">
        <v>0</v>
      </c>
      <c r="Q591" s="21">
        <f>SalesDataTable[[#This Row],[Units Sold]]*SalesDataTable[[#This Row],[Unit Price]]*SalesDataTable[[#This Row],[Discount %]]</f>
        <v>0</v>
      </c>
      <c r="R591" s="8">
        <v>66.95</v>
      </c>
      <c r="S591" s="8">
        <f t="shared" si="36"/>
        <v>131.62</v>
      </c>
      <c r="T591" s="8">
        <f t="shared" si="37"/>
        <v>66.95</v>
      </c>
      <c r="U591" s="8">
        <f t="shared" si="38"/>
        <v>64.67</v>
      </c>
      <c r="V591" s="10">
        <f t="shared" si="39"/>
        <v>0.49133870232487464</v>
      </c>
    </row>
    <row r="592" spans="1:22" ht="15.6" x14ac:dyDescent="0.3">
      <c r="A592" s="3">
        <v>4047</v>
      </c>
      <c r="B592" s="4">
        <v>46129</v>
      </c>
      <c r="C592" s="5">
        <f>YEAR(SalesDataTable[[#This Row],[Order Date]])</f>
        <v>2026</v>
      </c>
      <c r="D592" s="6" t="str">
        <f>"Q"&amp;ROUNDUP(MONTH(SalesDataTable[[#This Row],[Order Date]])/3,0)</f>
        <v>Q2</v>
      </c>
      <c r="E592" s="5">
        <f>MONTH(SalesDataTable[[#This Row],[Order Date]])</f>
        <v>4</v>
      </c>
      <c r="F592" s="6" t="str">
        <f>TEXT(SalesDataTable[[#This Row],[Order Date]],"MMM")</f>
        <v>Apr</v>
      </c>
      <c r="G592" s="5" t="s">
        <v>20</v>
      </c>
      <c r="H592" s="5" t="s">
        <v>21</v>
      </c>
      <c r="I592" s="5" t="s">
        <v>28</v>
      </c>
      <c r="J592" s="5" t="s">
        <v>36</v>
      </c>
      <c r="K592" s="5" t="s">
        <v>34</v>
      </c>
      <c r="L592" s="5" t="s">
        <v>68</v>
      </c>
      <c r="M592" s="7">
        <v>8</v>
      </c>
      <c r="N592" s="8">
        <v>168.34</v>
      </c>
      <c r="O592" s="8">
        <f>SalesDataTable[[#This Row],[Units Sold]]*SalesDataTable[[#This Row],[Unit Price]]</f>
        <v>1346.72</v>
      </c>
      <c r="P592" s="9">
        <v>0.15</v>
      </c>
      <c r="Q592" s="21">
        <f>SalesDataTable[[#This Row],[Units Sold]]*SalesDataTable[[#This Row],[Unit Price]]*SalesDataTable[[#This Row],[Discount %]]</f>
        <v>202.00800000000001</v>
      </c>
      <c r="R592" s="8">
        <v>88.7</v>
      </c>
      <c r="S592" s="8">
        <f t="shared" si="36"/>
        <v>1144.712</v>
      </c>
      <c r="T592" s="8">
        <f t="shared" si="37"/>
        <v>709.6</v>
      </c>
      <c r="U592" s="8">
        <f t="shared" si="38"/>
        <v>435.11199999999997</v>
      </c>
      <c r="V592" s="10">
        <f t="shared" si="39"/>
        <v>0.38010608781946897</v>
      </c>
    </row>
    <row r="593" spans="1:22" ht="15.6" x14ac:dyDescent="0.3">
      <c r="A593" s="3">
        <v>4101</v>
      </c>
      <c r="B593" s="4">
        <v>46129</v>
      </c>
      <c r="C593" s="5">
        <f>YEAR(SalesDataTable[[#This Row],[Order Date]])</f>
        <v>2026</v>
      </c>
      <c r="D593" s="6" t="str">
        <f>"Q"&amp;ROUNDUP(MONTH(SalesDataTable[[#This Row],[Order Date]])/3,0)</f>
        <v>Q2</v>
      </c>
      <c r="E593" s="5">
        <f>MONTH(SalesDataTable[[#This Row],[Order Date]])</f>
        <v>4</v>
      </c>
      <c r="F593" s="6" t="str">
        <f>TEXT(SalesDataTable[[#This Row],[Order Date]],"MMM")</f>
        <v>Apr</v>
      </c>
      <c r="G593" s="5" t="s">
        <v>26</v>
      </c>
      <c r="H593" s="5" t="s">
        <v>47</v>
      </c>
      <c r="I593" s="5" t="s">
        <v>22</v>
      </c>
      <c r="J593" s="5" t="s">
        <v>23</v>
      </c>
      <c r="K593" s="5" t="s">
        <v>43</v>
      </c>
      <c r="L593" s="5" t="s">
        <v>60</v>
      </c>
      <c r="M593" s="7">
        <v>1</v>
      </c>
      <c r="N593" s="8">
        <v>81.040000000000006</v>
      </c>
      <c r="O593" s="8">
        <f>SalesDataTable[[#This Row],[Units Sold]]*SalesDataTable[[#This Row],[Unit Price]]</f>
        <v>81.040000000000006</v>
      </c>
      <c r="P593" s="9">
        <v>0</v>
      </c>
      <c r="Q593" s="21">
        <f>SalesDataTable[[#This Row],[Units Sold]]*SalesDataTable[[#This Row],[Unit Price]]*SalesDataTable[[#This Row],[Discount %]]</f>
        <v>0</v>
      </c>
      <c r="R593" s="8">
        <v>39.97</v>
      </c>
      <c r="S593" s="8">
        <f t="shared" si="36"/>
        <v>81.040000000000006</v>
      </c>
      <c r="T593" s="8">
        <f t="shared" si="37"/>
        <v>39.97</v>
      </c>
      <c r="U593" s="8">
        <f t="shared" si="38"/>
        <v>41.070000000000007</v>
      </c>
      <c r="V593" s="10">
        <f t="shared" si="39"/>
        <v>0.50678677196446209</v>
      </c>
    </row>
    <row r="594" spans="1:22" ht="15.6" x14ac:dyDescent="0.3">
      <c r="A594" s="3">
        <v>4537</v>
      </c>
      <c r="B594" s="4">
        <v>46129</v>
      </c>
      <c r="C594" s="5">
        <f>YEAR(SalesDataTable[[#This Row],[Order Date]])</f>
        <v>2026</v>
      </c>
      <c r="D594" s="6" t="str">
        <f>"Q"&amp;ROUNDUP(MONTH(SalesDataTable[[#This Row],[Order Date]])/3,0)</f>
        <v>Q2</v>
      </c>
      <c r="E594" s="5">
        <f>MONTH(SalesDataTable[[#This Row],[Order Date]])</f>
        <v>4</v>
      </c>
      <c r="F594" s="6" t="str">
        <f>TEXT(SalesDataTable[[#This Row],[Order Date]],"MMM")</f>
        <v>Apr</v>
      </c>
      <c r="G594" s="5" t="s">
        <v>40</v>
      </c>
      <c r="H594" s="5" t="s">
        <v>53</v>
      </c>
      <c r="I594" s="5" t="s">
        <v>22</v>
      </c>
      <c r="J594" s="5" t="s">
        <v>36</v>
      </c>
      <c r="K594" s="5" t="s">
        <v>43</v>
      </c>
      <c r="L594" s="5" t="s">
        <v>60</v>
      </c>
      <c r="M594" s="7">
        <v>3</v>
      </c>
      <c r="N594" s="8">
        <v>81.53</v>
      </c>
      <c r="O594" s="8">
        <f>SalesDataTable[[#This Row],[Units Sold]]*SalesDataTable[[#This Row],[Unit Price]]</f>
        <v>244.59</v>
      </c>
      <c r="P594" s="9">
        <v>0.05</v>
      </c>
      <c r="Q594" s="21">
        <f>SalesDataTable[[#This Row],[Units Sold]]*SalesDataTable[[#This Row],[Unit Price]]*SalesDataTable[[#This Row],[Discount %]]</f>
        <v>12.229500000000002</v>
      </c>
      <c r="R594" s="8">
        <v>38.630000000000003</v>
      </c>
      <c r="S594" s="8">
        <f t="shared" si="36"/>
        <v>232.3605</v>
      </c>
      <c r="T594" s="8">
        <f t="shared" si="37"/>
        <v>115.89000000000001</v>
      </c>
      <c r="U594" s="8">
        <f t="shared" si="38"/>
        <v>116.47049999999999</v>
      </c>
      <c r="V594" s="10">
        <f t="shared" si="39"/>
        <v>0.50124913657872139</v>
      </c>
    </row>
    <row r="595" spans="1:22" ht="15.6" x14ac:dyDescent="0.3">
      <c r="A595" s="3">
        <v>754</v>
      </c>
      <c r="B595" s="4">
        <v>46130</v>
      </c>
      <c r="C595" s="5">
        <f>YEAR(SalesDataTable[[#This Row],[Order Date]])</f>
        <v>2026</v>
      </c>
      <c r="D595" s="6" t="str">
        <f>"Q"&amp;ROUNDUP(MONTH(SalesDataTable[[#This Row],[Order Date]])/3,0)</f>
        <v>Q2</v>
      </c>
      <c r="E595" s="5">
        <f>MONTH(SalesDataTable[[#This Row],[Order Date]])</f>
        <v>4</v>
      </c>
      <c r="F595" s="6" t="str">
        <f>TEXT(SalesDataTable[[#This Row],[Order Date]],"MMM")</f>
        <v>Apr</v>
      </c>
      <c r="G595" s="5" t="s">
        <v>31</v>
      </c>
      <c r="H595" s="5" t="s">
        <v>59</v>
      </c>
      <c r="I595" s="5" t="s">
        <v>48</v>
      </c>
      <c r="J595" s="5" t="s">
        <v>23</v>
      </c>
      <c r="K595" s="5" t="s">
        <v>24</v>
      </c>
      <c r="L595" s="5" t="s">
        <v>50</v>
      </c>
      <c r="M595" s="7">
        <v>3</v>
      </c>
      <c r="N595" s="8">
        <v>104.8</v>
      </c>
      <c r="O595" s="8">
        <f>SalesDataTable[[#This Row],[Units Sold]]*SalesDataTable[[#This Row],[Unit Price]]</f>
        <v>314.39999999999998</v>
      </c>
      <c r="P595" s="9">
        <v>0.1</v>
      </c>
      <c r="Q595" s="21">
        <f>SalesDataTable[[#This Row],[Units Sold]]*SalesDataTable[[#This Row],[Unit Price]]*SalesDataTable[[#This Row],[Discount %]]</f>
        <v>31.439999999999998</v>
      </c>
      <c r="R595" s="8">
        <v>50.59</v>
      </c>
      <c r="S595" s="8">
        <f t="shared" si="36"/>
        <v>282.95999999999998</v>
      </c>
      <c r="T595" s="8">
        <f t="shared" si="37"/>
        <v>151.77000000000001</v>
      </c>
      <c r="U595" s="8">
        <f t="shared" si="38"/>
        <v>131.18999999999997</v>
      </c>
      <c r="V595" s="10">
        <f t="shared" si="39"/>
        <v>0.46363443596268017</v>
      </c>
    </row>
    <row r="596" spans="1:22" ht="15.6" x14ac:dyDescent="0.3">
      <c r="A596" s="3">
        <v>1340</v>
      </c>
      <c r="B596" s="4">
        <v>46130</v>
      </c>
      <c r="C596" s="5">
        <f>YEAR(SalesDataTable[[#This Row],[Order Date]])</f>
        <v>2026</v>
      </c>
      <c r="D596" s="6" t="str">
        <f>"Q"&amp;ROUNDUP(MONTH(SalesDataTable[[#This Row],[Order Date]])/3,0)</f>
        <v>Q2</v>
      </c>
      <c r="E596" s="5">
        <f>MONTH(SalesDataTable[[#This Row],[Order Date]])</f>
        <v>4</v>
      </c>
      <c r="F596" s="6" t="str">
        <f>TEXT(SalesDataTable[[#This Row],[Order Date]],"MMM")</f>
        <v>Apr</v>
      </c>
      <c r="G596" s="5" t="s">
        <v>40</v>
      </c>
      <c r="H596" s="5" t="s">
        <v>53</v>
      </c>
      <c r="I596" s="5" t="s">
        <v>22</v>
      </c>
      <c r="J596" s="5" t="s">
        <v>33</v>
      </c>
      <c r="K596" s="5" t="s">
        <v>54</v>
      </c>
      <c r="L596" s="5" t="s">
        <v>65</v>
      </c>
      <c r="M596" s="7">
        <v>2</v>
      </c>
      <c r="N596" s="8">
        <v>51.24</v>
      </c>
      <c r="O596" s="8">
        <f>SalesDataTable[[#This Row],[Units Sold]]*SalesDataTable[[#This Row],[Unit Price]]</f>
        <v>102.48</v>
      </c>
      <c r="P596" s="9">
        <v>0</v>
      </c>
      <c r="Q596" s="21">
        <f>SalesDataTable[[#This Row],[Units Sold]]*SalesDataTable[[#This Row],[Unit Price]]*SalesDataTable[[#This Row],[Discount %]]</f>
        <v>0</v>
      </c>
      <c r="R596" s="8">
        <v>22.52</v>
      </c>
      <c r="S596" s="8">
        <f t="shared" si="36"/>
        <v>102.48</v>
      </c>
      <c r="T596" s="8">
        <f t="shared" si="37"/>
        <v>45.04</v>
      </c>
      <c r="U596" s="8">
        <f t="shared" si="38"/>
        <v>57.440000000000005</v>
      </c>
      <c r="V596" s="10">
        <f t="shared" si="39"/>
        <v>0.56049960967993762</v>
      </c>
    </row>
    <row r="597" spans="1:22" ht="15.6" x14ac:dyDescent="0.3">
      <c r="A597" s="3">
        <v>1444</v>
      </c>
      <c r="B597" s="4">
        <v>46130</v>
      </c>
      <c r="C597" s="5">
        <f>YEAR(SalesDataTable[[#This Row],[Order Date]])</f>
        <v>2026</v>
      </c>
      <c r="D597" s="6" t="str">
        <f>"Q"&amp;ROUNDUP(MONTH(SalesDataTable[[#This Row],[Order Date]])/3,0)</f>
        <v>Q2</v>
      </c>
      <c r="E597" s="5">
        <f>MONTH(SalesDataTable[[#This Row],[Order Date]])</f>
        <v>4</v>
      </c>
      <c r="F597" s="6" t="str">
        <f>TEXT(SalesDataTable[[#This Row],[Order Date]],"MMM")</f>
        <v>Apr</v>
      </c>
      <c r="G597" s="5" t="s">
        <v>31</v>
      </c>
      <c r="H597" s="5" t="s">
        <v>59</v>
      </c>
      <c r="I597" s="5" t="s">
        <v>39</v>
      </c>
      <c r="J597" s="5" t="s">
        <v>23</v>
      </c>
      <c r="K597" s="5" t="s">
        <v>43</v>
      </c>
      <c r="L597" s="5" t="s">
        <v>71</v>
      </c>
      <c r="M597" s="7">
        <v>1</v>
      </c>
      <c r="N597" s="8">
        <v>120.52</v>
      </c>
      <c r="O597" s="8">
        <f>SalesDataTable[[#This Row],[Units Sold]]*SalesDataTable[[#This Row],[Unit Price]]</f>
        <v>120.52</v>
      </c>
      <c r="P597" s="9">
        <v>0.1</v>
      </c>
      <c r="Q597" s="21">
        <f>SalesDataTable[[#This Row],[Units Sold]]*SalesDataTable[[#This Row],[Unit Price]]*SalesDataTable[[#This Row],[Discount %]]</f>
        <v>12.052</v>
      </c>
      <c r="R597" s="8">
        <v>59.01</v>
      </c>
      <c r="S597" s="8">
        <f t="shared" si="36"/>
        <v>108.468</v>
      </c>
      <c r="T597" s="8">
        <f t="shared" si="37"/>
        <v>59.01</v>
      </c>
      <c r="U597" s="8">
        <f t="shared" si="38"/>
        <v>49.458000000000006</v>
      </c>
      <c r="V597" s="10">
        <f t="shared" si="39"/>
        <v>0.45596858059519862</v>
      </c>
    </row>
    <row r="598" spans="1:22" ht="15.6" x14ac:dyDescent="0.3">
      <c r="A598" s="3">
        <v>2390</v>
      </c>
      <c r="B598" s="4">
        <v>46130</v>
      </c>
      <c r="C598" s="5">
        <f>YEAR(SalesDataTable[[#This Row],[Order Date]])</f>
        <v>2026</v>
      </c>
      <c r="D598" s="6" t="str">
        <f>"Q"&amp;ROUNDUP(MONTH(SalesDataTable[[#This Row],[Order Date]])/3,0)</f>
        <v>Q2</v>
      </c>
      <c r="E598" s="5">
        <f>MONTH(SalesDataTable[[#This Row],[Order Date]])</f>
        <v>4</v>
      </c>
      <c r="F598" s="6" t="str">
        <f>TEXT(SalesDataTable[[#This Row],[Order Date]],"MMM")</f>
        <v>Apr</v>
      </c>
      <c r="G598" s="5" t="s">
        <v>40</v>
      </c>
      <c r="H598" s="5" t="s">
        <v>53</v>
      </c>
      <c r="I598" s="5" t="s">
        <v>39</v>
      </c>
      <c r="J598" s="5" t="s">
        <v>23</v>
      </c>
      <c r="K598" s="5" t="s">
        <v>43</v>
      </c>
      <c r="L598" s="5" t="s">
        <v>60</v>
      </c>
      <c r="M598" s="7">
        <v>1</v>
      </c>
      <c r="N598" s="8">
        <v>80.98</v>
      </c>
      <c r="O598" s="8">
        <f>SalesDataTable[[#This Row],[Units Sold]]*SalesDataTable[[#This Row],[Unit Price]]</f>
        <v>80.98</v>
      </c>
      <c r="P598" s="9">
        <v>0</v>
      </c>
      <c r="Q598" s="21">
        <f>SalesDataTable[[#This Row],[Units Sold]]*SalesDataTable[[#This Row],[Unit Price]]*SalesDataTable[[#This Row],[Discount %]]</f>
        <v>0</v>
      </c>
      <c r="R598" s="8">
        <v>40.19</v>
      </c>
      <c r="S598" s="8">
        <f t="shared" si="36"/>
        <v>80.98</v>
      </c>
      <c r="T598" s="8">
        <f t="shared" si="37"/>
        <v>40.19</v>
      </c>
      <c r="U598" s="8">
        <f t="shared" si="38"/>
        <v>40.790000000000006</v>
      </c>
      <c r="V598" s="10">
        <f t="shared" si="39"/>
        <v>0.50370461842430236</v>
      </c>
    </row>
    <row r="599" spans="1:22" ht="15.6" x14ac:dyDescent="0.3">
      <c r="A599" s="3">
        <v>3076</v>
      </c>
      <c r="B599" s="4">
        <v>46130</v>
      </c>
      <c r="C599" s="5">
        <f>YEAR(SalesDataTable[[#This Row],[Order Date]])</f>
        <v>2026</v>
      </c>
      <c r="D599" s="6" t="str">
        <f>"Q"&amp;ROUNDUP(MONTH(SalesDataTable[[#This Row],[Order Date]])/3,0)</f>
        <v>Q2</v>
      </c>
      <c r="E599" s="5">
        <f>MONTH(SalesDataTable[[#This Row],[Order Date]])</f>
        <v>4</v>
      </c>
      <c r="F599" s="6" t="str">
        <f>TEXT(SalesDataTable[[#This Row],[Order Date]],"MMM")</f>
        <v>Apr</v>
      </c>
      <c r="G599" s="5" t="s">
        <v>31</v>
      </c>
      <c r="H599" s="5" t="s">
        <v>32</v>
      </c>
      <c r="I599" s="5" t="s">
        <v>22</v>
      </c>
      <c r="J599" s="5" t="s">
        <v>36</v>
      </c>
      <c r="K599" s="5" t="s">
        <v>43</v>
      </c>
      <c r="L599" s="5" t="s">
        <v>60</v>
      </c>
      <c r="M599" s="7">
        <v>2</v>
      </c>
      <c r="N599" s="8">
        <v>82.58</v>
      </c>
      <c r="O599" s="8">
        <f>SalesDataTable[[#This Row],[Units Sold]]*SalesDataTable[[#This Row],[Unit Price]]</f>
        <v>165.16</v>
      </c>
      <c r="P599" s="9">
        <v>0.1</v>
      </c>
      <c r="Q599" s="21">
        <f>SalesDataTable[[#This Row],[Units Sold]]*SalesDataTable[[#This Row],[Unit Price]]*SalesDataTable[[#This Row],[Discount %]]</f>
        <v>16.516000000000002</v>
      </c>
      <c r="R599" s="8">
        <v>39.93</v>
      </c>
      <c r="S599" s="8">
        <f t="shared" si="36"/>
        <v>148.64400000000001</v>
      </c>
      <c r="T599" s="8">
        <f t="shared" si="37"/>
        <v>79.86</v>
      </c>
      <c r="U599" s="8">
        <f t="shared" si="38"/>
        <v>68.784000000000006</v>
      </c>
      <c r="V599" s="10">
        <f t="shared" si="39"/>
        <v>0.46274319851457174</v>
      </c>
    </row>
    <row r="600" spans="1:22" ht="15.6" x14ac:dyDescent="0.3">
      <c r="A600" s="3">
        <v>3157</v>
      </c>
      <c r="B600" s="4">
        <v>46130</v>
      </c>
      <c r="C600" s="5">
        <f>YEAR(SalesDataTable[[#This Row],[Order Date]])</f>
        <v>2026</v>
      </c>
      <c r="D600" s="6" t="str">
        <f>"Q"&amp;ROUNDUP(MONTH(SalesDataTable[[#This Row],[Order Date]])/3,0)</f>
        <v>Q2</v>
      </c>
      <c r="E600" s="5">
        <f>MONTH(SalesDataTable[[#This Row],[Order Date]])</f>
        <v>4</v>
      </c>
      <c r="F600" s="6" t="str">
        <f>TEXT(SalesDataTable[[#This Row],[Order Date]],"MMM")</f>
        <v>Apr</v>
      </c>
      <c r="G600" s="5" t="s">
        <v>40</v>
      </c>
      <c r="H600" s="5" t="s">
        <v>53</v>
      </c>
      <c r="I600" s="5" t="s">
        <v>22</v>
      </c>
      <c r="J600" s="5" t="s">
        <v>33</v>
      </c>
      <c r="K600" s="5" t="s">
        <v>43</v>
      </c>
      <c r="L600" s="5" t="s">
        <v>49</v>
      </c>
      <c r="M600" s="7">
        <v>2</v>
      </c>
      <c r="N600" s="8">
        <v>200.36</v>
      </c>
      <c r="O600" s="8">
        <f>SalesDataTable[[#This Row],[Units Sold]]*SalesDataTable[[#This Row],[Unit Price]]</f>
        <v>400.72</v>
      </c>
      <c r="P600" s="9">
        <v>0</v>
      </c>
      <c r="Q600" s="21">
        <f>SalesDataTable[[#This Row],[Units Sold]]*SalesDataTable[[#This Row],[Unit Price]]*SalesDataTable[[#This Row],[Discount %]]</f>
        <v>0</v>
      </c>
      <c r="R600" s="8">
        <v>105.12</v>
      </c>
      <c r="S600" s="8">
        <f t="shared" si="36"/>
        <v>400.72</v>
      </c>
      <c r="T600" s="8">
        <f t="shared" si="37"/>
        <v>210.24</v>
      </c>
      <c r="U600" s="8">
        <f t="shared" si="38"/>
        <v>190.48000000000002</v>
      </c>
      <c r="V600" s="10">
        <f t="shared" si="39"/>
        <v>0.47534438011579161</v>
      </c>
    </row>
    <row r="601" spans="1:22" ht="15.6" x14ac:dyDescent="0.3">
      <c r="A601" s="3">
        <v>4516</v>
      </c>
      <c r="B601" s="4">
        <v>46130</v>
      </c>
      <c r="C601" s="5">
        <f>YEAR(SalesDataTable[[#This Row],[Order Date]])</f>
        <v>2026</v>
      </c>
      <c r="D601" s="6" t="str">
        <f>"Q"&amp;ROUNDUP(MONTH(SalesDataTable[[#This Row],[Order Date]])/3,0)</f>
        <v>Q2</v>
      </c>
      <c r="E601" s="5">
        <f>MONTH(SalesDataTable[[#This Row],[Order Date]])</f>
        <v>4</v>
      </c>
      <c r="F601" s="6" t="str">
        <f>TEXT(SalesDataTable[[#This Row],[Order Date]],"MMM")</f>
        <v>Apr</v>
      </c>
      <c r="G601" s="5" t="s">
        <v>31</v>
      </c>
      <c r="H601" s="5" t="s">
        <v>45</v>
      </c>
      <c r="I601" s="5" t="s">
        <v>22</v>
      </c>
      <c r="J601" s="5" t="s">
        <v>23</v>
      </c>
      <c r="K601" s="5" t="s">
        <v>43</v>
      </c>
      <c r="L601" s="5" t="s">
        <v>49</v>
      </c>
      <c r="M601" s="7">
        <v>1</v>
      </c>
      <c r="N601" s="8">
        <v>196.24</v>
      </c>
      <c r="O601" s="8">
        <f>SalesDataTable[[#This Row],[Units Sold]]*SalesDataTable[[#This Row],[Unit Price]]</f>
        <v>196.24</v>
      </c>
      <c r="P601" s="9">
        <v>0</v>
      </c>
      <c r="Q601" s="21">
        <f>SalesDataTable[[#This Row],[Units Sold]]*SalesDataTable[[#This Row],[Unit Price]]*SalesDataTable[[#This Row],[Discount %]]</f>
        <v>0</v>
      </c>
      <c r="R601" s="8">
        <v>106.34</v>
      </c>
      <c r="S601" s="8">
        <f t="shared" si="36"/>
        <v>196.24</v>
      </c>
      <c r="T601" s="8">
        <f t="shared" si="37"/>
        <v>106.34</v>
      </c>
      <c r="U601" s="8">
        <f t="shared" si="38"/>
        <v>89.9</v>
      </c>
      <c r="V601" s="10">
        <f t="shared" si="39"/>
        <v>0.45811251528740321</v>
      </c>
    </row>
    <row r="602" spans="1:22" ht="15.6" x14ac:dyDescent="0.3">
      <c r="A602" s="3">
        <v>5119</v>
      </c>
      <c r="B602" s="4">
        <v>46130</v>
      </c>
      <c r="C602" s="5">
        <f>YEAR(SalesDataTable[[#This Row],[Order Date]])</f>
        <v>2026</v>
      </c>
      <c r="D602" s="6" t="str">
        <f>"Q"&amp;ROUNDUP(MONTH(SalesDataTable[[#This Row],[Order Date]])/3,0)</f>
        <v>Q2</v>
      </c>
      <c r="E602" s="5">
        <f>MONTH(SalesDataTable[[#This Row],[Order Date]])</f>
        <v>4</v>
      </c>
      <c r="F602" s="6" t="str">
        <f>TEXT(SalesDataTable[[#This Row],[Order Date]],"MMM")</f>
        <v>Apr</v>
      </c>
      <c r="G602" s="5" t="s">
        <v>20</v>
      </c>
      <c r="H602" s="5" t="s">
        <v>70</v>
      </c>
      <c r="I602" s="5" t="s">
        <v>22</v>
      </c>
      <c r="J602" s="5" t="s">
        <v>36</v>
      </c>
      <c r="K602" s="5" t="s">
        <v>29</v>
      </c>
      <c r="L602" s="5" t="s">
        <v>30</v>
      </c>
      <c r="M602" s="7">
        <v>1</v>
      </c>
      <c r="N602" s="8">
        <v>93.32</v>
      </c>
      <c r="O602" s="8">
        <f>SalesDataTable[[#This Row],[Units Sold]]*SalesDataTable[[#This Row],[Unit Price]]</f>
        <v>93.32</v>
      </c>
      <c r="P602" s="9">
        <v>0</v>
      </c>
      <c r="Q602" s="21">
        <f>SalesDataTable[[#This Row],[Units Sold]]*SalesDataTable[[#This Row],[Unit Price]]*SalesDataTable[[#This Row],[Discount %]]</f>
        <v>0</v>
      </c>
      <c r="R602" s="8">
        <v>44.82</v>
      </c>
      <c r="S602" s="8">
        <f t="shared" si="36"/>
        <v>93.32</v>
      </c>
      <c r="T602" s="8">
        <f t="shared" si="37"/>
        <v>44.82</v>
      </c>
      <c r="U602" s="8">
        <f t="shared" si="38"/>
        <v>48.499999999999993</v>
      </c>
      <c r="V602" s="10">
        <f t="shared" si="39"/>
        <v>0.51971710244320612</v>
      </c>
    </row>
    <row r="603" spans="1:22" ht="15.6" x14ac:dyDescent="0.3">
      <c r="A603" s="3">
        <v>125</v>
      </c>
      <c r="B603" s="4">
        <v>46131</v>
      </c>
      <c r="C603" s="5">
        <f>YEAR(SalesDataTable[[#This Row],[Order Date]])</f>
        <v>2026</v>
      </c>
      <c r="D603" s="6" t="str">
        <f>"Q"&amp;ROUNDUP(MONTH(SalesDataTable[[#This Row],[Order Date]])/3,0)</f>
        <v>Q2</v>
      </c>
      <c r="E603" s="5">
        <f>MONTH(SalesDataTable[[#This Row],[Order Date]])</f>
        <v>4</v>
      </c>
      <c r="F603" s="6" t="str">
        <f>TEXT(SalesDataTable[[#This Row],[Order Date]],"MMM")</f>
        <v>Apr</v>
      </c>
      <c r="G603" s="5" t="s">
        <v>40</v>
      </c>
      <c r="H603" s="5" t="s">
        <v>51</v>
      </c>
      <c r="I603" s="5" t="s">
        <v>22</v>
      </c>
      <c r="J603" s="5" t="s">
        <v>23</v>
      </c>
      <c r="K603" s="5" t="s">
        <v>24</v>
      </c>
      <c r="L603" s="5" t="s">
        <v>50</v>
      </c>
      <c r="M603" s="7">
        <v>2</v>
      </c>
      <c r="N603" s="8">
        <v>101.61</v>
      </c>
      <c r="O603" s="8">
        <f>SalesDataTable[[#This Row],[Units Sold]]*SalesDataTable[[#This Row],[Unit Price]]</f>
        <v>203.22</v>
      </c>
      <c r="P603" s="9">
        <v>0</v>
      </c>
      <c r="Q603" s="21">
        <f>SalesDataTable[[#This Row],[Units Sold]]*SalesDataTable[[#This Row],[Unit Price]]*SalesDataTable[[#This Row],[Discount %]]</f>
        <v>0</v>
      </c>
      <c r="R603" s="8">
        <v>49.9</v>
      </c>
      <c r="S603" s="8">
        <f t="shared" si="36"/>
        <v>203.22</v>
      </c>
      <c r="T603" s="8">
        <f t="shared" si="37"/>
        <v>99.8</v>
      </c>
      <c r="U603" s="8">
        <f t="shared" si="38"/>
        <v>103.42</v>
      </c>
      <c r="V603" s="10">
        <f t="shared" si="39"/>
        <v>0.50890660368074014</v>
      </c>
    </row>
    <row r="604" spans="1:22" ht="15.6" x14ac:dyDescent="0.3">
      <c r="A604" s="3">
        <v>728</v>
      </c>
      <c r="B604" s="4">
        <v>46131</v>
      </c>
      <c r="C604" s="5">
        <f>YEAR(SalesDataTable[[#This Row],[Order Date]])</f>
        <v>2026</v>
      </c>
      <c r="D604" s="6" t="str">
        <f>"Q"&amp;ROUNDUP(MONTH(SalesDataTable[[#This Row],[Order Date]])/3,0)</f>
        <v>Q2</v>
      </c>
      <c r="E604" s="5">
        <f>MONTH(SalesDataTable[[#This Row],[Order Date]])</f>
        <v>4</v>
      </c>
      <c r="F604" s="6" t="str">
        <f>TEXT(SalesDataTable[[#This Row],[Order Date]],"MMM")</f>
        <v>Apr</v>
      </c>
      <c r="G604" s="5" t="s">
        <v>26</v>
      </c>
      <c r="H604" s="5" t="s">
        <v>69</v>
      </c>
      <c r="I604" s="5" t="s">
        <v>22</v>
      </c>
      <c r="J604" s="5" t="s">
        <v>23</v>
      </c>
      <c r="K604" s="5" t="s">
        <v>24</v>
      </c>
      <c r="L604" s="5" t="s">
        <v>50</v>
      </c>
      <c r="M604" s="7">
        <v>1</v>
      </c>
      <c r="N604" s="8">
        <v>104.91</v>
      </c>
      <c r="O604" s="8">
        <f>SalesDataTable[[#This Row],[Units Sold]]*SalesDataTable[[#This Row],[Unit Price]]</f>
        <v>104.91</v>
      </c>
      <c r="P604" s="9">
        <v>0</v>
      </c>
      <c r="Q604" s="21">
        <f>SalesDataTable[[#This Row],[Units Sold]]*SalesDataTable[[#This Row],[Unit Price]]*SalesDataTable[[#This Row],[Discount %]]</f>
        <v>0</v>
      </c>
      <c r="R604" s="8">
        <v>51.68</v>
      </c>
      <c r="S604" s="8">
        <f t="shared" si="36"/>
        <v>104.91</v>
      </c>
      <c r="T604" s="8">
        <f t="shared" si="37"/>
        <v>51.68</v>
      </c>
      <c r="U604" s="8">
        <f t="shared" si="38"/>
        <v>53.23</v>
      </c>
      <c r="V604" s="10">
        <f t="shared" si="39"/>
        <v>0.50738728433895719</v>
      </c>
    </row>
    <row r="605" spans="1:22" ht="15.6" x14ac:dyDescent="0.3">
      <c r="A605" s="3">
        <v>1271</v>
      </c>
      <c r="B605" s="4">
        <v>46131</v>
      </c>
      <c r="C605" s="5">
        <f>YEAR(SalesDataTable[[#This Row],[Order Date]])</f>
        <v>2026</v>
      </c>
      <c r="D605" s="6" t="str">
        <f>"Q"&amp;ROUNDUP(MONTH(SalesDataTable[[#This Row],[Order Date]])/3,0)</f>
        <v>Q2</v>
      </c>
      <c r="E605" s="5">
        <f>MONTH(SalesDataTable[[#This Row],[Order Date]])</f>
        <v>4</v>
      </c>
      <c r="F605" s="6" t="str">
        <f>TEXT(SalesDataTable[[#This Row],[Order Date]],"MMM")</f>
        <v>Apr</v>
      </c>
      <c r="G605" s="5" t="s">
        <v>31</v>
      </c>
      <c r="H605" s="5" t="s">
        <v>32</v>
      </c>
      <c r="I605" s="5" t="s">
        <v>28</v>
      </c>
      <c r="J605" s="5" t="s">
        <v>36</v>
      </c>
      <c r="K605" s="5" t="s">
        <v>54</v>
      </c>
      <c r="L605" s="5" t="s">
        <v>55</v>
      </c>
      <c r="M605" s="7">
        <v>8</v>
      </c>
      <c r="N605" s="8">
        <v>39.99</v>
      </c>
      <c r="O605" s="8">
        <f>SalesDataTable[[#This Row],[Units Sold]]*SalesDataTable[[#This Row],[Unit Price]]</f>
        <v>319.92</v>
      </c>
      <c r="P605" s="9">
        <v>0.15</v>
      </c>
      <c r="Q605" s="21">
        <f>SalesDataTable[[#This Row],[Units Sold]]*SalesDataTable[[#This Row],[Unit Price]]*SalesDataTable[[#This Row],[Discount %]]</f>
        <v>47.988</v>
      </c>
      <c r="R605" s="8">
        <v>14.92</v>
      </c>
      <c r="S605" s="8">
        <f t="shared" si="36"/>
        <v>271.93200000000002</v>
      </c>
      <c r="T605" s="8">
        <f t="shared" si="37"/>
        <v>119.36</v>
      </c>
      <c r="U605" s="8">
        <f t="shared" si="38"/>
        <v>152.572</v>
      </c>
      <c r="V605" s="10">
        <f t="shared" si="39"/>
        <v>0.56106673727255341</v>
      </c>
    </row>
    <row r="606" spans="1:22" ht="15.6" x14ac:dyDescent="0.3">
      <c r="A606" s="3">
        <v>1284</v>
      </c>
      <c r="B606" s="4">
        <v>46131</v>
      </c>
      <c r="C606" s="5">
        <f>YEAR(SalesDataTable[[#This Row],[Order Date]])</f>
        <v>2026</v>
      </c>
      <c r="D606" s="6" t="str">
        <f>"Q"&amp;ROUNDUP(MONTH(SalesDataTable[[#This Row],[Order Date]])/3,0)</f>
        <v>Q2</v>
      </c>
      <c r="E606" s="5">
        <f>MONTH(SalesDataTable[[#This Row],[Order Date]])</f>
        <v>4</v>
      </c>
      <c r="F606" s="6" t="str">
        <f>TEXT(SalesDataTable[[#This Row],[Order Date]],"MMM")</f>
        <v>Apr</v>
      </c>
      <c r="G606" s="5" t="s">
        <v>26</v>
      </c>
      <c r="H606" s="5" t="s">
        <v>63</v>
      </c>
      <c r="I606" s="5" t="s">
        <v>39</v>
      </c>
      <c r="J606" s="5" t="s">
        <v>33</v>
      </c>
      <c r="K606" s="5" t="s">
        <v>34</v>
      </c>
      <c r="L606" s="5" t="s">
        <v>64</v>
      </c>
      <c r="M606" s="7">
        <v>1</v>
      </c>
      <c r="N606" s="8">
        <v>136.01</v>
      </c>
      <c r="O606" s="8">
        <f>SalesDataTable[[#This Row],[Units Sold]]*SalesDataTable[[#This Row],[Unit Price]]</f>
        <v>136.01</v>
      </c>
      <c r="P606" s="9">
        <v>0</v>
      </c>
      <c r="Q606" s="21">
        <f>SalesDataTable[[#This Row],[Units Sold]]*SalesDataTable[[#This Row],[Unit Price]]*SalesDataTable[[#This Row],[Discount %]]</f>
        <v>0</v>
      </c>
      <c r="R606" s="8">
        <v>66.59</v>
      </c>
      <c r="S606" s="8">
        <f t="shared" si="36"/>
        <v>136.01</v>
      </c>
      <c r="T606" s="8">
        <f t="shared" si="37"/>
        <v>66.59</v>
      </c>
      <c r="U606" s="8">
        <f t="shared" si="38"/>
        <v>69.419999999999987</v>
      </c>
      <c r="V606" s="10">
        <f t="shared" si="39"/>
        <v>0.51040364679067707</v>
      </c>
    </row>
    <row r="607" spans="1:22" ht="15.6" x14ac:dyDescent="0.3">
      <c r="A607" s="3">
        <v>1657</v>
      </c>
      <c r="B607" s="4">
        <v>46131</v>
      </c>
      <c r="C607" s="5">
        <f>YEAR(SalesDataTable[[#This Row],[Order Date]])</f>
        <v>2026</v>
      </c>
      <c r="D607" s="6" t="str">
        <f>"Q"&amp;ROUNDUP(MONTH(SalesDataTable[[#This Row],[Order Date]])/3,0)</f>
        <v>Q2</v>
      </c>
      <c r="E607" s="5">
        <f>MONTH(SalesDataTable[[#This Row],[Order Date]])</f>
        <v>4</v>
      </c>
      <c r="F607" s="6" t="str">
        <f>TEXT(SalesDataTable[[#This Row],[Order Date]],"MMM")</f>
        <v>Apr</v>
      </c>
      <c r="G607" s="5" t="s">
        <v>20</v>
      </c>
      <c r="H607" s="5" t="s">
        <v>21</v>
      </c>
      <c r="I607" s="5" t="s">
        <v>28</v>
      </c>
      <c r="J607" s="5" t="s">
        <v>36</v>
      </c>
      <c r="K607" s="5" t="s">
        <v>43</v>
      </c>
      <c r="L607" s="5" t="s">
        <v>71</v>
      </c>
      <c r="M607" s="7">
        <v>15</v>
      </c>
      <c r="N607" s="8">
        <v>122.1</v>
      </c>
      <c r="O607" s="8">
        <f>SalesDataTable[[#This Row],[Units Sold]]*SalesDataTable[[#This Row],[Unit Price]]</f>
        <v>1831.5</v>
      </c>
      <c r="P607" s="9">
        <v>0.15</v>
      </c>
      <c r="Q607" s="21">
        <f>SalesDataTable[[#This Row],[Units Sold]]*SalesDataTable[[#This Row],[Unit Price]]*SalesDataTable[[#This Row],[Discount %]]</f>
        <v>274.72499999999997</v>
      </c>
      <c r="R607" s="8">
        <v>62.33</v>
      </c>
      <c r="S607" s="8">
        <f t="shared" si="36"/>
        <v>1556.7749999999999</v>
      </c>
      <c r="T607" s="8">
        <f t="shared" si="37"/>
        <v>934.94999999999993</v>
      </c>
      <c r="U607" s="8">
        <f t="shared" si="38"/>
        <v>621.82499999999993</v>
      </c>
      <c r="V607" s="10">
        <f t="shared" si="39"/>
        <v>0.39943151707857588</v>
      </c>
    </row>
    <row r="608" spans="1:22" ht="15.6" x14ac:dyDescent="0.3">
      <c r="A608" s="3">
        <v>2240</v>
      </c>
      <c r="B608" s="4">
        <v>46131</v>
      </c>
      <c r="C608" s="5">
        <f>YEAR(SalesDataTable[[#This Row],[Order Date]])</f>
        <v>2026</v>
      </c>
      <c r="D608" s="6" t="str">
        <f>"Q"&amp;ROUNDUP(MONTH(SalesDataTable[[#This Row],[Order Date]])/3,0)</f>
        <v>Q2</v>
      </c>
      <c r="E608" s="5">
        <f>MONTH(SalesDataTable[[#This Row],[Order Date]])</f>
        <v>4</v>
      </c>
      <c r="F608" s="6" t="str">
        <f>TEXT(SalesDataTable[[#This Row],[Order Date]],"MMM")</f>
        <v>Apr</v>
      </c>
      <c r="G608" s="5" t="s">
        <v>20</v>
      </c>
      <c r="H608" s="5" t="s">
        <v>70</v>
      </c>
      <c r="I608" s="5" t="s">
        <v>48</v>
      </c>
      <c r="J608" s="5" t="s">
        <v>23</v>
      </c>
      <c r="K608" s="5" t="s">
        <v>43</v>
      </c>
      <c r="L608" s="5" t="s">
        <v>44</v>
      </c>
      <c r="M608" s="7">
        <v>4</v>
      </c>
      <c r="N608" s="8">
        <v>341.75</v>
      </c>
      <c r="O608" s="8">
        <f>SalesDataTable[[#This Row],[Units Sold]]*SalesDataTable[[#This Row],[Unit Price]]</f>
        <v>1367</v>
      </c>
      <c r="P608" s="9">
        <v>0.1</v>
      </c>
      <c r="Q608" s="21">
        <f>SalesDataTable[[#This Row],[Units Sold]]*SalesDataTable[[#This Row],[Unit Price]]*SalesDataTable[[#This Row],[Discount %]]</f>
        <v>136.70000000000002</v>
      </c>
      <c r="R608" s="8">
        <v>191.91</v>
      </c>
      <c r="S608" s="8">
        <f t="shared" si="36"/>
        <v>1230.3</v>
      </c>
      <c r="T608" s="8">
        <f t="shared" si="37"/>
        <v>767.64</v>
      </c>
      <c r="U608" s="8">
        <f t="shared" si="38"/>
        <v>462.65999999999997</v>
      </c>
      <c r="V608" s="10">
        <f t="shared" si="39"/>
        <v>0.37605462082418922</v>
      </c>
    </row>
    <row r="609" spans="1:22" ht="15.6" x14ac:dyDescent="0.3">
      <c r="A609" s="3">
        <v>3050</v>
      </c>
      <c r="B609" s="4">
        <v>46131</v>
      </c>
      <c r="C609" s="5">
        <f>YEAR(SalesDataTable[[#This Row],[Order Date]])</f>
        <v>2026</v>
      </c>
      <c r="D609" s="6" t="str">
        <f>"Q"&amp;ROUNDUP(MONTH(SalesDataTable[[#This Row],[Order Date]])/3,0)</f>
        <v>Q2</v>
      </c>
      <c r="E609" s="5">
        <f>MONTH(SalesDataTable[[#This Row],[Order Date]])</f>
        <v>4</v>
      </c>
      <c r="F609" s="6" t="str">
        <f>TEXT(SalesDataTable[[#This Row],[Order Date]],"MMM")</f>
        <v>Apr</v>
      </c>
      <c r="G609" s="5" t="s">
        <v>40</v>
      </c>
      <c r="H609" s="5" t="s">
        <v>67</v>
      </c>
      <c r="I609" s="5" t="s">
        <v>39</v>
      </c>
      <c r="J609" s="5" t="s">
        <v>23</v>
      </c>
      <c r="K609" s="5" t="s">
        <v>29</v>
      </c>
      <c r="L609" s="5" t="s">
        <v>57</v>
      </c>
      <c r="M609" s="7">
        <v>3</v>
      </c>
      <c r="N609" s="8">
        <v>156.16</v>
      </c>
      <c r="O609" s="8">
        <f>SalesDataTable[[#This Row],[Units Sold]]*SalesDataTable[[#This Row],[Unit Price]]</f>
        <v>468.48</v>
      </c>
      <c r="P609" s="9">
        <v>0.05</v>
      </c>
      <c r="Q609" s="21">
        <f>SalesDataTable[[#This Row],[Units Sold]]*SalesDataTable[[#This Row],[Unit Price]]*SalesDataTable[[#This Row],[Discount %]]</f>
        <v>23.424000000000003</v>
      </c>
      <c r="R609" s="8">
        <v>77.81</v>
      </c>
      <c r="S609" s="8">
        <f t="shared" si="36"/>
        <v>445.05599999999998</v>
      </c>
      <c r="T609" s="8">
        <f t="shared" si="37"/>
        <v>233.43</v>
      </c>
      <c r="U609" s="8">
        <f t="shared" si="38"/>
        <v>211.62599999999998</v>
      </c>
      <c r="V609" s="10">
        <f t="shared" si="39"/>
        <v>0.47550420621225192</v>
      </c>
    </row>
    <row r="610" spans="1:22" ht="15.6" x14ac:dyDescent="0.3">
      <c r="A610" s="3">
        <v>3213</v>
      </c>
      <c r="B610" s="4">
        <v>46131</v>
      </c>
      <c r="C610" s="5">
        <f>YEAR(SalesDataTable[[#This Row],[Order Date]])</f>
        <v>2026</v>
      </c>
      <c r="D610" s="6" t="str">
        <f>"Q"&amp;ROUNDUP(MONTH(SalesDataTable[[#This Row],[Order Date]])/3,0)</f>
        <v>Q2</v>
      </c>
      <c r="E610" s="5">
        <f>MONTH(SalesDataTable[[#This Row],[Order Date]])</f>
        <v>4</v>
      </c>
      <c r="F610" s="6" t="str">
        <f>TEXT(SalesDataTable[[#This Row],[Order Date]],"MMM")</f>
        <v>Apr</v>
      </c>
      <c r="G610" s="5" t="s">
        <v>20</v>
      </c>
      <c r="H610" s="5" t="s">
        <v>70</v>
      </c>
      <c r="I610" s="5" t="s">
        <v>22</v>
      </c>
      <c r="J610" s="5" t="s">
        <v>23</v>
      </c>
      <c r="K610" s="5" t="s">
        <v>34</v>
      </c>
      <c r="L610" s="5" t="s">
        <v>64</v>
      </c>
      <c r="M610" s="7">
        <v>2</v>
      </c>
      <c r="N610" s="8">
        <v>132.53</v>
      </c>
      <c r="O610" s="8">
        <f>SalesDataTable[[#This Row],[Units Sold]]*SalesDataTable[[#This Row],[Unit Price]]</f>
        <v>265.06</v>
      </c>
      <c r="P610" s="9">
        <v>0.05</v>
      </c>
      <c r="Q610" s="21">
        <f>SalesDataTable[[#This Row],[Units Sold]]*SalesDataTable[[#This Row],[Unit Price]]*SalesDataTable[[#This Row],[Discount %]]</f>
        <v>13.253</v>
      </c>
      <c r="R610" s="8">
        <v>66.39</v>
      </c>
      <c r="S610" s="8">
        <f t="shared" si="36"/>
        <v>251.80699999999999</v>
      </c>
      <c r="T610" s="8">
        <f t="shared" si="37"/>
        <v>132.78</v>
      </c>
      <c r="U610" s="8">
        <f t="shared" si="38"/>
        <v>119.02699999999999</v>
      </c>
      <c r="V610" s="10">
        <f t="shared" si="39"/>
        <v>0.47269138665724142</v>
      </c>
    </row>
    <row r="611" spans="1:22" ht="15.6" x14ac:dyDescent="0.3">
      <c r="A611" s="3">
        <v>3367</v>
      </c>
      <c r="B611" s="4">
        <v>46131</v>
      </c>
      <c r="C611" s="5">
        <f>YEAR(SalesDataTable[[#This Row],[Order Date]])</f>
        <v>2026</v>
      </c>
      <c r="D611" s="6" t="str">
        <f>"Q"&amp;ROUNDUP(MONTH(SalesDataTable[[#This Row],[Order Date]])/3,0)</f>
        <v>Q2</v>
      </c>
      <c r="E611" s="5">
        <f>MONTH(SalesDataTable[[#This Row],[Order Date]])</f>
        <v>4</v>
      </c>
      <c r="F611" s="6" t="str">
        <f>TEXT(SalesDataTable[[#This Row],[Order Date]],"MMM")</f>
        <v>Apr</v>
      </c>
      <c r="G611" s="5" t="s">
        <v>31</v>
      </c>
      <c r="H611" s="5" t="s">
        <v>38</v>
      </c>
      <c r="I611" s="5" t="s">
        <v>22</v>
      </c>
      <c r="J611" s="5" t="s">
        <v>23</v>
      </c>
      <c r="K611" s="5" t="s">
        <v>34</v>
      </c>
      <c r="L611" s="5" t="s">
        <v>52</v>
      </c>
      <c r="M611" s="7">
        <v>3</v>
      </c>
      <c r="N611" s="8">
        <v>45.79</v>
      </c>
      <c r="O611" s="8">
        <f>SalesDataTable[[#This Row],[Units Sold]]*SalesDataTable[[#This Row],[Unit Price]]</f>
        <v>137.37</v>
      </c>
      <c r="P611" s="9">
        <v>0</v>
      </c>
      <c r="Q611" s="21">
        <f>SalesDataTable[[#This Row],[Units Sold]]*SalesDataTable[[#This Row],[Unit Price]]*SalesDataTable[[#This Row],[Discount %]]</f>
        <v>0</v>
      </c>
      <c r="R611" s="8">
        <v>17.98</v>
      </c>
      <c r="S611" s="8">
        <f t="shared" si="36"/>
        <v>137.37</v>
      </c>
      <c r="T611" s="8">
        <f t="shared" si="37"/>
        <v>53.94</v>
      </c>
      <c r="U611" s="8">
        <f t="shared" si="38"/>
        <v>83.43</v>
      </c>
      <c r="V611" s="10">
        <f t="shared" si="39"/>
        <v>0.60733784669141733</v>
      </c>
    </row>
    <row r="612" spans="1:22" ht="15.6" x14ac:dyDescent="0.3">
      <c r="A612" s="3">
        <v>3885</v>
      </c>
      <c r="B612" s="4">
        <v>46131</v>
      </c>
      <c r="C612" s="5">
        <f>YEAR(SalesDataTable[[#This Row],[Order Date]])</f>
        <v>2026</v>
      </c>
      <c r="D612" s="6" t="str">
        <f>"Q"&amp;ROUNDUP(MONTH(SalesDataTable[[#This Row],[Order Date]])/3,0)</f>
        <v>Q2</v>
      </c>
      <c r="E612" s="5">
        <f>MONTH(SalesDataTable[[#This Row],[Order Date]])</f>
        <v>4</v>
      </c>
      <c r="F612" s="6" t="str">
        <f>TEXT(SalesDataTable[[#This Row],[Order Date]],"MMM")</f>
        <v>Apr</v>
      </c>
      <c r="G612" s="5" t="s">
        <v>20</v>
      </c>
      <c r="H612" s="5" t="s">
        <v>70</v>
      </c>
      <c r="I612" s="5" t="s">
        <v>22</v>
      </c>
      <c r="J612" s="5" t="s">
        <v>33</v>
      </c>
      <c r="K612" s="5" t="s">
        <v>34</v>
      </c>
      <c r="L612" s="5" t="s">
        <v>64</v>
      </c>
      <c r="M612" s="7">
        <v>2</v>
      </c>
      <c r="N612" s="8">
        <v>133.97</v>
      </c>
      <c r="O612" s="8">
        <f>SalesDataTable[[#This Row],[Units Sold]]*SalesDataTable[[#This Row],[Unit Price]]</f>
        <v>267.94</v>
      </c>
      <c r="P612" s="9">
        <v>0.15</v>
      </c>
      <c r="Q612" s="21">
        <f>SalesDataTable[[#This Row],[Units Sold]]*SalesDataTable[[#This Row],[Unit Price]]*SalesDataTable[[#This Row],[Discount %]]</f>
        <v>40.190999999999995</v>
      </c>
      <c r="R612" s="8">
        <v>67.36</v>
      </c>
      <c r="S612" s="8">
        <f t="shared" si="36"/>
        <v>227.749</v>
      </c>
      <c r="T612" s="8">
        <f t="shared" si="37"/>
        <v>134.72</v>
      </c>
      <c r="U612" s="8">
        <f t="shared" si="38"/>
        <v>93.028999999999996</v>
      </c>
      <c r="V612" s="10">
        <f t="shared" si="39"/>
        <v>0.40847160690057915</v>
      </c>
    </row>
    <row r="613" spans="1:22" ht="15.6" x14ac:dyDescent="0.3">
      <c r="A613" s="3">
        <v>4372</v>
      </c>
      <c r="B613" s="4">
        <v>46131</v>
      </c>
      <c r="C613" s="5">
        <f>YEAR(SalesDataTable[[#This Row],[Order Date]])</f>
        <v>2026</v>
      </c>
      <c r="D613" s="6" t="str">
        <f>"Q"&amp;ROUNDUP(MONTH(SalesDataTable[[#This Row],[Order Date]])/3,0)</f>
        <v>Q2</v>
      </c>
      <c r="E613" s="5">
        <f>MONTH(SalesDataTable[[#This Row],[Order Date]])</f>
        <v>4</v>
      </c>
      <c r="F613" s="6" t="str">
        <f>TEXT(SalesDataTable[[#This Row],[Order Date]],"MMM")</f>
        <v>Apr</v>
      </c>
      <c r="G613" s="5" t="s">
        <v>20</v>
      </c>
      <c r="H613" s="5" t="s">
        <v>70</v>
      </c>
      <c r="I613" s="5" t="s">
        <v>22</v>
      </c>
      <c r="J613" s="5" t="s">
        <v>33</v>
      </c>
      <c r="K613" s="5" t="s">
        <v>54</v>
      </c>
      <c r="L613" s="5" t="s">
        <v>62</v>
      </c>
      <c r="M613" s="7">
        <v>1</v>
      </c>
      <c r="N613" s="8">
        <v>37.11</v>
      </c>
      <c r="O613" s="8">
        <f>SalesDataTable[[#This Row],[Units Sold]]*SalesDataTable[[#This Row],[Unit Price]]</f>
        <v>37.11</v>
      </c>
      <c r="P613" s="9">
        <v>0.1</v>
      </c>
      <c r="Q613" s="21">
        <f>SalesDataTable[[#This Row],[Units Sold]]*SalesDataTable[[#This Row],[Unit Price]]*SalesDataTable[[#This Row],[Discount %]]</f>
        <v>3.7110000000000003</v>
      </c>
      <c r="R613" s="8">
        <v>14.27</v>
      </c>
      <c r="S613" s="8">
        <f t="shared" si="36"/>
        <v>33.399000000000001</v>
      </c>
      <c r="T613" s="8">
        <f t="shared" si="37"/>
        <v>14.27</v>
      </c>
      <c r="U613" s="8">
        <f t="shared" si="38"/>
        <v>19.129000000000001</v>
      </c>
      <c r="V613" s="10">
        <f t="shared" si="39"/>
        <v>0.5727416988532591</v>
      </c>
    </row>
    <row r="614" spans="1:22" ht="15.6" x14ac:dyDescent="0.3">
      <c r="A614" s="3">
        <v>4417</v>
      </c>
      <c r="B614" s="4">
        <v>46131</v>
      </c>
      <c r="C614" s="5">
        <f>YEAR(SalesDataTable[[#This Row],[Order Date]])</f>
        <v>2026</v>
      </c>
      <c r="D614" s="6" t="str">
        <f>"Q"&amp;ROUNDUP(MONTH(SalesDataTable[[#This Row],[Order Date]])/3,0)</f>
        <v>Q2</v>
      </c>
      <c r="E614" s="5">
        <f>MONTH(SalesDataTable[[#This Row],[Order Date]])</f>
        <v>4</v>
      </c>
      <c r="F614" s="6" t="str">
        <f>TEXT(SalesDataTable[[#This Row],[Order Date]],"MMM")</f>
        <v>Apr</v>
      </c>
      <c r="G614" s="5" t="s">
        <v>40</v>
      </c>
      <c r="H614" s="5" t="s">
        <v>53</v>
      </c>
      <c r="I614" s="5" t="s">
        <v>39</v>
      </c>
      <c r="J614" s="5" t="s">
        <v>33</v>
      </c>
      <c r="K614" s="5" t="s">
        <v>43</v>
      </c>
      <c r="L614" s="5" t="s">
        <v>44</v>
      </c>
      <c r="M614" s="7">
        <v>3</v>
      </c>
      <c r="N614" s="8">
        <v>334.01</v>
      </c>
      <c r="O614" s="8">
        <f>SalesDataTable[[#This Row],[Units Sold]]*SalesDataTable[[#This Row],[Unit Price]]</f>
        <v>1002.03</v>
      </c>
      <c r="P614" s="9">
        <v>0.15</v>
      </c>
      <c r="Q614" s="21">
        <f>SalesDataTable[[#This Row],[Units Sold]]*SalesDataTable[[#This Row],[Unit Price]]*SalesDataTable[[#This Row],[Discount %]]</f>
        <v>150.30449999999999</v>
      </c>
      <c r="R614" s="8">
        <v>192.17</v>
      </c>
      <c r="S614" s="8">
        <f t="shared" si="36"/>
        <v>851.72550000000001</v>
      </c>
      <c r="T614" s="8">
        <f t="shared" si="37"/>
        <v>576.51</v>
      </c>
      <c r="U614" s="8">
        <f t="shared" si="38"/>
        <v>275.21550000000002</v>
      </c>
      <c r="V614" s="10">
        <f t="shared" si="39"/>
        <v>0.32312699337990941</v>
      </c>
    </row>
    <row r="615" spans="1:22" ht="15.6" x14ac:dyDescent="0.3">
      <c r="A615" s="3">
        <v>1147</v>
      </c>
      <c r="B615" s="4">
        <v>46132</v>
      </c>
      <c r="C615" s="5">
        <f>YEAR(SalesDataTable[[#This Row],[Order Date]])</f>
        <v>2026</v>
      </c>
      <c r="D615" s="6" t="str">
        <f>"Q"&amp;ROUNDUP(MONTH(SalesDataTable[[#This Row],[Order Date]])/3,0)</f>
        <v>Q2</v>
      </c>
      <c r="E615" s="5">
        <f>MONTH(SalesDataTable[[#This Row],[Order Date]])</f>
        <v>4</v>
      </c>
      <c r="F615" s="6" t="str">
        <f>TEXT(SalesDataTable[[#This Row],[Order Date]],"MMM")</f>
        <v>Apr</v>
      </c>
      <c r="G615" s="5" t="s">
        <v>40</v>
      </c>
      <c r="H615" s="5" t="s">
        <v>51</v>
      </c>
      <c r="I615" s="5" t="s">
        <v>22</v>
      </c>
      <c r="J615" s="5" t="s">
        <v>33</v>
      </c>
      <c r="K615" s="5" t="s">
        <v>34</v>
      </c>
      <c r="L615" s="5" t="s">
        <v>64</v>
      </c>
      <c r="M615" s="7">
        <v>1</v>
      </c>
      <c r="N615" s="8">
        <v>131.46</v>
      </c>
      <c r="O615" s="8">
        <f>SalesDataTable[[#This Row],[Units Sold]]*SalesDataTable[[#This Row],[Unit Price]]</f>
        <v>131.46</v>
      </c>
      <c r="P615" s="9">
        <v>0</v>
      </c>
      <c r="Q615" s="21">
        <f>SalesDataTable[[#This Row],[Units Sold]]*SalesDataTable[[#This Row],[Unit Price]]*SalesDataTable[[#This Row],[Discount %]]</f>
        <v>0</v>
      </c>
      <c r="R615" s="8">
        <v>67.77</v>
      </c>
      <c r="S615" s="8">
        <f t="shared" si="36"/>
        <v>131.46</v>
      </c>
      <c r="T615" s="8">
        <f t="shared" si="37"/>
        <v>67.77</v>
      </c>
      <c r="U615" s="8">
        <f t="shared" si="38"/>
        <v>63.690000000000012</v>
      </c>
      <c r="V615" s="10">
        <f t="shared" si="39"/>
        <v>0.48448197170241902</v>
      </c>
    </row>
    <row r="616" spans="1:22" ht="15.6" x14ac:dyDescent="0.3">
      <c r="A616" s="3">
        <v>1514</v>
      </c>
      <c r="B616" s="4">
        <v>46132</v>
      </c>
      <c r="C616" s="5">
        <f>YEAR(SalesDataTable[[#This Row],[Order Date]])</f>
        <v>2026</v>
      </c>
      <c r="D616" s="6" t="str">
        <f>"Q"&amp;ROUNDUP(MONTH(SalesDataTable[[#This Row],[Order Date]])/3,0)</f>
        <v>Q2</v>
      </c>
      <c r="E616" s="5">
        <f>MONTH(SalesDataTable[[#This Row],[Order Date]])</f>
        <v>4</v>
      </c>
      <c r="F616" s="6" t="str">
        <f>TEXT(SalesDataTable[[#This Row],[Order Date]],"MMM")</f>
        <v>Apr</v>
      </c>
      <c r="G616" s="5" t="s">
        <v>31</v>
      </c>
      <c r="H616" s="5" t="s">
        <v>38</v>
      </c>
      <c r="I616" s="5" t="s">
        <v>39</v>
      </c>
      <c r="J616" s="5" t="s">
        <v>23</v>
      </c>
      <c r="K616" s="5" t="s">
        <v>29</v>
      </c>
      <c r="L616" s="5" t="s">
        <v>66</v>
      </c>
      <c r="M616" s="7">
        <v>3</v>
      </c>
      <c r="N616" s="8">
        <v>72.48</v>
      </c>
      <c r="O616" s="8">
        <f>SalesDataTable[[#This Row],[Units Sold]]*SalesDataTable[[#This Row],[Unit Price]]</f>
        <v>217.44</v>
      </c>
      <c r="P616" s="9">
        <v>0</v>
      </c>
      <c r="Q616" s="21">
        <f>SalesDataTable[[#This Row],[Units Sold]]*SalesDataTable[[#This Row],[Unit Price]]*SalesDataTable[[#This Row],[Discount %]]</f>
        <v>0</v>
      </c>
      <c r="R616" s="8">
        <v>32.36</v>
      </c>
      <c r="S616" s="8">
        <f t="shared" si="36"/>
        <v>217.44</v>
      </c>
      <c r="T616" s="8">
        <f t="shared" si="37"/>
        <v>97.08</v>
      </c>
      <c r="U616" s="8">
        <f t="shared" si="38"/>
        <v>120.36</v>
      </c>
      <c r="V616" s="10">
        <f t="shared" si="39"/>
        <v>0.55353200883002207</v>
      </c>
    </row>
    <row r="617" spans="1:22" ht="15.6" x14ac:dyDescent="0.3">
      <c r="A617" s="3">
        <v>1538</v>
      </c>
      <c r="B617" s="4">
        <v>46132</v>
      </c>
      <c r="C617" s="5">
        <f>YEAR(SalesDataTable[[#This Row],[Order Date]])</f>
        <v>2026</v>
      </c>
      <c r="D617" s="6" t="str">
        <f>"Q"&amp;ROUNDUP(MONTH(SalesDataTable[[#This Row],[Order Date]])/3,0)</f>
        <v>Q2</v>
      </c>
      <c r="E617" s="5">
        <f>MONTH(SalesDataTable[[#This Row],[Order Date]])</f>
        <v>4</v>
      </c>
      <c r="F617" s="6" t="str">
        <f>TEXT(SalesDataTable[[#This Row],[Order Date]],"MMM")</f>
        <v>Apr</v>
      </c>
      <c r="G617" s="5" t="s">
        <v>31</v>
      </c>
      <c r="H617" s="5" t="s">
        <v>32</v>
      </c>
      <c r="I617" s="5" t="s">
        <v>48</v>
      </c>
      <c r="J617" s="5" t="s">
        <v>33</v>
      </c>
      <c r="K617" s="5" t="s">
        <v>24</v>
      </c>
      <c r="L617" s="5" t="s">
        <v>25</v>
      </c>
      <c r="M617" s="7">
        <v>1</v>
      </c>
      <c r="N617" s="8">
        <v>81.98</v>
      </c>
      <c r="O617" s="8">
        <f>SalesDataTable[[#This Row],[Units Sold]]*SalesDataTable[[#This Row],[Unit Price]]</f>
        <v>81.98</v>
      </c>
      <c r="P617" s="9">
        <v>0</v>
      </c>
      <c r="Q617" s="21">
        <f>SalesDataTable[[#This Row],[Units Sold]]*SalesDataTable[[#This Row],[Unit Price]]*SalesDataTable[[#This Row],[Discount %]]</f>
        <v>0</v>
      </c>
      <c r="R617" s="8">
        <v>43.15</v>
      </c>
      <c r="S617" s="8">
        <f t="shared" si="36"/>
        <v>81.98</v>
      </c>
      <c r="T617" s="8">
        <f t="shared" si="37"/>
        <v>43.15</v>
      </c>
      <c r="U617" s="8">
        <f t="shared" si="38"/>
        <v>38.830000000000005</v>
      </c>
      <c r="V617" s="10">
        <f t="shared" si="39"/>
        <v>0.47365211027079779</v>
      </c>
    </row>
    <row r="618" spans="1:22" ht="15.6" x14ac:dyDescent="0.3">
      <c r="A618" s="3">
        <v>1679</v>
      </c>
      <c r="B618" s="4">
        <v>46132</v>
      </c>
      <c r="C618" s="5">
        <f>YEAR(SalesDataTable[[#This Row],[Order Date]])</f>
        <v>2026</v>
      </c>
      <c r="D618" s="6" t="str">
        <f>"Q"&amp;ROUNDUP(MONTH(SalesDataTable[[#This Row],[Order Date]])/3,0)</f>
        <v>Q2</v>
      </c>
      <c r="E618" s="5">
        <f>MONTH(SalesDataTable[[#This Row],[Order Date]])</f>
        <v>4</v>
      </c>
      <c r="F618" s="6" t="str">
        <f>TEXT(SalesDataTable[[#This Row],[Order Date]],"MMM")</f>
        <v>Apr</v>
      </c>
      <c r="G618" s="5" t="s">
        <v>40</v>
      </c>
      <c r="H618" s="5" t="s">
        <v>67</v>
      </c>
      <c r="I618" s="5" t="s">
        <v>48</v>
      </c>
      <c r="J618" s="5" t="s">
        <v>23</v>
      </c>
      <c r="K618" s="5" t="s">
        <v>34</v>
      </c>
      <c r="L618" s="5" t="s">
        <v>52</v>
      </c>
      <c r="M618" s="7">
        <v>1</v>
      </c>
      <c r="N618" s="8">
        <v>46.71</v>
      </c>
      <c r="O618" s="8">
        <f>SalesDataTable[[#This Row],[Units Sold]]*SalesDataTable[[#This Row],[Unit Price]]</f>
        <v>46.71</v>
      </c>
      <c r="P618" s="9">
        <v>0</v>
      </c>
      <c r="Q618" s="21">
        <f>SalesDataTable[[#This Row],[Units Sold]]*SalesDataTable[[#This Row],[Unit Price]]*SalesDataTable[[#This Row],[Discount %]]</f>
        <v>0</v>
      </c>
      <c r="R618" s="8">
        <v>18.18</v>
      </c>
      <c r="S618" s="8">
        <f t="shared" si="36"/>
        <v>46.71</v>
      </c>
      <c r="T618" s="8">
        <f t="shared" si="37"/>
        <v>18.18</v>
      </c>
      <c r="U618" s="8">
        <f t="shared" si="38"/>
        <v>28.53</v>
      </c>
      <c r="V618" s="10">
        <f t="shared" si="39"/>
        <v>0.61078998073217727</v>
      </c>
    </row>
    <row r="619" spans="1:22" ht="15.6" x14ac:dyDescent="0.3">
      <c r="A619" s="3">
        <v>1708</v>
      </c>
      <c r="B619" s="4">
        <v>46132</v>
      </c>
      <c r="C619" s="5">
        <f>YEAR(SalesDataTable[[#This Row],[Order Date]])</f>
        <v>2026</v>
      </c>
      <c r="D619" s="6" t="str">
        <f>"Q"&amp;ROUNDUP(MONTH(SalesDataTable[[#This Row],[Order Date]])/3,0)</f>
        <v>Q2</v>
      </c>
      <c r="E619" s="5">
        <f>MONTH(SalesDataTable[[#This Row],[Order Date]])</f>
        <v>4</v>
      </c>
      <c r="F619" s="6" t="str">
        <f>TEXT(SalesDataTable[[#This Row],[Order Date]],"MMM")</f>
        <v>Apr</v>
      </c>
      <c r="G619" s="5" t="s">
        <v>31</v>
      </c>
      <c r="H619" s="5" t="s">
        <v>45</v>
      </c>
      <c r="I619" s="5" t="s">
        <v>48</v>
      </c>
      <c r="J619" s="5" t="s">
        <v>33</v>
      </c>
      <c r="K619" s="5" t="s">
        <v>54</v>
      </c>
      <c r="L619" s="5" t="s">
        <v>55</v>
      </c>
      <c r="M619" s="7">
        <v>1</v>
      </c>
      <c r="N619" s="8">
        <v>41.01</v>
      </c>
      <c r="O619" s="8">
        <f>SalesDataTable[[#This Row],[Units Sold]]*SalesDataTable[[#This Row],[Unit Price]]</f>
        <v>41.01</v>
      </c>
      <c r="P619" s="9">
        <v>0</v>
      </c>
      <c r="Q619" s="21">
        <f>SalesDataTable[[#This Row],[Units Sold]]*SalesDataTable[[#This Row],[Unit Price]]*SalesDataTable[[#This Row],[Discount %]]</f>
        <v>0</v>
      </c>
      <c r="R619" s="8">
        <v>14.5</v>
      </c>
      <c r="S619" s="8">
        <f t="shared" si="36"/>
        <v>41.01</v>
      </c>
      <c r="T619" s="8">
        <f t="shared" si="37"/>
        <v>14.5</v>
      </c>
      <c r="U619" s="8">
        <f t="shared" si="38"/>
        <v>26.509999999999998</v>
      </c>
      <c r="V619" s="10">
        <f t="shared" si="39"/>
        <v>0.64642770056083876</v>
      </c>
    </row>
    <row r="620" spans="1:22" ht="15.6" x14ac:dyDescent="0.3">
      <c r="A620" s="3">
        <v>2686</v>
      </c>
      <c r="B620" s="4">
        <v>46132</v>
      </c>
      <c r="C620" s="5">
        <f>YEAR(SalesDataTable[[#This Row],[Order Date]])</f>
        <v>2026</v>
      </c>
      <c r="D620" s="6" t="str">
        <f>"Q"&amp;ROUNDUP(MONTH(SalesDataTable[[#This Row],[Order Date]])/3,0)</f>
        <v>Q2</v>
      </c>
      <c r="E620" s="5">
        <f>MONTH(SalesDataTable[[#This Row],[Order Date]])</f>
        <v>4</v>
      </c>
      <c r="F620" s="6" t="str">
        <f>TEXT(SalesDataTable[[#This Row],[Order Date]],"MMM")</f>
        <v>Apr</v>
      </c>
      <c r="G620" s="5" t="s">
        <v>26</v>
      </c>
      <c r="H620" s="5" t="s">
        <v>63</v>
      </c>
      <c r="I620" s="5" t="s">
        <v>22</v>
      </c>
      <c r="J620" s="5" t="s">
        <v>23</v>
      </c>
      <c r="K620" s="5" t="s">
        <v>29</v>
      </c>
      <c r="L620" s="5" t="s">
        <v>66</v>
      </c>
      <c r="M620" s="7">
        <v>1</v>
      </c>
      <c r="N620" s="8">
        <v>70.45</v>
      </c>
      <c r="O620" s="8">
        <f>SalesDataTable[[#This Row],[Units Sold]]*SalesDataTable[[#This Row],[Unit Price]]</f>
        <v>70.45</v>
      </c>
      <c r="P620" s="9">
        <v>0.05</v>
      </c>
      <c r="Q620" s="21">
        <f>SalesDataTable[[#This Row],[Units Sold]]*SalesDataTable[[#This Row],[Unit Price]]*SalesDataTable[[#This Row],[Discount %]]</f>
        <v>3.5225000000000004</v>
      </c>
      <c r="R620" s="8">
        <v>31.98</v>
      </c>
      <c r="S620" s="8">
        <f t="shared" si="36"/>
        <v>66.927499999999995</v>
      </c>
      <c r="T620" s="8">
        <f t="shared" si="37"/>
        <v>31.98</v>
      </c>
      <c r="U620" s="8">
        <f t="shared" si="38"/>
        <v>34.947499999999991</v>
      </c>
      <c r="V620" s="10">
        <f t="shared" si="39"/>
        <v>0.52216951178514059</v>
      </c>
    </row>
    <row r="621" spans="1:22" ht="15.6" x14ac:dyDescent="0.3">
      <c r="A621" s="3">
        <v>3307</v>
      </c>
      <c r="B621" s="4">
        <v>46132</v>
      </c>
      <c r="C621" s="5">
        <f>YEAR(SalesDataTable[[#This Row],[Order Date]])</f>
        <v>2026</v>
      </c>
      <c r="D621" s="6" t="str">
        <f>"Q"&amp;ROUNDUP(MONTH(SalesDataTable[[#This Row],[Order Date]])/3,0)</f>
        <v>Q2</v>
      </c>
      <c r="E621" s="5">
        <f>MONTH(SalesDataTable[[#This Row],[Order Date]])</f>
        <v>4</v>
      </c>
      <c r="F621" s="6" t="str">
        <f>TEXT(SalesDataTable[[#This Row],[Order Date]],"MMM")</f>
        <v>Apr</v>
      </c>
      <c r="G621" s="5" t="s">
        <v>40</v>
      </c>
      <c r="H621" s="5" t="s">
        <v>67</v>
      </c>
      <c r="I621" s="5" t="s">
        <v>39</v>
      </c>
      <c r="J621" s="5" t="s">
        <v>36</v>
      </c>
      <c r="K621" s="5" t="s">
        <v>24</v>
      </c>
      <c r="L621" s="5" t="s">
        <v>42</v>
      </c>
      <c r="M621" s="7">
        <v>2</v>
      </c>
      <c r="N621" s="8">
        <v>51.39</v>
      </c>
      <c r="O621" s="8">
        <f>SalesDataTable[[#This Row],[Units Sold]]*SalesDataTable[[#This Row],[Unit Price]]</f>
        <v>102.78</v>
      </c>
      <c r="P621" s="9">
        <v>0.05</v>
      </c>
      <c r="Q621" s="21">
        <f>SalesDataTable[[#This Row],[Units Sold]]*SalesDataTable[[#This Row],[Unit Price]]*SalesDataTable[[#This Row],[Discount %]]</f>
        <v>5.1390000000000002</v>
      </c>
      <c r="R621" s="8">
        <v>22.28</v>
      </c>
      <c r="S621" s="8">
        <f t="shared" si="36"/>
        <v>97.640999999999991</v>
      </c>
      <c r="T621" s="8">
        <f t="shared" si="37"/>
        <v>44.56</v>
      </c>
      <c r="U621" s="8">
        <f t="shared" si="38"/>
        <v>53.080999999999989</v>
      </c>
      <c r="V621" s="10">
        <f t="shared" si="39"/>
        <v>0.54363433393758764</v>
      </c>
    </row>
    <row r="622" spans="1:22" ht="15.6" x14ac:dyDescent="0.3">
      <c r="A622" s="3">
        <v>3772</v>
      </c>
      <c r="B622" s="4">
        <v>46132</v>
      </c>
      <c r="C622" s="5">
        <f>YEAR(SalesDataTable[[#This Row],[Order Date]])</f>
        <v>2026</v>
      </c>
      <c r="D622" s="6" t="str">
        <f>"Q"&amp;ROUNDUP(MONTH(SalesDataTable[[#This Row],[Order Date]])/3,0)</f>
        <v>Q2</v>
      </c>
      <c r="E622" s="5">
        <f>MONTH(SalesDataTable[[#This Row],[Order Date]])</f>
        <v>4</v>
      </c>
      <c r="F622" s="6" t="str">
        <f>TEXT(SalesDataTable[[#This Row],[Order Date]],"MMM")</f>
        <v>Apr</v>
      </c>
      <c r="G622" s="5" t="s">
        <v>20</v>
      </c>
      <c r="H622" s="5" t="s">
        <v>70</v>
      </c>
      <c r="I622" s="5" t="s">
        <v>39</v>
      </c>
      <c r="J622" s="5" t="s">
        <v>23</v>
      </c>
      <c r="K622" s="5" t="s">
        <v>43</v>
      </c>
      <c r="L622" s="5" t="s">
        <v>71</v>
      </c>
      <c r="M622" s="7">
        <v>2</v>
      </c>
      <c r="N622" s="8">
        <v>122.03</v>
      </c>
      <c r="O622" s="8">
        <f>SalesDataTable[[#This Row],[Units Sold]]*SalesDataTable[[#This Row],[Unit Price]]</f>
        <v>244.06</v>
      </c>
      <c r="P622" s="9">
        <v>0</v>
      </c>
      <c r="Q622" s="21">
        <f>SalesDataTable[[#This Row],[Units Sold]]*SalesDataTable[[#This Row],[Unit Price]]*SalesDataTable[[#This Row],[Discount %]]</f>
        <v>0</v>
      </c>
      <c r="R622" s="8">
        <v>59.43</v>
      </c>
      <c r="S622" s="8">
        <f t="shared" si="36"/>
        <v>244.06</v>
      </c>
      <c r="T622" s="8">
        <f t="shared" si="37"/>
        <v>118.86</v>
      </c>
      <c r="U622" s="8">
        <f t="shared" si="38"/>
        <v>125.2</v>
      </c>
      <c r="V622" s="10">
        <f t="shared" si="39"/>
        <v>0.51298860935835455</v>
      </c>
    </row>
    <row r="623" spans="1:22" ht="15.6" x14ac:dyDescent="0.3">
      <c r="A623" s="3">
        <v>3877</v>
      </c>
      <c r="B623" s="4">
        <v>46132</v>
      </c>
      <c r="C623" s="5">
        <f>YEAR(SalesDataTable[[#This Row],[Order Date]])</f>
        <v>2026</v>
      </c>
      <c r="D623" s="6" t="str">
        <f>"Q"&amp;ROUNDUP(MONTH(SalesDataTable[[#This Row],[Order Date]])/3,0)</f>
        <v>Q2</v>
      </c>
      <c r="E623" s="5">
        <f>MONTH(SalesDataTable[[#This Row],[Order Date]])</f>
        <v>4</v>
      </c>
      <c r="F623" s="6" t="str">
        <f>TEXT(SalesDataTable[[#This Row],[Order Date]],"MMM")</f>
        <v>Apr</v>
      </c>
      <c r="G623" s="5" t="s">
        <v>40</v>
      </c>
      <c r="H623" s="5" t="s">
        <v>41</v>
      </c>
      <c r="I623" s="5" t="s">
        <v>22</v>
      </c>
      <c r="J623" s="5" t="s">
        <v>33</v>
      </c>
      <c r="K623" s="5" t="s">
        <v>34</v>
      </c>
      <c r="L623" s="5" t="s">
        <v>64</v>
      </c>
      <c r="M623" s="7">
        <v>3</v>
      </c>
      <c r="N623" s="8">
        <v>132.07</v>
      </c>
      <c r="O623" s="8">
        <f>SalesDataTable[[#This Row],[Units Sold]]*SalesDataTable[[#This Row],[Unit Price]]</f>
        <v>396.21</v>
      </c>
      <c r="P623" s="9">
        <v>0.05</v>
      </c>
      <c r="Q623" s="21">
        <f>SalesDataTable[[#This Row],[Units Sold]]*SalesDataTable[[#This Row],[Unit Price]]*SalesDataTable[[#This Row],[Discount %]]</f>
        <v>19.810500000000001</v>
      </c>
      <c r="R623" s="8">
        <v>66.41</v>
      </c>
      <c r="S623" s="8">
        <f t="shared" si="36"/>
        <v>376.39949999999999</v>
      </c>
      <c r="T623" s="8">
        <f t="shared" si="37"/>
        <v>199.23</v>
      </c>
      <c r="U623" s="8">
        <f t="shared" si="38"/>
        <v>177.1695</v>
      </c>
      <c r="V623" s="10">
        <f t="shared" si="39"/>
        <v>0.47069536489819991</v>
      </c>
    </row>
    <row r="624" spans="1:22" ht="15.6" x14ac:dyDescent="0.3">
      <c r="A624" s="3">
        <v>4117</v>
      </c>
      <c r="B624" s="4">
        <v>46132</v>
      </c>
      <c r="C624" s="5">
        <f>YEAR(SalesDataTable[[#This Row],[Order Date]])</f>
        <v>2026</v>
      </c>
      <c r="D624" s="6" t="str">
        <f>"Q"&amp;ROUNDUP(MONTH(SalesDataTable[[#This Row],[Order Date]])/3,0)</f>
        <v>Q2</v>
      </c>
      <c r="E624" s="5">
        <f>MONTH(SalesDataTable[[#This Row],[Order Date]])</f>
        <v>4</v>
      </c>
      <c r="F624" s="6" t="str">
        <f>TEXT(SalesDataTable[[#This Row],[Order Date]],"MMM")</f>
        <v>Apr</v>
      </c>
      <c r="G624" s="5" t="s">
        <v>40</v>
      </c>
      <c r="H624" s="5" t="s">
        <v>51</v>
      </c>
      <c r="I624" s="5" t="s">
        <v>48</v>
      </c>
      <c r="J624" s="5" t="s">
        <v>23</v>
      </c>
      <c r="K624" s="5" t="s">
        <v>24</v>
      </c>
      <c r="L624" s="5" t="s">
        <v>46</v>
      </c>
      <c r="M624" s="7">
        <v>1</v>
      </c>
      <c r="N624" s="8">
        <v>41.04</v>
      </c>
      <c r="O624" s="8">
        <f>SalesDataTable[[#This Row],[Units Sold]]*SalesDataTable[[#This Row],[Unit Price]]</f>
        <v>41.04</v>
      </c>
      <c r="P624" s="9">
        <v>0.1</v>
      </c>
      <c r="Q624" s="21">
        <f>SalesDataTable[[#This Row],[Units Sold]]*SalesDataTable[[#This Row],[Unit Price]]*SalesDataTable[[#This Row],[Discount %]]</f>
        <v>4.1040000000000001</v>
      </c>
      <c r="R624" s="8">
        <v>17.02</v>
      </c>
      <c r="S624" s="8">
        <f t="shared" si="36"/>
        <v>36.936</v>
      </c>
      <c r="T624" s="8">
        <f t="shared" si="37"/>
        <v>17.02</v>
      </c>
      <c r="U624" s="8">
        <f t="shared" si="38"/>
        <v>19.916</v>
      </c>
      <c r="V624" s="10">
        <f t="shared" si="39"/>
        <v>0.53920294563569415</v>
      </c>
    </row>
    <row r="625" spans="1:22" ht="15.6" x14ac:dyDescent="0.3">
      <c r="A625" s="3">
        <v>4562</v>
      </c>
      <c r="B625" s="4">
        <v>46132</v>
      </c>
      <c r="C625" s="5">
        <f>YEAR(SalesDataTable[[#This Row],[Order Date]])</f>
        <v>2026</v>
      </c>
      <c r="D625" s="6" t="str">
        <f>"Q"&amp;ROUNDUP(MONTH(SalesDataTable[[#This Row],[Order Date]])/3,0)</f>
        <v>Q2</v>
      </c>
      <c r="E625" s="5">
        <f>MONTH(SalesDataTable[[#This Row],[Order Date]])</f>
        <v>4</v>
      </c>
      <c r="F625" s="6" t="str">
        <f>TEXT(SalesDataTable[[#This Row],[Order Date]],"MMM")</f>
        <v>Apr</v>
      </c>
      <c r="G625" s="5" t="s">
        <v>26</v>
      </c>
      <c r="H625" s="5" t="s">
        <v>27</v>
      </c>
      <c r="I625" s="5" t="s">
        <v>39</v>
      </c>
      <c r="J625" s="5" t="s">
        <v>33</v>
      </c>
      <c r="K625" s="5" t="s">
        <v>54</v>
      </c>
      <c r="L625" s="5" t="s">
        <v>55</v>
      </c>
      <c r="M625" s="7">
        <v>2</v>
      </c>
      <c r="N625" s="8">
        <v>40.56</v>
      </c>
      <c r="O625" s="8">
        <f>SalesDataTable[[#This Row],[Units Sold]]*SalesDataTable[[#This Row],[Unit Price]]</f>
        <v>81.12</v>
      </c>
      <c r="P625" s="9">
        <v>0</v>
      </c>
      <c r="Q625" s="21">
        <f>SalesDataTable[[#This Row],[Units Sold]]*SalesDataTable[[#This Row],[Unit Price]]*SalesDataTable[[#This Row],[Discount %]]</f>
        <v>0</v>
      </c>
      <c r="R625" s="8">
        <v>15.09</v>
      </c>
      <c r="S625" s="8">
        <f t="shared" si="36"/>
        <v>81.12</v>
      </c>
      <c r="T625" s="8">
        <f t="shared" si="37"/>
        <v>30.18</v>
      </c>
      <c r="U625" s="8">
        <f t="shared" si="38"/>
        <v>50.940000000000005</v>
      </c>
      <c r="V625" s="10">
        <f t="shared" si="39"/>
        <v>0.62795857988165682</v>
      </c>
    </row>
    <row r="626" spans="1:22" ht="15.6" x14ac:dyDescent="0.3">
      <c r="A626" s="3">
        <v>4683</v>
      </c>
      <c r="B626" s="4">
        <v>46132</v>
      </c>
      <c r="C626" s="5">
        <f>YEAR(SalesDataTable[[#This Row],[Order Date]])</f>
        <v>2026</v>
      </c>
      <c r="D626" s="6" t="str">
        <f>"Q"&amp;ROUNDUP(MONTH(SalesDataTable[[#This Row],[Order Date]])/3,0)</f>
        <v>Q2</v>
      </c>
      <c r="E626" s="5">
        <f>MONTH(SalesDataTable[[#This Row],[Order Date]])</f>
        <v>4</v>
      </c>
      <c r="F626" s="6" t="str">
        <f>TEXT(SalesDataTable[[#This Row],[Order Date]],"MMM")</f>
        <v>Apr</v>
      </c>
      <c r="G626" s="5" t="s">
        <v>31</v>
      </c>
      <c r="H626" s="5" t="s">
        <v>72</v>
      </c>
      <c r="I626" s="5" t="s">
        <v>22</v>
      </c>
      <c r="J626" s="5" t="s">
        <v>36</v>
      </c>
      <c r="K626" s="5" t="s">
        <v>54</v>
      </c>
      <c r="L626" s="5" t="s">
        <v>65</v>
      </c>
      <c r="M626" s="7">
        <v>3</v>
      </c>
      <c r="N626" s="8">
        <v>51.36</v>
      </c>
      <c r="O626" s="8">
        <f>SalesDataTable[[#This Row],[Units Sold]]*SalesDataTable[[#This Row],[Unit Price]]</f>
        <v>154.07999999999998</v>
      </c>
      <c r="P626" s="9">
        <v>0</v>
      </c>
      <c r="Q626" s="21">
        <f>SalesDataTable[[#This Row],[Units Sold]]*SalesDataTable[[#This Row],[Unit Price]]*SalesDataTable[[#This Row],[Discount %]]</f>
        <v>0</v>
      </c>
      <c r="R626" s="8">
        <v>22.05</v>
      </c>
      <c r="S626" s="8">
        <f t="shared" si="36"/>
        <v>154.07999999999998</v>
      </c>
      <c r="T626" s="8">
        <f t="shared" si="37"/>
        <v>66.150000000000006</v>
      </c>
      <c r="U626" s="8">
        <f t="shared" si="38"/>
        <v>87.929999999999978</v>
      </c>
      <c r="V626" s="10">
        <f t="shared" si="39"/>
        <v>0.57067757009345788</v>
      </c>
    </row>
    <row r="627" spans="1:22" ht="15.6" x14ac:dyDescent="0.3">
      <c r="A627" s="3">
        <v>308</v>
      </c>
      <c r="B627" s="4">
        <v>46133</v>
      </c>
      <c r="C627" s="5">
        <f>YEAR(SalesDataTable[[#This Row],[Order Date]])</f>
        <v>2026</v>
      </c>
      <c r="D627" s="6" t="str">
        <f>"Q"&amp;ROUNDUP(MONTH(SalesDataTable[[#This Row],[Order Date]])/3,0)</f>
        <v>Q2</v>
      </c>
      <c r="E627" s="5">
        <f>MONTH(SalesDataTable[[#This Row],[Order Date]])</f>
        <v>4</v>
      </c>
      <c r="F627" s="6" t="str">
        <f>TEXT(SalesDataTable[[#This Row],[Order Date]],"MMM")</f>
        <v>Apr</v>
      </c>
      <c r="G627" s="5" t="s">
        <v>40</v>
      </c>
      <c r="H627" s="5" t="s">
        <v>51</v>
      </c>
      <c r="I627" s="5" t="s">
        <v>22</v>
      </c>
      <c r="J627" s="5" t="s">
        <v>23</v>
      </c>
      <c r="K627" s="5" t="s">
        <v>29</v>
      </c>
      <c r="L627" s="5" t="s">
        <v>30</v>
      </c>
      <c r="M627" s="7">
        <v>6</v>
      </c>
      <c r="N627" s="8">
        <v>93.58</v>
      </c>
      <c r="O627" s="8">
        <f>SalesDataTable[[#This Row],[Units Sold]]*SalesDataTable[[#This Row],[Unit Price]]</f>
        <v>561.48</v>
      </c>
      <c r="P627" s="9">
        <v>0</v>
      </c>
      <c r="Q627" s="21">
        <f>SalesDataTable[[#This Row],[Units Sold]]*SalesDataTable[[#This Row],[Unit Price]]*SalesDataTable[[#This Row],[Discount %]]</f>
        <v>0</v>
      </c>
      <c r="R627" s="8">
        <v>46.68</v>
      </c>
      <c r="S627" s="8">
        <f t="shared" si="36"/>
        <v>561.48</v>
      </c>
      <c r="T627" s="8">
        <f t="shared" si="37"/>
        <v>280.08</v>
      </c>
      <c r="U627" s="8">
        <f t="shared" si="38"/>
        <v>281.40000000000003</v>
      </c>
      <c r="V627" s="10">
        <f t="shared" si="39"/>
        <v>0.5011754648429152</v>
      </c>
    </row>
    <row r="628" spans="1:22" ht="15.6" x14ac:dyDescent="0.3">
      <c r="A628" s="3">
        <v>773</v>
      </c>
      <c r="B628" s="4">
        <v>46133</v>
      </c>
      <c r="C628" s="5">
        <f>YEAR(SalesDataTable[[#This Row],[Order Date]])</f>
        <v>2026</v>
      </c>
      <c r="D628" s="6" t="str">
        <f>"Q"&amp;ROUNDUP(MONTH(SalesDataTable[[#This Row],[Order Date]])/3,0)</f>
        <v>Q2</v>
      </c>
      <c r="E628" s="5">
        <f>MONTH(SalesDataTable[[#This Row],[Order Date]])</f>
        <v>4</v>
      </c>
      <c r="F628" s="6" t="str">
        <f>TEXT(SalesDataTable[[#This Row],[Order Date]],"MMM")</f>
        <v>Apr</v>
      </c>
      <c r="G628" s="5" t="s">
        <v>40</v>
      </c>
      <c r="H628" s="5" t="s">
        <v>51</v>
      </c>
      <c r="I628" s="5" t="s">
        <v>22</v>
      </c>
      <c r="J628" s="5" t="s">
        <v>36</v>
      </c>
      <c r="K628" s="5" t="s">
        <v>24</v>
      </c>
      <c r="L628" s="5" t="s">
        <v>25</v>
      </c>
      <c r="M628" s="7">
        <v>5</v>
      </c>
      <c r="N628" s="8">
        <v>80.16</v>
      </c>
      <c r="O628" s="8">
        <f>SalesDataTable[[#This Row],[Units Sold]]*SalesDataTable[[#This Row],[Unit Price]]</f>
        <v>400.79999999999995</v>
      </c>
      <c r="P628" s="9">
        <v>0.1</v>
      </c>
      <c r="Q628" s="21">
        <f>SalesDataTable[[#This Row],[Units Sold]]*SalesDataTable[[#This Row],[Unit Price]]*SalesDataTable[[#This Row],[Discount %]]</f>
        <v>40.08</v>
      </c>
      <c r="R628" s="8">
        <v>42.5</v>
      </c>
      <c r="S628" s="8">
        <f t="shared" si="36"/>
        <v>360.71999999999997</v>
      </c>
      <c r="T628" s="8">
        <f t="shared" si="37"/>
        <v>212.5</v>
      </c>
      <c r="U628" s="8">
        <f t="shared" si="38"/>
        <v>148.21999999999997</v>
      </c>
      <c r="V628" s="10">
        <f t="shared" si="39"/>
        <v>0.41090042137946325</v>
      </c>
    </row>
    <row r="629" spans="1:22" ht="15.6" x14ac:dyDescent="0.3">
      <c r="A629" s="3">
        <v>1303</v>
      </c>
      <c r="B629" s="4">
        <v>46133</v>
      </c>
      <c r="C629" s="5">
        <f>YEAR(SalesDataTable[[#This Row],[Order Date]])</f>
        <v>2026</v>
      </c>
      <c r="D629" s="6" t="str">
        <f>"Q"&amp;ROUNDUP(MONTH(SalesDataTable[[#This Row],[Order Date]])/3,0)</f>
        <v>Q2</v>
      </c>
      <c r="E629" s="5">
        <f>MONTH(SalesDataTable[[#This Row],[Order Date]])</f>
        <v>4</v>
      </c>
      <c r="F629" s="6" t="str">
        <f>TEXT(SalesDataTable[[#This Row],[Order Date]],"MMM")</f>
        <v>Apr</v>
      </c>
      <c r="G629" s="5" t="s">
        <v>26</v>
      </c>
      <c r="H629" s="5" t="s">
        <v>63</v>
      </c>
      <c r="I629" s="5" t="s">
        <v>22</v>
      </c>
      <c r="J629" s="5" t="s">
        <v>33</v>
      </c>
      <c r="K629" s="5" t="s">
        <v>29</v>
      </c>
      <c r="L629" s="5" t="s">
        <v>37</v>
      </c>
      <c r="M629" s="7">
        <v>1</v>
      </c>
      <c r="N629" s="8">
        <v>142.22999999999999</v>
      </c>
      <c r="O629" s="8">
        <f>SalesDataTable[[#This Row],[Units Sold]]*SalesDataTable[[#This Row],[Unit Price]]</f>
        <v>142.22999999999999</v>
      </c>
      <c r="P629" s="9">
        <v>0.05</v>
      </c>
      <c r="Q629" s="21">
        <f>SalesDataTable[[#This Row],[Units Sold]]*SalesDataTable[[#This Row],[Unit Price]]*SalesDataTable[[#This Row],[Discount %]]</f>
        <v>7.1114999999999995</v>
      </c>
      <c r="R629" s="8">
        <v>77.66</v>
      </c>
      <c r="S629" s="8">
        <f t="shared" si="36"/>
        <v>135.11849999999998</v>
      </c>
      <c r="T629" s="8">
        <f t="shared" si="37"/>
        <v>77.66</v>
      </c>
      <c r="U629" s="8">
        <f t="shared" si="38"/>
        <v>57.458499999999987</v>
      </c>
      <c r="V629" s="10">
        <f t="shared" si="39"/>
        <v>0.42524524768999061</v>
      </c>
    </row>
    <row r="630" spans="1:22" ht="15.6" x14ac:dyDescent="0.3">
      <c r="A630" s="3">
        <v>1348</v>
      </c>
      <c r="B630" s="4">
        <v>46133</v>
      </c>
      <c r="C630" s="5">
        <f>YEAR(SalesDataTable[[#This Row],[Order Date]])</f>
        <v>2026</v>
      </c>
      <c r="D630" s="6" t="str">
        <f>"Q"&amp;ROUNDUP(MONTH(SalesDataTable[[#This Row],[Order Date]])/3,0)</f>
        <v>Q2</v>
      </c>
      <c r="E630" s="5">
        <f>MONTH(SalesDataTable[[#This Row],[Order Date]])</f>
        <v>4</v>
      </c>
      <c r="F630" s="6" t="str">
        <f>TEXT(SalesDataTable[[#This Row],[Order Date]],"MMM")</f>
        <v>Apr</v>
      </c>
      <c r="G630" s="5" t="s">
        <v>26</v>
      </c>
      <c r="H630" s="5" t="s">
        <v>69</v>
      </c>
      <c r="I630" s="5" t="s">
        <v>22</v>
      </c>
      <c r="J630" s="5" t="s">
        <v>23</v>
      </c>
      <c r="K630" s="5" t="s">
        <v>29</v>
      </c>
      <c r="L630" s="5" t="s">
        <v>66</v>
      </c>
      <c r="M630" s="7">
        <v>2</v>
      </c>
      <c r="N630" s="8">
        <v>71.77</v>
      </c>
      <c r="O630" s="8">
        <f>SalesDataTable[[#This Row],[Units Sold]]*SalesDataTable[[#This Row],[Unit Price]]</f>
        <v>143.54</v>
      </c>
      <c r="P630" s="9">
        <v>0</v>
      </c>
      <c r="Q630" s="21">
        <f>SalesDataTable[[#This Row],[Units Sold]]*SalesDataTable[[#This Row],[Unit Price]]*SalesDataTable[[#This Row],[Discount %]]</f>
        <v>0</v>
      </c>
      <c r="R630" s="8">
        <v>32.450000000000003</v>
      </c>
      <c r="S630" s="8">
        <f t="shared" si="36"/>
        <v>143.54</v>
      </c>
      <c r="T630" s="8">
        <f t="shared" si="37"/>
        <v>64.900000000000006</v>
      </c>
      <c r="U630" s="8">
        <f t="shared" si="38"/>
        <v>78.639999999999986</v>
      </c>
      <c r="V630" s="10">
        <f t="shared" si="39"/>
        <v>0.54786122335237553</v>
      </c>
    </row>
    <row r="631" spans="1:22" ht="15.6" x14ac:dyDescent="0.3">
      <c r="A631" s="3">
        <v>1496</v>
      </c>
      <c r="B631" s="4">
        <v>46133</v>
      </c>
      <c r="C631" s="5">
        <f>YEAR(SalesDataTable[[#This Row],[Order Date]])</f>
        <v>2026</v>
      </c>
      <c r="D631" s="6" t="str">
        <f>"Q"&amp;ROUNDUP(MONTH(SalesDataTable[[#This Row],[Order Date]])/3,0)</f>
        <v>Q2</v>
      </c>
      <c r="E631" s="5">
        <f>MONTH(SalesDataTable[[#This Row],[Order Date]])</f>
        <v>4</v>
      </c>
      <c r="F631" s="6" t="str">
        <f>TEXT(SalesDataTable[[#This Row],[Order Date]],"MMM")</f>
        <v>Apr</v>
      </c>
      <c r="G631" s="5" t="s">
        <v>20</v>
      </c>
      <c r="H631" s="5" t="s">
        <v>21</v>
      </c>
      <c r="I631" s="5" t="s">
        <v>48</v>
      </c>
      <c r="J631" s="5" t="s">
        <v>23</v>
      </c>
      <c r="K631" s="5" t="s">
        <v>29</v>
      </c>
      <c r="L631" s="5" t="s">
        <v>66</v>
      </c>
      <c r="M631" s="7">
        <v>1</v>
      </c>
      <c r="N631" s="8">
        <v>71.23</v>
      </c>
      <c r="O631" s="8">
        <f>SalesDataTable[[#This Row],[Units Sold]]*SalesDataTable[[#This Row],[Unit Price]]</f>
        <v>71.23</v>
      </c>
      <c r="P631" s="9">
        <v>0.05</v>
      </c>
      <c r="Q631" s="21">
        <f>SalesDataTable[[#This Row],[Units Sold]]*SalesDataTable[[#This Row],[Unit Price]]*SalesDataTable[[#This Row],[Discount %]]</f>
        <v>3.5615000000000006</v>
      </c>
      <c r="R631" s="8">
        <v>33.28</v>
      </c>
      <c r="S631" s="8">
        <f t="shared" si="36"/>
        <v>67.668499999999995</v>
      </c>
      <c r="T631" s="8">
        <f t="shared" si="37"/>
        <v>33.28</v>
      </c>
      <c r="U631" s="8">
        <f t="shared" si="38"/>
        <v>34.388499999999993</v>
      </c>
      <c r="V631" s="10">
        <f t="shared" si="39"/>
        <v>0.50819066478494423</v>
      </c>
    </row>
    <row r="632" spans="1:22" ht="15.6" x14ac:dyDescent="0.3">
      <c r="A632" s="3">
        <v>1695</v>
      </c>
      <c r="B632" s="4">
        <v>46133</v>
      </c>
      <c r="C632" s="5">
        <f>YEAR(SalesDataTable[[#This Row],[Order Date]])</f>
        <v>2026</v>
      </c>
      <c r="D632" s="6" t="str">
        <f>"Q"&amp;ROUNDUP(MONTH(SalesDataTable[[#This Row],[Order Date]])/3,0)</f>
        <v>Q2</v>
      </c>
      <c r="E632" s="5">
        <f>MONTH(SalesDataTable[[#This Row],[Order Date]])</f>
        <v>4</v>
      </c>
      <c r="F632" s="6" t="str">
        <f>TEXT(SalesDataTable[[#This Row],[Order Date]],"MMM")</f>
        <v>Apr</v>
      </c>
      <c r="G632" s="5" t="s">
        <v>20</v>
      </c>
      <c r="H632" s="5" t="s">
        <v>21</v>
      </c>
      <c r="I632" s="5" t="s">
        <v>39</v>
      </c>
      <c r="J632" s="5" t="s">
        <v>23</v>
      </c>
      <c r="K632" s="5" t="s">
        <v>29</v>
      </c>
      <c r="L632" s="5" t="s">
        <v>66</v>
      </c>
      <c r="M632" s="7">
        <v>1</v>
      </c>
      <c r="N632" s="8">
        <v>71.239999999999995</v>
      </c>
      <c r="O632" s="8">
        <f>SalesDataTable[[#This Row],[Units Sold]]*SalesDataTable[[#This Row],[Unit Price]]</f>
        <v>71.239999999999995</v>
      </c>
      <c r="P632" s="9">
        <v>0.1</v>
      </c>
      <c r="Q632" s="21">
        <f>SalesDataTable[[#This Row],[Units Sold]]*SalesDataTable[[#This Row],[Unit Price]]*SalesDataTable[[#This Row],[Discount %]]</f>
        <v>7.1239999999999997</v>
      </c>
      <c r="R632" s="8">
        <v>33.07</v>
      </c>
      <c r="S632" s="8">
        <f t="shared" si="36"/>
        <v>64.116</v>
      </c>
      <c r="T632" s="8">
        <f t="shared" si="37"/>
        <v>33.07</v>
      </c>
      <c r="U632" s="8">
        <f t="shared" si="38"/>
        <v>31.045999999999999</v>
      </c>
      <c r="V632" s="10">
        <f t="shared" si="39"/>
        <v>0.48421610830369954</v>
      </c>
    </row>
    <row r="633" spans="1:22" ht="15.6" x14ac:dyDescent="0.3">
      <c r="A633" s="3">
        <v>2812</v>
      </c>
      <c r="B633" s="4">
        <v>46133</v>
      </c>
      <c r="C633" s="5">
        <f>YEAR(SalesDataTable[[#This Row],[Order Date]])</f>
        <v>2026</v>
      </c>
      <c r="D633" s="6" t="str">
        <f>"Q"&amp;ROUNDUP(MONTH(SalesDataTable[[#This Row],[Order Date]])/3,0)</f>
        <v>Q2</v>
      </c>
      <c r="E633" s="5">
        <f>MONTH(SalesDataTable[[#This Row],[Order Date]])</f>
        <v>4</v>
      </c>
      <c r="F633" s="6" t="str">
        <f>TEXT(SalesDataTable[[#This Row],[Order Date]],"MMM")</f>
        <v>Apr</v>
      </c>
      <c r="G633" s="5" t="s">
        <v>26</v>
      </c>
      <c r="H633" s="5" t="s">
        <v>47</v>
      </c>
      <c r="I633" s="5" t="s">
        <v>22</v>
      </c>
      <c r="J633" s="5" t="s">
        <v>33</v>
      </c>
      <c r="K633" s="5" t="s">
        <v>24</v>
      </c>
      <c r="L633" s="5" t="s">
        <v>42</v>
      </c>
      <c r="M633" s="7">
        <v>1</v>
      </c>
      <c r="N633" s="8">
        <v>51.39</v>
      </c>
      <c r="O633" s="8">
        <f>SalesDataTable[[#This Row],[Units Sold]]*SalesDataTable[[#This Row],[Unit Price]]</f>
        <v>51.39</v>
      </c>
      <c r="P633" s="9">
        <v>0</v>
      </c>
      <c r="Q633" s="21">
        <f>SalesDataTable[[#This Row],[Units Sold]]*SalesDataTable[[#This Row],[Unit Price]]*SalesDataTable[[#This Row],[Discount %]]</f>
        <v>0</v>
      </c>
      <c r="R633" s="8">
        <v>22.08</v>
      </c>
      <c r="S633" s="8">
        <f t="shared" si="36"/>
        <v>51.39</v>
      </c>
      <c r="T633" s="8">
        <f t="shared" si="37"/>
        <v>22.08</v>
      </c>
      <c r="U633" s="8">
        <f t="shared" si="38"/>
        <v>29.310000000000002</v>
      </c>
      <c r="V633" s="10">
        <f t="shared" si="39"/>
        <v>0.57034442498540572</v>
      </c>
    </row>
    <row r="634" spans="1:22" ht="15.6" x14ac:dyDescent="0.3">
      <c r="A634" s="3">
        <v>3017</v>
      </c>
      <c r="B634" s="4">
        <v>46133</v>
      </c>
      <c r="C634" s="5">
        <f>YEAR(SalesDataTable[[#This Row],[Order Date]])</f>
        <v>2026</v>
      </c>
      <c r="D634" s="6" t="str">
        <f>"Q"&amp;ROUNDUP(MONTH(SalesDataTable[[#This Row],[Order Date]])/3,0)</f>
        <v>Q2</v>
      </c>
      <c r="E634" s="5">
        <f>MONTH(SalesDataTable[[#This Row],[Order Date]])</f>
        <v>4</v>
      </c>
      <c r="F634" s="6" t="str">
        <f>TEXT(SalesDataTable[[#This Row],[Order Date]],"MMM")</f>
        <v>Apr</v>
      </c>
      <c r="G634" s="5" t="s">
        <v>26</v>
      </c>
      <c r="H634" s="5" t="s">
        <v>63</v>
      </c>
      <c r="I634" s="5" t="s">
        <v>22</v>
      </c>
      <c r="J634" s="5" t="s">
        <v>23</v>
      </c>
      <c r="K634" s="5" t="s">
        <v>24</v>
      </c>
      <c r="L634" s="5" t="s">
        <v>50</v>
      </c>
      <c r="M634" s="7">
        <v>1</v>
      </c>
      <c r="N634" s="8">
        <v>102.64</v>
      </c>
      <c r="O634" s="8">
        <f>SalesDataTable[[#This Row],[Units Sold]]*SalesDataTable[[#This Row],[Unit Price]]</f>
        <v>102.64</v>
      </c>
      <c r="P634" s="9">
        <v>0</v>
      </c>
      <c r="Q634" s="21">
        <f>SalesDataTable[[#This Row],[Units Sold]]*SalesDataTable[[#This Row],[Unit Price]]*SalesDataTable[[#This Row],[Discount %]]</f>
        <v>0</v>
      </c>
      <c r="R634" s="8">
        <v>51.86</v>
      </c>
      <c r="S634" s="8">
        <f t="shared" si="36"/>
        <v>102.64</v>
      </c>
      <c r="T634" s="8">
        <f t="shared" si="37"/>
        <v>51.86</v>
      </c>
      <c r="U634" s="8">
        <f t="shared" si="38"/>
        <v>50.78</v>
      </c>
      <c r="V634" s="10">
        <f t="shared" si="39"/>
        <v>0.49473889321901793</v>
      </c>
    </row>
    <row r="635" spans="1:22" ht="15.6" x14ac:dyDescent="0.3">
      <c r="A635" s="3">
        <v>3719</v>
      </c>
      <c r="B635" s="4">
        <v>46133</v>
      </c>
      <c r="C635" s="5">
        <f>YEAR(SalesDataTable[[#This Row],[Order Date]])</f>
        <v>2026</v>
      </c>
      <c r="D635" s="6" t="str">
        <f>"Q"&amp;ROUNDUP(MONTH(SalesDataTable[[#This Row],[Order Date]])/3,0)</f>
        <v>Q2</v>
      </c>
      <c r="E635" s="5">
        <f>MONTH(SalesDataTable[[#This Row],[Order Date]])</f>
        <v>4</v>
      </c>
      <c r="F635" s="6" t="str">
        <f>TEXT(SalesDataTable[[#This Row],[Order Date]],"MMM")</f>
        <v>Apr</v>
      </c>
      <c r="G635" s="5" t="s">
        <v>31</v>
      </c>
      <c r="H635" s="5" t="s">
        <v>32</v>
      </c>
      <c r="I635" s="5" t="s">
        <v>22</v>
      </c>
      <c r="J635" s="5" t="s">
        <v>33</v>
      </c>
      <c r="K635" s="5" t="s">
        <v>54</v>
      </c>
      <c r="L635" s="5" t="s">
        <v>62</v>
      </c>
      <c r="M635" s="7">
        <v>2</v>
      </c>
      <c r="N635" s="8">
        <v>35.56</v>
      </c>
      <c r="O635" s="8">
        <f>SalesDataTable[[#This Row],[Units Sold]]*SalesDataTable[[#This Row],[Unit Price]]</f>
        <v>71.12</v>
      </c>
      <c r="P635" s="9">
        <v>0.1</v>
      </c>
      <c r="Q635" s="21">
        <f>SalesDataTable[[#This Row],[Units Sold]]*SalesDataTable[[#This Row],[Unit Price]]*SalesDataTable[[#This Row],[Discount %]]</f>
        <v>7.112000000000001</v>
      </c>
      <c r="R635" s="8">
        <v>13.85</v>
      </c>
      <c r="S635" s="8">
        <f t="shared" si="36"/>
        <v>64.00800000000001</v>
      </c>
      <c r="T635" s="8">
        <f t="shared" si="37"/>
        <v>27.7</v>
      </c>
      <c r="U635" s="8">
        <f t="shared" si="38"/>
        <v>36.308000000000007</v>
      </c>
      <c r="V635" s="10">
        <f t="shared" si="39"/>
        <v>0.56724159480064995</v>
      </c>
    </row>
    <row r="636" spans="1:22" ht="15.6" x14ac:dyDescent="0.3">
      <c r="A636" s="3">
        <v>3920</v>
      </c>
      <c r="B636" s="4">
        <v>46133</v>
      </c>
      <c r="C636" s="5">
        <f>YEAR(SalesDataTable[[#This Row],[Order Date]])</f>
        <v>2026</v>
      </c>
      <c r="D636" s="6" t="str">
        <f>"Q"&amp;ROUNDUP(MONTH(SalesDataTable[[#This Row],[Order Date]])/3,0)</f>
        <v>Q2</v>
      </c>
      <c r="E636" s="5">
        <f>MONTH(SalesDataTable[[#This Row],[Order Date]])</f>
        <v>4</v>
      </c>
      <c r="F636" s="6" t="str">
        <f>TEXT(SalesDataTable[[#This Row],[Order Date]],"MMM")</f>
        <v>Apr</v>
      </c>
      <c r="G636" s="5" t="s">
        <v>26</v>
      </c>
      <c r="H636" s="5" t="s">
        <v>61</v>
      </c>
      <c r="I636" s="5" t="s">
        <v>22</v>
      </c>
      <c r="J636" s="5" t="s">
        <v>23</v>
      </c>
      <c r="K636" s="5" t="s">
        <v>24</v>
      </c>
      <c r="L636" s="5" t="s">
        <v>50</v>
      </c>
      <c r="M636" s="7">
        <v>2</v>
      </c>
      <c r="N636" s="8">
        <v>100.39</v>
      </c>
      <c r="O636" s="8">
        <f>SalesDataTable[[#This Row],[Units Sold]]*SalesDataTable[[#This Row],[Unit Price]]</f>
        <v>200.78</v>
      </c>
      <c r="P636" s="9">
        <v>0</v>
      </c>
      <c r="Q636" s="21">
        <f>SalesDataTable[[#This Row],[Units Sold]]*SalesDataTable[[#This Row],[Unit Price]]*SalesDataTable[[#This Row],[Discount %]]</f>
        <v>0</v>
      </c>
      <c r="R636" s="8">
        <v>49.05</v>
      </c>
      <c r="S636" s="8">
        <f t="shared" si="36"/>
        <v>200.78</v>
      </c>
      <c r="T636" s="8">
        <f t="shared" si="37"/>
        <v>98.1</v>
      </c>
      <c r="U636" s="8">
        <f t="shared" si="38"/>
        <v>102.68</v>
      </c>
      <c r="V636" s="10">
        <f t="shared" si="39"/>
        <v>0.51140551847793603</v>
      </c>
    </row>
    <row r="637" spans="1:22" ht="15.6" x14ac:dyDescent="0.3">
      <c r="A637" s="3">
        <v>4654</v>
      </c>
      <c r="B637" s="4">
        <v>46133</v>
      </c>
      <c r="C637" s="5">
        <f>YEAR(SalesDataTable[[#This Row],[Order Date]])</f>
        <v>2026</v>
      </c>
      <c r="D637" s="6" t="str">
        <f>"Q"&amp;ROUNDUP(MONTH(SalesDataTable[[#This Row],[Order Date]])/3,0)</f>
        <v>Q2</v>
      </c>
      <c r="E637" s="5">
        <f>MONTH(SalesDataTable[[#This Row],[Order Date]])</f>
        <v>4</v>
      </c>
      <c r="F637" s="6" t="str">
        <f>TEXT(SalesDataTable[[#This Row],[Order Date]],"MMM")</f>
        <v>Apr</v>
      </c>
      <c r="G637" s="5" t="s">
        <v>20</v>
      </c>
      <c r="H637" s="5" t="s">
        <v>70</v>
      </c>
      <c r="I637" s="5" t="s">
        <v>39</v>
      </c>
      <c r="J637" s="5" t="s">
        <v>23</v>
      </c>
      <c r="K637" s="5" t="s">
        <v>43</v>
      </c>
      <c r="L637" s="5" t="s">
        <v>49</v>
      </c>
      <c r="M637" s="7">
        <v>2</v>
      </c>
      <c r="N637" s="8">
        <v>191.51</v>
      </c>
      <c r="O637" s="8">
        <f>SalesDataTable[[#This Row],[Units Sold]]*SalesDataTable[[#This Row],[Unit Price]]</f>
        <v>383.02</v>
      </c>
      <c r="P637" s="9">
        <v>0.1</v>
      </c>
      <c r="Q637" s="21">
        <f>SalesDataTable[[#This Row],[Units Sold]]*SalesDataTable[[#This Row],[Unit Price]]*SalesDataTable[[#This Row],[Discount %]]</f>
        <v>38.302</v>
      </c>
      <c r="R637" s="8">
        <v>101.25</v>
      </c>
      <c r="S637" s="8">
        <f t="shared" si="36"/>
        <v>344.71800000000002</v>
      </c>
      <c r="T637" s="8">
        <f t="shared" si="37"/>
        <v>202.5</v>
      </c>
      <c r="U637" s="8">
        <f t="shared" si="38"/>
        <v>142.21800000000002</v>
      </c>
      <c r="V637" s="10">
        <f t="shared" si="39"/>
        <v>0.41256331262075091</v>
      </c>
    </row>
    <row r="638" spans="1:22" ht="15.6" x14ac:dyDescent="0.3">
      <c r="A638" s="3">
        <v>4920</v>
      </c>
      <c r="B638" s="4">
        <v>46133</v>
      </c>
      <c r="C638" s="5">
        <f>YEAR(SalesDataTable[[#This Row],[Order Date]])</f>
        <v>2026</v>
      </c>
      <c r="D638" s="6" t="str">
        <f>"Q"&amp;ROUNDUP(MONTH(SalesDataTable[[#This Row],[Order Date]])/3,0)</f>
        <v>Q2</v>
      </c>
      <c r="E638" s="5">
        <f>MONTH(SalesDataTable[[#This Row],[Order Date]])</f>
        <v>4</v>
      </c>
      <c r="F638" s="6" t="str">
        <f>TEXT(SalesDataTable[[#This Row],[Order Date]],"MMM")</f>
        <v>Apr</v>
      </c>
      <c r="G638" s="5" t="s">
        <v>26</v>
      </c>
      <c r="H638" s="5" t="s">
        <v>63</v>
      </c>
      <c r="I638" s="5" t="s">
        <v>39</v>
      </c>
      <c r="J638" s="5" t="s">
        <v>33</v>
      </c>
      <c r="K638" s="5" t="s">
        <v>29</v>
      </c>
      <c r="L638" s="5" t="s">
        <v>37</v>
      </c>
      <c r="M638" s="7">
        <v>2</v>
      </c>
      <c r="N638" s="8">
        <v>147.30000000000001</v>
      </c>
      <c r="O638" s="8">
        <f>SalesDataTable[[#This Row],[Units Sold]]*SalesDataTable[[#This Row],[Unit Price]]</f>
        <v>294.60000000000002</v>
      </c>
      <c r="P638" s="9">
        <v>0</v>
      </c>
      <c r="Q638" s="21">
        <f>SalesDataTable[[#This Row],[Units Sold]]*SalesDataTable[[#This Row],[Unit Price]]*SalesDataTable[[#This Row],[Discount %]]</f>
        <v>0</v>
      </c>
      <c r="R638" s="8">
        <v>81.2</v>
      </c>
      <c r="S638" s="8">
        <f t="shared" si="36"/>
        <v>294.60000000000002</v>
      </c>
      <c r="T638" s="8">
        <f t="shared" si="37"/>
        <v>162.4</v>
      </c>
      <c r="U638" s="8">
        <f t="shared" si="38"/>
        <v>132.20000000000002</v>
      </c>
      <c r="V638" s="10">
        <f t="shared" si="39"/>
        <v>0.44874405974202308</v>
      </c>
    </row>
    <row r="639" spans="1:22" ht="15.6" x14ac:dyDescent="0.3">
      <c r="A639" s="3">
        <v>5191</v>
      </c>
      <c r="B639" s="4">
        <v>46133</v>
      </c>
      <c r="C639" s="5">
        <f>YEAR(SalesDataTable[[#This Row],[Order Date]])</f>
        <v>2026</v>
      </c>
      <c r="D639" s="6" t="str">
        <f>"Q"&amp;ROUNDUP(MONTH(SalesDataTable[[#This Row],[Order Date]])/3,0)</f>
        <v>Q2</v>
      </c>
      <c r="E639" s="5">
        <f>MONTH(SalesDataTable[[#This Row],[Order Date]])</f>
        <v>4</v>
      </c>
      <c r="F639" s="6" t="str">
        <f>TEXT(SalesDataTable[[#This Row],[Order Date]],"MMM")</f>
        <v>Apr</v>
      </c>
      <c r="G639" s="5" t="s">
        <v>26</v>
      </c>
      <c r="H639" s="5" t="s">
        <v>61</v>
      </c>
      <c r="I639" s="5" t="s">
        <v>39</v>
      </c>
      <c r="J639" s="5" t="s">
        <v>23</v>
      </c>
      <c r="K639" s="5" t="s">
        <v>24</v>
      </c>
      <c r="L639" s="5" t="s">
        <v>25</v>
      </c>
      <c r="M639" s="7">
        <v>1</v>
      </c>
      <c r="N639" s="8">
        <v>79.92</v>
      </c>
      <c r="O639" s="8">
        <f>SalesDataTable[[#This Row],[Units Sold]]*SalesDataTable[[#This Row],[Unit Price]]</f>
        <v>79.92</v>
      </c>
      <c r="P639" s="9">
        <v>0.1</v>
      </c>
      <c r="Q639" s="21">
        <f>SalesDataTable[[#This Row],[Units Sold]]*SalesDataTable[[#This Row],[Unit Price]]*SalesDataTable[[#This Row],[Discount %]]</f>
        <v>7.9920000000000009</v>
      </c>
      <c r="R639" s="8">
        <v>43.13</v>
      </c>
      <c r="S639" s="8">
        <f t="shared" si="36"/>
        <v>71.927999999999997</v>
      </c>
      <c r="T639" s="8">
        <f t="shared" si="37"/>
        <v>43.13</v>
      </c>
      <c r="U639" s="8">
        <f t="shared" si="38"/>
        <v>28.797999999999995</v>
      </c>
      <c r="V639" s="10">
        <f t="shared" si="39"/>
        <v>0.40037259481703918</v>
      </c>
    </row>
    <row r="640" spans="1:22" ht="15.6" x14ac:dyDescent="0.3">
      <c r="A640" s="3">
        <v>413</v>
      </c>
      <c r="B640" s="4">
        <v>46134</v>
      </c>
      <c r="C640" s="5">
        <f>YEAR(SalesDataTable[[#This Row],[Order Date]])</f>
        <v>2026</v>
      </c>
      <c r="D640" s="6" t="str">
        <f>"Q"&amp;ROUNDUP(MONTH(SalesDataTable[[#This Row],[Order Date]])/3,0)</f>
        <v>Q2</v>
      </c>
      <c r="E640" s="5">
        <f>MONTH(SalesDataTable[[#This Row],[Order Date]])</f>
        <v>4</v>
      </c>
      <c r="F640" s="6" t="str">
        <f>TEXT(SalesDataTable[[#This Row],[Order Date]],"MMM")</f>
        <v>Apr</v>
      </c>
      <c r="G640" s="5" t="s">
        <v>26</v>
      </c>
      <c r="H640" s="5" t="s">
        <v>27</v>
      </c>
      <c r="I640" s="5" t="s">
        <v>22</v>
      </c>
      <c r="J640" s="5" t="s">
        <v>23</v>
      </c>
      <c r="K640" s="5" t="s">
        <v>43</v>
      </c>
      <c r="L640" s="5" t="s">
        <v>44</v>
      </c>
      <c r="M640" s="7">
        <v>2</v>
      </c>
      <c r="N640" s="8">
        <v>344.29</v>
      </c>
      <c r="O640" s="8">
        <f>SalesDataTable[[#This Row],[Units Sold]]*SalesDataTable[[#This Row],[Unit Price]]</f>
        <v>688.58</v>
      </c>
      <c r="P640" s="9">
        <v>0.1</v>
      </c>
      <c r="Q640" s="21">
        <f>SalesDataTable[[#This Row],[Units Sold]]*SalesDataTable[[#This Row],[Unit Price]]*SalesDataTable[[#This Row],[Discount %]]</f>
        <v>68.858000000000004</v>
      </c>
      <c r="R640" s="8">
        <v>192.66</v>
      </c>
      <c r="S640" s="8">
        <f t="shared" si="36"/>
        <v>619.72200000000009</v>
      </c>
      <c r="T640" s="8">
        <f t="shared" si="37"/>
        <v>385.32</v>
      </c>
      <c r="U640" s="8">
        <f t="shared" si="38"/>
        <v>234.4020000000001</v>
      </c>
      <c r="V640" s="10">
        <f t="shared" si="39"/>
        <v>0.37823733867766524</v>
      </c>
    </row>
    <row r="641" spans="1:22" ht="15.6" x14ac:dyDescent="0.3">
      <c r="A641" s="3">
        <v>1658</v>
      </c>
      <c r="B641" s="4">
        <v>46134</v>
      </c>
      <c r="C641" s="5">
        <f>YEAR(SalesDataTable[[#This Row],[Order Date]])</f>
        <v>2026</v>
      </c>
      <c r="D641" s="6" t="str">
        <f>"Q"&amp;ROUNDUP(MONTH(SalesDataTable[[#This Row],[Order Date]])/3,0)</f>
        <v>Q2</v>
      </c>
      <c r="E641" s="5">
        <f>MONTH(SalesDataTable[[#This Row],[Order Date]])</f>
        <v>4</v>
      </c>
      <c r="F641" s="6" t="str">
        <f>TEXT(SalesDataTable[[#This Row],[Order Date]],"MMM")</f>
        <v>Apr</v>
      </c>
      <c r="G641" s="5" t="s">
        <v>31</v>
      </c>
      <c r="H641" s="5" t="s">
        <v>45</v>
      </c>
      <c r="I641" s="5" t="s">
        <v>22</v>
      </c>
      <c r="J641" s="5" t="s">
        <v>23</v>
      </c>
      <c r="K641" s="5" t="s">
        <v>29</v>
      </c>
      <c r="L641" s="5" t="s">
        <v>57</v>
      </c>
      <c r="M641" s="7">
        <v>1</v>
      </c>
      <c r="N641" s="8">
        <v>151.15</v>
      </c>
      <c r="O641" s="8">
        <f>SalesDataTable[[#This Row],[Units Sold]]*SalesDataTable[[#This Row],[Unit Price]]</f>
        <v>151.15</v>
      </c>
      <c r="P641" s="9">
        <v>0</v>
      </c>
      <c r="Q641" s="21">
        <f>SalesDataTable[[#This Row],[Units Sold]]*SalesDataTable[[#This Row],[Unit Price]]*SalesDataTable[[#This Row],[Discount %]]</f>
        <v>0</v>
      </c>
      <c r="R641" s="8">
        <v>77.680000000000007</v>
      </c>
      <c r="S641" s="8">
        <f t="shared" si="36"/>
        <v>151.15</v>
      </c>
      <c r="T641" s="8">
        <f t="shared" si="37"/>
        <v>77.680000000000007</v>
      </c>
      <c r="U641" s="8">
        <f t="shared" si="38"/>
        <v>73.47</v>
      </c>
      <c r="V641" s="10">
        <f t="shared" si="39"/>
        <v>0.48607343698312933</v>
      </c>
    </row>
    <row r="642" spans="1:22" ht="15.6" x14ac:dyDescent="0.3">
      <c r="A642" s="3">
        <v>2024</v>
      </c>
      <c r="B642" s="4">
        <v>46134</v>
      </c>
      <c r="C642" s="5">
        <f>YEAR(SalesDataTable[[#This Row],[Order Date]])</f>
        <v>2026</v>
      </c>
      <c r="D642" s="6" t="str">
        <f>"Q"&amp;ROUNDUP(MONTH(SalesDataTable[[#This Row],[Order Date]])/3,0)</f>
        <v>Q2</v>
      </c>
      <c r="E642" s="5">
        <f>MONTH(SalesDataTable[[#This Row],[Order Date]])</f>
        <v>4</v>
      </c>
      <c r="F642" s="6" t="str">
        <f>TEXT(SalesDataTable[[#This Row],[Order Date]],"MMM")</f>
        <v>Apr</v>
      </c>
      <c r="G642" s="5" t="s">
        <v>26</v>
      </c>
      <c r="H642" s="5" t="s">
        <v>47</v>
      </c>
      <c r="I642" s="5" t="s">
        <v>39</v>
      </c>
      <c r="J642" s="5" t="s">
        <v>33</v>
      </c>
      <c r="K642" s="5" t="s">
        <v>43</v>
      </c>
      <c r="L642" s="5" t="s">
        <v>60</v>
      </c>
      <c r="M642" s="7">
        <v>1</v>
      </c>
      <c r="N642" s="8">
        <v>81.73</v>
      </c>
      <c r="O642" s="8">
        <f>SalesDataTable[[#This Row],[Units Sold]]*SalesDataTable[[#This Row],[Unit Price]]</f>
        <v>81.73</v>
      </c>
      <c r="P642" s="9">
        <v>0.05</v>
      </c>
      <c r="Q642" s="21">
        <f>SalesDataTable[[#This Row],[Units Sold]]*SalesDataTable[[#This Row],[Unit Price]]*SalesDataTable[[#This Row],[Discount %]]</f>
        <v>4.0865</v>
      </c>
      <c r="R642" s="8">
        <v>39.979999999999997</v>
      </c>
      <c r="S642" s="8">
        <f t="shared" ref="S642:S705" si="40">M642*N642*(1-P642)</f>
        <v>77.643500000000003</v>
      </c>
      <c r="T642" s="8">
        <f t="shared" ref="T642:T705" si="41">M642*R642</f>
        <v>39.979999999999997</v>
      </c>
      <c r="U642" s="8">
        <f t="shared" ref="U642:U705" si="42">S642-T642</f>
        <v>37.663500000000006</v>
      </c>
      <c r="V642" s="10">
        <f t="shared" ref="V642:V705" si="43">IFERROR(U642/S642,0)</f>
        <v>0.48508246021882068</v>
      </c>
    </row>
    <row r="643" spans="1:22" ht="15.6" x14ac:dyDescent="0.3">
      <c r="A643" s="3">
        <v>3980</v>
      </c>
      <c r="B643" s="4">
        <v>46134</v>
      </c>
      <c r="C643" s="5">
        <f>YEAR(SalesDataTable[[#This Row],[Order Date]])</f>
        <v>2026</v>
      </c>
      <c r="D643" s="6" t="str">
        <f>"Q"&amp;ROUNDUP(MONTH(SalesDataTable[[#This Row],[Order Date]])/3,0)</f>
        <v>Q2</v>
      </c>
      <c r="E643" s="5">
        <f>MONTH(SalesDataTable[[#This Row],[Order Date]])</f>
        <v>4</v>
      </c>
      <c r="F643" s="6" t="str">
        <f>TEXT(SalesDataTable[[#This Row],[Order Date]],"MMM")</f>
        <v>Apr</v>
      </c>
      <c r="G643" s="5" t="s">
        <v>40</v>
      </c>
      <c r="H643" s="5" t="s">
        <v>41</v>
      </c>
      <c r="I643" s="5" t="s">
        <v>39</v>
      </c>
      <c r="J643" s="5" t="s">
        <v>33</v>
      </c>
      <c r="K643" s="5" t="s">
        <v>29</v>
      </c>
      <c r="L643" s="5" t="s">
        <v>37</v>
      </c>
      <c r="M643" s="7">
        <v>1</v>
      </c>
      <c r="N643" s="8">
        <v>142.53</v>
      </c>
      <c r="O643" s="8">
        <f>SalesDataTable[[#This Row],[Units Sold]]*SalesDataTable[[#This Row],[Unit Price]]</f>
        <v>142.53</v>
      </c>
      <c r="P643" s="9">
        <v>0.05</v>
      </c>
      <c r="Q643" s="21">
        <f>SalesDataTable[[#This Row],[Units Sold]]*SalesDataTable[[#This Row],[Unit Price]]*SalesDataTable[[#This Row],[Discount %]]</f>
        <v>7.1265000000000001</v>
      </c>
      <c r="R643" s="8">
        <v>77.77</v>
      </c>
      <c r="S643" s="8">
        <f t="shared" si="40"/>
        <v>135.40350000000001</v>
      </c>
      <c r="T643" s="8">
        <f t="shared" si="41"/>
        <v>77.77</v>
      </c>
      <c r="U643" s="8">
        <f t="shared" si="42"/>
        <v>57.633500000000012</v>
      </c>
      <c r="V643" s="10">
        <f t="shared" si="43"/>
        <v>0.4256426163282338</v>
      </c>
    </row>
    <row r="644" spans="1:22" ht="15.6" x14ac:dyDescent="0.3">
      <c r="A644" s="3">
        <v>4239</v>
      </c>
      <c r="B644" s="4">
        <v>46134</v>
      </c>
      <c r="C644" s="5">
        <f>YEAR(SalesDataTable[[#This Row],[Order Date]])</f>
        <v>2026</v>
      </c>
      <c r="D644" s="6" t="str">
        <f>"Q"&amp;ROUNDUP(MONTH(SalesDataTable[[#This Row],[Order Date]])/3,0)</f>
        <v>Q2</v>
      </c>
      <c r="E644" s="5">
        <f>MONTH(SalesDataTable[[#This Row],[Order Date]])</f>
        <v>4</v>
      </c>
      <c r="F644" s="6" t="str">
        <f>TEXT(SalesDataTable[[#This Row],[Order Date]],"MMM")</f>
        <v>Apr</v>
      </c>
      <c r="G644" s="5" t="s">
        <v>26</v>
      </c>
      <c r="H644" s="5" t="s">
        <v>27</v>
      </c>
      <c r="I644" s="5" t="s">
        <v>22</v>
      </c>
      <c r="J644" s="5" t="s">
        <v>33</v>
      </c>
      <c r="K644" s="5" t="s">
        <v>43</v>
      </c>
      <c r="L644" s="5" t="s">
        <v>60</v>
      </c>
      <c r="M644" s="7">
        <v>2</v>
      </c>
      <c r="N644" s="8">
        <v>83.24</v>
      </c>
      <c r="O644" s="8">
        <f>SalesDataTable[[#This Row],[Units Sold]]*SalesDataTable[[#This Row],[Unit Price]]</f>
        <v>166.48</v>
      </c>
      <c r="P644" s="9">
        <v>0</v>
      </c>
      <c r="Q644" s="21">
        <f>SalesDataTable[[#This Row],[Units Sold]]*SalesDataTable[[#This Row],[Unit Price]]*SalesDataTable[[#This Row],[Discount %]]</f>
        <v>0</v>
      </c>
      <c r="R644" s="8">
        <v>40.03</v>
      </c>
      <c r="S644" s="8">
        <f t="shared" si="40"/>
        <v>166.48</v>
      </c>
      <c r="T644" s="8">
        <f t="shared" si="41"/>
        <v>80.06</v>
      </c>
      <c r="U644" s="8">
        <f t="shared" si="42"/>
        <v>86.419999999999987</v>
      </c>
      <c r="V644" s="10">
        <f t="shared" si="43"/>
        <v>0.51910139356078799</v>
      </c>
    </row>
    <row r="645" spans="1:22" ht="15.6" x14ac:dyDescent="0.3">
      <c r="A645" s="3">
        <v>4761</v>
      </c>
      <c r="B645" s="4">
        <v>46134</v>
      </c>
      <c r="C645" s="5">
        <f>YEAR(SalesDataTable[[#This Row],[Order Date]])</f>
        <v>2026</v>
      </c>
      <c r="D645" s="6" t="str">
        <f>"Q"&amp;ROUNDUP(MONTH(SalesDataTable[[#This Row],[Order Date]])/3,0)</f>
        <v>Q2</v>
      </c>
      <c r="E645" s="5">
        <f>MONTH(SalesDataTable[[#This Row],[Order Date]])</f>
        <v>4</v>
      </c>
      <c r="F645" s="6" t="str">
        <f>TEXT(SalesDataTable[[#This Row],[Order Date]],"MMM")</f>
        <v>Apr</v>
      </c>
      <c r="G645" s="5" t="s">
        <v>20</v>
      </c>
      <c r="H645" s="5" t="s">
        <v>21</v>
      </c>
      <c r="I645" s="5" t="s">
        <v>48</v>
      </c>
      <c r="J645" s="5" t="s">
        <v>33</v>
      </c>
      <c r="K645" s="5" t="s">
        <v>29</v>
      </c>
      <c r="L645" s="5" t="s">
        <v>37</v>
      </c>
      <c r="M645" s="7">
        <v>1</v>
      </c>
      <c r="N645" s="8">
        <v>141.99</v>
      </c>
      <c r="O645" s="8">
        <f>SalesDataTable[[#This Row],[Units Sold]]*SalesDataTable[[#This Row],[Unit Price]]</f>
        <v>141.99</v>
      </c>
      <c r="P645" s="9">
        <v>0.05</v>
      </c>
      <c r="Q645" s="21">
        <f>SalesDataTable[[#This Row],[Units Sold]]*SalesDataTable[[#This Row],[Unit Price]]*SalesDataTable[[#This Row],[Discount %]]</f>
        <v>7.0995000000000008</v>
      </c>
      <c r="R645" s="8">
        <v>79.7</v>
      </c>
      <c r="S645" s="8">
        <f t="shared" si="40"/>
        <v>134.8905</v>
      </c>
      <c r="T645" s="8">
        <f t="shared" si="41"/>
        <v>79.7</v>
      </c>
      <c r="U645" s="8">
        <f t="shared" si="42"/>
        <v>55.1905</v>
      </c>
      <c r="V645" s="10">
        <f t="shared" si="43"/>
        <v>0.40915038494186023</v>
      </c>
    </row>
    <row r="646" spans="1:22" ht="15.6" x14ac:dyDescent="0.3">
      <c r="A646" s="3">
        <v>5160</v>
      </c>
      <c r="B646" s="4">
        <v>46134</v>
      </c>
      <c r="C646" s="5">
        <f>YEAR(SalesDataTable[[#This Row],[Order Date]])</f>
        <v>2026</v>
      </c>
      <c r="D646" s="6" t="str">
        <f>"Q"&amp;ROUNDUP(MONTH(SalesDataTable[[#This Row],[Order Date]])/3,0)</f>
        <v>Q2</v>
      </c>
      <c r="E646" s="5">
        <f>MONTH(SalesDataTable[[#This Row],[Order Date]])</f>
        <v>4</v>
      </c>
      <c r="F646" s="6" t="str">
        <f>TEXT(SalesDataTable[[#This Row],[Order Date]],"MMM")</f>
        <v>Apr</v>
      </c>
      <c r="G646" s="5" t="s">
        <v>26</v>
      </c>
      <c r="H646" s="5" t="s">
        <v>63</v>
      </c>
      <c r="I646" s="5" t="s">
        <v>22</v>
      </c>
      <c r="J646" s="5" t="s">
        <v>33</v>
      </c>
      <c r="K646" s="5" t="s">
        <v>54</v>
      </c>
      <c r="L646" s="5" t="s">
        <v>62</v>
      </c>
      <c r="M646" s="7">
        <v>2</v>
      </c>
      <c r="N646" s="8">
        <v>35.94</v>
      </c>
      <c r="O646" s="8">
        <f>SalesDataTable[[#This Row],[Units Sold]]*SalesDataTable[[#This Row],[Unit Price]]</f>
        <v>71.88</v>
      </c>
      <c r="P646" s="9">
        <v>0.05</v>
      </c>
      <c r="Q646" s="21">
        <f>SalesDataTable[[#This Row],[Units Sold]]*SalesDataTable[[#This Row],[Unit Price]]*SalesDataTable[[#This Row],[Discount %]]</f>
        <v>3.5939999999999999</v>
      </c>
      <c r="R646" s="8">
        <v>14.17</v>
      </c>
      <c r="S646" s="8">
        <f t="shared" si="40"/>
        <v>68.285999999999987</v>
      </c>
      <c r="T646" s="8">
        <f t="shared" si="41"/>
        <v>28.34</v>
      </c>
      <c r="U646" s="8">
        <f t="shared" si="42"/>
        <v>39.945999999999984</v>
      </c>
      <c r="V646" s="10">
        <f t="shared" si="43"/>
        <v>0.5849808159798493</v>
      </c>
    </row>
    <row r="647" spans="1:22" ht="15.6" x14ac:dyDescent="0.3">
      <c r="A647" s="3">
        <v>2224</v>
      </c>
      <c r="B647" s="4">
        <v>46135</v>
      </c>
      <c r="C647" s="5">
        <f>YEAR(SalesDataTable[[#This Row],[Order Date]])</f>
        <v>2026</v>
      </c>
      <c r="D647" s="6" t="str">
        <f>"Q"&amp;ROUNDUP(MONTH(SalesDataTable[[#This Row],[Order Date]])/3,0)</f>
        <v>Q2</v>
      </c>
      <c r="E647" s="5">
        <f>MONTH(SalesDataTable[[#This Row],[Order Date]])</f>
        <v>4</v>
      </c>
      <c r="F647" s="6" t="str">
        <f>TEXT(SalesDataTable[[#This Row],[Order Date]],"MMM")</f>
        <v>Apr</v>
      </c>
      <c r="G647" s="5" t="s">
        <v>26</v>
      </c>
      <c r="H647" s="5" t="s">
        <v>27</v>
      </c>
      <c r="I647" s="5" t="s">
        <v>22</v>
      </c>
      <c r="J647" s="5" t="s">
        <v>33</v>
      </c>
      <c r="K647" s="5" t="s">
        <v>54</v>
      </c>
      <c r="L647" s="5" t="s">
        <v>65</v>
      </c>
      <c r="M647" s="7">
        <v>3</v>
      </c>
      <c r="N647" s="8">
        <v>49.55</v>
      </c>
      <c r="O647" s="8">
        <f>SalesDataTable[[#This Row],[Units Sold]]*SalesDataTable[[#This Row],[Unit Price]]</f>
        <v>148.64999999999998</v>
      </c>
      <c r="P647" s="9">
        <v>0</v>
      </c>
      <c r="Q647" s="21">
        <f>SalesDataTable[[#This Row],[Units Sold]]*SalesDataTable[[#This Row],[Unit Price]]*SalesDataTable[[#This Row],[Discount %]]</f>
        <v>0</v>
      </c>
      <c r="R647" s="8">
        <v>22.55</v>
      </c>
      <c r="S647" s="8">
        <f t="shared" si="40"/>
        <v>148.64999999999998</v>
      </c>
      <c r="T647" s="8">
        <f t="shared" si="41"/>
        <v>67.650000000000006</v>
      </c>
      <c r="U647" s="8">
        <f t="shared" si="42"/>
        <v>80.999999999999972</v>
      </c>
      <c r="V647" s="10">
        <f t="shared" si="43"/>
        <v>0.54490413723511588</v>
      </c>
    </row>
    <row r="648" spans="1:22" ht="15.6" x14ac:dyDescent="0.3">
      <c r="A648" s="3">
        <v>2832</v>
      </c>
      <c r="B648" s="4">
        <v>46135</v>
      </c>
      <c r="C648" s="5">
        <f>YEAR(SalesDataTable[[#This Row],[Order Date]])</f>
        <v>2026</v>
      </c>
      <c r="D648" s="6" t="str">
        <f>"Q"&amp;ROUNDUP(MONTH(SalesDataTable[[#This Row],[Order Date]])/3,0)</f>
        <v>Q2</v>
      </c>
      <c r="E648" s="5">
        <f>MONTH(SalesDataTable[[#This Row],[Order Date]])</f>
        <v>4</v>
      </c>
      <c r="F648" s="6" t="str">
        <f>TEXT(SalesDataTable[[#This Row],[Order Date]],"MMM")</f>
        <v>Apr</v>
      </c>
      <c r="G648" s="5" t="s">
        <v>40</v>
      </c>
      <c r="H648" s="5" t="s">
        <v>53</v>
      </c>
      <c r="I648" s="5" t="s">
        <v>48</v>
      </c>
      <c r="J648" s="5" t="s">
        <v>23</v>
      </c>
      <c r="K648" s="5" t="s">
        <v>54</v>
      </c>
      <c r="L648" s="5" t="s">
        <v>55</v>
      </c>
      <c r="M648" s="7">
        <v>1</v>
      </c>
      <c r="N648" s="8">
        <v>39.89</v>
      </c>
      <c r="O648" s="8">
        <f>SalesDataTable[[#This Row],[Units Sold]]*SalesDataTable[[#This Row],[Unit Price]]</f>
        <v>39.89</v>
      </c>
      <c r="P648" s="9">
        <v>0.05</v>
      </c>
      <c r="Q648" s="21">
        <f>SalesDataTable[[#This Row],[Units Sold]]*SalesDataTable[[#This Row],[Unit Price]]*SalesDataTable[[#This Row],[Discount %]]</f>
        <v>1.9945000000000002</v>
      </c>
      <c r="R648" s="8">
        <v>15.06</v>
      </c>
      <c r="S648" s="8">
        <f t="shared" si="40"/>
        <v>37.895499999999998</v>
      </c>
      <c r="T648" s="8">
        <f t="shared" si="41"/>
        <v>15.06</v>
      </c>
      <c r="U648" s="8">
        <f t="shared" si="42"/>
        <v>22.835499999999996</v>
      </c>
      <c r="V648" s="10">
        <f t="shared" si="43"/>
        <v>0.60259133670224685</v>
      </c>
    </row>
    <row r="649" spans="1:22" ht="15.6" x14ac:dyDescent="0.3">
      <c r="A649" s="3">
        <v>3000</v>
      </c>
      <c r="B649" s="4">
        <v>46135</v>
      </c>
      <c r="C649" s="5">
        <f>YEAR(SalesDataTable[[#This Row],[Order Date]])</f>
        <v>2026</v>
      </c>
      <c r="D649" s="6" t="str">
        <f>"Q"&amp;ROUNDUP(MONTH(SalesDataTable[[#This Row],[Order Date]])/3,0)</f>
        <v>Q2</v>
      </c>
      <c r="E649" s="5">
        <f>MONTH(SalesDataTable[[#This Row],[Order Date]])</f>
        <v>4</v>
      </c>
      <c r="F649" s="6" t="str">
        <f>TEXT(SalesDataTable[[#This Row],[Order Date]],"MMM")</f>
        <v>Apr</v>
      </c>
      <c r="G649" s="5" t="s">
        <v>40</v>
      </c>
      <c r="H649" s="5" t="s">
        <v>51</v>
      </c>
      <c r="I649" s="5" t="s">
        <v>48</v>
      </c>
      <c r="J649" s="5" t="s">
        <v>33</v>
      </c>
      <c r="K649" s="5" t="s">
        <v>54</v>
      </c>
      <c r="L649" s="5" t="s">
        <v>55</v>
      </c>
      <c r="M649" s="7">
        <v>1</v>
      </c>
      <c r="N649" s="8">
        <v>40.630000000000003</v>
      </c>
      <c r="O649" s="8">
        <f>SalesDataTable[[#This Row],[Units Sold]]*SalesDataTable[[#This Row],[Unit Price]]</f>
        <v>40.630000000000003</v>
      </c>
      <c r="P649" s="9">
        <v>0.1</v>
      </c>
      <c r="Q649" s="21">
        <f>SalesDataTable[[#This Row],[Units Sold]]*SalesDataTable[[#This Row],[Unit Price]]*SalesDataTable[[#This Row],[Discount %]]</f>
        <v>4.0630000000000006</v>
      </c>
      <c r="R649" s="8">
        <v>14.67</v>
      </c>
      <c r="S649" s="8">
        <f t="shared" si="40"/>
        <v>36.567</v>
      </c>
      <c r="T649" s="8">
        <f t="shared" si="41"/>
        <v>14.67</v>
      </c>
      <c r="U649" s="8">
        <f t="shared" si="42"/>
        <v>21.896999999999998</v>
      </c>
      <c r="V649" s="10">
        <f t="shared" si="43"/>
        <v>0.59881860694068423</v>
      </c>
    </row>
    <row r="650" spans="1:22" ht="15.6" x14ac:dyDescent="0.3">
      <c r="A650" s="3">
        <v>3206</v>
      </c>
      <c r="B650" s="4">
        <v>46135</v>
      </c>
      <c r="C650" s="5">
        <f>YEAR(SalesDataTable[[#This Row],[Order Date]])</f>
        <v>2026</v>
      </c>
      <c r="D650" s="6" t="str">
        <f>"Q"&amp;ROUNDUP(MONTH(SalesDataTable[[#This Row],[Order Date]])/3,0)</f>
        <v>Q2</v>
      </c>
      <c r="E650" s="5">
        <f>MONTH(SalesDataTable[[#This Row],[Order Date]])</f>
        <v>4</v>
      </c>
      <c r="F650" s="6" t="str">
        <f>TEXT(SalesDataTable[[#This Row],[Order Date]],"MMM")</f>
        <v>Apr</v>
      </c>
      <c r="G650" s="5" t="s">
        <v>40</v>
      </c>
      <c r="H650" s="5" t="s">
        <v>53</v>
      </c>
      <c r="I650" s="5" t="s">
        <v>48</v>
      </c>
      <c r="J650" s="5" t="s">
        <v>23</v>
      </c>
      <c r="K650" s="5" t="s">
        <v>24</v>
      </c>
      <c r="L650" s="5" t="s">
        <v>46</v>
      </c>
      <c r="M650" s="7">
        <v>4</v>
      </c>
      <c r="N650" s="8">
        <v>39.78</v>
      </c>
      <c r="O650" s="8">
        <f>SalesDataTable[[#This Row],[Units Sold]]*SalesDataTable[[#This Row],[Unit Price]]</f>
        <v>159.12</v>
      </c>
      <c r="P650" s="9">
        <v>0.05</v>
      </c>
      <c r="Q650" s="21">
        <f>SalesDataTable[[#This Row],[Units Sold]]*SalesDataTable[[#This Row],[Unit Price]]*SalesDataTable[[#This Row],[Discount %]]</f>
        <v>7.9560000000000004</v>
      </c>
      <c r="R650" s="8">
        <v>16.7</v>
      </c>
      <c r="S650" s="8">
        <f t="shared" si="40"/>
        <v>151.16399999999999</v>
      </c>
      <c r="T650" s="8">
        <f t="shared" si="41"/>
        <v>66.8</v>
      </c>
      <c r="U650" s="8">
        <f t="shared" si="42"/>
        <v>84.36399999999999</v>
      </c>
      <c r="V650" s="10">
        <f t="shared" si="43"/>
        <v>0.55809584292556425</v>
      </c>
    </row>
    <row r="651" spans="1:22" ht="15.6" x14ac:dyDescent="0.3">
      <c r="A651" s="3">
        <v>3777</v>
      </c>
      <c r="B651" s="4">
        <v>46135</v>
      </c>
      <c r="C651" s="5">
        <f>YEAR(SalesDataTable[[#This Row],[Order Date]])</f>
        <v>2026</v>
      </c>
      <c r="D651" s="6" t="str">
        <f>"Q"&amp;ROUNDUP(MONTH(SalesDataTable[[#This Row],[Order Date]])/3,0)</f>
        <v>Q2</v>
      </c>
      <c r="E651" s="5">
        <f>MONTH(SalesDataTable[[#This Row],[Order Date]])</f>
        <v>4</v>
      </c>
      <c r="F651" s="6" t="str">
        <f>TEXT(SalesDataTable[[#This Row],[Order Date]],"MMM")</f>
        <v>Apr</v>
      </c>
      <c r="G651" s="5" t="s">
        <v>40</v>
      </c>
      <c r="H651" s="5" t="s">
        <v>41</v>
      </c>
      <c r="I651" s="5" t="s">
        <v>48</v>
      </c>
      <c r="J651" s="5" t="s">
        <v>36</v>
      </c>
      <c r="K651" s="5" t="s">
        <v>29</v>
      </c>
      <c r="L651" s="5" t="s">
        <v>30</v>
      </c>
      <c r="M651" s="7">
        <v>1</v>
      </c>
      <c r="N651" s="8">
        <v>92.74</v>
      </c>
      <c r="O651" s="8">
        <f>SalesDataTable[[#This Row],[Units Sold]]*SalesDataTable[[#This Row],[Unit Price]]</f>
        <v>92.74</v>
      </c>
      <c r="P651" s="9">
        <v>0</v>
      </c>
      <c r="Q651" s="21">
        <f>SalesDataTable[[#This Row],[Units Sold]]*SalesDataTable[[#This Row],[Unit Price]]*SalesDataTable[[#This Row],[Discount %]]</f>
        <v>0</v>
      </c>
      <c r="R651" s="8">
        <v>46.1</v>
      </c>
      <c r="S651" s="8">
        <f t="shared" si="40"/>
        <v>92.74</v>
      </c>
      <c r="T651" s="8">
        <f t="shared" si="41"/>
        <v>46.1</v>
      </c>
      <c r="U651" s="8">
        <f t="shared" si="42"/>
        <v>46.639999999999993</v>
      </c>
      <c r="V651" s="10">
        <f t="shared" si="43"/>
        <v>0.50291136510675005</v>
      </c>
    </row>
    <row r="652" spans="1:22" ht="15.6" x14ac:dyDescent="0.3">
      <c r="A652" s="3">
        <v>4980</v>
      </c>
      <c r="B652" s="4">
        <v>46135</v>
      </c>
      <c r="C652" s="5">
        <f>YEAR(SalesDataTable[[#This Row],[Order Date]])</f>
        <v>2026</v>
      </c>
      <c r="D652" s="6" t="str">
        <f>"Q"&amp;ROUNDUP(MONTH(SalesDataTable[[#This Row],[Order Date]])/3,0)</f>
        <v>Q2</v>
      </c>
      <c r="E652" s="5">
        <f>MONTH(SalesDataTable[[#This Row],[Order Date]])</f>
        <v>4</v>
      </c>
      <c r="F652" s="6" t="str">
        <f>TEXT(SalesDataTable[[#This Row],[Order Date]],"MMM")</f>
        <v>Apr</v>
      </c>
      <c r="G652" s="5" t="s">
        <v>26</v>
      </c>
      <c r="H652" s="5" t="s">
        <v>47</v>
      </c>
      <c r="I652" s="5" t="s">
        <v>39</v>
      </c>
      <c r="J652" s="5" t="s">
        <v>23</v>
      </c>
      <c r="K652" s="5" t="s">
        <v>43</v>
      </c>
      <c r="L652" s="5" t="s">
        <v>71</v>
      </c>
      <c r="M652" s="7">
        <v>2</v>
      </c>
      <c r="N652" s="8">
        <v>120.49</v>
      </c>
      <c r="O652" s="8">
        <f>SalesDataTable[[#This Row],[Units Sold]]*SalesDataTable[[#This Row],[Unit Price]]</f>
        <v>240.98</v>
      </c>
      <c r="P652" s="9">
        <v>0.1</v>
      </c>
      <c r="Q652" s="21">
        <f>SalesDataTable[[#This Row],[Units Sold]]*SalesDataTable[[#This Row],[Unit Price]]*SalesDataTable[[#This Row],[Discount %]]</f>
        <v>24.097999999999999</v>
      </c>
      <c r="R652" s="8">
        <v>62.23</v>
      </c>
      <c r="S652" s="8">
        <f t="shared" si="40"/>
        <v>216.88200000000001</v>
      </c>
      <c r="T652" s="8">
        <f t="shared" si="41"/>
        <v>124.46</v>
      </c>
      <c r="U652" s="8">
        <f t="shared" si="42"/>
        <v>92.422000000000011</v>
      </c>
      <c r="V652" s="10">
        <f t="shared" si="43"/>
        <v>0.42613955976060719</v>
      </c>
    </row>
    <row r="653" spans="1:22" ht="15.6" x14ac:dyDescent="0.3">
      <c r="A653" s="3">
        <v>1102</v>
      </c>
      <c r="B653" s="4">
        <v>46136</v>
      </c>
      <c r="C653" s="5">
        <f>YEAR(SalesDataTable[[#This Row],[Order Date]])</f>
        <v>2026</v>
      </c>
      <c r="D653" s="6" t="str">
        <f>"Q"&amp;ROUNDUP(MONTH(SalesDataTable[[#This Row],[Order Date]])/3,0)</f>
        <v>Q2</v>
      </c>
      <c r="E653" s="5">
        <f>MONTH(SalesDataTable[[#This Row],[Order Date]])</f>
        <v>4</v>
      </c>
      <c r="F653" s="6" t="str">
        <f>TEXT(SalesDataTable[[#This Row],[Order Date]],"MMM")</f>
        <v>Apr</v>
      </c>
      <c r="G653" s="5" t="s">
        <v>26</v>
      </c>
      <c r="H653" s="5" t="s">
        <v>47</v>
      </c>
      <c r="I653" s="5" t="s">
        <v>22</v>
      </c>
      <c r="J653" s="5" t="s">
        <v>36</v>
      </c>
      <c r="K653" s="5" t="s">
        <v>29</v>
      </c>
      <c r="L653" s="5" t="s">
        <v>66</v>
      </c>
      <c r="M653" s="7">
        <v>2</v>
      </c>
      <c r="N653" s="8">
        <v>70.53</v>
      </c>
      <c r="O653" s="8">
        <f>SalesDataTable[[#This Row],[Units Sold]]*SalesDataTable[[#This Row],[Unit Price]]</f>
        <v>141.06</v>
      </c>
      <c r="P653" s="9">
        <v>0</v>
      </c>
      <c r="Q653" s="21">
        <f>SalesDataTable[[#This Row],[Units Sold]]*SalesDataTable[[#This Row],[Unit Price]]*SalesDataTable[[#This Row],[Discount %]]</f>
        <v>0</v>
      </c>
      <c r="R653" s="8">
        <v>32.229999999999997</v>
      </c>
      <c r="S653" s="8">
        <f t="shared" si="40"/>
        <v>141.06</v>
      </c>
      <c r="T653" s="8">
        <f t="shared" si="41"/>
        <v>64.459999999999994</v>
      </c>
      <c r="U653" s="8">
        <f t="shared" si="42"/>
        <v>76.600000000000009</v>
      </c>
      <c r="V653" s="10">
        <f t="shared" si="43"/>
        <v>0.54303133418403526</v>
      </c>
    </row>
    <row r="654" spans="1:22" ht="15.6" x14ac:dyDescent="0.3">
      <c r="A654" s="3">
        <v>1333</v>
      </c>
      <c r="B654" s="4">
        <v>46136</v>
      </c>
      <c r="C654" s="5">
        <f>YEAR(SalesDataTable[[#This Row],[Order Date]])</f>
        <v>2026</v>
      </c>
      <c r="D654" s="6" t="str">
        <f>"Q"&amp;ROUNDUP(MONTH(SalesDataTable[[#This Row],[Order Date]])/3,0)</f>
        <v>Q2</v>
      </c>
      <c r="E654" s="5">
        <f>MONTH(SalesDataTable[[#This Row],[Order Date]])</f>
        <v>4</v>
      </c>
      <c r="F654" s="6" t="str">
        <f>TEXT(SalesDataTable[[#This Row],[Order Date]],"MMM")</f>
        <v>Apr</v>
      </c>
      <c r="G654" s="5" t="s">
        <v>26</v>
      </c>
      <c r="H654" s="5" t="s">
        <v>69</v>
      </c>
      <c r="I654" s="5" t="s">
        <v>22</v>
      </c>
      <c r="J654" s="5" t="s">
        <v>33</v>
      </c>
      <c r="K654" s="5" t="s">
        <v>29</v>
      </c>
      <c r="L654" s="5" t="s">
        <v>30</v>
      </c>
      <c r="M654" s="7">
        <v>1</v>
      </c>
      <c r="N654" s="8">
        <v>90.87</v>
      </c>
      <c r="O654" s="8">
        <f>SalesDataTable[[#This Row],[Units Sold]]*SalesDataTable[[#This Row],[Unit Price]]</f>
        <v>90.87</v>
      </c>
      <c r="P654" s="9">
        <v>0.1</v>
      </c>
      <c r="Q654" s="21">
        <f>SalesDataTable[[#This Row],[Units Sold]]*SalesDataTable[[#This Row],[Unit Price]]*SalesDataTable[[#This Row],[Discount %]]</f>
        <v>9.0870000000000015</v>
      </c>
      <c r="R654" s="8">
        <v>44.4</v>
      </c>
      <c r="S654" s="8">
        <f t="shared" si="40"/>
        <v>81.783000000000001</v>
      </c>
      <c r="T654" s="8">
        <f t="shared" si="41"/>
        <v>44.4</v>
      </c>
      <c r="U654" s="8">
        <f t="shared" si="42"/>
        <v>37.383000000000003</v>
      </c>
      <c r="V654" s="10">
        <f t="shared" si="43"/>
        <v>0.45709988628443565</v>
      </c>
    </row>
    <row r="655" spans="1:22" ht="15.6" x14ac:dyDescent="0.3">
      <c r="A655" s="3">
        <v>1369</v>
      </c>
      <c r="B655" s="4">
        <v>46136</v>
      </c>
      <c r="C655" s="5">
        <f>YEAR(SalesDataTable[[#This Row],[Order Date]])</f>
        <v>2026</v>
      </c>
      <c r="D655" s="6" t="str">
        <f>"Q"&amp;ROUNDUP(MONTH(SalesDataTable[[#This Row],[Order Date]])/3,0)</f>
        <v>Q2</v>
      </c>
      <c r="E655" s="5">
        <f>MONTH(SalesDataTable[[#This Row],[Order Date]])</f>
        <v>4</v>
      </c>
      <c r="F655" s="6" t="str">
        <f>TEXT(SalesDataTable[[#This Row],[Order Date]],"MMM")</f>
        <v>Apr</v>
      </c>
      <c r="G655" s="5" t="s">
        <v>26</v>
      </c>
      <c r="H655" s="5" t="s">
        <v>69</v>
      </c>
      <c r="I655" s="5" t="s">
        <v>28</v>
      </c>
      <c r="J655" s="5" t="s">
        <v>23</v>
      </c>
      <c r="K655" s="5" t="s">
        <v>54</v>
      </c>
      <c r="L655" s="5" t="s">
        <v>58</v>
      </c>
      <c r="M655" s="7">
        <v>3</v>
      </c>
      <c r="N655" s="8">
        <v>124.31</v>
      </c>
      <c r="O655" s="8">
        <f>SalesDataTable[[#This Row],[Units Sold]]*SalesDataTable[[#This Row],[Unit Price]]</f>
        <v>372.93</v>
      </c>
      <c r="P655" s="9">
        <v>0.2</v>
      </c>
      <c r="Q655" s="21">
        <f>SalesDataTable[[#This Row],[Units Sold]]*SalesDataTable[[#This Row],[Unit Price]]*SalesDataTable[[#This Row],[Discount %]]</f>
        <v>74.585999999999999</v>
      </c>
      <c r="R655" s="8">
        <v>67.97</v>
      </c>
      <c r="S655" s="8">
        <f t="shared" si="40"/>
        <v>298.34399999999999</v>
      </c>
      <c r="T655" s="8">
        <f t="shared" si="41"/>
        <v>203.91</v>
      </c>
      <c r="U655" s="8">
        <f t="shared" si="42"/>
        <v>94.433999999999997</v>
      </c>
      <c r="V655" s="10">
        <f t="shared" si="43"/>
        <v>0.31652723031131846</v>
      </c>
    </row>
    <row r="656" spans="1:22" ht="15.6" x14ac:dyDescent="0.3">
      <c r="A656" s="3">
        <v>1712</v>
      </c>
      <c r="B656" s="4">
        <v>46136</v>
      </c>
      <c r="C656" s="5">
        <f>YEAR(SalesDataTable[[#This Row],[Order Date]])</f>
        <v>2026</v>
      </c>
      <c r="D656" s="6" t="str">
        <f>"Q"&amp;ROUNDUP(MONTH(SalesDataTable[[#This Row],[Order Date]])/3,0)</f>
        <v>Q2</v>
      </c>
      <c r="E656" s="5">
        <f>MONTH(SalesDataTable[[#This Row],[Order Date]])</f>
        <v>4</v>
      </c>
      <c r="F656" s="6" t="str">
        <f>TEXT(SalesDataTable[[#This Row],[Order Date]],"MMM")</f>
        <v>Apr</v>
      </c>
      <c r="G656" s="5" t="s">
        <v>26</v>
      </c>
      <c r="H656" s="5" t="s">
        <v>27</v>
      </c>
      <c r="I656" s="5" t="s">
        <v>28</v>
      </c>
      <c r="J656" s="5" t="s">
        <v>23</v>
      </c>
      <c r="K656" s="5" t="s">
        <v>24</v>
      </c>
      <c r="L656" s="5" t="s">
        <v>46</v>
      </c>
      <c r="M656" s="7">
        <v>15</v>
      </c>
      <c r="N656" s="8">
        <v>41.21</v>
      </c>
      <c r="O656" s="8">
        <f>SalesDataTable[[#This Row],[Units Sold]]*SalesDataTable[[#This Row],[Unit Price]]</f>
        <v>618.15</v>
      </c>
      <c r="P656" s="9">
        <v>0.15</v>
      </c>
      <c r="Q656" s="21">
        <f>SalesDataTable[[#This Row],[Units Sold]]*SalesDataTable[[#This Row],[Unit Price]]*SalesDataTable[[#This Row],[Discount %]]</f>
        <v>92.722499999999997</v>
      </c>
      <c r="R656" s="8">
        <v>16.760000000000002</v>
      </c>
      <c r="S656" s="8">
        <f t="shared" si="40"/>
        <v>525.42750000000001</v>
      </c>
      <c r="T656" s="8">
        <f t="shared" si="41"/>
        <v>251.40000000000003</v>
      </c>
      <c r="U656" s="8">
        <f t="shared" si="42"/>
        <v>274.02749999999997</v>
      </c>
      <c r="V656" s="10">
        <f t="shared" si="43"/>
        <v>0.52153246642020068</v>
      </c>
    </row>
    <row r="657" spans="1:22" ht="15.6" x14ac:dyDescent="0.3">
      <c r="A657" s="3">
        <v>2229</v>
      </c>
      <c r="B657" s="4">
        <v>46136</v>
      </c>
      <c r="C657" s="5">
        <f>YEAR(SalesDataTable[[#This Row],[Order Date]])</f>
        <v>2026</v>
      </c>
      <c r="D657" s="6" t="str">
        <f>"Q"&amp;ROUNDUP(MONTH(SalesDataTable[[#This Row],[Order Date]])/3,0)</f>
        <v>Q2</v>
      </c>
      <c r="E657" s="5">
        <f>MONTH(SalesDataTable[[#This Row],[Order Date]])</f>
        <v>4</v>
      </c>
      <c r="F657" s="6" t="str">
        <f>TEXT(SalesDataTable[[#This Row],[Order Date]],"MMM")</f>
        <v>Apr</v>
      </c>
      <c r="G657" s="5" t="s">
        <v>20</v>
      </c>
      <c r="H657" s="5" t="s">
        <v>21</v>
      </c>
      <c r="I657" s="5" t="s">
        <v>22</v>
      </c>
      <c r="J657" s="5" t="s">
        <v>33</v>
      </c>
      <c r="K657" s="5" t="s">
        <v>29</v>
      </c>
      <c r="L657" s="5" t="s">
        <v>37</v>
      </c>
      <c r="M657" s="7">
        <v>2</v>
      </c>
      <c r="N657" s="8">
        <v>145.75</v>
      </c>
      <c r="O657" s="8">
        <f>SalesDataTable[[#This Row],[Units Sold]]*SalesDataTable[[#This Row],[Unit Price]]</f>
        <v>291.5</v>
      </c>
      <c r="P657" s="9">
        <v>0.1</v>
      </c>
      <c r="Q657" s="21">
        <f>SalesDataTable[[#This Row],[Units Sold]]*SalesDataTable[[#This Row],[Unit Price]]*SalesDataTable[[#This Row],[Discount %]]</f>
        <v>29.150000000000002</v>
      </c>
      <c r="R657" s="8">
        <v>78.900000000000006</v>
      </c>
      <c r="S657" s="8">
        <f t="shared" si="40"/>
        <v>262.35000000000002</v>
      </c>
      <c r="T657" s="8">
        <f t="shared" si="41"/>
        <v>157.80000000000001</v>
      </c>
      <c r="U657" s="8">
        <f t="shared" si="42"/>
        <v>104.55000000000001</v>
      </c>
      <c r="V657" s="10">
        <f t="shared" si="43"/>
        <v>0.39851343624928531</v>
      </c>
    </row>
    <row r="658" spans="1:22" ht="15.6" x14ac:dyDescent="0.3">
      <c r="A658" s="3">
        <v>3458</v>
      </c>
      <c r="B658" s="4">
        <v>46136</v>
      </c>
      <c r="C658" s="5">
        <f>YEAR(SalesDataTable[[#This Row],[Order Date]])</f>
        <v>2026</v>
      </c>
      <c r="D658" s="6" t="str">
        <f>"Q"&amp;ROUNDUP(MONTH(SalesDataTable[[#This Row],[Order Date]])/3,0)</f>
        <v>Q2</v>
      </c>
      <c r="E658" s="5">
        <f>MONTH(SalesDataTable[[#This Row],[Order Date]])</f>
        <v>4</v>
      </c>
      <c r="F658" s="6" t="str">
        <f>TEXT(SalesDataTable[[#This Row],[Order Date]],"MMM")</f>
        <v>Apr</v>
      </c>
      <c r="G658" s="5" t="s">
        <v>31</v>
      </c>
      <c r="H658" s="5" t="s">
        <v>38</v>
      </c>
      <c r="I658" s="5" t="s">
        <v>22</v>
      </c>
      <c r="J658" s="5" t="s">
        <v>33</v>
      </c>
      <c r="K658" s="5" t="s">
        <v>34</v>
      </c>
      <c r="L658" s="5" t="s">
        <v>64</v>
      </c>
      <c r="M658" s="7">
        <v>1</v>
      </c>
      <c r="N658" s="8">
        <v>134.86000000000001</v>
      </c>
      <c r="O658" s="8">
        <f>SalesDataTable[[#This Row],[Units Sold]]*SalesDataTable[[#This Row],[Unit Price]]</f>
        <v>134.86000000000001</v>
      </c>
      <c r="P658" s="9">
        <v>0</v>
      </c>
      <c r="Q658" s="21">
        <f>SalesDataTable[[#This Row],[Units Sold]]*SalesDataTable[[#This Row],[Unit Price]]*SalesDataTable[[#This Row],[Discount %]]</f>
        <v>0</v>
      </c>
      <c r="R658" s="8">
        <v>66.040000000000006</v>
      </c>
      <c r="S658" s="8">
        <f t="shared" si="40"/>
        <v>134.86000000000001</v>
      </c>
      <c r="T658" s="8">
        <f t="shared" si="41"/>
        <v>66.040000000000006</v>
      </c>
      <c r="U658" s="8">
        <f t="shared" si="42"/>
        <v>68.820000000000007</v>
      </c>
      <c r="V658" s="10">
        <f t="shared" si="43"/>
        <v>0.51030698502150373</v>
      </c>
    </row>
    <row r="659" spans="1:22" ht="15.6" x14ac:dyDescent="0.3">
      <c r="A659" s="3">
        <v>4637</v>
      </c>
      <c r="B659" s="4">
        <v>46136</v>
      </c>
      <c r="C659" s="5">
        <f>YEAR(SalesDataTable[[#This Row],[Order Date]])</f>
        <v>2026</v>
      </c>
      <c r="D659" s="6" t="str">
        <f>"Q"&amp;ROUNDUP(MONTH(SalesDataTable[[#This Row],[Order Date]])/3,0)</f>
        <v>Q2</v>
      </c>
      <c r="E659" s="5">
        <f>MONTH(SalesDataTable[[#This Row],[Order Date]])</f>
        <v>4</v>
      </c>
      <c r="F659" s="6" t="str">
        <f>TEXT(SalesDataTable[[#This Row],[Order Date]],"MMM")</f>
        <v>Apr</v>
      </c>
      <c r="G659" s="5" t="s">
        <v>40</v>
      </c>
      <c r="H659" s="5" t="s">
        <v>67</v>
      </c>
      <c r="I659" s="5" t="s">
        <v>39</v>
      </c>
      <c r="J659" s="5" t="s">
        <v>33</v>
      </c>
      <c r="K659" s="5" t="s">
        <v>34</v>
      </c>
      <c r="L659" s="5" t="s">
        <v>64</v>
      </c>
      <c r="M659" s="7">
        <v>1</v>
      </c>
      <c r="N659" s="8">
        <v>136.07</v>
      </c>
      <c r="O659" s="8">
        <f>SalesDataTable[[#This Row],[Units Sold]]*SalesDataTable[[#This Row],[Unit Price]]</f>
        <v>136.07</v>
      </c>
      <c r="P659" s="9">
        <v>0</v>
      </c>
      <c r="Q659" s="21">
        <f>SalesDataTable[[#This Row],[Units Sold]]*SalesDataTable[[#This Row],[Unit Price]]*SalesDataTable[[#This Row],[Discount %]]</f>
        <v>0</v>
      </c>
      <c r="R659" s="8">
        <v>65.17</v>
      </c>
      <c r="S659" s="8">
        <f t="shared" si="40"/>
        <v>136.07</v>
      </c>
      <c r="T659" s="8">
        <f t="shared" si="41"/>
        <v>65.17</v>
      </c>
      <c r="U659" s="8">
        <f t="shared" si="42"/>
        <v>70.899999999999991</v>
      </c>
      <c r="V659" s="10">
        <f t="shared" si="43"/>
        <v>0.52105533916366575</v>
      </c>
    </row>
    <row r="660" spans="1:22" ht="15.6" x14ac:dyDescent="0.3">
      <c r="A660" s="3">
        <v>4726</v>
      </c>
      <c r="B660" s="4">
        <v>46136</v>
      </c>
      <c r="C660" s="5">
        <f>YEAR(SalesDataTable[[#This Row],[Order Date]])</f>
        <v>2026</v>
      </c>
      <c r="D660" s="6" t="str">
        <f>"Q"&amp;ROUNDUP(MONTH(SalesDataTable[[#This Row],[Order Date]])/3,0)</f>
        <v>Q2</v>
      </c>
      <c r="E660" s="5">
        <f>MONTH(SalesDataTable[[#This Row],[Order Date]])</f>
        <v>4</v>
      </c>
      <c r="F660" s="6" t="str">
        <f>TEXT(SalesDataTable[[#This Row],[Order Date]],"MMM")</f>
        <v>Apr</v>
      </c>
      <c r="G660" s="5" t="s">
        <v>20</v>
      </c>
      <c r="H660" s="5" t="s">
        <v>70</v>
      </c>
      <c r="I660" s="5" t="s">
        <v>39</v>
      </c>
      <c r="J660" s="5" t="s">
        <v>36</v>
      </c>
      <c r="K660" s="5" t="s">
        <v>34</v>
      </c>
      <c r="L660" s="5" t="s">
        <v>52</v>
      </c>
      <c r="M660" s="7">
        <v>1</v>
      </c>
      <c r="N660" s="8">
        <v>47.25</v>
      </c>
      <c r="O660" s="8">
        <f>SalesDataTable[[#This Row],[Units Sold]]*SalesDataTable[[#This Row],[Unit Price]]</f>
        <v>47.25</v>
      </c>
      <c r="P660" s="9">
        <v>0.1</v>
      </c>
      <c r="Q660" s="21">
        <f>SalesDataTable[[#This Row],[Units Sold]]*SalesDataTable[[#This Row],[Unit Price]]*SalesDataTable[[#This Row],[Discount %]]</f>
        <v>4.7250000000000005</v>
      </c>
      <c r="R660" s="8">
        <v>18.25</v>
      </c>
      <c r="S660" s="8">
        <f t="shared" si="40"/>
        <v>42.524999999999999</v>
      </c>
      <c r="T660" s="8">
        <f t="shared" si="41"/>
        <v>18.25</v>
      </c>
      <c r="U660" s="8">
        <f t="shared" si="42"/>
        <v>24.274999999999999</v>
      </c>
      <c r="V660" s="10">
        <f t="shared" si="43"/>
        <v>0.57084068195179305</v>
      </c>
    </row>
    <row r="661" spans="1:22" ht="15.6" x14ac:dyDescent="0.3">
      <c r="A661" s="3">
        <v>4838</v>
      </c>
      <c r="B661" s="4">
        <v>46136</v>
      </c>
      <c r="C661" s="5">
        <f>YEAR(SalesDataTable[[#This Row],[Order Date]])</f>
        <v>2026</v>
      </c>
      <c r="D661" s="6" t="str">
        <f>"Q"&amp;ROUNDUP(MONTH(SalesDataTable[[#This Row],[Order Date]])/3,0)</f>
        <v>Q2</v>
      </c>
      <c r="E661" s="5">
        <f>MONTH(SalesDataTable[[#This Row],[Order Date]])</f>
        <v>4</v>
      </c>
      <c r="F661" s="6" t="str">
        <f>TEXT(SalesDataTable[[#This Row],[Order Date]],"MMM")</f>
        <v>Apr</v>
      </c>
      <c r="G661" s="5" t="s">
        <v>20</v>
      </c>
      <c r="H661" s="5" t="s">
        <v>21</v>
      </c>
      <c r="I661" s="5" t="s">
        <v>22</v>
      </c>
      <c r="J661" s="5" t="s">
        <v>36</v>
      </c>
      <c r="K661" s="5" t="s">
        <v>24</v>
      </c>
      <c r="L661" s="5" t="s">
        <v>46</v>
      </c>
      <c r="M661" s="7">
        <v>2</v>
      </c>
      <c r="N661" s="8">
        <v>41.32</v>
      </c>
      <c r="O661" s="8">
        <f>SalesDataTable[[#This Row],[Units Sold]]*SalesDataTable[[#This Row],[Unit Price]]</f>
        <v>82.64</v>
      </c>
      <c r="P661" s="9">
        <v>0.1</v>
      </c>
      <c r="Q661" s="21">
        <f>SalesDataTable[[#This Row],[Units Sold]]*SalesDataTable[[#This Row],[Unit Price]]*SalesDataTable[[#This Row],[Discount %]]</f>
        <v>8.2640000000000011</v>
      </c>
      <c r="R661" s="8">
        <v>16.66</v>
      </c>
      <c r="S661" s="8">
        <f t="shared" si="40"/>
        <v>74.376000000000005</v>
      </c>
      <c r="T661" s="8">
        <f t="shared" si="41"/>
        <v>33.32</v>
      </c>
      <c r="U661" s="8">
        <f t="shared" si="42"/>
        <v>41.056000000000004</v>
      </c>
      <c r="V661" s="10">
        <f t="shared" si="43"/>
        <v>0.5520060234484242</v>
      </c>
    </row>
    <row r="662" spans="1:22" ht="15.6" x14ac:dyDescent="0.3">
      <c r="A662" s="3">
        <v>5075</v>
      </c>
      <c r="B662" s="4">
        <v>46136</v>
      </c>
      <c r="C662" s="5">
        <f>YEAR(SalesDataTable[[#This Row],[Order Date]])</f>
        <v>2026</v>
      </c>
      <c r="D662" s="6" t="str">
        <f>"Q"&amp;ROUNDUP(MONTH(SalesDataTable[[#This Row],[Order Date]])/3,0)</f>
        <v>Q2</v>
      </c>
      <c r="E662" s="5">
        <f>MONTH(SalesDataTable[[#This Row],[Order Date]])</f>
        <v>4</v>
      </c>
      <c r="F662" s="6" t="str">
        <f>TEXT(SalesDataTable[[#This Row],[Order Date]],"MMM")</f>
        <v>Apr</v>
      </c>
      <c r="G662" s="5" t="s">
        <v>20</v>
      </c>
      <c r="H662" s="5" t="s">
        <v>70</v>
      </c>
      <c r="I662" s="5" t="s">
        <v>48</v>
      </c>
      <c r="J662" s="5" t="s">
        <v>33</v>
      </c>
      <c r="K662" s="5" t="s">
        <v>24</v>
      </c>
      <c r="L662" s="5" t="s">
        <v>25</v>
      </c>
      <c r="M662" s="7">
        <v>2</v>
      </c>
      <c r="N662" s="8">
        <v>81.75</v>
      </c>
      <c r="O662" s="8">
        <f>SalesDataTable[[#This Row],[Units Sold]]*SalesDataTable[[#This Row],[Unit Price]]</f>
        <v>163.5</v>
      </c>
      <c r="P662" s="9">
        <v>0</v>
      </c>
      <c r="Q662" s="21">
        <f>SalesDataTable[[#This Row],[Units Sold]]*SalesDataTable[[#This Row],[Unit Price]]*SalesDataTable[[#This Row],[Discount %]]</f>
        <v>0</v>
      </c>
      <c r="R662" s="8">
        <v>41.92</v>
      </c>
      <c r="S662" s="8">
        <f t="shared" si="40"/>
        <v>163.5</v>
      </c>
      <c r="T662" s="8">
        <f t="shared" si="41"/>
        <v>83.84</v>
      </c>
      <c r="U662" s="8">
        <f t="shared" si="42"/>
        <v>79.66</v>
      </c>
      <c r="V662" s="10">
        <f t="shared" si="43"/>
        <v>0.48721712538226297</v>
      </c>
    </row>
    <row r="663" spans="1:22" ht="15.6" x14ac:dyDescent="0.3">
      <c r="A663" s="3">
        <v>149</v>
      </c>
      <c r="B663" s="4">
        <v>46137</v>
      </c>
      <c r="C663" s="5">
        <f>YEAR(SalesDataTable[[#This Row],[Order Date]])</f>
        <v>2026</v>
      </c>
      <c r="D663" s="6" t="str">
        <f>"Q"&amp;ROUNDUP(MONTH(SalesDataTable[[#This Row],[Order Date]])/3,0)</f>
        <v>Q2</v>
      </c>
      <c r="E663" s="5">
        <f>MONTH(SalesDataTable[[#This Row],[Order Date]])</f>
        <v>4</v>
      </c>
      <c r="F663" s="6" t="str">
        <f>TEXT(SalesDataTable[[#This Row],[Order Date]],"MMM")</f>
        <v>Apr</v>
      </c>
      <c r="G663" s="5" t="s">
        <v>26</v>
      </c>
      <c r="H663" s="5" t="s">
        <v>63</v>
      </c>
      <c r="I663" s="5" t="s">
        <v>22</v>
      </c>
      <c r="J663" s="5" t="s">
        <v>23</v>
      </c>
      <c r="K663" s="5" t="s">
        <v>34</v>
      </c>
      <c r="L663" s="5" t="s">
        <v>35</v>
      </c>
      <c r="M663" s="7">
        <v>1</v>
      </c>
      <c r="N663" s="8">
        <v>36.020000000000003</v>
      </c>
      <c r="O663" s="8">
        <f>SalesDataTable[[#This Row],[Units Sold]]*SalesDataTable[[#This Row],[Unit Price]]</f>
        <v>36.020000000000003</v>
      </c>
      <c r="P663" s="9">
        <v>0.05</v>
      </c>
      <c r="Q663" s="21">
        <f>SalesDataTable[[#This Row],[Units Sold]]*SalesDataTable[[#This Row],[Unit Price]]*SalesDataTable[[#This Row],[Discount %]]</f>
        <v>1.8010000000000002</v>
      </c>
      <c r="R663" s="8">
        <v>13.72</v>
      </c>
      <c r="S663" s="8">
        <f t="shared" si="40"/>
        <v>34.219000000000001</v>
      </c>
      <c r="T663" s="8">
        <f t="shared" si="41"/>
        <v>13.72</v>
      </c>
      <c r="U663" s="8">
        <f t="shared" si="42"/>
        <v>20.499000000000002</v>
      </c>
      <c r="V663" s="10">
        <f t="shared" si="43"/>
        <v>0.59905315760250155</v>
      </c>
    </row>
    <row r="664" spans="1:22" ht="15.6" x14ac:dyDescent="0.3">
      <c r="A664" s="3">
        <v>449</v>
      </c>
      <c r="B664" s="4">
        <v>46137</v>
      </c>
      <c r="C664" s="5">
        <f>YEAR(SalesDataTable[[#This Row],[Order Date]])</f>
        <v>2026</v>
      </c>
      <c r="D664" s="6" t="str">
        <f>"Q"&amp;ROUNDUP(MONTH(SalesDataTable[[#This Row],[Order Date]])/3,0)</f>
        <v>Q2</v>
      </c>
      <c r="E664" s="5">
        <f>MONTH(SalesDataTable[[#This Row],[Order Date]])</f>
        <v>4</v>
      </c>
      <c r="F664" s="6" t="str">
        <f>TEXT(SalesDataTable[[#This Row],[Order Date]],"MMM")</f>
        <v>Apr</v>
      </c>
      <c r="G664" s="5" t="s">
        <v>31</v>
      </c>
      <c r="H664" s="5" t="s">
        <v>45</v>
      </c>
      <c r="I664" s="5" t="s">
        <v>22</v>
      </c>
      <c r="J664" s="5" t="s">
        <v>36</v>
      </c>
      <c r="K664" s="5" t="s">
        <v>34</v>
      </c>
      <c r="L664" s="5" t="s">
        <v>35</v>
      </c>
      <c r="M664" s="7">
        <v>1</v>
      </c>
      <c r="N664" s="8">
        <v>36.68</v>
      </c>
      <c r="O664" s="8">
        <f>SalesDataTable[[#This Row],[Units Sold]]*SalesDataTable[[#This Row],[Unit Price]]</f>
        <v>36.68</v>
      </c>
      <c r="P664" s="9">
        <v>0</v>
      </c>
      <c r="Q664" s="21">
        <f>SalesDataTable[[#This Row],[Units Sold]]*SalesDataTable[[#This Row],[Unit Price]]*SalesDataTable[[#This Row],[Discount %]]</f>
        <v>0</v>
      </c>
      <c r="R664" s="8">
        <v>13.27</v>
      </c>
      <c r="S664" s="8">
        <f t="shared" si="40"/>
        <v>36.68</v>
      </c>
      <c r="T664" s="8">
        <f t="shared" si="41"/>
        <v>13.27</v>
      </c>
      <c r="U664" s="8">
        <f t="shared" si="42"/>
        <v>23.41</v>
      </c>
      <c r="V664" s="10">
        <f t="shared" si="43"/>
        <v>0.63822246455834242</v>
      </c>
    </row>
    <row r="665" spans="1:22" ht="15.6" x14ac:dyDescent="0.3">
      <c r="A665" s="3">
        <v>1422</v>
      </c>
      <c r="B665" s="4">
        <v>46137</v>
      </c>
      <c r="C665" s="5">
        <f>YEAR(SalesDataTable[[#This Row],[Order Date]])</f>
        <v>2026</v>
      </c>
      <c r="D665" s="6" t="str">
        <f>"Q"&amp;ROUNDUP(MONTH(SalesDataTable[[#This Row],[Order Date]])/3,0)</f>
        <v>Q2</v>
      </c>
      <c r="E665" s="5">
        <f>MONTH(SalesDataTable[[#This Row],[Order Date]])</f>
        <v>4</v>
      </c>
      <c r="F665" s="6" t="str">
        <f>TEXT(SalesDataTable[[#This Row],[Order Date]],"MMM")</f>
        <v>Apr</v>
      </c>
      <c r="G665" s="5" t="s">
        <v>40</v>
      </c>
      <c r="H665" s="5" t="s">
        <v>53</v>
      </c>
      <c r="I665" s="5" t="s">
        <v>28</v>
      </c>
      <c r="J665" s="5" t="s">
        <v>36</v>
      </c>
      <c r="K665" s="5" t="s">
        <v>43</v>
      </c>
      <c r="L665" s="5" t="s">
        <v>44</v>
      </c>
      <c r="M665" s="7">
        <v>6</v>
      </c>
      <c r="N665" s="8">
        <v>348.16</v>
      </c>
      <c r="O665" s="8">
        <f>SalesDataTable[[#This Row],[Units Sold]]*SalesDataTable[[#This Row],[Unit Price]]</f>
        <v>2088.96</v>
      </c>
      <c r="P665" s="9">
        <v>0.1</v>
      </c>
      <c r="Q665" s="21">
        <f>SalesDataTable[[#This Row],[Units Sold]]*SalesDataTable[[#This Row],[Unit Price]]*SalesDataTable[[#This Row],[Discount %]]</f>
        <v>208.89600000000002</v>
      </c>
      <c r="R665" s="8">
        <v>198.24</v>
      </c>
      <c r="S665" s="8">
        <f t="shared" si="40"/>
        <v>1880.0640000000001</v>
      </c>
      <c r="T665" s="8">
        <f t="shared" si="41"/>
        <v>1189.44</v>
      </c>
      <c r="U665" s="8">
        <f t="shared" si="42"/>
        <v>690.62400000000002</v>
      </c>
      <c r="V665" s="10">
        <f t="shared" si="43"/>
        <v>0.36734068627450978</v>
      </c>
    </row>
    <row r="666" spans="1:22" ht="15.6" x14ac:dyDescent="0.3">
      <c r="A666" s="3">
        <v>3248</v>
      </c>
      <c r="B666" s="4">
        <v>46137</v>
      </c>
      <c r="C666" s="5">
        <f>YEAR(SalesDataTable[[#This Row],[Order Date]])</f>
        <v>2026</v>
      </c>
      <c r="D666" s="6" t="str">
        <f>"Q"&amp;ROUNDUP(MONTH(SalesDataTable[[#This Row],[Order Date]])/3,0)</f>
        <v>Q2</v>
      </c>
      <c r="E666" s="5">
        <f>MONTH(SalesDataTable[[#This Row],[Order Date]])</f>
        <v>4</v>
      </c>
      <c r="F666" s="6" t="str">
        <f>TEXT(SalesDataTable[[#This Row],[Order Date]],"MMM")</f>
        <v>Apr</v>
      </c>
      <c r="G666" s="5" t="s">
        <v>31</v>
      </c>
      <c r="H666" s="5" t="s">
        <v>72</v>
      </c>
      <c r="I666" s="5" t="s">
        <v>22</v>
      </c>
      <c r="J666" s="5" t="s">
        <v>23</v>
      </c>
      <c r="K666" s="5" t="s">
        <v>24</v>
      </c>
      <c r="L666" s="5" t="s">
        <v>46</v>
      </c>
      <c r="M666" s="7">
        <v>2</v>
      </c>
      <c r="N666" s="8">
        <v>39.799999999999997</v>
      </c>
      <c r="O666" s="8">
        <f>SalesDataTable[[#This Row],[Units Sold]]*SalesDataTable[[#This Row],[Unit Price]]</f>
        <v>79.599999999999994</v>
      </c>
      <c r="P666" s="9">
        <v>0.05</v>
      </c>
      <c r="Q666" s="21">
        <f>SalesDataTable[[#This Row],[Units Sold]]*SalesDataTable[[#This Row],[Unit Price]]*SalesDataTable[[#This Row],[Discount %]]</f>
        <v>3.98</v>
      </c>
      <c r="R666" s="8">
        <v>16.23</v>
      </c>
      <c r="S666" s="8">
        <f t="shared" si="40"/>
        <v>75.61999999999999</v>
      </c>
      <c r="T666" s="8">
        <f t="shared" si="41"/>
        <v>32.46</v>
      </c>
      <c r="U666" s="8">
        <f t="shared" si="42"/>
        <v>43.159999999999989</v>
      </c>
      <c r="V666" s="10">
        <f t="shared" si="43"/>
        <v>0.57074847923829664</v>
      </c>
    </row>
    <row r="667" spans="1:22" ht="15.6" x14ac:dyDescent="0.3">
      <c r="A667" s="3">
        <v>3445</v>
      </c>
      <c r="B667" s="4">
        <v>46137</v>
      </c>
      <c r="C667" s="5">
        <f>YEAR(SalesDataTable[[#This Row],[Order Date]])</f>
        <v>2026</v>
      </c>
      <c r="D667" s="6" t="str">
        <f>"Q"&amp;ROUNDUP(MONTH(SalesDataTable[[#This Row],[Order Date]])/3,0)</f>
        <v>Q2</v>
      </c>
      <c r="E667" s="5">
        <f>MONTH(SalesDataTable[[#This Row],[Order Date]])</f>
        <v>4</v>
      </c>
      <c r="F667" s="6" t="str">
        <f>TEXT(SalesDataTable[[#This Row],[Order Date]],"MMM")</f>
        <v>Apr</v>
      </c>
      <c r="G667" s="5" t="s">
        <v>20</v>
      </c>
      <c r="H667" s="5" t="s">
        <v>70</v>
      </c>
      <c r="I667" s="5" t="s">
        <v>22</v>
      </c>
      <c r="J667" s="5" t="s">
        <v>23</v>
      </c>
      <c r="K667" s="5" t="s">
        <v>24</v>
      </c>
      <c r="L667" s="5" t="s">
        <v>46</v>
      </c>
      <c r="M667" s="7">
        <v>5</v>
      </c>
      <c r="N667" s="8">
        <v>39.369999999999997</v>
      </c>
      <c r="O667" s="8">
        <f>SalesDataTable[[#This Row],[Units Sold]]*SalesDataTable[[#This Row],[Unit Price]]</f>
        <v>196.85</v>
      </c>
      <c r="P667" s="9">
        <v>0.05</v>
      </c>
      <c r="Q667" s="21">
        <f>SalesDataTable[[#This Row],[Units Sold]]*SalesDataTable[[#This Row],[Unit Price]]*SalesDataTable[[#This Row],[Discount %]]</f>
        <v>9.8425000000000011</v>
      </c>
      <c r="R667" s="8">
        <v>16.760000000000002</v>
      </c>
      <c r="S667" s="8">
        <f t="shared" si="40"/>
        <v>187.00749999999999</v>
      </c>
      <c r="T667" s="8">
        <f t="shared" si="41"/>
        <v>83.800000000000011</v>
      </c>
      <c r="U667" s="8">
        <f t="shared" si="42"/>
        <v>103.20749999999998</v>
      </c>
      <c r="V667" s="10">
        <f t="shared" si="43"/>
        <v>0.55188963009504954</v>
      </c>
    </row>
    <row r="668" spans="1:22" ht="15.6" x14ac:dyDescent="0.3">
      <c r="A668" s="3">
        <v>3930</v>
      </c>
      <c r="B668" s="4">
        <v>46137</v>
      </c>
      <c r="C668" s="5">
        <f>YEAR(SalesDataTable[[#This Row],[Order Date]])</f>
        <v>2026</v>
      </c>
      <c r="D668" s="6" t="str">
        <f>"Q"&amp;ROUNDUP(MONTH(SalesDataTable[[#This Row],[Order Date]])/3,0)</f>
        <v>Q2</v>
      </c>
      <c r="E668" s="5">
        <f>MONTH(SalesDataTable[[#This Row],[Order Date]])</f>
        <v>4</v>
      </c>
      <c r="F668" s="6" t="str">
        <f>TEXT(SalesDataTable[[#This Row],[Order Date]],"MMM")</f>
        <v>Apr</v>
      </c>
      <c r="G668" s="5" t="s">
        <v>26</v>
      </c>
      <c r="H668" s="5" t="s">
        <v>63</v>
      </c>
      <c r="I668" s="5" t="s">
        <v>48</v>
      </c>
      <c r="J668" s="5" t="s">
        <v>23</v>
      </c>
      <c r="K668" s="5" t="s">
        <v>54</v>
      </c>
      <c r="L668" s="5" t="s">
        <v>55</v>
      </c>
      <c r="M668" s="7">
        <v>2</v>
      </c>
      <c r="N668" s="8">
        <v>40.85</v>
      </c>
      <c r="O668" s="8">
        <f>SalesDataTable[[#This Row],[Units Sold]]*SalesDataTable[[#This Row],[Unit Price]]</f>
        <v>81.7</v>
      </c>
      <c r="P668" s="9">
        <v>0</v>
      </c>
      <c r="Q668" s="21">
        <f>SalesDataTable[[#This Row],[Units Sold]]*SalesDataTable[[#This Row],[Unit Price]]*SalesDataTable[[#This Row],[Discount %]]</f>
        <v>0</v>
      </c>
      <c r="R668" s="8">
        <v>14.99</v>
      </c>
      <c r="S668" s="8">
        <f t="shared" si="40"/>
        <v>81.7</v>
      </c>
      <c r="T668" s="8">
        <f t="shared" si="41"/>
        <v>29.98</v>
      </c>
      <c r="U668" s="8">
        <f t="shared" si="42"/>
        <v>51.72</v>
      </c>
      <c r="V668" s="10">
        <f t="shared" si="43"/>
        <v>0.633047735618115</v>
      </c>
    </row>
    <row r="669" spans="1:22" ht="15.6" x14ac:dyDescent="0.3">
      <c r="A669" s="3">
        <v>3969</v>
      </c>
      <c r="B669" s="4">
        <v>46137</v>
      </c>
      <c r="C669" s="5">
        <f>YEAR(SalesDataTable[[#This Row],[Order Date]])</f>
        <v>2026</v>
      </c>
      <c r="D669" s="6" t="str">
        <f>"Q"&amp;ROUNDUP(MONTH(SalesDataTable[[#This Row],[Order Date]])/3,0)</f>
        <v>Q2</v>
      </c>
      <c r="E669" s="5">
        <f>MONTH(SalesDataTable[[#This Row],[Order Date]])</f>
        <v>4</v>
      </c>
      <c r="F669" s="6" t="str">
        <f>TEXT(SalesDataTable[[#This Row],[Order Date]],"MMM")</f>
        <v>Apr</v>
      </c>
      <c r="G669" s="5" t="s">
        <v>40</v>
      </c>
      <c r="H669" s="5" t="s">
        <v>53</v>
      </c>
      <c r="I669" s="5" t="s">
        <v>48</v>
      </c>
      <c r="J669" s="5" t="s">
        <v>23</v>
      </c>
      <c r="K669" s="5" t="s">
        <v>29</v>
      </c>
      <c r="L669" s="5" t="s">
        <v>30</v>
      </c>
      <c r="M669" s="7">
        <v>1</v>
      </c>
      <c r="N669" s="8">
        <v>92.91</v>
      </c>
      <c r="O669" s="8">
        <f>SalesDataTable[[#This Row],[Units Sold]]*SalesDataTable[[#This Row],[Unit Price]]</f>
        <v>92.91</v>
      </c>
      <c r="P669" s="9">
        <v>0.05</v>
      </c>
      <c r="Q669" s="21">
        <f>SalesDataTable[[#This Row],[Units Sold]]*SalesDataTable[[#This Row],[Unit Price]]*SalesDataTable[[#This Row],[Discount %]]</f>
        <v>4.6455000000000002</v>
      </c>
      <c r="R669" s="8">
        <v>46</v>
      </c>
      <c r="S669" s="8">
        <f t="shared" si="40"/>
        <v>88.264499999999998</v>
      </c>
      <c r="T669" s="8">
        <f t="shared" si="41"/>
        <v>46</v>
      </c>
      <c r="U669" s="8">
        <f t="shared" si="42"/>
        <v>42.264499999999998</v>
      </c>
      <c r="V669" s="10">
        <f t="shared" si="43"/>
        <v>0.4788391709010984</v>
      </c>
    </row>
    <row r="670" spans="1:22" ht="15.6" x14ac:dyDescent="0.3">
      <c r="A670" s="3">
        <v>4190</v>
      </c>
      <c r="B670" s="4">
        <v>46137</v>
      </c>
      <c r="C670" s="5">
        <f>YEAR(SalesDataTable[[#This Row],[Order Date]])</f>
        <v>2026</v>
      </c>
      <c r="D670" s="6" t="str">
        <f>"Q"&amp;ROUNDUP(MONTH(SalesDataTable[[#This Row],[Order Date]])/3,0)</f>
        <v>Q2</v>
      </c>
      <c r="E670" s="5">
        <f>MONTH(SalesDataTable[[#This Row],[Order Date]])</f>
        <v>4</v>
      </c>
      <c r="F670" s="6" t="str">
        <f>TEXT(SalesDataTable[[#This Row],[Order Date]],"MMM")</f>
        <v>Apr</v>
      </c>
      <c r="G670" s="5" t="s">
        <v>40</v>
      </c>
      <c r="H670" s="5" t="s">
        <v>67</v>
      </c>
      <c r="I670" s="5" t="s">
        <v>22</v>
      </c>
      <c r="J670" s="5" t="s">
        <v>33</v>
      </c>
      <c r="K670" s="5" t="s">
        <v>29</v>
      </c>
      <c r="L670" s="5" t="s">
        <v>57</v>
      </c>
      <c r="M670" s="7">
        <v>1</v>
      </c>
      <c r="N670" s="8">
        <v>152.01</v>
      </c>
      <c r="O670" s="8">
        <f>SalesDataTable[[#This Row],[Units Sold]]*SalesDataTable[[#This Row],[Unit Price]]</f>
        <v>152.01</v>
      </c>
      <c r="P670" s="9">
        <v>0</v>
      </c>
      <c r="Q670" s="21">
        <f>SalesDataTable[[#This Row],[Units Sold]]*SalesDataTable[[#This Row],[Unit Price]]*SalesDataTable[[#This Row],[Discount %]]</f>
        <v>0</v>
      </c>
      <c r="R670" s="8">
        <v>80.33</v>
      </c>
      <c r="S670" s="8">
        <f t="shared" si="40"/>
        <v>152.01</v>
      </c>
      <c r="T670" s="8">
        <f t="shared" si="41"/>
        <v>80.33</v>
      </c>
      <c r="U670" s="8">
        <f t="shared" si="42"/>
        <v>71.679999999999993</v>
      </c>
      <c r="V670" s="10">
        <f t="shared" si="43"/>
        <v>0.47154792447865268</v>
      </c>
    </row>
    <row r="671" spans="1:22" ht="15.6" x14ac:dyDescent="0.3">
      <c r="A671" s="3">
        <v>4442</v>
      </c>
      <c r="B671" s="4">
        <v>46137</v>
      </c>
      <c r="C671" s="5">
        <f>YEAR(SalesDataTable[[#This Row],[Order Date]])</f>
        <v>2026</v>
      </c>
      <c r="D671" s="6" t="str">
        <f>"Q"&amp;ROUNDUP(MONTH(SalesDataTable[[#This Row],[Order Date]])/3,0)</f>
        <v>Q2</v>
      </c>
      <c r="E671" s="5">
        <f>MONTH(SalesDataTable[[#This Row],[Order Date]])</f>
        <v>4</v>
      </c>
      <c r="F671" s="6" t="str">
        <f>TEXT(SalesDataTable[[#This Row],[Order Date]],"MMM")</f>
        <v>Apr</v>
      </c>
      <c r="G671" s="5" t="s">
        <v>26</v>
      </c>
      <c r="H671" s="5" t="s">
        <v>47</v>
      </c>
      <c r="I671" s="5" t="s">
        <v>48</v>
      </c>
      <c r="J671" s="5" t="s">
        <v>33</v>
      </c>
      <c r="K671" s="5" t="s">
        <v>34</v>
      </c>
      <c r="L671" s="5" t="s">
        <v>35</v>
      </c>
      <c r="M671" s="7">
        <v>1</v>
      </c>
      <c r="N671" s="8">
        <v>36.65</v>
      </c>
      <c r="O671" s="8">
        <f>SalesDataTable[[#This Row],[Units Sold]]*SalesDataTable[[#This Row],[Unit Price]]</f>
        <v>36.65</v>
      </c>
      <c r="P671" s="9">
        <v>0</v>
      </c>
      <c r="Q671" s="21">
        <f>SalesDataTable[[#This Row],[Units Sold]]*SalesDataTable[[#This Row],[Unit Price]]*SalesDataTable[[#This Row],[Discount %]]</f>
        <v>0</v>
      </c>
      <c r="R671" s="8">
        <v>13.28</v>
      </c>
      <c r="S671" s="8">
        <f t="shared" si="40"/>
        <v>36.65</v>
      </c>
      <c r="T671" s="8">
        <f t="shared" si="41"/>
        <v>13.28</v>
      </c>
      <c r="U671" s="8">
        <f t="shared" si="42"/>
        <v>23.369999999999997</v>
      </c>
      <c r="V671" s="10">
        <f t="shared" si="43"/>
        <v>0.63765347885402446</v>
      </c>
    </row>
    <row r="672" spans="1:22" ht="15.6" x14ac:dyDescent="0.3">
      <c r="A672" s="3">
        <v>228</v>
      </c>
      <c r="B672" s="4">
        <v>46138</v>
      </c>
      <c r="C672" s="5">
        <f>YEAR(SalesDataTable[[#This Row],[Order Date]])</f>
        <v>2026</v>
      </c>
      <c r="D672" s="6" t="str">
        <f>"Q"&amp;ROUNDUP(MONTH(SalesDataTable[[#This Row],[Order Date]])/3,0)</f>
        <v>Q2</v>
      </c>
      <c r="E672" s="5">
        <f>MONTH(SalesDataTable[[#This Row],[Order Date]])</f>
        <v>4</v>
      </c>
      <c r="F672" s="6" t="str">
        <f>TEXT(SalesDataTable[[#This Row],[Order Date]],"MMM")</f>
        <v>Apr</v>
      </c>
      <c r="G672" s="5" t="s">
        <v>40</v>
      </c>
      <c r="H672" s="5" t="s">
        <v>53</v>
      </c>
      <c r="I672" s="5" t="s">
        <v>22</v>
      </c>
      <c r="J672" s="5" t="s">
        <v>23</v>
      </c>
      <c r="K672" s="5" t="s">
        <v>43</v>
      </c>
      <c r="L672" s="5" t="s">
        <v>60</v>
      </c>
      <c r="M672" s="7">
        <v>5</v>
      </c>
      <c r="N672" s="8">
        <v>80.819999999999993</v>
      </c>
      <c r="O672" s="8">
        <f>SalesDataTable[[#This Row],[Units Sold]]*SalesDataTable[[#This Row],[Unit Price]]</f>
        <v>404.09999999999997</v>
      </c>
      <c r="P672" s="9">
        <v>0</v>
      </c>
      <c r="Q672" s="21">
        <f>SalesDataTable[[#This Row],[Units Sold]]*SalesDataTable[[#This Row],[Unit Price]]*SalesDataTable[[#This Row],[Discount %]]</f>
        <v>0</v>
      </c>
      <c r="R672" s="8">
        <v>40.47</v>
      </c>
      <c r="S672" s="8">
        <f t="shared" si="40"/>
        <v>404.09999999999997</v>
      </c>
      <c r="T672" s="8">
        <f t="shared" si="41"/>
        <v>202.35</v>
      </c>
      <c r="U672" s="8">
        <f t="shared" si="42"/>
        <v>201.74999999999997</v>
      </c>
      <c r="V672" s="10">
        <f t="shared" si="43"/>
        <v>0.49925760950259834</v>
      </c>
    </row>
    <row r="673" spans="1:22" ht="15.6" x14ac:dyDescent="0.3">
      <c r="A673" s="3">
        <v>2101</v>
      </c>
      <c r="B673" s="4">
        <v>46138</v>
      </c>
      <c r="C673" s="5">
        <f>YEAR(SalesDataTable[[#This Row],[Order Date]])</f>
        <v>2026</v>
      </c>
      <c r="D673" s="6" t="str">
        <f>"Q"&amp;ROUNDUP(MONTH(SalesDataTable[[#This Row],[Order Date]])/3,0)</f>
        <v>Q2</v>
      </c>
      <c r="E673" s="5">
        <f>MONTH(SalesDataTable[[#This Row],[Order Date]])</f>
        <v>4</v>
      </c>
      <c r="F673" s="6" t="str">
        <f>TEXT(SalesDataTable[[#This Row],[Order Date]],"MMM")</f>
        <v>Apr</v>
      </c>
      <c r="G673" s="5" t="s">
        <v>40</v>
      </c>
      <c r="H673" s="5" t="s">
        <v>41</v>
      </c>
      <c r="I673" s="5" t="s">
        <v>22</v>
      </c>
      <c r="J673" s="5" t="s">
        <v>33</v>
      </c>
      <c r="K673" s="5" t="s">
        <v>29</v>
      </c>
      <c r="L673" s="5" t="s">
        <v>37</v>
      </c>
      <c r="M673" s="7">
        <v>4</v>
      </c>
      <c r="N673" s="8">
        <v>144.69999999999999</v>
      </c>
      <c r="O673" s="8">
        <f>SalesDataTable[[#This Row],[Units Sold]]*SalesDataTable[[#This Row],[Unit Price]]</f>
        <v>578.79999999999995</v>
      </c>
      <c r="P673" s="9">
        <v>0</v>
      </c>
      <c r="Q673" s="21">
        <f>SalesDataTable[[#This Row],[Units Sold]]*SalesDataTable[[#This Row],[Unit Price]]*SalesDataTable[[#This Row],[Discount %]]</f>
        <v>0</v>
      </c>
      <c r="R673" s="8">
        <v>79.41</v>
      </c>
      <c r="S673" s="8">
        <f t="shared" si="40"/>
        <v>578.79999999999995</v>
      </c>
      <c r="T673" s="8">
        <f t="shared" si="41"/>
        <v>317.64</v>
      </c>
      <c r="U673" s="8">
        <f t="shared" si="42"/>
        <v>261.15999999999997</v>
      </c>
      <c r="V673" s="10">
        <f t="shared" si="43"/>
        <v>0.45120939875604699</v>
      </c>
    </row>
    <row r="674" spans="1:22" ht="15.6" x14ac:dyDescent="0.3">
      <c r="A674" s="3">
        <v>2590</v>
      </c>
      <c r="B674" s="4">
        <v>46138</v>
      </c>
      <c r="C674" s="5">
        <f>YEAR(SalesDataTable[[#This Row],[Order Date]])</f>
        <v>2026</v>
      </c>
      <c r="D674" s="6" t="str">
        <f>"Q"&amp;ROUNDUP(MONTH(SalesDataTable[[#This Row],[Order Date]])/3,0)</f>
        <v>Q2</v>
      </c>
      <c r="E674" s="5">
        <f>MONTH(SalesDataTable[[#This Row],[Order Date]])</f>
        <v>4</v>
      </c>
      <c r="F674" s="6" t="str">
        <f>TEXT(SalesDataTable[[#This Row],[Order Date]],"MMM")</f>
        <v>Apr</v>
      </c>
      <c r="G674" s="5" t="s">
        <v>26</v>
      </c>
      <c r="H674" s="5" t="s">
        <v>47</v>
      </c>
      <c r="I674" s="5" t="s">
        <v>39</v>
      </c>
      <c r="J674" s="5" t="s">
        <v>33</v>
      </c>
      <c r="K674" s="5" t="s">
        <v>54</v>
      </c>
      <c r="L674" s="5" t="s">
        <v>62</v>
      </c>
      <c r="M674" s="7">
        <v>2</v>
      </c>
      <c r="N674" s="8">
        <v>36.51</v>
      </c>
      <c r="O674" s="8">
        <f>SalesDataTable[[#This Row],[Units Sold]]*SalesDataTable[[#This Row],[Unit Price]]</f>
        <v>73.02</v>
      </c>
      <c r="P674" s="9">
        <v>0.1</v>
      </c>
      <c r="Q674" s="21">
        <f>SalesDataTable[[#This Row],[Units Sold]]*SalesDataTable[[#This Row],[Unit Price]]*SalesDataTable[[#This Row],[Discount %]]</f>
        <v>7.3019999999999996</v>
      </c>
      <c r="R674" s="8">
        <v>14.18</v>
      </c>
      <c r="S674" s="8">
        <f t="shared" si="40"/>
        <v>65.718000000000004</v>
      </c>
      <c r="T674" s="8">
        <f t="shared" si="41"/>
        <v>28.36</v>
      </c>
      <c r="U674" s="8">
        <f t="shared" si="42"/>
        <v>37.358000000000004</v>
      </c>
      <c r="V674" s="10">
        <f t="shared" si="43"/>
        <v>0.56845917404668433</v>
      </c>
    </row>
    <row r="675" spans="1:22" ht="15.6" x14ac:dyDescent="0.3">
      <c r="A675" s="3">
        <v>2957</v>
      </c>
      <c r="B675" s="4">
        <v>46138</v>
      </c>
      <c r="C675" s="5">
        <f>YEAR(SalesDataTable[[#This Row],[Order Date]])</f>
        <v>2026</v>
      </c>
      <c r="D675" s="6" t="str">
        <f>"Q"&amp;ROUNDUP(MONTH(SalesDataTable[[#This Row],[Order Date]])/3,0)</f>
        <v>Q2</v>
      </c>
      <c r="E675" s="5">
        <f>MONTH(SalesDataTable[[#This Row],[Order Date]])</f>
        <v>4</v>
      </c>
      <c r="F675" s="6" t="str">
        <f>TEXT(SalesDataTable[[#This Row],[Order Date]],"MMM")</f>
        <v>Apr</v>
      </c>
      <c r="G675" s="5" t="s">
        <v>40</v>
      </c>
      <c r="H675" s="5" t="s">
        <v>51</v>
      </c>
      <c r="I675" s="5" t="s">
        <v>48</v>
      </c>
      <c r="J675" s="5" t="s">
        <v>33</v>
      </c>
      <c r="K675" s="5" t="s">
        <v>34</v>
      </c>
      <c r="L675" s="5" t="s">
        <v>35</v>
      </c>
      <c r="M675" s="7">
        <v>3</v>
      </c>
      <c r="N675" s="8">
        <v>36.58</v>
      </c>
      <c r="O675" s="8">
        <f>SalesDataTable[[#This Row],[Units Sold]]*SalesDataTable[[#This Row],[Unit Price]]</f>
        <v>109.74</v>
      </c>
      <c r="P675" s="9">
        <v>0.05</v>
      </c>
      <c r="Q675" s="21">
        <f>SalesDataTable[[#This Row],[Units Sold]]*SalesDataTable[[#This Row],[Unit Price]]*SalesDataTable[[#This Row],[Discount %]]</f>
        <v>5.4870000000000001</v>
      </c>
      <c r="R675" s="8">
        <v>13.71</v>
      </c>
      <c r="S675" s="8">
        <f t="shared" si="40"/>
        <v>104.25299999999999</v>
      </c>
      <c r="T675" s="8">
        <f t="shared" si="41"/>
        <v>41.13</v>
      </c>
      <c r="U675" s="8">
        <f t="shared" si="42"/>
        <v>63.122999999999983</v>
      </c>
      <c r="V675" s="10">
        <f t="shared" si="43"/>
        <v>0.60547897902218628</v>
      </c>
    </row>
    <row r="676" spans="1:22" ht="15.6" x14ac:dyDescent="0.3">
      <c r="A676" s="3">
        <v>4270</v>
      </c>
      <c r="B676" s="4">
        <v>46138</v>
      </c>
      <c r="C676" s="5">
        <f>YEAR(SalesDataTable[[#This Row],[Order Date]])</f>
        <v>2026</v>
      </c>
      <c r="D676" s="6" t="str">
        <f>"Q"&amp;ROUNDUP(MONTH(SalesDataTable[[#This Row],[Order Date]])/3,0)</f>
        <v>Q2</v>
      </c>
      <c r="E676" s="5">
        <f>MONTH(SalesDataTable[[#This Row],[Order Date]])</f>
        <v>4</v>
      </c>
      <c r="F676" s="6" t="str">
        <f>TEXT(SalesDataTable[[#This Row],[Order Date]],"MMM")</f>
        <v>Apr</v>
      </c>
      <c r="G676" s="5" t="s">
        <v>40</v>
      </c>
      <c r="H676" s="5" t="s">
        <v>51</v>
      </c>
      <c r="I676" s="5" t="s">
        <v>39</v>
      </c>
      <c r="J676" s="5" t="s">
        <v>36</v>
      </c>
      <c r="K676" s="5" t="s">
        <v>43</v>
      </c>
      <c r="L676" s="5" t="s">
        <v>49</v>
      </c>
      <c r="M676" s="7">
        <v>2</v>
      </c>
      <c r="N676" s="8">
        <v>191.59</v>
      </c>
      <c r="O676" s="8">
        <f>SalesDataTable[[#This Row],[Units Sold]]*SalesDataTable[[#This Row],[Unit Price]]</f>
        <v>383.18</v>
      </c>
      <c r="P676" s="9">
        <v>0</v>
      </c>
      <c r="Q676" s="21">
        <f>SalesDataTable[[#This Row],[Units Sold]]*SalesDataTable[[#This Row],[Unit Price]]*SalesDataTable[[#This Row],[Discount %]]</f>
        <v>0</v>
      </c>
      <c r="R676" s="8">
        <v>102.52</v>
      </c>
      <c r="S676" s="8">
        <f t="shared" si="40"/>
        <v>383.18</v>
      </c>
      <c r="T676" s="8">
        <f t="shared" si="41"/>
        <v>205.04</v>
      </c>
      <c r="U676" s="8">
        <f t="shared" si="42"/>
        <v>178.14000000000001</v>
      </c>
      <c r="V676" s="10">
        <f t="shared" si="43"/>
        <v>0.46489900307949272</v>
      </c>
    </row>
    <row r="677" spans="1:22" ht="15.6" x14ac:dyDescent="0.3">
      <c r="A677" s="3">
        <v>4324</v>
      </c>
      <c r="B677" s="4">
        <v>46138</v>
      </c>
      <c r="C677" s="5">
        <f>YEAR(SalesDataTable[[#This Row],[Order Date]])</f>
        <v>2026</v>
      </c>
      <c r="D677" s="6" t="str">
        <f>"Q"&amp;ROUNDUP(MONTH(SalesDataTable[[#This Row],[Order Date]])/3,0)</f>
        <v>Q2</v>
      </c>
      <c r="E677" s="5">
        <f>MONTH(SalesDataTable[[#This Row],[Order Date]])</f>
        <v>4</v>
      </c>
      <c r="F677" s="6" t="str">
        <f>TEXT(SalesDataTable[[#This Row],[Order Date]],"MMM")</f>
        <v>Apr</v>
      </c>
      <c r="G677" s="5" t="s">
        <v>40</v>
      </c>
      <c r="H677" s="5" t="s">
        <v>53</v>
      </c>
      <c r="I677" s="5" t="s">
        <v>28</v>
      </c>
      <c r="J677" s="5" t="s">
        <v>36</v>
      </c>
      <c r="K677" s="5" t="s">
        <v>43</v>
      </c>
      <c r="L677" s="5" t="s">
        <v>44</v>
      </c>
      <c r="M677" s="7">
        <v>6</v>
      </c>
      <c r="N677" s="8">
        <v>337.24</v>
      </c>
      <c r="O677" s="8">
        <f>SalesDataTable[[#This Row],[Units Sold]]*SalesDataTable[[#This Row],[Unit Price]]</f>
        <v>2023.44</v>
      </c>
      <c r="P677" s="9">
        <v>0.05</v>
      </c>
      <c r="Q677" s="21">
        <f>SalesDataTable[[#This Row],[Units Sold]]*SalesDataTable[[#This Row],[Unit Price]]*SalesDataTable[[#This Row],[Discount %]]</f>
        <v>101.17200000000001</v>
      </c>
      <c r="R677" s="8">
        <v>198.63</v>
      </c>
      <c r="S677" s="8">
        <f t="shared" si="40"/>
        <v>1922.268</v>
      </c>
      <c r="T677" s="8">
        <f t="shared" si="41"/>
        <v>1191.78</v>
      </c>
      <c r="U677" s="8">
        <f t="shared" si="42"/>
        <v>730.48800000000006</v>
      </c>
      <c r="V677" s="10">
        <f t="shared" si="43"/>
        <v>0.38001360892445801</v>
      </c>
    </row>
    <row r="678" spans="1:22" ht="15.6" x14ac:dyDescent="0.3">
      <c r="A678" s="3">
        <v>5010</v>
      </c>
      <c r="B678" s="4">
        <v>46138</v>
      </c>
      <c r="C678" s="5">
        <f>YEAR(SalesDataTable[[#This Row],[Order Date]])</f>
        <v>2026</v>
      </c>
      <c r="D678" s="6" t="str">
        <f>"Q"&amp;ROUNDUP(MONTH(SalesDataTable[[#This Row],[Order Date]])/3,0)</f>
        <v>Q2</v>
      </c>
      <c r="E678" s="5">
        <f>MONTH(SalesDataTable[[#This Row],[Order Date]])</f>
        <v>4</v>
      </c>
      <c r="F678" s="6" t="str">
        <f>TEXT(SalesDataTable[[#This Row],[Order Date]],"MMM")</f>
        <v>Apr</v>
      </c>
      <c r="G678" s="5" t="s">
        <v>40</v>
      </c>
      <c r="H678" s="5" t="s">
        <v>51</v>
      </c>
      <c r="I678" s="5" t="s">
        <v>28</v>
      </c>
      <c r="J678" s="5" t="s">
        <v>36</v>
      </c>
      <c r="K678" s="5" t="s">
        <v>34</v>
      </c>
      <c r="L678" s="5" t="s">
        <v>52</v>
      </c>
      <c r="M678" s="7">
        <v>3</v>
      </c>
      <c r="N678" s="8">
        <v>46.2</v>
      </c>
      <c r="O678" s="8">
        <f>SalesDataTable[[#This Row],[Units Sold]]*SalesDataTable[[#This Row],[Unit Price]]</f>
        <v>138.60000000000002</v>
      </c>
      <c r="P678" s="9">
        <v>0.1</v>
      </c>
      <c r="Q678" s="21">
        <f>SalesDataTable[[#This Row],[Units Sold]]*SalesDataTable[[#This Row],[Unit Price]]*SalesDataTable[[#This Row],[Discount %]]</f>
        <v>13.860000000000003</v>
      </c>
      <c r="R678" s="8">
        <v>18.149999999999999</v>
      </c>
      <c r="S678" s="8">
        <f t="shared" si="40"/>
        <v>124.74000000000002</v>
      </c>
      <c r="T678" s="8">
        <f t="shared" si="41"/>
        <v>54.449999999999996</v>
      </c>
      <c r="U678" s="8">
        <f t="shared" si="42"/>
        <v>70.29000000000002</v>
      </c>
      <c r="V678" s="10">
        <f t="shared" si="43"/>
        <v>0.5634920634920636</v>
      </c>
    </row>
    <row r="679" spans="1:22" ht="15.6" x14ac:dyDescent="0.3">
      <c r="A679" s="3">
        <v>5092</v>
      </c>
      <c r="B679" s="4">
        <v>46138</v>
      </c>
      <c r="C679" s="5">
        <f>YEAR(SalesDataTable[[#This Row],[Order Date]])</f>
        <v>2026</v>
      </c>
      <c r="D679" s="6" t="str">
        <f>"Q"&amp;ROUNDUP(MONTH(SalesDataTable[[#This Row],[Order Date]])/3,0)</f>
        <v>Q2</v>
      </c>
      <c r="E679" s="5">
        <f>MONTH(SalesDataTable[[#This Row],[Order Date]])</f>
        <v>4</v>
      </c>
      <c r="F679" s="6" t="str">
        <f>TEXT(SalesDataTable[[#This Row],[Order Date]],"MMM")</f>
        <v>Apr</v>
      </c>
      <c r="G679" s="5" t="s">
        <v>26</v>
      </c>
      <c r="H679" s="5" t="s">
        <v>27</v>
      </c>
      <c r="I679" s="5" t="s">
        <v>48</v>
      </c>
      <c r="J679" s="5" t="s">
        <v>36</v>
      </c>
      <c r="K679" s="5" t="s">
        <v>54</v>
      </c>
      <c r="L679" s="5" t="s">
        <v>65</v>
      </c>
      <c r="M679" s="7">
        <v>4</v>
      </c>
      <c r="N679" s="8">
        <v>50.84</v>
      </c>
      <c r="O679" s="8">
        <f>SalesDataTable[[#This Row],[Units Sold]]*SalesDataTable[[#This Row],[Unit Price]]</f>
        <v>203.36</v>
      </c>
      <c r="P679" s="9">
        <v>0.05</v>
      </c>
      <c r="Q679" s="21">
        <f>SalesDataTable[[#This Row],[Units Sold]]*SalesDataTable[[#This Row],[Unit Price]]*SalesDataTable[[#This Row],[Discount %]]</f>
        <v>10.168000000000001</v>
      </c>
      <c r="R679" s="8">
        <v>22.63</v>
      </c>
      <c r="S679" s="8">
        <f t="shared" si="40"/>
        <v>193.19200000000001</v>
      </c>
      <c r="T679" s="8">
        <f t="shared" si="41"/>
        <v>90.52</v>
      </c>
      <c r="U679" s="8">
        <f t="shared" si="42"/>
        <v>102.67200000000001</v>
      </c>
      <c r="V679" s="10">
        <f t="shared" si="43"/>
        <v>0.53145057766367143</v>
      </c>
    </row>
    <row r="680" spans="1:22" ht="15.6" x14ac:dyDescent="0.3">
      <c r="A680" s="3">
        <v>1061</v>
      </c>
      <c r="B680" s="4">
        <v>46139</v>
      </c>
      <c r="C680" s="5">
        <f>YEAR(SalesDataTable[[#This Row],[Order Date]])</f>
        <v>2026</v>
      </c>
      <c r="D680" s="6" t="str">
        <f>"Q"&amp;ROUNDUP(MONTH(SalesDataTable[[#This Row],[Order Date]])/3,0)</f>
        <v>Q2</v>
      </c>
      <c r="E680" s="5">
        <f>MONTH(SalesDataTable[[#This Row],[Order Date]])</f>
        <v>4</v>
      </c>
      <c r="F680" s="6" t="str">
        <f>TEXT(SalesDataTable[[#This Row],[Order Date]],"MMM")</f>
        <v>Apr</v>
      </c>
      <c r="G680" s="5" t="s">
        <v>40</v>
      </c>
      <c r="H680" s="5" t="s">
        <v>67</v>
      </c>
      <c r="I680" s="5" t="s">
        <v>22</v>
      </c>
      <c r="J680" s="5" t="s">
        <v>23</v>
      </c>
      <c r="K680" s="5" t="s">
        <v>34</v>
      </c>
      <c r="L680" s="5" t="s">
        <v>68</v>
      </c>
      <c r="M680" s="7">
        <v>1</v>
      </c>
      <c r="N680" s="8">
        <v>166.5</v>
      </c>
      <c r="O680" s="8">
        <f>SalesDataTable[[#This Row],[Units Sold]]*SalesDataTable[[#This Row],[Unit Price]]</f>
        <v>166.5</v>
      </c>
      <c r="P680" s="9">
        <v>0</v>
      </c>
      <c r="Q680" s="21">
        <f>SalesDataTable[[#This Row],[Units Sold]]*SalesDataTable[[#This Row],[Unit Price]]*SalesDataTable[[#This Row],[Discount %]]</f>
        <v>0</v>
      </c>
      <c r="R680" s="8">
        <v>85.55</v>
      </c>
      <c r="S680" s="8">
        <f t="shared" si="40"/>
        <v>166.5</v>
      </c>
      <c r="T680" s="8">
        <f t="shared" si="41"/>
        <v>85.55</v>
      </c>
      <c r="U680" s="8">
        <f t="shared" si="42"/>
        <v>80.95</v>
      </c>
      <c r="V680" s="10">
        <f t="shared" si="43"/>
        <v>0.4861861861861862</v>
      </c>
    </row>
    <row r="681" spans="1:22" ht="15.6" x14ac:dyDescent="0.3">
      <c r="A681" s="3">
        <v>1099</v>
      </c>
      <c r="B681" s="4">
        <v>46139</v>
      </c>
      <c r="C681" s="5">
        <f>YEAR(SalesDataTable[[#This Row],[Order Date]])</f>
        <v>2026</v>
      </c>
      <c r="D681" s="6" t="str">
        <f>"Q"&amp;ROUNDUP(MONTH(SalesDataTable[[#This Row],[Order Date]])/3,0)</f>
        <v>Q2</v>
      </c>
      <c r="E681" s="5">
        <f>MONTH(SalesDataTable[[#This Row],[Order Date]])</f>
        <v>4</v>
      </c>
      <c r="F681" s="6" t="str">
        <f>TEXT(SalesDataTable[[#This Row],[Order Date]],"MMM")</f>
        <v>Apr</v>
      </c>
      <c r="G681" s="5" t="s">
        <v>40</v>
      </c>
      <c r="H681" s="5" t="s">
        <v>41</v>
      </c>
      <c r="I681" s="5" t="s">
        <v>48</v>
      </c>
      <c r="J681" s="5" t="s">
        <v>33</v>
      </c>
      <c r="K681" s="5" t="s">
        <v>29</v>
      </c>
      <c r="L681" s="5" t="s">
        <v>66</v>
      </c>
      <c r="M681" s="7">
        <v>1</v>
      </c>
      <c r="N681" s="8">
        <v>70.2</v>
      </c>
      <c r="O681" s="8">
        <f>SalesDataTable[[#This Row],[Units Sold]]*SalesDataTable[[#This Row],[Unit Price]]</f>
        <v>70.2</v>
      </c>
      <c r="P681" s="9">
        <v>0</v>
      </c>
      <c r="Q681" s="21">
        <f>SalesDataTable[[#This Row],[Units Sold]]*SalesDataTable[[#This Row],[Unit Price]]*SalesDataTable[[#This Row],[Discount %]]</f>
        <v>0</v>
      </c>
      <c r="R681" s="8">
        <v>32.06</v>
      </c>
      <c r="S681" s="8">
        <f t="shared" si="40"/>
        <v>70.2</v>
      </c>
      <c r="T681" s="8">
        <f t="shared" si="41"/>
        <v>32.06</v>
      </c>
      <c r="U681" s="8">
        <f t="shared" si="42"/>
        <v>38.14</v>
      </c>
      <c r="V681" s="10">
        <f t="shared" si="43"/>
        <v>0.5433048433048433</v>
      </c>
    </row>
    <row r="682" spans="1:22" ht="15.6" x14ac:dyDescent="0.3">
      <c r="A682" s="3">
        <v>3500</v>
      </c>
      <c r="B682" s="4">
        <v>46139</v>
      </c>
      <c r="C682" s="5">
        <f>YEAR(SalesDataTable[[#This Row],[Order Date]])</f>
        <v>2026</v>
      </c>
      <c r="D682" s="6" t="str">
        <f>"Q"&amp;ROUNDUP(MONTH(SalesDataTable[[#This Row],[Order Date]])/3,0)</f>
        <v>Q2</v>
      </c>
      <c r="E682" s="5">
        <f>MONTH(SalesDataTable[[#This Row],[Order Date]])</f>
        <v>4</v>
      </c>
      <c r="F682" s="6" t="str">
        <f>TEXT(SalesDataTable[[#This Row],[Order Date]],"MMM")</f>
        <v>Apr</v>
      </c>
      <c r="G682" s="5" t="s">
        <v>26</v>
      </c>
      <c r="H682" s="5" t="s">
        <v>63</v>
      </c>
      <c r="I682" s="5" t="s">
        <v>22</v>
      </c>
      <c r="J682" s="5" t="s">
        <v>33</v>
      </c>
      <c r="K682" s="5" t="s">
        <v>54</v>
      </c>
      <c r="L682" s="5" t="s">
        <v>65</v>
      </c>
      <c r="M682" s="7">
        <v>4</v>
      </c>
      <c r="N682" s="8">
        <v>50.67</v>
      </c>
      <c r="O682" s="8">
        <f>SalesDataTable[[#This Row],[Units Sold]]*SalesDataTable[[#This Row],[Unit Price]]</f>
        <v>202.68</v>
      </c>
      <c r="P682" s="9">
        <v>0</v>
      </c>
      <c r="Q682" s="21">
        <f>SalesDataTable[[#This Row],[Units Sold]]*SalesDataTable[[#This Row],[Unit Price]]*SalesDataTable[[#This Row],[Discount %]]</f>
        <v>0</v>
      </c>
      <c r="R682" s="8">
        <v>22.62</v>
      </c>
      <c r="S682" s="8">
        <f t="shared" si="40"/>
        <v>202.68</v>
      </c>
      <c r="T682" s="8">
        <f t="shared" si="41"/>
        <v>90.48</v>
      </c>
      <c r="U682" s="8">
        <f t="shared" si="42"/>
        <v>112.2</v>
      </c>
      <c r="V682" s="10">
        <f t="shared" si="43"/>
        <v>0.55358200118413259</v>
      </c>
    </row>
    <row r="683" spans="1:22" ht="15.6" x14ac:dyDescent="0.3">
      <c r="A683" s="3">
        <v>3856</v>
      </c>
      <c r="B683" s="4">
        <v>46139</v>
      </c>
      <c r="C683" s="5">
        <f>YEAR(SalesDataTable[[#This Row],[Order Date]])</f>
        <v>2026</v>
      </c>
      <c r="D683" s="6" t="str">
        <f>"Q"&amp;ROUNDUP(MONTH(SalesDataTable[[#This Row],[Order Date]])/3,0)</f>
        <v>Q2</v>
      </c>
      <c r="E683" s="5">
        <f>MONTH(SalesDataTable[[#This Row],[Order Date]])</f>
        <v>4</v>
      </c>
      <c r="F683" s="6" t="str">
        <f>TEXT(SalesDataTable[[#This Row],[Order Date]],"MMM")</f>
        <v>Apr</v>
      </c>
      <c r="G683" s="5" t="s">
        <v>26</v>
      </c>
      <c r="H683" s="5" t="s">
        <v>61</v>
      </c>
      <c r="I683" s="5" t="s">
        <v>39</v>
      </c>
      <c r="J683" s="5" t="s">
        <v>33</v>
      </c>
      <c r="K683" s="5" t="s">
        <v>34</v>
      </c>
      <c r="L683" s="5" t="s">
        <v>68</v>
      </c>
      <c r="M683" s="7">
        <v>3</v>
      </c>
      <c r="N683" s="8">
        <v>161.05000000000001</v>
      </c>
      <c r="O683" s="8">
        <f>SalesDataTable[[#This Row],[Units Sold]]*SalesDataTable[[#This Row],[Unit Price]]</f>
        <v>483.15000000000003</v>
      </c>
      <c r="P683" s="9">
        <v>0.05</v>
      </c>
      <c r="Q683" s="21">
        <f>SalesDataTable[[#This Row],[Units Sold]]*SalesDataTable[[#This Row],[Unit Price]]*SalesDataTable[[#This Row],[Discount %]]</f>
        <v>24.157500000000002</v>
      </c>
      <c r="R683" s="8">
        <v>87.43</v>
      </c>
      <c r="S683" s="8">
        <f t="shared" si="40"/>
        <v>458.99250000000001</v>
      </c>
      <c r="T683" s="8">
        <f t="shared" si="41"/>
        <v>262.29000000000002</v>
      </c>
      <c r="U683" s="8">
        <f t="shared" si="42"/>
        <v>196.70249999999999</v>
      </c>
      <c r="V683" s="10">
        <f t="shared" si="43"/>
        <v>0.4285527541299694</v>
      </c>
    </row>
    <row r="684" spans="1:22" ht="15.6" x14ac:dyDescent="0.3">
      <c r="A684" s="3">
        <v>4044</v>
      </c>
      <c r="B684" s="4">
        <v>46139</v>
      </c>
      <c r="C684" s="5">
        <f>YEAR(SalesDataTable[[#This Row],[Order Date]])</f>
        <v>2026</v>
      </c>
      <c r="D684" s="6" t="str">
        <f>"Q"&amp;ROUNDUP(MONTH(SalesDataTable[[#This Row],[Order Date]])/3,0)</f>
        <v>Q2</v>
      </c>
      <c r="E684" s="5">
        <f>MONTH(SalesDataTable[[#This Row],[Order Date]])</f>
        <v>4</v>
      </c>
      <c r="F684" s="6" t="str">
        <f>TEXT(SalesDataTable[[#This Row],[Order Date]],"MMM")</f>
        <v>Apr</v>
      </c>
      <c r="G684" s="5" t="s">
        <v>26</v>
      </c>
      <c r="H684" s="5" t="s">
        <v>47</v>
      </c>
      <c r="I684" s="5" t="s">
        <v>28</v>
      </c>
      <c r="J684" s="5" t="s">
        <v>33</v>
      </c>
      <c r="K684" s="5" t="s">
        <v>54</v>
      </c>
      <c r="L684" s="5" t="s">
        <v>58</v>
      </c>
      <c r="M684" s="7">
        <v>10</v>
      </c>
      <c r="N684" s="8">
        <v>124.59</v>
      </c>
      <c r="O684" s="8">
        <f>SalesDataTable[[#This Row],[Units Sold]]*SalesDataTable[[#This Row],[Unit Price]]</f>
        <v>1245.9000000000001</v>
      </c>
      <c r="P684" s="9">
        <v>0.15</v>
      </c>
      <c r="Q684" s="21">
        <f>SalesDataTable[[#This Row],[Units Sold]]*SalesDataTable[[#This Row],[Unit Price]]*SalesDataTable[[#This Row],[Discount %]]</f>
        <v>186.88500000000002</v>
      </c>
      <c r="R684" s="8">
        <v>67.14</v>
      </c>
      <c r="S684" s="8">
        <f t="shared" si="40"/>
        <v>1059.0150000000001</v>
      </c>
      <c r="T684" s="8">
        <f t="shared" si="41"/>
        <v>671.4</v>
      </c>
      <c r="U684" s="8">
        <f t="shared" si="42"/>
        <v>387.61500000000012</v>
      </c>
      <c r="V684" s="10">
        <f t="shared" si="43"/>
        <v>0.36601464568490538</v>
      </c>
    </row>
    <row r="685" spans="1:22" ht="15.6" x14ac:dyDescent="0.3">
      <c r="A685" s="3">
        <v>4235</v>
      </c>
      <c r="B685" s="4">
        <v>46139</v>
      </c>
      <c r="C685" s="5">
        <f>YEAR(SalesDataTable[[#This Row],[Order Date]])</f>
        <v>2026</v>
      </c>
      <c r="D685" s="6" t="str">
        <f>"Q"&amp;ROUNDUP(MONTH(SalesDataTable[[#This Row],[Order Date]])/3,0)</f>
        <v>Q2</v>
      </c>
      <c r="E685" s="5">
        <f>MONTH(SalesDataTable[[#This Row],[Order Date]])</f>
        <v>4</v>
      </c>
      <c r="F685" s="6" t="str">
        <f>TEXT(SalesDataTable[[#This Row],[Order Date]],"MMM")</f>
        <v>Apr</v>
      </c>
      <c r="G685" s="5" t="s">
        <v>31</v>
      </c>
      <c r="H685" s="5" t="s">
        <v>72</v>
      </c>
      <c r="I685" s="5" t="s">
        <v>22</v>
      </c>
      <c r="J685" s="5" t="s">
        <v>36</v>
      </c>
      <c r="K685" s="5" t="s">
        <v>54</v>
      </c>
      <c r="L685" s="5" t="s">
        <v>65</v>
      </c>
      <c r="M685" s="7">
        <v>1</v>
      </c>
      <c r="N685" s="8">
        <v>50.18</v>
      </c>
      <c r="O685" s="8">
        <f>SalesDataTable[[#This Row],[Units Sold]]*SalesDataTable[[#This Row],[Unit Price]]</f>
        <v>50.18</v>
      </c>
      <c r="P685" s="9">
        <v>0</v>
      </c>
      <c r="Q685" s="21">
        <f>SalesDataTable[[#This Row],[Units Sold]]*SalesDataTable[[#This Row],[Unit Price]]*SalesDataTable[[#This Row],[Discount %]]</f>
        <v>0</v>
      </c>
      <c r="R685" s="8">
        <v>22.05</v>
      </c>
      <c r="S685" s="8">
        <f t="shared" si="40"/>
        <v>50.18</v>
      </c>
      <c r="T685" s="8">
        <f t="shared" si="41"/>
        <v>22.05</v>
      </c>
      <c r="U685" s="8">
        <f t="shared" si="42"/>
        <v>28.13</v>
      </c>
      <c r="V685" s="10">
        <f t="shared" si="43"/>
        <v>0.56058190514149064</v>
      </c>
    </row>
    <row r="686" spans="1:22" ht="15.6" x14ac:dyDescent="0.3">
      <c r="A686" s="3">
        <v>122</v>
      </c>
      <c r="B686" s="4">
        <v>46140</v>
      </c>
      <c r="C686" s="5">
        <f>YEAR(SalesDataTable[[#This Row],[Order Date]])</f>
        <v>2026</v>
      </c>
      <c r="D686" s="6" t="str">
        <f>"Q"&amp;ROUNDUP(MONTH(SalesDataTable[[#This Row],[Order Date]])/3,0)</f>
        <v>Q2</v>
      </c>
      <c r="E686" s="5">
        <f>MONTH(SalesDataTable[[#This Row],[Order Date]])</f>
        <v>4</v>
      </c>
      <c r="F686" s="6" t="str">
        <f>TEXT(SalesDataTable[[#This Row],[Order Date]],"MMM")</f>
        <v>Apr</v>
      </c>
      <c r="G686" s="5" t="s">
        <v>26</v>
      </c>
      <c r="H686" s="5" t="s">
        <v>61</v>
      </c>
      <c r="I686" s="5" t="s">
        <v>22</v>
      </c>
      <c r="J686" s="5" t="s">
        <v>33</v>
      </c>
      <c r="K686" s="5" t="s">
        <v>43</v>
      </c>
      <c r="L686" s="5" t="s">
        <v>60</v>
      </c>
      <c r="M686" s="7">
        <v>1</v>
      </c>
      <c r="N686" s="8">
        <v>83.38</v>
      </c>
      <c r="O686" s="8">
        <f>SalesDataTable[[#This Row],[Units Sold]]*SalesDataTable[[#This Row],[Unit Price]]</f>
        <v>83.38</v>
      </c>
      <c r="P686" s="9">
        <v>0</v>
      </c>
      <c r="Q686" s="21">
        <f>SalesDataTable[[#This Row],[Units Sold]]*SalesDataTable[[#This Row],[Unit Price]]*SalesDataTable[[#This Row],[Discount %]]</f>
        <v>0</v>
      </c>
      <c r="R686" s="8">
        <v>38.979999999999997</v>
      </c>
      <c r="S686" s="8">
        <f t="shared" si="40"/>
        <v>83.38</v>
      </c>
      <c r="T686" s="8">
        <f t="shared" si="41"/>
        <v>38.979999999999997</v>
      </c>
      <c r="U686" s="8">
        <f t="shared" si="42"/>
        <v>44.4</v>
      </c>
      <c r="V686" s="10">
        <f t="shared" si="43"/>
        <v>0.53250179899256422</v>
      </c>
    </row>
    <row r="687" spans="1:22" ht="15.6" x14ac:dyDescent="0.3">
      <c r="A687" s="3">
        <v>239</v>
      </c>
      <c r="B687" s="4">
        <v>46140</v>
      </c>
      <c r="C687" s="5">
        <f>YEAR(SalesDataTable[[#This Row],[Order Date]])</f>
        <v>2026</v>
      </c>
      <c r="D687" s="6" t="str">
        <f>"Q"&amp;ROUNDUP(MONTH(SalesDataTable[[#This Row],[Order Date]])/3,0)</f>
        <v>Q2</v>
      </c>
      <c r="E687" s="5">
        <f>MONTH(SalesDataTable[[#This Row],[Order Date]])</f>
        <v>4</v>
      </c>
      <c r="F687" s="6" t="str">
        <f>TEXT(SalesDataTable[[#This Row],[Order Date]],"MMM")</f>
        <v>Apr</v>
      </c>
      <c r="G687" s="5" t="s">
        <v>40</v>
      </c>
      <c r="H687" s="5" t="s">
        <v>51</v>
      </c>
      <c r="I687" s="5" t="s">
        <v>22</v>
      </c>
      <c r="J687" s="5" t="s">
        <v>23</v>
      </c>
      <c r="K687" s="5" t="s">
        <v>34</v>
      </c>
      <c r="L687" s="5" t="s">
        <v>35</v>
      </c>
      <c r="M687" s="7">
        <v>1</v>
      </c>
      <c r="N687" s="8">
        <v>35.549999999999997</v>
      </c>
      <c r="O687" s="8">
        <f>SalesDataTable[[#This Row],[Units Sold]]*SalesDataTable[[#This Row],[Unit Price]]</f>
        <v>35.549999999999997</v>
      </c>
      <c r="P687" s="9">
        <v>0.05</v>
      </c>
      <c r="Q687" s="21">
        <f>SalesDataTable[[#This Row],[Units Sold]]*SalesDataTable[[#This Row],[Unit Price]]*SalesDataTable[[#This Row],[Discount %]]</f>
        <v>1.7774999999999999</v>
      </c>
      <c r="R687" s="8">
        <v>13.25</v>
      </c>
      <c r="S687" s="8">
        <f t="shared" si="40"/>
        <v>33.772499999999994</v>
      </c>
      <c r="T687" s="8">
        <f t="shared" si="41"/>
        <v>13.25</v>
      </c>
      <c r="U687" s="8">
        <f t="shared" si="42"/>
        <v>20.522499999999994</v>
      </c>
      <c r="V687" s="10">
        <f t="shared" si="43"/>
        <v>0.60766896143311855</v>
      </c>
    </row>
    <row r="688" spans="1:22" ht="15.6" x14ac:dyDescent="0.3">
      <c r="A688" s="3">
        <v>356</v>
      </c>
      <c r="B688" s="4">
        <v>46140</v>
      </c>
      <c r="C688" s="5">
        <f>YEAR(SalesDataTable[[#This Row],[Order Date]])</f>
        <v>2026</v>
      </c>
      <c r="D688" s="6" t="str">
        <f>"Q"&amp;ROUNDUP(MONTH(SalesDataTable[[#This Row],[Order Date]])/3,0)</f>
        <v>Q2</v>
      </c>
      <c r="E688" s="5">
        <f>MONTH(SalesDataTable[[#This Row],[Order Date]])</f>
        <v>4</v>
      </c>
      <c r="F688" s="6" t="str">
        <f>TEXT(SalesDataTable[[#This Row],[Order Date]],"MMM")</f>
        <v>Apr</v>
      </c>
      <c r="G688" s="5" t="s">
        <v>40</v>
      </c>
      <c r="H688" s="5" t="s">
        <v>53</v>
      </c>
      <c r="I688" s="5" t="s">
        <v>39</v>
      </c>
      <c r="J688" s="5" t="s">
        <v>33</v>
      </c>
      <c r="K688" s="5" t="s">
        <v>29</v>
      </c>
      <c r="L688" s="5" t="s">
        <v>57</v>
      </c>
      <c r="M688" s="7">
        <v>1</v>
      </c>
      <c r="N688" s="8">
        <v>154.36000000000001</v>
      </c>
      <c r="O688" s="8">
        <f>SalesDataTable[[#This Row],[Units Sold]]*SalesDataTable[[#This Row],[Unit Price]]</f>
        <v>154.36000000000001</v>
      </c>
      <c r="P688" s="9">
        <v>0</v>
      </c>
      <c r="Q688" s="21">
        <f>SalesDataTable[[#This Row],[Units Sold]]*SalesDataTable[[#This Row],[Unit Price]]*SalesDataTable[[#This Row],[Discount %]]</f>
        <v>0</v>
      </c>
      <c r="R688" s="8">
        <v>77.760000000000005</v>
      </c>
      <c r="S688" s="8">
        <f t="shared" si="40"/>
        <v>154.36000000000001</v>
      </c>
      <c r="T688" s="8">
        <f t="shared" si="41"/>
        <v>77.760000000000005</v>
      </c>
      <c r="U688" s="8">
        <f t="shared" si="42"/>
        <v>76.600000000000009</v>
      </c>
      <c r="V688" s="10">
        <f t="shared" si="43"/>
        <v>0.49624254988338951</v>
      </c>
    </row>
    <row r="689" spans="1:22" ht="15.6" x14ac:dyDescent="0.3">
      <c r="A689" s="3">
        <v>785</v>
      </c>
      <c r="B689" s="4">
        <v>46140</v>
      </c>
      <c r="C689" s="5">
        <f>YEAR(SalesDataTable[[#This Row],[Order Date]])</f>
        <v>2026</v>
      </c>
      <c r="D689" s="6" t="str">
        <f>"Q"&amp;ROUNDUP(MONTH(SalesDataTable[[#This Row],[Order Date]])/3,0)</f>
        <v>Q2</v>
      </c>
      <c r="E689" s="5">
        <f>MONTH(SalesDataTable[[#This Row],[Order Date]])</f>
        <v>4</v>
      </c>
      <c r="F689" s="6" t="str">
        <f>TEXT(SalesDataTable[[#This Row],[Order Date]],"MMM")</f>
        <v>Apr</v>
      </c>
      <c r="G689" s="5" t="s">
        <v>20</v>
      </c>
      <c r="H689" s="5" t="s">
        <v>56</v>
      </c>
      <c r="I689" s="5" t="s">
        <v>48</v>
      </c>
      <c r="J689" s="5" t="s">
        <v>33</v>
      </c>
      <c r="K689" s="5" t="s">
        <v>29</v>
      </c>
      <c r="L689" s="5" t="s">
        <v>57</v>
      </c>
      <c r="M689" s="7">
        <v>1</v>
      </c>
      <c r="N689" s="8">
        <v>155.68</v>
      </c>
      <c r="O689" s="8">
        <f>SalesDataTable[[#This Row],[Units Sold]]*SalesDataTable[[#This Row],[Unit Price]]</f>
        <v>155.68</v>
      </c>
      <c r="P689" s="9">
        <v>0</v>
      </c>
      <c r="Q689" s="21">
        <f>SalesDataTable[[#This Row],[Units Sold]]*SalesDataTable[[#This Row],[Unit Price]]*SalesDataTable[[#This Row],[Discount %]]</f>
        <v>0</v>
      </c>
      <c r="R689" s="8">
        <v>77.97</v>
      </c>
      <c r="S689" s="8">
        <f t="shared" si="40"/>
        <v>155.68</v>
      </c>
      <c r="T689" s="8">
        <f t="shared" si="41"/>
        <v>77.97</v>
      </c>
      <c r="U689" s="8">
        <f t="shared" si="42"/>
        <v>77.710000000000008</v>
      </c>
      <c r="V689" s="10">
        <f t="shared" si="43"/>
        <v>0.49916495375128472</v>
      </c>
    </row>
    <row r="690" spans="1:22" ht="15.6" x14ac:dyDescent="0.3">
      <c r="A690" s="3">
        <v>2325</v>
      </c>
      <c r="B690" s="4">
        <v>46140</v>
      </c>
      <c r="C690" s="5">
        <f>YEAR(SalesDataTable[[#This Row],[Order Date]])</f>
        <v>2026</v>
      </c>
      <c r="D690" s="6" t="str">
        <f>"Q"&amp;ROUNDUP(MONTH(SalesDataTable[[#This Row],[Order Date]])/3,0)</f>
        <v>Q2</v>
      </c>
      <c r="E690" s="5">
        <f>MONTH(SalesDataTable[[#This Row],[Order Date]])</f>
        <v>4</v>
      </c>
      <c r="F690" s="6" t="str">
        <f>TEXT(SalesDataTable[[#This Row],[Order Date]],"MMM")</f>
        <v>Apr</v>
      </c>
      <c r="G690" s="5" t="s">
        <v>20</v>
      </c>
      <c r="H690" s="5" t="s">
        <v>21</v>
      </c>
      <c r="I690" s="5" t="s">
        <v>22</v>
      </c>
      <c r="J690" s="5" t="s">
        <v>23</v>
      </c>
      <c r="K690" s="5" t="s">
        <v>54</v>
      </c>
      <c r="L690" s="5" t="s">
        <v>55</v>
      </c>
      <c r="M690" s="7">
        <v>1</v>
      </c>
      <c r="N690" s="8">
        <v>40.950000000000003</v>
      </c>
      <c r="O690" s="8">
        <f>SalesDataTable[[#This Row],[Units Sold]]*SalesDataTable[[#This Row],[Unit Price]]</f>
        <v>40.950000000000003</v>
      </c>
      <c r="P690" s="9">
        <v>0.15</v>
      </c>
      <c r="Q690" s="21">
        <f>SalesDataTable[[#This Row],[Units Sold]]*SalesDataTable[[#This Row],[Unit Price]]*SalesDataTable[[#This Row],[Discount %]]</f>
        <v>6.1425000000000001</v>
      </c>
      <c r="R690" s="8">
        <v>14.89</v>
      </c>
      <c r="S690" s="8">
        <f t="shared" si="40"/>
        <v>34.807500000000005</v>
      </c>
      <c r="T690" s="8">
        <f t="shared" si="41"/>
        <v>14.89</v>
      </c>
      <c r="U690" s="8">
        <f t="shared" si="42"/>
        <v>19.917500000000004</v>
      </c>
      <c r="V690" s="10">
        <f t="shared" si="43"/>
        <v>0.57221863104216053</v>
      </c>
    </row>
    <row r="691" spans="1:22" ht="15.6" x14ac:dyDescent="0.3">
      <c r="A691" s="3">
        <v>2566</v>
      </c>
      <c r="B691" s="4">
        <v>46140</v>
      </c>
      <c r="C691" s="5">
        <f>YEAR(SalesDataTable[[#This Row],[Order Date]])</f>
        <v>2026</v>
      </c>
      <c r="D691" s="6" t="str">
        <f>"Q"&amp;ROUNDUP(MONTH(SalesDataTable[[#This Row],[Order Date]])/3,0)</f>
        <v>Q2</v>
      </c>
      <c r="E691" s="5">
        <f>MONTH(SalesDataTable[[#This Row],[Order Date]])</f>
        <v>4</v>
      </c>
      <c r="F691" s="6" t="str">
        <f>TEXT(SalesDataTable[[#This Row],[Order Date]],"MMM")</f>
        <v>Apr</v>
      </c>
      <c r="G691" s="5" t="s">
        <v>40</v>
      </c>
      <c r="H691" s="5" t="s">
        <v>67</v>
      </c>
      <c r="I691" s="5" t="s">
        <v>48</v>
      </c>
      <c r="J691" s="5" t="s">
        <v>23</v>
      </c>
      <c r="K691" s="5" t="s">
        <v>34</v>
      </c>
      <c r="L691" s="5" t="s">
        <v>52</v>
      </c>
      <c r="M691" s="7">
        <v>3</v>
      </c>
      <c r="N691" s="8">
        <v>47.28</v>
      </c>
      <c r="O691" s="8">
        <f>SalesDataTable[[#This Row],[Units Sold]]*SalesDataTable[[#This Row],[Unit Price]]</f>
        <v>141.84</v>
      </c>
      <c r="P691" s="9">
        <v>0.05</v>
      </c>
      <c r="Q691" s="21">
        <f>SalesDataTable[[#This Row],[Units Sold]]*SalesDataTable[[#This Row],[Unit Price]]*SalesDataTable[[#This Row],[Discount %]]</f>
        <v>7.0920000000000005</v>
      </c>
      <c r="R691" s="8">
        <v>18.52</v>
      </c>
      <c r="S691" s="8">
        <f t="shared" si="40"/>
        <v>134.74799999999999</v>
      </c>
      <c r="T691" s="8">
        <f t="shared" si="41"/>
        <v>55.56</v>
      </c>
      <c r="U691" s="8">
        <f t="shared" si="42"/>
        <v>79.187999999999988</v>
      </c>
      <c r="V691" s="10">
        <f t="shared" si="43"/>
        <v>0.58767477068305274</v>
      </c>
    </row>
    <row r="692" spans="1:22" ht="15.6" x14ac:dyDescent="0.3">
      <c r="A692" s="3">
        <v>3105</v>
      </c>
      <c r="B692" s="4">
        <v>46140</v>
      </c>
      <c r="C692" s="5">
        <f>YEAR(SalesDataTable[[#This Row],[Order Date]])</f>
        <v>2026</v>
      </c>
      <c r="D692" s="6" t="str">
        <f>"Q"&amp;ROUNDUP(MONTH(SalesDataTable[[#This Row],[Order Date]])/3,0)</f>
        <v>Q2</v>
      </c>
      <c r="E692" s="5">
        <f>MONTH(SalesDataTable[[#This Row],[Order Date]])</f>
        <v>4</v>
      </c>
      <c r="F692" s="6" t="str">
        <f>TEXT(SalesDataTable[[#This Row],[Order Date]],"MMM")</f>
        <v>Apr</v>
      </c>
      <c r="G692" s="5" t="s">
        <v>40</v>
      </c>
      <c r="H692" s="5" t="s">
        <v>51</v>
      </c>
      <c r="I692" s="5" t="s">
        <v>22</v>
      </c>
      <c r="J692" s="5" t="s">
        <v>23</v>
      </c>
      <c r="K692" s="5" t="s">
        <v>54</v>
      </c>
      <c r="L692" s="5" t="s">
        <v>65</v>
      </c>
      <c r="M692" s="7">
        <v>4</v>
      </c>
      <c r="N692" s="8">
        <v>51.57</v>
      </c>
      <c r="O692" s="8">
        <f>SalesDataTable[[#This Row],[Units Sold]]*SalesDataTable[[#This Row],[Unit Price]]</f>
        <v>206.28</v>
      </c>
      <c r="P692" s="9">
        <v>0.1</v>
      </c>
      <c r="Q692" s="21">
        <f>SalesDataTable[[#This Row],[Units Sold]]*SalesDataTable[[#This Row],[Unit Price]]*SalesDataTable[[#This Row],[Discount %]]</f>
        <v>20.628</v>
      </c>
      <c r="R692" s="8">
        <v>22.58</v>
      </c>
      <c r="S692" s="8">
        <f t="shared" si="40"/>
        <v>185.65200000000002</v>
      </c>
      <c r="T692" s="8">
        <f t="shared" si="41"/>
        <v>90.32</v>
      </c>
      <c r="U692" s="8">
        <f t="shared" si="42"/>
        <v>95.332000000000022</v>
      </c>
      <c r="V692" s="10">
        <f t="shared" si="43"/>
        <v>0.51349837330058401</v>
      </c>
    </row>
    <row r="693" spans="1:22" ht="15.6" x14ac:dyDescent="0.3">
      <c r="A693" s="3">
        <v>3167</v>
      </c>
      <c r="B693" s="4">
        <v>46140</v>
      </c>
      <c r="C693" s="5">
        <f>YEAR(SalesDataTable[[#This Row],[Order Date]])</f>
        <v>2026</v>
      </c>
      <c r="D693" s="6" t="str">
        <f>"Q"&amp;ROUNDUP(MONTH(SalesDataTable[[#This Row],[Order Date]])/3,0)</f>
        <v>Q2</v>
      </c>
      <c r="E693" s="5">
        <f>MONTH(SalesDataTable[[#This Row],[Order Date]])</f>
        <v>4</v>
      </c>
      <c r="F693" s="6" t="str">
        <f>TEXT(SalesDataTable[[#This Row],[Order Date]],"MMM")</f>
        <v>Apr</v>
      </c>
      <c r="G693" s="5" t="s">
        <v>40</v>
      </c>
      <c r="H693" s="5" t="s">
        <v>53</v>
      </c>
      <c r="I693" s="5" t="s">
        <v>22</v>
      </c>
      <c r="J693" s="5" t="s">
        <v>36</v>
      </c>
      <c r="K693" s="5" t="s">
        <v>24</v>
      </c>
      <c r="L693" s="5" t="s">
        <v>42</v>
      </c>
      <c r="M693" s="7">
        <v>1</v>
      </c>
      <c r="N693" s="8">
        <v>51.61</v>
      </c>
      <c r="O693" s="8">
        <f>SalesDataTable[[#This Row],[Units Sold]]*SalesDataTable[[#This Row],[Unit Price]]</f>
        <v>51.61</v>
      </c>
      <c r="P693" s="9">
        <v>0</v>
      </c>
      <c r="Q693" s="21">
        <f>SalesDataTable[[#This Row],[Units Sold]]*SalesDataTable[[#This Row],[Unit Price]]*SalesDataTable[[#This Row],[Discount %]]</f>
        <v>0</v>
      </c>
      <c r="R693" s="8">
        <v>23</v>
      </c>
      <c r="S693" s="8">
        <f t="shared" si="40"/>
        <v>51.61</v>
      </c>
      <c r="T693" s="8">
        <f t="shared" si="41"/>
        <v>23</v>
      </c>
      <c r="U693" s="8">
        <f t="shared" si="42"/>
        <v>28.61</v>
      </c>
      <c r="V693" s="10">
        <f t="shared" si="43"/>
        <v>0.55434993218368533</v>
      </c>
    </row>
    <row r="694" spans="1:22" ht="15.6" x14ac:dyDescent="0.3">
      <c r="A694" s="3">
        <v>4396</v>
      </c>
      <c r="B694" s="4">
        <v>46140</v>
      </c>
      <c r="C694" s="5">
        <f>YEAR(SalesDataTable[[#This Row],[Order Date]])</f>
        <v>2026</v>
      </c>
      <c r="D694" s="6" t="str">
        <f>"Q"&amp;ROUNDUP(MONTH(SalesDataTable[[#This Row],[Order Date]])/3,0)</f>
        <v>Q2</v>
      </c>
      <c r="E694" s="5">
        <f>MONTH(SalesDataTable[[#This Row],[Order Date]])</f>
        <v>4</v>
      </c>
      <c r="F694" s="6" t="str">
        <f>TEXT(SalesDataTable[[#This Row],[Order Date]],"MMM")</f>
        <v>Apr</v>
      </c>
      <c r="G694" s="5" t="s">
        <v>20</v>
      </c>
      <c r="H694" s="5" t="s">
        <v>70</v>
      </c>
      <c r="I694" s="5" t="s">
        <v>39</v>
      </c>
      <c r="J694" s="5" t="s">
        <v>23</v>
      </c>
      <c r="K694" s="5" t="s">
        <v>54</v>
      </c>
      <c r="L694" s="5" t="s">
        <v>65</v>
      </c>
      <c r="M694" s="7">
        <v>1</v>
      </c>
      <c r="N694" s="8">
        <v>50.56</v>
      </c>
      <c r="O694" s="8">
        <f>SalesDataTable[[#This Row],[Units Sold]]*SalesDataTable[[#This Row],[Unit Price]]</f>
        <v>50.56</v>
      </c>
      <c r="P694" s="9">
        <v>0.05</v>
      </c>
      <c r="Q694" s="21">
        <f>SalesDataTable[[#This Row],[Units Sold]]*SalesDataTable[[#This Row],[Unit Price]]*SalesDataTable[[#This Row],[Discount %]]</f>
        <v>2.5280000000000005</v>
      </c>
      <c r="R694" s="8">
        <v>22.06</v>
      </c>
      <c r="S694" s="8">
        <f t="shared" si="40"/>
        <v>48.031999999999996</v>
      </c>
      <c r="T694" s="8">
        <f t="shared" si="41"/>
        <v>22.06</v>
      </c>
      <c r="U694" s="8">
        <f t="shared" si="42"/>
        <v>25.971999999999998</v>
      </c>
      <c r="V694" s="10">
        <f t="shared" si="43"/>
        <v>0.54072285143237842</v>
      </c>
    </row>
    <row r="695" spans="1:22" ht="15.6" x14ac:dyDescent="0.3">
      <c r="A695" s="3">
        <v>4475</v>
      </c>
      <c r="B695" s="4">
        <v>46140</v>
      </c>
      <c r="C695" s="5">
        <f>YEAR(SalesDataTable[[#This Row],[Order Date]])</f>
        <v>2026</v>
      </c>
      <c r="D695" s="6" t="str">
        <f>"Q"&amp;ROUNDUP(MONTH(SalesDataTable[[#This Row],[Order Date]])/3,0)</f>
        <v>Q2</v>
      </c>
      <c r="E695" s="5">
        <f>MONTH(SalesDataTable[[#This Row],[Order Date]])</f>
        <v>4</v>
      </c>
      <c r="F695" s="6" t="str">
        <f>TEXT(SalesDataTable[[#This Row],[Order Date]],"MMM")</f>
        <v>Apr</v>
      </c>
      <c r="G695" s="5" t="s">
        <v>31</v>
      </c>
      <c r="H695" s="5" t="s">
        <v>45</v>
      </c>
      <c r="I695" s="5" t="s">
        <v>48</v>
      </c>
      <c r="J695" s="5" t="s">
        <v>36</v>
      </c>
      <c r="K695" s="5" t="s">
        <v>34</v>
      </c>
      <c r="L695" s="5" t="s">
        <v>68</v>
      </c>
      <c r="M695" s="7">
        <v>2</v>
      </c>
      <c r="N695" s="8">
        <v>165.74</v>
      </c>
      <c r="O695" s="8">
        <f>SalesDataTable[[#This Row],[Units Sold]]*SalesDataTable[[#This Row],[Unit Price]]</f>
        <v>331.48</v>
      </c>
      <c r="P695" s="9">
        <v>0</v>
      </c>
      <c r="Q695" s="21">
        <f>SalesDataTable[[#This Row],[Units Sold]]*SalesDataTable[[#This Row],[Unit Price]]*SalesDataTable[[#This Row],[Discount %]]</f>
        <v>0</v>
      </c>
      <c r="R695" s="8">
        <v>87.73</v>
      </c>
      <c r="S695" s="8">
        <f t="shared" si="40"/>
        <v>331.48</v>
      </c>
      <c r="T695" s="8">
        <f t="shared" si="41"/>
        <v>175.46</v>
      </c>
      <c r="U695" s="8">
        <f t="shared" si="42"/>
        <v>156.02000000000001</v>
      </c>
      <c r="V695" s="10">
        <f t="shared" si="43"/>
        <v>0.47067696391939184</v>
      </c>
    </row>
    <row r="696" spans="1:22" ht="15.6" x14ac:dyDescent="0.3">
      <c r="A696" s="3">
        <v>4482</v>
      </c>
      <c r="B696" s="4">
        <v>46140</v>
      </c>
      <c r="C696" s="5">
        <f>YEAR(SalesDataTable[[#This Row],[Order Date]])</f>
        <v>2026</v>
      </c>
      <c r="D696" s="6" t="str">
        <f>"Q"&amp;ROUNDUP(MONTH(SalesDataTable[[#This Row],[Order Date]])/3,0)</f>
        <v>Q2</v>
      </c>
      <c r="E696" s="5">
        <f>MONTH(SalesDataTable[[#This Row],[Order Date]])</f>
        <v>4</v>
      </c>
      <c r="F696" s="6" t="str">
        <f>TEXT(SalesDataTable[[#This Row],[Order Date]],"MMM")</f>
        <v>Apr</v>
      </c>
      <c r="G696" s="5" t="s">
        <v>31</v>
      </c>
      <c r="H696" s="5" t="s">
        <v>32</v>
      </c>
      <c r="I696" s="5" t="s">
        <v>22</v>
      </c>
      <c r="J696" s="5" t="s">
        <v>36</v>
      </c>
      <c r="K696" s="5" t="s">
        <v>54</v>
      </c>
      <c r="L696" s="5" t="s">
        <v>62</v>
      </c>
      <c r="M696" s="7">
        <v>3</v>
      </c>
      <c r="N696" s="8">
        <v>36.770000000000003</v>
      </c>
      <c r="O696" s="8">
        <f>SalesDataTable[[#This Row],[Units Sold]]*SalesDataTable[[#This Row],[Unit Price]]</f>
        <v>110.31</v>
      </c>
      <c r="P696" s="9">
        <v>0</v>
      </c>
      <c r="Q696" s="21">
        <f>SalesDataTable[[#This Row],[Units Sold]]*SalesDataTable[[#This Row],[Unit Price]]*SalesDataTable[[#This Row],[Discount %]]</f>
        <v>0</v>
      </c>
      <c r="R696" s="8">
        <v>13.63</v>
      </c>
      <c r="S696" s="8">
        <f t="shared" si="40"/>
        <v>110.31</v>
      </c>
      <c r="T696" s="8">
        <f t="shared" si="41"/>
        <v>40.89</v>
      </c>
      <c r="U696" s="8">
        <f t="shared" si="42"/>
        <v>69.42</v>
      </c>
      <c r="V696" s="10">
        <f t="shared" si="43"/>
        <v>0.62931737829752521</v>
      </c>
    </row>
    <row r="697" spans="1:22" ht="15.6" x14ac:dyDescent="0.3">
      <c r="A697" s="3">
        <v>5022</v>
      </c>
      <c r="B697" s="4">
        <v>46140</v>
      </c>
      <c r="C697" s="5">
        <f>YEAR(SalesDataTable[[#This Row],[Order Date]])</f>
        <v>2026</v>
      </c>
      <c r="D697" s="6" t="str">
        <f>"Q"&amp;ROUNDUP(MONTH(SalesDataTable[[#This Row],[Order Date]])/3,0)</f>
        <v>Q2</v>
      </c>
      <c r="E697" s="5">
        <f>MONTH(SalesDataTable[[#This Row],[Order Date]])</f>
        <v>4</v>
      </c>
      <c r="F697" s="6" t="str">
        <f>TEXT(SalesDataTable[[#This Row],[Order Date]],"MMM")</f>
        <v>Apr</v>
      </c>
      <c r="G697" s="5" t="s">
        <v>40</v>
      </c>
      <c r="H697" s="5" t="s">
        <v>51</v>
      </c>
      <c r="I697" s="5" t="s">
        <v>22</v>
      </c>
      <c r="J697" s="5" t="s">
        <v>36</v>
      </c>
      <c r="K697" s="5" t="s">
        <v>43</v>
      </c>
      <c r="L697" s="5" t="s">
        <v>49</v>
      </c>
      <c r="M697" s="7">
        <v>2</v>
      </c>
      <c r="N697" s="8">
        <v>196.37</v>
      </c>
      <c r="O697" s="8">
        <f>SalesDataTable[[#This Row],[Units Sold]]*SalesDataTable[[#This Row],[Unit Price]]</f>
        <v>392.74</v>
      </c>
      <c r="P697" s="9">
        <v>0</v>
      </c>
      <c r="Q697" s="21">
        <f>SalesDataTable[[#This Row],[Units Sold]]*SalesDataTable[[#This Row],[Unit Price]]*SalesDataTable[[#This Row],[Discount %]]</f>
        <v>0</v>
      </c>
      <c r="R697" s="8">
        <v>101.73</v>
      </c>
      <c r="S697" s="8">
        <f t="shared" si="40"/>
        <v>392.74</v>
      </c>
      <c r="T697" s="8">
        <f t="shared" si="41"/>
        <v>203.46</v>
      </c>
      <c r="U697" s="8">
        <f t="shared" si="42"/>
        <v>189.28</v>
      </c>
      <c r="V697" s="10">
        <f t="shared" si="43"/>
        <v>0.48194734429902736</v>
      </c>
    </row>
    <row r="698" spans="1:22" ht="15.6" x14ac:dyDescent="0.3">
      <c r="A698" s="3">
        <v>1304</v>
      </c>
      <c r="B698" s="4">
        <v>46141</v>
      </c>
      <c r="C698" s="5">
        <f>YEAR(SalesDataTable[[#This Row],[Order Date]])</f>
        <v>2026</v>
      </c>
      <c r="D698" s="6" t="str">
        <f>"Q"&amp;ROUNDUP(MONTH(SalesDataTable[[#This Row],[Order Date]])/3,0)</f>
        <v>Q2</v>
      </c>
      <c r="E698" s="5">
        <f>MONTH(SalesDataTable[[#This Row],[Order Date]])</f>
        <v>4</v>
      </c>
      <c r="F698" s="6" t="str">
        <f>TEXT(SalesDataTable[[#This Row],[Order Date]],"MMM")</f>
        <v>Apr</v>
      </c>
      <c r="G698" s="5" t="s">
        <v>20</v>
      </c>
      <c r="H698" s="5" t="s">
        <v>21</v>
      </c>
      <c r="I698" s="5" t="s">
        <v>48</v>
      </c>
      <c r="J698" s="5" t="s">
        <v>23</v>
      </c>
      <c r="K698" s="5" t="s">
        <v>34</v>
      </c>
      <c r="L698" s="5" t="s">
        <v>35</v>
      </c>
      <c r="M698" s="7">
        <v>2</v>
      </c>
      <c r="N698" s="8">
        <v>35.33</v>
      </c>
      <c r="O698" s="8">
        <f>SalesDataTable[[#This Row],[Units Sold]]*SalesDataTable[[#This Row],[Unit Price]]</f>
        <v>70.66</v>
      </c>
      <c r="P698" s="9">
        <v>0</v>
      </c>
      <c r="Q698" s="21">
        <f>SalesDataTable[[#This Row],[Units Sold]]*SalesDataTable[[#This Row],[Unit Price]]*SalesDataTable[[#This Row],[Discount %]]</f>
        <v>0</v>
      </c>
      <c r="R698" s="8">
        <v>13.69</v>
      </c>
      <c r="S698" s="8">
        <f t="shared" si="40"/>
        <v>70.66</v>
      </c>
      <c r="T698" s="8">
        <f t="shared" si="41"/>
        <v>27.38</v>
      </c>
      <c r="U698" s="8">
        <f t="shared" si="42"/>
        <v>43.28</v>
      </c>
      <c r="V698" s="10">
        <f t="shared" si="43"/>
        <v>0.61251061420888764</v>
      </c>
    </row>
    <row r="699" spans="1:22" ht="15.6" x14ac:dyDescent="0.3">
      <c r="A699" s="3">
        <v>3008</v>
      </c>
      <c r="B699" s="4">
        <v>46141</v>
      </c>
      <c r="C699" s="5">
        <f>YEAR(SalesDataTable[[#This Row],[Order Date]])</f>
        <v>2026</v>
      </c>
      <c r="D699" s="6" t="str">
        <f>"Q"&amp;ROUNDUP(MONTH(SalesDataTable[[#This Row],[Order Date]])/3,0)</f>
        <v>Q2</v>
      </c>
      <c r="E699" s="5">
        <f>MONTH(SalesDataTable[[#This Row],[Order Date]])</f>
        <v>4</v>
      </c>
      <c r="F699" s="6" t="str">
        <f>TEXT(SalesDataTable[[#This Row],[Order Date]],"MMM")</f>
        <v>Apr</v>
      </c>
      <c r="G699" s="5" t="s">
        <v>31</v>
      </c>
      <c r="H699" s="5" t="s">
        <v>32</v>
      </c>
      <c r="I699" s="5" t="s">
        <v>28</v>
      </c>
      <c r="J699" s="5" t="s">
        <v>36</v>
      </c>
      <c r="K699" s="5" t="s">
        <v>34</v>
      </c>
      <c r="L699" s="5" t="s">
        <v>52</v>
      </c>
      <c r="M699" s="7">
        <v>4</v>
      </c>
      <c r="N699" s="8">
        <v>46.43</v>
      </c>
      <c r="O699" s="8">
        <f>SalesDataTable[[#This Row],[Units Sold]]*SalesDataTable[[#This Row],[Unit Price]]</f>
        <v>185.72</v>
      </c>
      <c r="P699" s="9">
        <v>0.1</v>
      </c>
      <c r="Q699" s="21">
        <f>SalesDataTable[[#This Row],[Units Sold]]*SalesDataTable[[#This Row],[Unit Price]]*SalesDataTable[[#This Row],[Discount %]]</f>
        <v>18.571999999999999</v>
      </c>
      <c r="R699" s="8">
        <v>18.04</v>
      </c>
      <c r="S699" s="8">
        <f t="shared" si="40"/>
        <v>167.148</v>
      </c>
      <c r="T699" s="8">
        <f t="shared" si="41"/>
        <v>72.16</v>
      </c>
      <c r="U699" s="8">
        <f t="shared" si="42"/>
        <v>94.988</v>
      </c>
      <c r="V699" s="10">
        <f t="shared" si="43"/>
        <v>0.56828678775695796</v>
      </c>
    </row>
    <row r="700" spans="1:22" ht="15.6" x14ac:dyDescent="0.3">
      <c r="A700" s="3">
        <v>4140</v>
      </c>
      <c r="B700" s="4">
        <v>46141</v>
      </c>
      <c r="C700" s="5">
        <f>YEAR(SalesDataTable[[#This Row],[Order Date]])</f>
        <v>2026</v>
      </c>
      <c r="D700" s="6" t="str">
        <f>"Q"&amp;ROUNDUP(MONTH(SalesDataTable[[#This Row],[Order Date]])/3,0)</f>
        <v>Q2</v>
      </c>
      <c r="E700" s="5">
        <f>MONTH(SalesDataTable[[#This Row],[Order Date]])</f>
        <v>4</v>
      </c>
      <c r="F700" s="6" t="str">
        <f>TEXT(SalesDataTable[[#This Row],[Order Date]],"MMM")</f>
        <v>Apr</v>
      </c>
      <c r="G700" s="5" t="s">
        <v>40</v>
      </c>
      <c r="H700" s="5" t="s">
        <v>51</v>
      </c>
      <c r="I700" s="5" t="s">
        <v>48</v>
      </c>
      <c r="J700" s="5" t="s">
        <v>33</v>
      </c>
      <c r="K700" s="5" t="s">
        <v>54</v>
      </c>
      <c r="L700" s="5" t="s">
        <v>58</v>
      </c>
      <c r="M700" s="7">
        <v>1</v>
      </c>
      <c r="N700" s="8">
        <v>125.25</v>
      </c>
      <c r="O700" s="8">
        <f>SalesDataTable[[#This Row],[Units Sold]]*SalesDataTable[[#This Row],[Unit Price]]</f>
        <v>125.25</v>
      </c>
      <c r="P700" s="9">
        <v>0</v>
      </c>
      <c r="Q700" s="21">
        <f>SalesDataTable[[#This Row],[Units Sold]]*SalesDataTable[[#This Row],[Unit Price]]*SalesDataTable[[#This Row],[Discount %]]</f>
        <v>0</v>
      </c>
      <c r="R700" s="8">
        <v>70.88</v>
      </c>
      <c r="S700" s="8">
        <f t="shared" si="40"/>
        <v>125.25</v>
      </c>
      <c r="T700" s="8">
        <f t="shared" si="41"/>
        <v>70.88</v>
      </c>
      <c r="U700" s="8">
        <f t="shared" si="42"/>
        <v>54.370000000000005</v>
      </c>
      <c r="V700" s="10">
        <f t="shared" si="43"/>
        <v>0.43409181636726552</v>
      </c>
    </row>
    <row r="701" spans="1:22" ht="15.6" x14ac:dyDescent="0.3">
      <c r="A701" s="3">
        <v>4151</v>
      </c>
      <c r="B701" s="4">
        <v>46141</v>
      </c>
      <c r="C701" s="5">
        <f>YEAR(SalesDataTable[[#This Row],[Order Date]])</f>
        <v>2026</v>
      </c>
      <c r="D701" s="6" t="str">
        <f>"Q"&amp;ROUNDUP(MONTH(SalesDataTable[[#This Row],[Order Date]])/3,0)</f>
        <v>Q2</v>
      </c>
      <c r="E701" s="5">
        <f>MONTH(SalesDataTable[[#This Row],[Order Date]])</f>
        <v>4</v>
      </c>
      <c r="F701" s="6" t="str">
        <f>TEXT(SalesDataTable[[#This Row],[Order Date]],"MMM")</f>
        <v>Apr</v>
      </c>
      <c r="G701" s="5" t="s">
        <v>26</v>
      </c>
      <c r="H701" s="5" t="s">
        <v>69</v>
      </c>
      <c r="I701" s="5" t="s">
        <v>22</v>
      </c>
      <c r="J701" s="5" t="s">
        <v>23</v>
      </c>
      <c r="K701" s="5" t="s">
        <v>43</v>
      </c>
      <c r="L701" s="5" t="s">
        <v>44</v>
      </c>
      <c r="M701" s="7">
        <v>1</v>
      </c>
      <c r="N701" s="8">
        <v>341.98</v>
      </c>
      <c r="O701" s="8">
        <f>SalesDataTable[[#This Row],[Units Sold]]*SalesDataTable[[#This Row],[Unit Price]]</f>
        <v>341.98</v>
      </c>
      <c r="P701" s="9">
        <v>0</v>
      </c>
      <c r="Q701" s="21">
        <f>SalesDataTable[[#This Row],[Units Sold]]*SalesDataTable[[#This Row],[Unit Price]]*SalesDataTable[[#This Row],[Discount %]]</f>
        <v>0</v>
      </c>
      <c r="R701" s="8">
        <v>192.43</v>
      </c>
      <c r="S701" s="8">
        <f t="shared" si="40"/>
        <v>341.98</v>
      </c>
      <c r="T701" s="8">
        <f t="shared" si="41"/>
        <v>192.43</v>
      </c>
      <c r="U701" s="8">
        <f t="shared" si="42"/>
        <v>149.55000000000001</v>
      </c>
      <c r="V701" s="10">
        <f t="shared" si="43"/>
        <v>0.43730627522077314</v>
      </c>
    </row>
    <row r="702" spans="1:22" ht="15.6" x14ac:dyDescent="0.3">
      <c r="A702" s="3">
        <v>4650</v>
      </c>
      <c r="B702" s="4">
        <v>46141</v>
      </c>
      <c r="C702" s="5">
        <f>YEAR(SalesDataTable[[#This Row],[Order Date]])</f>
        <v>2026</v>
      </c>
      <c r="D702" s="6" t="str">
        <f>"Q"&amp;ROUNDUP(MONTH(SalesDataTable[[#This Row],[Order Date]])/3,0)</f>
        <v>Q2</v>
      </c>
      <c r="E702" s="5">
        <f>MONTH(SalesDataTable[[#This Row],[Order Date]])</f>
        <v>4</v>
      </c>
      <c r="F702" s="6" t="str">
        <f>TEXT(SalesDataTable[[#This Row],[Order Date]],"MMM")</f>
        <v>Apr</v>
      </c>
      <c r="G702" s="5" t="s">
        <v>26</v>
      </c>
      <c r="H702" s="5" t="s">
        <v>47</v>
      </c>
      <c r="I702" s="5" t="s">
        <v>48</v>
      </c>
      <c r="J702" s="5" t="s">
        <v>36</v>
      </c>
      <c r="K702" s="5" t="s">
        <v>54</v>
      </c>
      <c r="L702" s="5" t="s">
        <v>55</v>
      </c>
      <c r="M702" s="7">
        <v>1</v>
      </c>
      <c r="N702" s="8">
        <v>40.04</v>
      </c>
      <c r="O702" s="8">
        <f>SalesDataTable[[#This Row],[Units Sold]]*SalesDataTable[[#This Row],[Unit Price]]</f>
        <v>40.04</v>
      </c>
      <c r="P702" s="9">
        <v>0</v>
      </c>
      <c r="Q702" s="21">
        <f>SalesDataTable[[#This Row],[Units Sold]]*SalesDataTable[[#This Row],[Unit Price]]*SalesDataTable[[#This Row],[Discount %]]</f>
        <v>0</v>
      </c>
      <c r="R702" s="8">
        <v>14.72</v>
      </c>
      <c r="S702" s="8">
        <f t="shared" si="40"/>
        <v>40.04</v>
      </c>
      <c r="T702" s="8">
        <f t="shared" si="41"/>
        <v>14.72</v>
      </c>
      <c r="U702" s="8">
        <f t="shared" si="42"/>
        <v>25.32</v>
      </c>
      <c r="V702" s="10">
        <f t="shared" si="43"/>
        <v>0.63236763236763238</v>
      </c>
    </row>
    <row r="703" spans="1:22" ht="15.6" x14ac:dyDescent="0.3">
      <c r="A703" s="3">
        <v>4897</v>
      </c>
      <c r="B703" s="4">
        <v>46141</v>
      </c>
      <c r="C703" s="5">
        <f>YEAR(SalesDataTable[[#This Row],[Order Date]])</f>
        <v>2026</v>
      </c>
      <c r="D703" s="6" t="str">
        <f>"Q"&amp;ROUNDUP(MONTH(SalesDataTable[[#This Row],[Order Date]])/3,0)</f>
        <v>Q2</v>
      </c>
      <c r="E703" s="5">
        <f>MONTH(SalesDataTable[[#This Row],[Order Date]])</f>
        <v>4</v>
      </c>
      <c r="F703" s="6" t="str">
        <f>TEXT(SalesDataTable[[#This Row],[Order Date]],"MMM")</f>
        <v>Apr</v>
      </c>
      <c r="G703" s="5" t="s">
        <v>40</v>
      </c>
      <c r="H703" s="5" t="s">
        <v>67</v>
      </c>
      <c r="I703" s="5" t="s">
        <v>22</v>
      </c>
      <c r="J703" s="5" t="s">
        <v>23</v>
      </c>
      <c r="K703" s="5" t="s">
        <v>24</v>
      </c>
      <c r="L703" s="5" t="s">
        <v>46</v>
      </c>
      <c r="M703" s="7">
        <v>3</v>
      </c>
      <c r="N703" s="8">
        <v>40.47</v>
      </c>
      <c r="O703" s="8">
        <f>SalesDataTable[[#This Row],[Units Sold]]*SalesDataTable[[#This Row],[Unit Price]]</f>
        <v>121.41</v>
      </c>
      <c r="P703" s="9">
        <v>0.05</v>
      </c>
      <c r="Q703" s="21">
        <f>SalesDataTable[[#This Row],[Units Sold]]*SalesDataTable[[#This Row],[Unit Price]]*SalesDataTable[[#This Row],[Discount %]]</f>
        <v>6.0705</v>
      </c>
      <c r="R703" s="8">
        <v>17.14</v>
      </c>
      <c r="S703" s="8">
        <f t="shared" si="40"/>
        <v>115.33949999999999</v>
      </c>
      <c r="T703" s="8">
        <f t="shared" si="41"/>
        <v>51.42</v>
      </c>
      <c r="U703" s="8">
        <f t="shared" si="42"/>
        <v>63.919499999999985</v>
      </c>
      <c r="V703" s="10">
        <f t="shared" si="43"/>
        <v>0.5541856866034619</v>
      </c>
    </row>
    <row r="704" spans="1:22" ht="15.6" x14ac:dyDescent="0.3">
      <c r="A704" s="3">
        <v>792</v>
      </c>
      <c r="B704" s="4">
        <v>46142</v>
      </c>
      <c r="C704" s="5">
        <f>YEAR(SalesDataTable[[#This Row],[Order Date]])</f>
        <v>2026</v>
      </c>
      <c r="D704" s="6" t="str">
        <f>"Q"&amp;ROUNDUP(MONTH(SalesDataTable[[#This Row],[Order Date]])/3,0)</f>
        <v>Q2</v>
      </c>
      <c r="E704" s="5">
        <f>MONTH(SalesDataTable[[#This Row],[Order Date]])</f>
        <v>4</v>
      </c>
      <c r="F704" s="6" t="str">
        <f>TEXT(SalesDataTable[[#This Row],[Order Date]],"MMM")</f>
        <v>Apr</v>
      </c>
      <c r="G704" s="5" t="s">
        <v>40</v>
      </c>
      <c r="H704" s="5" t="s">
        <v>53</v>
      </c>
      <c r="I704" s="5" t="s">
        <v>28</v>
      </c>
      <c r="J704" s="5" t="s">
        <v>23</v>
      </c>
      <c r="K704" s="5" t="s">
        <v>43</v>
      </c>
      <c r="L704" s="5" t="s">
        <v>60</v>
      </c>
      <c r="M704" s="7">
        <v>6</v>
      </c>
      <c r="N704" s="8">
        <v>83.7</v>
      </c>
      <c r="O704" s="8">
        <f>SalesDataTable[[#This Row],[Units Sold]]*SalesDataTable[[#This Row],[Unit Price]]</f>
        <v>502.20000000000005</v>
      </c>
      <c r="P704" s="9">
        <v>0.2</v>
      </c>
      <c r="Q704" s="21">
        <f>SalesDataTable[[#This Row],[Units Sold]]*SalesDataTable[[#This Row],[Unit Price]]*SalesDataTable[[#This Row],[Discount %]]</f>
        <v>100.44000000000001</v>
      </c>
      <c r="R704" s="8">
        <v>38.58</v>
      </c>
      <c r="S704" s="8">
        <f t="shared" si="40"/>
        <v>401.76000000000005</v>
      </c>
      <c r="T704" s="8">
        <f t="shared" si="41"/>
        <v>231.48</v>
      </c>
      <c r="U704" s="8">
        <f t="shared" si="42"/>
        <v>170.28000000000006</v>
      </c>
      <c r="V704" s="10">
        <f t="shared" si="43"/>
        <v>0.42383512544802876</v>
      </c>
    </row>
    <row r="705" spans="1:22" ht="15.6" x14ac:dyDescent="0.3">
      <c r="A705" s="3">
        <v>1796</v>
      </c>
      <c r="B705" s="4">
        <v>46142</v>
      </c>
      <c r="C705" s="5">
        <f>YEAR(SalesDataTable[[#This Row],[Order Date]])</f>
        <v>2026</v>
      </c>
      <c r="D705" s="6" t="str">
        <f>"Q"&amp;ROUNDUP(MONTH(SalesDataTable[[#This Row],[Order Date]])/3,0)</f>
        <v>Q2</v>
      </c>
      <c r="E705" s="5">
        <f>MONTH(SalesDataTable[[#This Row],[Order Date]])</f>
        <v>4</v>
      </c>
      <c r="F705" s="6" t="str">
        <f>TEXT(SalesDataTable[[#This Row],[Order Date]],"MMM")</f>
        <v>Apr</v>
      </c>
      <c r="G705" s="5" t="s">
        <v>20</v>
      </c>
      <c r="H705" s="5" t="s">
        <v>70</v>
      </c>
      <c r="I705" s="5" t="s">
        <v>22</v>
      </c>
      <c r="J705" s="5" t="s">
        <v>23</v>
      </c>
      <c r="K705" s="5" t="s">
        <v>43</v>
      </c>
      <c r="L705" s="5" t="s">
        <v>60</v>
      </c>
      <c r="M705" s="7">
        <v>4</v>
      </c>
      <c r="N705" s="8">
        <v>83.27</v>
      </c>
      <c r="O705" s="8">
        <f>SalesDataTable[[#This Row],[Units Sold]]*SalesDataTable[[#This Row],[Unit Price]]</f>
        <v>333.08</v>
      </c>
      <c r="P705" s="9">
        <v>0</v>
      </c>
      <c r="Q705" s="21">
        <f>SalesDataTable[[#This Row],[Units Sold]]*SalesDataTable[[#This Row],[Unit Price]]*SalesDataTable[[#This Row],[Discount %]]</f>
        <v>0</v>
      </c>
      <c r="R705" s="8">
        <v>39.979999999999997</v>
      </c>
      <c r="S705" s="8">
        <f t="shared" si="40"/>
        <v>333.08</v>
      </c>
      <c r="T705" s="8">
        <f t="shared" si="41"/>
        <v>159.91999999999999</v>
      </c>
      <c r="U705" s="8">
        <f t="shared" si="42"/>
        <v>173.16</v>
      </c>
      <c r="V705" s="10">
        <f t="shared" si="43"/>
        <v>0.51987510507986068</v>
      </c>
    </row>
    <row r="706" spans="1:22" ht="15.6" x14ac:dyDescent="0.3">
      <c r="A706" s="3">
        <v>3222</v>
      </c>
      <c r="B706" s="4">
        <v>46142</v>
      </c>
      <c r="C706" s="5">
        <f>YEAR(SalesDataTable[[#This Row],[Order Date]])</f>
        <v>2026</v>
      </c>
      <c r="D706" s="6" t="str">
        <f>"Q"&amp;ROUNDUP(MONTH(SalesDataTable[[#This Row],[Order Date]])/3,0)</f>
        <v>Q2</v>
      </c>
      <c r="E706" s="5">
        <f>MONTH(SalesDataTable[[#This Row],[Order Date]])</f>
        <v>4</v>
      </c>
      <c r="F706" s="6" t="str">
        <f>TEXT(SalesDataTable[[#This Row],[Order Date]],"MMM")</f>
        <v>Apr</v>
      </c>
      <c r="G706" s="5" t="s">
        <v>31</v>
      </c>
      <c r="H706" s="5" t="s">
        <v>72</v>
      </c>
      <c r="I706" s="5" t="s">
        <v>28</v>
      </c>
      <c r="J706" s="5" t="s">
        <v>36</v>
      </c>
      <c r="K706" s="5" t="s">
        <v>43</v>
      </c>
      <c r="L706" s="5" t="s">
        <v>71</v>
      </c>
      <c r="M706" s="7">
        <v>3</v>
      </c>
      <c r="N706" s="8">
        <v>126.03</v>
      </c>
      <c r="O706" s="8">
        <f>SalesDataTable[[#This Row],[Units Sold]]*SalesDataTable[[#This Row],[Unit Price]]</f>
        <v>378.09000000000003</v>
      </c>
      <c r="P706" s="9">
        <v>0.1</v>
      </c>
      <c r="Q706" s="21">
        <f>SalesDataTable[[#This Row],[Units Sold]]*SalesDataTable[[#This Row],[Unit Price]]*SalesDataTable[[#This Row],[Discount %]]</f>
        <v>37.809000000000005</v>
      </c>
      <c r="R706" s="8">
        <v>61.75</v>
      </c>
      <c r="S706" s="8">
        <f t="shared" ref="S706:S769" si="44">M706*N706*(1-P706)</f>
        <v>340.28100000000006</v>
      </c>
      <c r="T706" s="8">
        <f t="shared" ref="T706:T769" si="45">M706*R706</f>
        <v>185.25</v>
      </c>
      <c r="U706" s="8">
        <f t="shared" ref="U706:U769" si="46">S706-T706</f>
        <v>155.03100000000006</v>
      </c>
      <c r="V706" s="10">
        <f t="shared" ref="V706:V769" si="47">IFERROR(U706/S706,0)</f>
        <v>0.45559699189787273</v>
      </c>
    </row>
    <row r="707" spans="1:22" ht="15.6" x14ac:dyDescent="0.3">
      <c r="A707" s="3">
        <v>3237</v>
      </c>
      <c r="B707" s="4">
        <v>46142</v>
      </c>
      <c r="C707" s="5">
        <f>YEAR(SalesDataTable[[#This Row],[Order Date]])</f>
        <v>2026</v>
      </c>
      <c r="D707" s="6" t="str">
        <f>"Q"&amp;ROUNDUP(MONTH(SalesDataTable[[#This Row],[Order Date]])/3,0)</f>
        <v>Q2</v>
      </c>
      <c r="E707" s="5">
        <f>MONTH(SalesDataTable[[#This Row],[Order Date]])</f>
        <v>4</v>
      </c>
      <c r="F707" s="6" t="str">
        <f>TEXT(SalesDataTable[[#This Row],[Order Date]],"MMM")</f>
        <v>Apr</v>
      </c>
      <c r="G707" s="5" t="s">
        <v>26</v>
      </c>
      <c r="H707" s="5" t="s">
        <v>69</v>
      </c>
      <c r="I707" s="5" t="s">
        <v>22</v>
      </c>
      <c r="J707" s="5" t="s">
        <v>33</v>
      </c>
      <c r="K707" s="5" t="s">
        <v>43</v>
      </c>
      <c r="L707" s="5" t="s">
        <v>71</v>
      </c>
      <c r="M707" s="7">
        <v>1</v>
      </c>
      <c r="N707" s="8">
        <v>122.86</v>
      </c>
      <c r="O707" s="8">
        <f>SalesDataTable[[#This Row],[Units Sold]]*SalesDataTable[[#This Row],[Unit Price]]</f>
        <v>122.86</v>
      </c>
      <c r="P707" s="9">
        <v>0.05</v>
      </c>
      <c r="Q707" s="21">
        <f>SalesDataTable[[#This Row],[Units Sold]]*SalesDataTable[[#This Row],[Unit Price]]*SalesDataTable[[#This Row],[Discount %]]</f>
        <v>6.1430000000000007</v>
      </c>
      <c r="R707" s="8">
        <v>59.22</v>
      </c>
      <c r="S707" s="8">
        <f t="shared" si="44"/>
        <v>116.717</v>
      </c>
      <c r="T707" s="8">
        <f t="shared" si="45"/>
        <v>59.22</v>
      </c>
      <c r="U707" s="8">
        <f t="shared" si="46"/>
        <v>57.497</v>
      </c>
      <c r="V707" s="10">
        <f t="shared" si="47"/>
        <v>0.49261889870370212</v>
      </c>
    </row>
    <row r="708" spans="1:22" ht="15.6" x14ac:dyDescent="0.3">
      <c r="A708" s="3">
        <v>3695</v>
      </c>
      <c r="B708" s="4">
        <v>46142</v>
      </c>
      <c r="C708" s="5">
        <f>YEAR(SalesDataTable[[#This Row],[Order Date]])</f>
        <v>2026</v>
      </c>
      <c r="D708" s="6" t="str">
        <f>"Q"&amp;ROUNDUP(MONTH(SalesDataTable[[#This Row],[Order Date]])/3,0)</f>
        <v>Q2</v>
      </c>
      <c r="E708" s="5">
        <f>MONTH(SalesDataTable[[#This Row],[Order Date]])</f>
        <v>4</v>
      </c>
      <c r="F708" s="6" t="str">
        <f>TEXT(SalesDataTable[[#This Row],[Order Date]],"MMM")</f>
        <v>Apr</v>
      </c>
      <c r="G708" s="5" t="s">
        <v>31</v>
      </c>
      <c r="H708" s="5" t="s">
        <v>32</v>
      </c>
      <c r="I708" s="5" t="s">
        <v>22</v>
      </c>
      <c r="J708" s="5" t="s">
        <v>33</v>
      </c>
      <c r="K708" s="5" t="s">
        <v>24</v>
      </c>
      <c r="L708" s="5" t="s">
        <v>46</v>
      </c>
      <c r="M708" s="7">
        <v>1</v>
      </c>
      <c r="N708" s="8">
        <v>39.44</v>
      </c>
      <c r="O708" s="8">
        <f>SalesDataTable[[#This Row],[Units Sold]]*SalesDataTable[[#This Row],[Unit Price]]</f>
        <v>39.44</v>
      </c>
      <c r="P708" s="9">
        <v>0.1</v>
      </c>
      <c r="Q708" s="21">
        <f>SalesDataTable[[#This Row],[Units Sold]]*SalesDataTable[[#This Row],[Unit Price]]*SalesDataTable[[#This Row],[Discount %]]</f>
        <v>3.944</v>
      </c>
      <c r="R708" s="8">
        <v>16.63</v>
      </c>
      <c r="S708" s="8">
        <f t="shared" si="44"/>
        <v>35.496000000000002</v>
      </c>
      <c r="T708" s="8">
        <f t="shared" si="45"/>
        <v>16.63</v>
      </c>
      <c r="U708" s="8">
        <f t="shared" si="46"/>
        <v>18.866000000000003</v>
      </c>
      <c r="V708" s="10">
        <f t="shared" si="47"/>
        <v>0.53149650664863657</v>
      </c>
    </row>
    <row r="709" spans="1:22" ht="15.6" x14ac:dyDescent="0.3">
      <c r="A709" s="3">
        <v>5148</v>
      </c>
      <c r="B709" s="4">
        <v>46142</v>
      </c>
      <c r="C709" s="5">
        <f>YEAR(SalesDataTable[[#This Row],[Order Date]])</f>
        <v>2026</v>
      </c>
      <c r="D709" s="6" t="str">
        <f>"Q"&amp;ROUNDUP(MONTH(SalesDataTable[[#This Row],[Order Date]])/3,0)</f>
        <v>Q2</v>
      </c>
      <c r="E709" s="5">
        <f>MONTH(SalesDataTable[[#This Row],[Order Date]])</f>
        <v>4</v>
      </c>
      <c r="F709" s="6" t="str">
        <f>TEXT(SalesDataTable[[#This Row],[Order Date]],"MMM")</f>
        <v>Apr</v>
      </c>
      <c r="G709" s="5" t="s">
        <v>31</v>
      </c>
      <c r="H709" s="5" t="s">
        <v>59</v>
      </c>
      <c r="I709" s="5" t="s">
        <v>22</v>
      </c>
      <c r="J709" s="5" t="s">
        <v>23</v>
      </c>
      <c r="K709" s="5" t="s">
        <v>34</v>
      </c>
      <c r="L709" s="5" t="s">
        <v>64</v>
      </c>
      <c r="M709" s="7">
        <v>1</v>
      </c>
      <c r="N709" s="8">
        <v>130.34</v>
      </c>
      <c r="O709" s="8">
        <f>SalesDataTable[[#This Row],[Units Sold]]*SalesDataTable[[#This Row],[Unit Price]]</f>
        <v>130.34</v>
      </c>
      <c r="P709" s="9">
        <v>0.1</v>
      </c>
      <c r="Q709" s="21">
        <f>SalesDataTable[[#This Row],[Units Sold]]*SalesDataTable[[#This Row],[Unit Price]]*SalesDataTable[[#This Row],[Discount %]]</f>
        <v>13.034000000000001</v>
      </c>
      <c r="R709" s="8">
        <v>66.680000000000007</v>
      </c>
      <c r="S709" s="8">
        <f t="shared" si="44"/>
        <v>117.30600000000001</v>
      </c>
      <c r="T709" s="8">
        <f t="shared" si="45"/>
        <v>66.680000000000007</v>
      </c>
      <c r="U709" s="8">
        <f t="shared" si="46"/>
        <v>50.626000000000005</v>
      </c>
      <c r="V709" s="10">
        <f t="shared" si="47"/>
        <v>0.43157212759790631</v>
      </c>
    </row>
    <row r="710" spans="1:22" ht="15.6" x14ac:dyDescent="0.3">
      <c r="A710" s="3">
        <v>534</v>
      </c>
      <c r="B710" s="4">
        <v>46143</v>
      </c>
      <c r="C710" s="5">
        <f>YEAR(SalesDataTable[[#This Row],[Order Date]])</f>
        <v>2026</v>
      </c>
      <c r="D710" s="6" t="str">
        <f>"Q"&amp;ROUNDUP(MONTH(SalesDataTable[[#This Row],[Order Date]])/3,0)</f>
        <v>Q2</v>
      </c>
      <c r="E710" s="5">
        <f>MONTH(SalesDataTable[[#This Row],[Order Date]])</f>
        <v>5</v>
      </c>
      <c r="F710" s="6" t="str">
        <f>TEXT(SalesDataTable[[#This Row],[Order Date]],"MMM")</f>
        <v>May</v>
      </c>
      <c r="G710" s="5" t="s">
        <v>26</v>
      </c>
      <c r="H710" s="5" t="s">
        <v>63</v>
      </c>
      <c r="I710" s="5" t="s">
        <v>22</v>
      </c>
      <c r="J710" s="5" t="s">
        <v>36</v>
      </c>
      <c r="K710" s="5" t="s">
        <v>29</v>
      </c>
      <c r="L710" s="5" t="s">
        <v>57</v>
      </c>
      <c r="M710" s="7">
        <v>1</v>
      </c>
      <c r="N710" s="8">
        <v>154.86000000000001</v>
      </c>
      <c r="O710" s="8">
        <f>SalesDataTable[[#This Row],[Units Sold]]*SalesDataTable[[#This Row],[Unit Price]]</f>
        <v>154.86000000000001</v>
      </c>
      <c r="P710" s="9">
        <v>0</v>
      </c>
      <c r="Q710" s="21">
        <f>SalesDataTable[[#This Row],[Units Sold]]*SalesDataTable[[#This Row],[Unit Price]]*SalesDataTable[[#This Row],[Discount %]]</f>
        <v>0</v>
      </c>
      <c r="R710" s="8">
        <v>78.37</v>
      </c>
      <c r="S710" s="8">
        <f t="shared" si="44"/>
        <v>154.86000000000001</v>
      </c>
      <c r="T710" s="8">
        <f t="shared" si="45"/>
        <v>78.37</v>
      </c>
      <c r="U710" s="8">
        <f t="shared" si="46"/>
        <v>76.490000000000009</v>
      </c>
      <c r="V710" s="10">
        <f t="shared" si="47"/>
        <v>0.49393000129148912</v>
      </c>
    </row>
    <row r="711" spans="1:22" ht="15.6" x14ac:dyDescent="0.3">
      <c r="A711" s="3">
        <v>551</v>
      </c>
      <c r="B711" s="4">
        <v>46143</v>
      </c>
      <c r="C711" s="5">
        <f>YEAR(SalesDataTable[[#This Row],[Order Date]])</f>
        <v>2026</v>
      </c>
      <c r="D711" s="6" t="str">
        <f>"Q"&amp;ROUNDUP(MONTH(SalesDataTable[[#This Row],[Order Date]])/3,0)</f>
        <v>Q2</v>
      </c>
      <c r="E711" s="5">
        <f>MONTH(SalesDataTable[[#This Row],[Order Date]])</f>
        <v>5</v>
      </c>
      <c r="F711" s="6" t="str">
        <f>TEXT(SalesDataTable[[#This Row],[Order Date]],"MMM")</f>
        <v>May</v>
      </c>
      <c r="G711" s="5" t="s">
        <v>40</v>
      </c>
      <c r="H711" s="5" t="s">
        <v>53</v>
      </c>
      <c r="I711" s="5" t="s">
        <v>39</v>
      </c>
      <c r="J711" s="5" t="s">
        <v>23</v>
      </c>
      <c r="K711" s="5" t="s">
        <v>24</v>
      </c>
      <c r="L711" s="5" t="s">
        <v>50</v>
      </c>
      <c r="M711" s="7">
        <v>4</v>
      </c>
      <c r="N711" s="8">
        <v>103.64</v>
      </c>
      <c r="O711" s="8">
        <f>SalesDataTable[[#This Row],[Units Sold]]*SalesDataTable[[#This Row],[Unit Price]]</f>
        <v>414.56</v>
      </c>
      <c r="P711" s="9">
        <v>0</v>
      </c>
      <c r="Q711" s="21">
        <f>SalesDataTable[[#This Row],[Units Sold]]*SalesDataTable[[#This Row],[Unit Price]]*SalesDataTable[[#This Row],[Discount %]]</f>
        <v>0</v>
      </c>
      <c r="R711" s="8">
        <v>50.59</v>
      </c>
      <c r="S711" s="8">
        <f t="shared" si="44"/>
        <v>414.56</v>
      </c>
      <c r="T711" s="8">
        <f t="shared" si="45"/>
        <v>202.36</v>
      </c>
      <c r="U711" s="8">
        <f t="shared" si="46"/>
        <v>212.2</v>
      </c>
      <c r="V711" s="10">
        <f t="shared" si="47"/>
        <v>0.51186800463141646</v>
      </c>
    </row>
    <row r="712" spans="1:22" ht="15.6" x14ac:dyDescent="0.3">
      <c r="A712" s="3">
        <v>2110</v>
      </c>
      <c r="B712" s="4">
        <v>46143</v>
      </c>
      <c r="C712" s="5">
        <f>YEAR(SalesDataTable[[#This Row],[Order Date]])</f>
        <v>2026</v>
      </c>
      <c r="D712" s="6" t="str">
        <f>"Q"&amp;ROUNDUP(MONTH(SalesDataTable[[#This Row],[Order Date]])/3,0)</f>
        <v>Q2</v>
      </c>
      <c r="E712" s="5">
        <f>MONTH(SalesDataTable[[#This Row],[Order Date]])</f>
        <v>5</v>
      </c>
      <c r="F712" s="6" t="str">
        <f>TEXT(SalesDataTable[[#This Row],[Order Date]],"MMM")</f>
        <v>May</v>
      </c>
      <c r="G712" s="5" t="s">
        <v>20</v>
      </c>
      <c r="H712" s="5" t="s">
        <v>70</v>
      </c>
      <c r="I712" s="5" t="s">
        <v>22</v>
      </c>
      <c r="J712" s="5" t="s">
        <v>23</v>
      </c>
      <c r="K712" s="5" t="s">
        <v>34</v>
      </c>
      <c r="L712" s="5" t="s">
        <v>68</v>
      </c>
      <c r="M712" s="7">
        <v>1</v>
      </c>
      <c r="N712" s="8">
        <v>164.49</v>
      </c>
      <c r="O712" s="8">
        <f>SalesDataTable[[#This Row],[Units Sold]]*SalesDataTable[[#This Row],[Unit Price]]</f>
        <v>164.49</v>
      </c>
      <c r="P712" s="9">
        <v>0.05</v>
      </c>
      <c r="Q712" s="21">
        <f>SalesDataTable[[#This Row],[Units Sold]]*SalesDataTable[[#This Row],[Unit Price]]*SalesDataTable[[#This Row],[Discount %]]</f>
        <v>8.2245000000000008</v>
      </c>
      <c r="R712" s="8">
        <v>87.81</v>
      </c>
      <c r="S712" s="8">
        <f t="shared" si="44"/>
        <v>156.2655</v>
      </c>
      <c r="T712" s="8">
        <f t="shared" si="45"/>
        <v>87.81</v>
      </c>
      <c r="U712" s="8">
        <f t="shared" si="46"/>
        <v>68.455500000000001</v>
      </c>
      <c r="V712" s="10">
        <f t="shared" si="47"/>
        <v>0.43807174328306631</v>
      </c>
    </row>
    <row r="713" spans="1:22" ht="15.6" x14ac:dyDescent="0.3">
      <c r="A713" s="3">
        <v>2217</v>
      </c>
      <c r="B713" s="4">
        <v>46143</v>
      </c>
      <c r="C713" s="5">
        <f>YEAR(SalesDataTable[[#This Row],[Order Date]])</f>
        <v>2026</v>
      </c>
      <c r="D713" s="6" t="str">
        <f>"Q"&amp;ROUNDUP(MONTH(SalesDataTable[[#This Row],[Order Date]])/3,0)</f>
        <v>Q2</v>
      </c>
      <c r="E713" s="5">
        <f>MONTH(SalesDataTable[[#This Row],[Order Date]])</f>
        <v>5</v>
      </c>
      <c r="F713" s="6" t="str">
        <f>TEXT(SalesDataTable[[#This Row],[Order Date]],"MMM")</f>
        <v>May</v>
      </c>
      <c r="G713" s="5" t="s">
        <v>40</v>
      </c>
      <c r="H713" s="5" t="s">
        <v>53</v>
      </c>
      <c r="I713" s="5" t="s">
        <v>28</v>
      </c>
      <c r="J713" s="5" t="s">
        <v>23</v>
      </c>
      <c r="K713" s="5" t="s">
        <v>34</v>
      </c>
      <c r="L713" s="5" t="s">
        <v>68</v>
      </c>
      <c r="M713" s="7">
        <v>3</v>
      </c>
      <c r="N713" s="8">
        <v>163.44999999999999</v>
      </c>
      <c r="O713" s="8">
        <f>SalesDataTable[[#This Row],[Units Sold]]*SalesDataTable[[#This Row],[Unit Price]]</f>
        <v>490.34999999999997</v>
      </c>
      <c r="P713" s="9">
        <v>0.05</v>
      </c>
      <c r="Q713" s="21">
        <f>SalesDataTable[[#This Row],[Units Sold]]*SalesDataTable[[#This Row],[Unit Price]]*SalesDataTable[[#This Row],[Discount %]]</f>
        <v>24.517499999999998</v>
      </c>
      <c r="R713" s="8">
        <v>87.54</v>
      </c>
      <c r="S713" s="8">
        <f t="shared" si="44"/>
        <v>465.83249999999992</v>
      </c>
      <c r="T713" s="8">
        <f t="shared" si="45"/>
        <v>262.62</v>
      </c>
      <c r="U713" s="8">
        <f t="shared" si="46"/>
        <v>203.21249999999992</v>
      </c>
      <c r="V713" s="10">
        <f t="shared" si="47"/>
        <v>0.4362351274331438</v>
      </c>
    </row>
    <row r="714" spans="1:22" ht="15.6" x14ac:dyDescent="0.3">
      <c r="A714" s="3">
        <v>2544</v>
      </c>
      <c r="B714" s="4">
        <v>46143</v>
      </c>
      <c r="C714" s="5">
        <f>YEAR(SalesDataTable[[#This Row],[Order Date]])</f>
        <v>2026</v>
      </c>
      <c r="D714" s="6" t="str">
        <f>"Q"&amp;ROUNDUP(MONTH(SalesDataTable[[#This Row],[Order Date]])/3,0)</f>
        <v>Q2</v>
      </c>
      <c r="E714" s="5">
        <f>MONTH(SalesDataTable[[#This Row],[Order Date]])</f>
        <v>5</v>
      </c>
      <c r="F714" s="6" t="str">
        <f>TEXT(SalesDataTable[[#This Row],[Order Date]],"MMM")</f>
        <v>May</v>
      </c>
      <c r="G714" s="5" t="s">
        <v>40</v>
      </c>
      <c r="H714" s="5" t="s">
        <v>41</v>
      </c>
      <c r="I714" s="5" t="s">
        <v>22</v>
      </c>
      <c r="J714" s="5" t="s">
        <v>23</v>
      </c>
      <c r="K714" s="5" t="s">
        <v>29</v>
      </c>
      <c r="L714" s="5" t="s">
        <v>66</v>
      </c>
      <c r="M714" s="7">
        <v>1</v>
      </c>
      <c r="N714" s="8">
        <v>71.87</v>
      </c>
      <c r="O714" s="8">
        <f>SalesDataTable[[#This Row],[Units Sold]]*SalesDataTable[[#This Row],[Unit Price]]</f>
        <v>71.87</v>
      </c>
      <c r="P714" s="9">
        <v>0.05</v>
      </c>
      <c r="Q714" s="21">
        <f>SalesDataTable[[#This Row],[Units Sold]]*SalesDataTable[[#This Row],[Unit Price]]*SalesDataTable[[#This Row],[Discount %]]</f>
        <v>3.5935000000000006</v>
      </c>
      <c r="R714" s="8">
        <v>31.97</v>
      </c>
      <c r="S714" s="8">
        <f t="shared" si="44"/>
        <v>68.276499999999999</v>
      </c>
      <c r="T714" s="8">
        <f t="shared" si="45"/>
        <v>31.97</v>
      </c>
      <c r="U714" s="8">
        <f t="shared" si="46"/>
        <v>36.3065</v>
      </c>
      <c r="V714" s="10">
        <f t="shared" si="47"/>
        <v>0.53175690025118449</v>
      </c>
    </row>
    <row r="715" spans="1:22" ht="15.6" x14ac:dyDescent="0.3">
      <c r="A715" s="3">
        <v>3678</v>
      </c>
      <c r="B715" s="4">
        <v>46143</v>
      </c>
      <c r="C715" s="5">
        <f>YEAR(SalesDataTable[[#This Row],[Order Date]])</f>
        <v>2026</v>
      </c>
      <c r="D715" s="6" t="str">
        <f>"Q"&amp;ROUNDUP(MONTH(SalesDataTable[[#This Row],[Order Date]])/3,0)</f>
        <v>Q2</v>
      </c>
      <c r="E715" s="5">
        <f>MONTH(SalesDataTable[[#This Row],[Order Date]])</f>
        <v>5</v>
      </c>
      <c r="F715" s="6" t="str">
        <f>TEXT(SalesDataTable[[#This Row],[Order Date]],"MMM")</f>
        <v>May</v>
      </c>
      <c r="G715" s="5" t="s">
        <v>26</v>
      </c>
      <c r="H715" s="5" t="s">
        <v>69</v>
      </c>
      <c r="I715" s="5" t="s">
        <v>48</v>
      </c>
      <c r="J715" s="5" t="s">
        <v>23</v>
      </c>
      <c r="K715" s="5" t="s">
        <v>43</v>
      </c>
      <c r="L715" s="5" t="s">
        <v>49</v>
      </c>
      <c r="M715" s="7">
        <v>2</v>
      </c>
      <c r="N715" s="8">
        <v>194.97</v>
      </c>
      <c r="O715" s="8">
        <f>SalesDataTable[[#This Row],[Units Sold]]*SalesDataTable[[#This Row],[Unit Price]]</f>
        <v>389.94</v>
      </c>
      <c r="P715" s="9">
        <v>0</v>
      </c>
      <c r="Q715" s="21">
        <f>SalesDataTable[[#This Row],[Units Sold]]*SalesDataTable[[#This Row],[Unit Price]]*SalesDataTable[[#This Row],[Discount %]]</f>
        <v>0</v>
      </c>
      <c r="R715" s="8">
        <v>101.14</v>
      </c>
      <c r="S715" s="8">
        <f t="shared" si="44"/>
        <v>389.94</v>
      </c>
      <c r="T715" s="8">
        <f t="shared" si="45"/>
        <v>202.28</v>
      </c>
      <c r="U715" s="8">
        <f t="shared" si="46"/>
        <v>187.66</v>
      </c>
      <c r="V715" s="10">
        <f t="shared" si="47"/>
        <v>0.48125352618351541</v>
      </c>
    </row>
    <row r="716" spans="1:22" ht="15.6" x14ac:dyDescent="0.3">
      <c r="A716" s="3">
        <v>3726</v>
      </c>
      <c r="B716" s="4">
        <v>46143</v>
      </c>
      <c r="C716" s="5">
        <f>YEAR(SalesDataTable[[#This Row],[Order Date]])</f>
        <v>2026</v>
      </c>
      <c r="D716" s="6" t="str">
        <f>"Q"&amp;ROUNDUP(MONTH(SalesDataTable[[#This Row],[Order Date]])/3,0)</f>
        <v>Q2</v>
      </c>
      <c r="E716" s="5">
        <f>MONTH(SalesDataTable[[#This Row],[Order Date]])</f>
        <v>5</v>
      </c>
      <c r="F716" s="6" t="str">
        <f>TEXT(SalesDataTable[[#This Row],[Order Date]],"MMM")</f>
        <v>May</v>
      </c>
      <c r="G716" s="5" t="s">
        <v>40</v>
      </c>
      <c r="H716" s="5" t="s">
        <v>53</v>
      </c>
      <c r="I716" s="5" t="s">
        <v>48</v>
      </c>
      <c r="J716" s="5" t="s">
        <v>23</v>
      </c>
      <c r="K716" s="5" t="s">
        <v>24</v>
      </c>
      <c r="L716" s="5" t="s">
        <v>42</v>
      </c>
      <c r="M716" s="7">
        <v>2</v>
      </c>
      <c r="N716" s="8">
        <v>49.53</v>
      </c>
      <c r="O716" s="8">
        <f>SalesDataTable[[#This Row],[Units Sold]]*SalesDataTable[[#This Row],[Unit Price]]</f>
        <v>99.06</v>
      </c>
      <c r="P716" s="9">
        <v>0</v>
      </c>
      <c r="Q716" s="21">
        <f>SalesDataTable[[#This Row],[Units Sold]]*SalesDataTable[[#This Row],[Unit Price]]*SalesDataTable[[#This Row],[Discount %]]</f>
        <v>0</v>
      </c>
      <c r="R716" s="8">
        <v>22.91</v>
      </c>
      <c r="S716" s="8">
        <f t="shared" si="44"/>
        <v>99.06</v>
      </c>
      <c r="T716" s="8">
        <f t="shared" si="45"/>
        <v>45.82</v>
      </c>
      <c r="U716" s="8">
        <f t="shared" si="46"/>
        <v>53.24</v>
      </c>
      <c r="V716" s="10">
        <f t="shared" si="47"/>
        <v>0.53745204926307288</v>
      </c>
    </row>
    <row r="717" spans="1:22" ht="15.6" x14ac:dyDescent="0.3">
      <c r="A717" s="3">
        <v>3897</v>
      </c>
      <c r="B717" s="4">
        <v>46143</v>
      </c>
      <c r="C717" s="5">
        <f>YEAR(SalesDataTable[[#This Row],[Order Date]])</f>
        <v>2026</v>
      </c>
      <c r="D717" s="6" t="str">
        <f>"Q"&amp;ROUNDUP(MONTH(SalesDataTable[[#This Row],[Order Date]])/3,0)</f>
        <v>Q2</v>
      </c>
      <c r="E717" s="5">
        <f>MONTH(SalesDataTable[[#This Row],[Order Date]])</f>
        <v>5</v>
      </c>
      <c r="F717" s="6" t="str">
        <f>TEXT(SalesDataTable[[#This Row],[Order Date]],"MMM")</f>
        <v>May</v>
      </c>
      <c r="G717" s="5" t="s">
        <v>40</v>
      </c>
      <c r="H717" s="5" t="s">
        <v>53</v>
      </c>
      <c r="I717" s="5" t="s">
        <v>28</v>
      </c>
      <c r="J717" s="5" t="s">
        <v>36</v>
      </c>
      <c r="K717" s="5" t="s">
        <v>54</v>
      </c>
      <c r="L717" s="5" t="s">
        <v>62</v>
      </c>
      <c r="M717" s="7">
        <v>4</v>
      </c>
      <c r="N717" s="8">
        <v>35.619999999999997</v>
      </c>
      <c r="O717" s="8">
        <f>SalesDataTable[[#This Row],[Units Sold]]*SalesDataTable[[#This Row],[Unit Price]]</f>
        <v>142.47999999999999</v>
      </c>
      <c r="P717" s="9">
        <v>0.15</v>
      </c>
      <c r="Q717" s="21">
        <f>SalesDataTable[[#This Row],[Units Sold]]*SalesDataTable[[#This Row],[Unit Price]]*SalesDataTable[[#This Row],[Discount %]]</f>
        <v>21.371999999999996</v>
      </c>
      <c r="R717" s="8">
        <v>13.76</v>
      </c>
      <c r="S717" s="8">
        <f t="shared" si="44"/>
        <v>121.10799999999999</v>
      </c>
      <c r="T717" s="8">
        <f t="shared" si="45"/>
        <v>55.04</v>
      </c>
      <c r="U717" s="8">
        <f t="shared" si="46"/>
        <v>66.067999999999984</v>
      </c>
      <c r="V717" s="10">
        <f t="shared" si="47"/>
        <v>0.54552960993493405</v>
      </c>
    </row>
    <row r="718" spans="1:22" ht="15.6" x14ac:dyDescent="0.3">
      <c r="A718" s="3">
        <v>1262</v>
      </c>
      <c r="B718" s="4">
        <v>46144</v>
      </c>
      <c r="C718" s="5">
        <f>YEAR(SalesDataTable[[#This Row],[Order Date]])</f>
        <v>2026</v>
      </c>
      <c r="D718" s="6" t="str">
        <f>"Q"&amp;ROUNDUP(MONTH(SalesDataTable[[#This Row],[Order Date]])/3,0)</f>
        <v>Q2</v>
      </c>
      <c r="E718" s="5">
        <f>MONTH(SalesDataTable[[#This Row],[Order Date]])</f>
        <v>5</v>
      </c>
      <c r="F718" s="6" t="str">
        <f>TEXT(SalesDataTable[[#This Row],[Order Date]],"MMM")</f>
        <v>May</v>
      </c>
      <c r="G718" s="5" t="s">
        <v>40</v>
      </c>
      <c r="H718" s="5" t="s">
        <v>51</v>
      </c>
      <c r="I718" s="5" t="s">
        <v>39</v>
      </c>
      <c r="J718" s="5" t="s">
        <v>23</v>
      </c>
      <c r="K718" s="5" t="s">
        <v>34</v>
      </c>
      <c r="L718" s="5" t="s">
        <v>52</v>
      </c>
      <c r="M718" s="7">
        <v>2</v>
      </c>
      <c r="N718" s="8">
        <v>45.47</v>
      </c>
      <c r="O718" s="8">
        <f>SalesDataTable[[#This Row],[Units Sold]]*SalesDataTable[[#This Row],[Unit Price]]</f>
        <v>90.94</v>
      </c>
      <c r="P718" s="9">
        <v>0</v>
      </c>
      <c r="Q718" s="21">
        <f>SalesDataTable[[#This Row],[Units Sold]]*SalesDataTable[[#This Row],[Unit Price]]*SalesDataTable[[#This Row],[Discount %]]</f>
        <v>0</v>
      </c>
      <c r="R718" s="8">
        <v>18.37</v>
      </c>
      <c r="S718" s="8">
        <f t="shared" si="44"/>
        <v>90.94</v>
      </c>
      <c r="T718" s="8">
        <f t="shared" si="45"/>
        <v>36.74</v>
      </c>
      <c r="U718" s="8">
        <f t="shared" si="46"/>
        <v>54.199999999999996</v>
      </c>
      <c r="V718" s="10">
        <f t="shared" si="47"/>
        <v>0.59599736089729494</v>
      </c>
    </row>
    <row r="719" spans="1:22" ht="15.6" x14ac:dyDescent="0.3">
      <c r="A719" s="3">
        <v>2657</v>
      </c>
      <c r="B719" s="4">
        <v>46144</v>
      </c>
      <c r="C719" s="5">
        <f>YEAR(SalesDataTable[[#This Row],[Order Date]])</f>
        <v>2026</v>
      </c>
      <c r="D719" s="6" t="str">
        <f>"Q"&amp;ROUNDUP(MONTH(SalesDataTable[[#This Row],[Order Date]])/3,0)</f>
        <v>Q2</v>
      </c>
      <c r="E719" s="5">
        <f>MONTH(SalesDataTable[[#This Row],[Order Date]])</f>
        <v>5</v>
      </c>
      <c r="F719" s="6" t="str">
        <f>TEXT(SalesDataTable[[#This Row],[Order Date]],"MMM")</f>
        <v>May</v>
      </c>
      <c r="G719" s="5" t="s">
        <v>20</v>
      </c>
      <c r="H719" s="5" t="s">
        <v>21</v>
      </c>
      <c r="I719" s="5" t="s">
        <v>39</v>
      </c>
      <c r="J719" s="5" t="s">
        <v>33</v>
      </c>
      <c r="K719" s="5" t="s">
        <v>29</v>
      </c>
      <c r="L719" s="5" t="s">
        <v>37</v>
      </c>
      <c r="M719" s="7">
        <v>1</v>
      </c>
      <c r="N719" s="8">
        <v>145.68</v>
      </c>
      <c r="O719" s="8">
        <f>SalesDataTable[[#This Row],[Units Sold]]*SalesDataTable[[#This Row],[Unit Price]]</f>
        <v>145.68</v>
      </c>
      <c r="P719" s="9">
        <v>0</v>
      </c>
      <c r="Q719" s="21">
        <f>SalesDataTable[[#This Row],[Units Sold]]*SalesDataTable[[#This Row],[Unit Price]]*SalesDataTable[[#This Row],[Discount %]]</f>
        <v>0</v>
      </c>
      <c r="R719" s="8">
        <v>77.8</v>
      </c>
      <c r="S719" s="8">
        <f t="shared" si="44"/>
        <v>145.68</v>
      </c>
      <c r="T719" s="8">
        <f t="shared" si="45"/>
        <v>77.8</v>
      </c>
      <c r="U719" s="8">
        <f t="shared" si="46"/>
        <v>67.88000000000001</v>
      </c>
      <c r="V719" s="10">
        <f t="shared" si="47"/>
        <v>0.46595277320153766</v>
      </c>
    </row>
    <row r="720" spans="1:22" ht="15.6" x14ac:dyDescent="0.3">
      <c r="A720" s="3">
        <v>3238</v>
      </c>
      <c r="B720" s="4">
        <v>46144</v>
      </c>
      <c r="C720" s="5">
        <f>YEAR(SalesDataTable[[#This Row],[Order Date]])</f>
        <v>2026</v>
      </c>
      <c r="D720" s="6" t="str">
        <f>"Q"&amp;ROUNDUP(MONTH(SalesDataTable[[#This Row],[Order Date]])/3,0)</f>
        <v>Q2</v>
      </c>
      <c r="E720" s="5">
        <f>MONTH(SalesDataTable[[#This Row],[Order Date]])</f>
        <v>5</v>
      </c>
      <c r="F720" s="6" t="str">
        <f>TEXT(SalesDataTable[[#This Row],[Order Date]],"MMM")</f>
        <v>May</v>
      </c>
      <c r="G720" s="5" t="s">
        <v>40</v>
      </c>
      <c r="H720" s="5" t="s">
        <v>53</v>
      </c>
      <c r="I720" s="5" t="s">
        <v>48</v>
      </c>
      <c r="J720" s="5" t="s">
        <v>23</v>
      </c>
      <c r="K720" s="5" t="s">
        <v>43</v>
      </c>
      <c r="L720" s="5" t="s">
        <v>60</v>
      </c>
      <c r="M720" s="7">
        <v>2</v>
      </c>
      <c r="N720" s="8">
        <v>82.65</v>
      </c>
      <c r="O720" s="8">
        <f>SalesDataTable[[#This Row],[Units Sold]]*SalesDataTable[[#This Row],[Unit Price]]</f>
        <v>165.3</v>
      </c>
      <c r="P720" s="9">
        <v>0.05</v>
      </c>
      <c r="Q720" s="21">
        <f>SalesDataTable[[#This Row],[Units Sold]]*SalesDataTable[[#This Row],[Unit Price]]*SalesDataTable[[#This Row],[Discount %]]</f>
        <v>8.2650000000000006</v>
      </c>
      <c r="R720" s="8">
        <v>40.46</v>
      </c>
      <c r="S720" s="8">
        <f t="shared" si="44"/>
        <v>157.035</v>
      </c>
      <c r="T720" s="8">
        <f t="shared" si="45"/>
        <v>80.92</v>
      </c>
      <c r="U720" s="8">
        <f t="shared" si="46"/>
        <v>76.114999999999995</v>
      </c>
      <c r="V720" s="10">
        <f t="shared" si="47"/>
        <v>0.48470086286496639</v>
      </c>
    </row>
    <row r="721" spans="1:22" ht="15.6" x14ac:dyDescent="0.3">
      <c r="A721" s="3">
        <v>3607</v>
      </c>
      <c r="B721" s="4">
        <v>46144</v>
      </c>
      <c r="C721" s="5">
        <f>YEAR(SalesDataTable[[#This Row],[Order Date]])</f>
        <v>2026</v>
      </c>
      <c r="D721" s="6" t="str">
        <f>"Q"&amp;ROUNDUP(MONTH(SalesDataTable[[#This Row],[Order Date]])/3,0)</f>
        <v>Q2</v>
      </c>
      <c r="E721" s="5">
        <f>MONTH(SalesDataTable[[#This Row],[Order Date]])</f>
        <v>5</v>
      </c>
      <c r="F721" s="6" t="str">
        <f>TEXT(SalesDataTable[[#This Row],[Order Date]],"MMM")</f>
        <v>May</v>
      </c>
      <c r="G721" s="5" t="s">
        <v>26</v>
      </c>
      <c r="H721" s="5" t="s">
        <v>47</v>
      </c>
      <c r="I721" s="5" t="s">
        <v>22</v>
      </c>
      <c r="J721" s="5" t="s">
        <v>36</v>
      </c>
      <c r="K721" s="5" t="s">
        <v>34</v>
      </c>
      <c r="L721" s="5" t="s">
        <v>35</v>
      </c>
      <c r="M721" s="7">
        <v>1</v>
      </c>
      <c r="N721" s="8">
        <v>36.270000000000003</v>
      </c>
      <c r="O721" s="8">
        <f>SalesDataTable[[#This Row],[Units Sold]]*SalesDataTable[[#This Row],[Unit Price]]</f>
        <v>36.270000000000003</v>
      </c>
      <c r="P721" s="9">
        <v>0</v>
      </c>
      <c r="Q721" s="21">
        <f>SalesDataTable[[#This Row],[Units Sold]]*SalesDataTable[[#This Row],[Unit Price]]*SalesDataTable[[#This Row],[Discount %]]</f>
        <v>0</v>
      </c>
      <c r="R721" s="8">
        <v>13.8</v>
      </c>
      <c r="S721" s="8">
        <f t="shared" si="44"/>
        <v>36.270000000000003</v>
      </c>
      <c r="T721" s="8">
        <f t="shared" si="45"/>
        <v>13.8</v>
      </c>
      <c r="U721" s="8">
        <f t="shared" si="46"/>
        <v>22.470000000000002</v>
      </c>
      <c r="V721" s="10">
        <f t="shared" si="47"/>
        <v>0.61952026468155497</v>
      </c>
    </row>
    <row r="722" spans="1:22" ht="15.6" x14ac:dyDescent="0.3">
      <c r="A722" s="3">
        <v>5070</v>
      </c>
      <c r="B722" s="4">
        <v>46144</v>
      </c>
      <c r="C722" s="5">
        <f>YEAR(SalesDataTable[[#This Row],[Order Date]])</f>
        <v>2026</v>
      </c>
      <c r="D722" s="6" t="str">
        <f>"Q"&amp;ROUNDUP(MONTH(SalesDataTable[[#This Row],[Order Date]])/3,0)</f>
        <v>Q2</v>
      </c>
      <c r="E722" s="5">
        <f>MONTH(SalesDataTable[[#This Row],[Order Date]])</f>
        <v>5</v>
      </c>
      <c r="F722" s="6" t="str">
        <f>TEXT(SalesDataTable[[#This Row],[Order Date]],"MMM")</f>
        <v>May</v>
      </c>
      <c r="G722" s="5" t="s">
        <v>31</v>
      </c>
      <c r="H722" s="5" t="s">
        <v>72</v>
      </c>
      <c r="I722" s="5" t="s">
        <v>39</v>
      </c>
      <c r="J722" s="5" t="s">
        <v>33</v>
      </c>
      <c r="K722" s="5" t="s">
        <v>43</v>
      </c>
      <c r="L722" s="5" t="s">
        <v>60</v>
      </c>
      <c r="M722" s="7">
        <v>1</v>
      </c>
      <c r="N722" s="8">
        <v>80.819999999999993</v>
      </c>
      <c r="O722" s="8">
        <f>SalesDataTable[[#This Row],[Units Sold]]*SalesDataTable[[#This Row],[Unit Price]]</f>
        <v>80.819999999999993</v>
      </c>
      <c r="P722" s="9">
        <v>0</v>
      </c>
      <c r="Q722" s="21">
        <f>SalesDataTable[[#This Row],[Units Sold]]*SalesDataTable[[#This Row],[Unit Price]]*SalesDataTable[[#This Row],[Discount %]]</f>
        <v>0</v>
      </c>
      <c r="R722" s="8">
        <v>39.950000000000003</v>
      </c>
      <c r="S722" s="8">
        <f t="shared" si="44"/>
        <v>80.819999999999993</v>
      </c>
      <c r="T722" s="8">
        <f t="shared" si="45"/>
        <v>39.950000000000003</v>
      </c>
      <c r="U722" s="8">
        <f t="shared" si="46"/>
        <v>40.86999999999999</v>
      </c>
      <c r="V722" s="10">
        <f t="shared" si="47"/>
        <v>0.50569166048007907</v>
      </c>
    </row>
    <row r="723" spans="1:22" ht="15.6" x14ac:dyDescent="0.3">
      <c r="A723" s="3">
        <v>5171</v>
      </c>
      <c r="B723" s="4">
        <v>46144</v>
      </c>
      <c r="C723" s="5">
        <f>YEAR(SalesDataTable[[#This Row],[Order Date]])</f>
        <v>2026</v>
      </c>
      <c r="D723" s="6" t="str">
        <f>"Q"&amp;ROUNDUP(MONTH(SalesDataTable[[#This Row],[Order Date]])/3,0)</f>
        <v>Q2</v>
      </c>
      <c r="E723" s="5">
        <f>MONTH(SalesDataTable[[#This Row],[Order Date]])</f>
        <v>5</v>
      </c>
      <c r="F723" s="6" t="str">
        <f>TEXT(SalesDataTable[[#This Row],[Order Date]],"MMM")</f>
        <v>May</v>
      </c>
      <c r="G723" s="5" t="s">
        <v>26</v>
      </c>
      <c r="H723" s="5" t="s">
        <v>27</v>
      </c>
      <c r="I723" s="5" t="s">
        <v>39</v>
      </c>
      <c r="J723" s="5" t="s">
        <v>33</v>
      </c>
      <c r="K723" s="5" t="s">
        <v>29</v>
      </c>
      <c r="L723" s="5" t="s">
        <v>57</v>
      </c>
      <c r="M723" s="7">
        <v>2</v>
      </c>
      <c r="N723" s="8">
        <v>157.84</v>
      </c>
      <c r="O723" s="8">
        <f>SalesDataTable[[#This Row],[Units Sold]]*SalesDataTable[[#This Row],[Unit Price]]</f>
        <v>315.68</v>
      </c>
      <c r="P723" s="9">
        <v>0.1</v>
      </c>
      <c r="Q723" s="21">
        <f>SalesDataTable[[#This Row],[Units Sold]]*SalesDataTable[[#This Row],[Unit Price]]*SalesDataTable[[#This Row],[Discount %]]</f>
        <v>31.568000000000001</v>
      </c>
      <c r="R723" s="8">
        <v>79.28</v>
      </c>
      <c r="S723" s="8">
        <f t="shared" si="44"/>
        <v>284.11200000000002</v>
      </c>
      <c r="T723" s="8">
        <f t="shared" si="45"/>
        <v>158.56</v>
      </c>
      <c r="U723" s="8">
        <f t="shared" si="46"/>
        <v>125.55200000000002</v>
      </c>
      <c r="V723" s="10">
        <f t="shared" si="47"/>
        <v>0.44191023258433298</v>
      </c>
    </row>
    <row r="724" spans="1:22" ht="15.6" x14ac:dyDescent="0.3">
      <c r="A724" s="3">
        <v>617</v>
      </c>
      <c r="B724" s="4">
        <v>46145</v>
      </c>
      <c r="C724" s="5">
        <f>YEAR(SalesDataTable[[#This Row],[Order Date]])</f>
        <v>2026</v>
      </c>
      <c r="D724" s="6" t="str">
        <f>"Q"&amp;ROUNDUP(MONTH(SalesDataTable[[#This Row],[Order Date]])/3,0)</f>
        <v>Q2</v>
      </c>
      <c r="E724" s="5">
        <f>MONTH(SalesDataTable[[#This Row],[Order Date]])</f>
        <v>5</v>
      </c>
      <c r="F724" s="6" t="str">
        <f>TEXT(SalesDataTable[[#This Row],[Order Date]],"MMM")</f>
        <v>May</v>
      </c>
      <c r="G724" s="5" t="s">
        <v>26</v>
      </c>
      <c r="H724" s="5" t="s">
        <v>69</v>
      </c>
      <c r="I724" s="5" t="s">
        <v>48</v>
      </c>
      <c r="J724" s="5" t="s">
        <v>23</v>
      </c>
      <c r="K724" s="5" t="s">
        <v>54</v>
      </c>
      <c r="L724" s="5" t="s">
        <v>62</v>
      </c>
      <c r="M724" s="7">
        <v>4</v>
      </c>
      <c r="N724" s="8">
        <v>36.909999999999997</v>
      </c>
      <c r="O724" s="8">
        <f>SalesDataTable[[#This Row],[Units Sold]]*SalesDataTable[[#This Row],[Unit Price]]</f>
        <v>147.63999999999999</v>
      </c>
      <c r="P724" s="9">
        <v>0.1</v>
      </c>
      <c r="Q724" s="21">
        <f>SalesDataTable[[#This Row],[Units Sold]]*SalesDataTable[[#This Row],[Unit Price]]*SalesDataTable[[#This Row],[Discount %]]</f>
        <v>14.763999999999999</v>
      </c>
      <c r="R724" s="8">
        <v>13.85</v>
      </c>
      <c r="S724" s="8">
        <f t="shared" si="44"/>
        <v>132.876</v>
      </c>
      <c r="T724" s="8">
        <f t="shared" si="45"/>
        <v>55.4</v>
      </c>
      <c r="U724" s="8">
        <f t="shared" si="46"/>
        <v>77.475999999999999</v>
      </c>
      <c r="V724" s="10">
        <f t="shared" si="47"/>
        <v>0.58306992985941775</v>
      </c>
    </row>
    <row r="725" spans="1:22" ht="15.6" x14ac:dyDescent="0.3">
      <c r="A725" s="3">
        <v>849</v>
      </c>
      <c r="B725" s="4">
        <v>46145</v>
      </c>
      <c r="C725" s="5">
        <f>YEAR(SalesDataTable[[#This Row],[Order Date]])</f>
        <v>2026</v>
      </c>
      <c r="D725" s="6" t="str">
        <f>"Q"&amp;ROUNDUP(MONTH(SalesDataTable[[#This Row],[Order Date]])/3,0)</f>
        <v>Q2</v>
      </c>
      <c r="E725" s="5">
        <f>MONTH(SalesDataTable[[#This Row],[Order Date]])</f>
        <v>5</v>
      </c>
      <c r="F725" s="6" t="str">
        <f>TEXT(SalesDataTable[[#This Row],[Order Date]],"MMM")</f>
        <v>May</v>
      </c>
      <c r="G725" s="5" t="s">
        <v>26</v>
      </c>
      <c r="H725" s="5" t="s">
        <v>69</v>
      </c>
      <c r="I725" s="5" t="s">
        <v>28</v>
      </c>
      <c r="J725" s="5" t="s">
        <v>36</v>
      </c>
      <c r="K725" s="5" t="s">
        <v>43</v>
      </c>
      <c r="L725" s="5" t="s">
        <v>49</v>
      </c>
      <c r="M725" s="7">
        <v>3</v>
      </c>
      <c r="N725" s="8">
        <v>193.18</v>
      </c>
      <c r="O725" s="8">
        <f>SalesDataTable[[#This Row],[Units Sold]]*SalesDataTable[[#This Row],[Unit Price]]</f>
        <v>579.54</v>
      </c>
      <c r="P725" s="9">
        <v>0.1</v>
      </c>
      <c r="Q725" s="21">
        <f>SalesDataTable[[#This Row],[Units Sold]]*SalesDataTable[[#This Row],[Unit Price]]*SalesDataTable[[#This Row],[Discount %]]</f>
        <v>57.954000000000001</v>
      </c>
      <c r="R725" s="8">
        <v>102.31</v>
      </c>
      <c r="S725" s="8">
        <f t="shared" si="44"/>
        <v>521.58600000000001</v>
      </c>
      <c r="T725" s="8">
        <f t="shared" si="45"/>
        <v>306.93</v>
      </c>
      <c r="U725" s="8">
        <f t="shared" si="46"/>
        <v>214.65600000000001</v>
      </c>
      <c r="V725" s="10">
        <f t="shared" si="47"/>
        <v>0.41154478839539405</v>
      </c>
    </row>
    <row r="726" spans="1:22" ht="15.6" x14ac:dyDescent="0.3">
      <c r="A726" s="3">
        <v>956</v>
      </c>
      <c r="B726" s="4">
        <v>46145</v>
      </c>
      <c r="C726" s="5">
        <f>YEAR(SalesDataTable[[#This Row],[Order Date]])</f>
        <v>2026</v>
      </c>
      <c r="D726" s="6" t="str">
        <f>"Q"&amp;ROUNDUP(MONTH(SalesDataTable[[#This Row],[Order Date]])/3,0)</f>
        <v>Q2</v>
      </c>
      <c r="E726" s="5">
        <f>MONTH(SalesDataTable[[#This Row],[Order Date]])</f>
        <v>5</v>
      </c>
      <c r="F726" s="6" t="str">
        <f>TEXT(SalesDataTable[[#This Row],[Order Date]],"MMM")</f>
        <v>May</v>
      </c>
      <c r="G726" s="5" t="s">
        <v>20</v>
      </c>
      <c r="H726" s="5" t="s">
        <v>70</v>
      </c>
      <c r="I726" s="5" t="s">
        <v>22</v>
      </c>
      <c r="J726" s="5" t="s">
        <v>36</v>
      </c>
      <c r="K726" s="5" t="s">
        <v>29</v>
      </c>
      <c r="L726" s="5" t="s">
        <v>57</v>
      </c>
      <c r="M726" s="7">
        <v>1</v>
      </c>
      <c r="N726" s="8">
        <v>157.59</v>
      </c>
      <c r="O726" s="8">
        <f>SalesDataTable[[#This Row],[Units Sold]]*SalesDataTable[[#This Row],[Unit Price]]</f>
        <v>157.59</v>
      </c>
      <c r="P726" s="9">
        <v>0.05</v>
      </c>
      <c r="Q726" s="21">
        <f>SalesDataTable[[#This Row],[Units Sold]]*SalesDataTable[[#This Row],[Unit Price]]*SalesDataTable[[#This Row],[Discount %]]</f>
        <v>7.8795000000000002</v>
      </c>
      <c r="R726" s="8">
        <v>77.599999999999994</v>
      </c>
      <c r="S726" s="8">
        <f t="shared" si="44"/>
        <v>149.7105</v>
      </c>
      <c r="T726" s="8">
        <f t="shared" si="45"/>
        <v>77.599999999999994</v>
      </c>
      <c r="U726" s="8">
        <f t="shared" si="46"/>
        <v>72.110500000000002</v>
      </c>
      <c r="V726" s="10">
        <f t="shared" si="47"/>
        <v>0.48166628259206939</v>
      </c>
    </row>
    <row r="727" spans="1:22" ht="15.6" x14ac:dyDescent="0.3">
      <c r="A727" s="3">
        <v>1896</v>
      </c>
      <c r="B727" s="4">
        <v>46145</v>
      </c>
      <c r="C727" s="5">
        <f>YEAR(SalesDataTable[[#This Row],[Order Date]])</f>
        <v>2026</v>
      </c>
      <c r="D727" s="6" t="str">
        <f>"Q"&amp;ROUNDUP(MONTH(SalesDataTable[[#This Row],[Order Date]])/3,0)</f>
        <v>Q2</v>
      </c>
      <c r="E727" s="5">
        <f>MONTH(SalesDataTable[[#This Row],[Order Date]])</f>
        <v>5</v>
      </c>
      <c r="F727" s="6" t="str">
        <f>TEXT(SalesDataTable[[#This Row],[Order Date]],"MMM")</f>
        <v>May</v>
      </c>
      <c r="G727" s="5" t="s">
        <v>26</v>
      </c>
      <c r="H727" s="5" t="s">
        <v>63</v>
      </c>
      <c r="I727" s="5" t="s">
        <v>48</v>
      </c>
      <c r="J727" s="5" t="s">
        <v>33</v>
      </c>
      <c r="K727" s="5" t="s">
        <v>54</v>
      </c>
      <c r="L727" s="5" t="s">
        <v>65</v>
      </c>
      <c r="M727" s="7">
        <v>2</v>
      </c>
      <c r="N727" s="8">
        <v>49.97</v>
      </c>
      <c r="O727" s="8">
        <f>SalesDataTable[[#This Row],[Units Sold]]*SalesDataTable[[#This Row],[Unit Price]]</f>
        <v>99.94</v>
      </c>
      <c r="P727" s="9">
        <v>0</v>
      </c>
      <c r="Q727" s="21">
        <f>SalesDataTable[[#This Row],[Units Sold]]*SalesDataTable[[#This Row],[Unit Price]]*SalesDataTable[[#This Row],[Discount %]]</f>
        <v>0</v>
      </c>
      <c r="R727" s="8">
        <v>22.63</v>
      </c>
      <c r="S727" s="8">
        <f t="shared" si="44"/>
        <v>99.94</v>
      </c>
      <c r="T727" s="8">
        <f t="shared" si="45"/>
        <v>45.26</v>
      </c>
      <c r="U727" s="8">
        <f t="shared" si="46"/>
        <v>54.68</v>
      </c>
      <c r="V727" s="10">
        <f t="shared" si="47"/>
        <v>0.54712827696617972</v>
      </c>
    </row>
    <row r="728" spans="1:22" ht="15.6" x14ac:dyDescent="0.3">
      <c r="A728" s="3">
        <v>2317</v>
      </c>
      <c r="B728" s="4">
        <v>46145</v>
      </c>
      <c r="C728" s="5">
        <f>YEAR(SalesDataTable[[#This Row],[Order Date]])</f>
        <v>2026</v>
      </c>
      <c r="D728" s="6" t="str">
        <f>"Q"&amp;ROUNDUP(MONTH(SalesDataTable[[#This Row],[Order Date]])/3,0)</f>
        <v>Q2</v>
      </c>
      <c r="E728" s="5">
        <f>MONTH(SalesDataTable[[#This Row],[Order Date]])</f>
        <v>5</v>
      </c>
      <c r="F728" s="6" t="str">
        <f>TEXT(SalesDataTable[[#This Row],[Order Date]],"MMM")</f>
        <v>May</v>
      </c>
      <c r="G728" s="5" t="s">
        <v>20</v>
      </c>
      <c r="H728" s="5" t="s">
        <v>70</v>
      </c>
      <c r="I728" s="5" t="s">
        <v>28</v>
      </c>
      <c r="J728" s="5" t="s">
        <v>36</v>
      </c>
      <c r="K728" s="5" t="s">
        <v>29</v>
      </c>
      <c r="L728" s="5" t="s">
        <v>57</v>
      </c>
      <c r="M728" s="7">
        <v>5</v>
      </c>
      <c r="N728" s="8">
        <v>155.54</v>
      </c>
      <c r="O728" s="8">
        <f>SalesDataTable[[#This Row],[Units Sold]]*SalesDataTable[[#This Row],[Unit Price]]</f>
        <v>777.69999999999993</v>
      </c>
      <c r="P728" s="9">
        <v>0.1</v>
      </c>
      <c r="Q728" s="21">
        <f>SalesDataTable[[#This Row],[Units Sold]]*SalesDataTable[[#This Row],[Unit Price]]*SalesDataTable[[#This Row],[Discount %]]</f>
        <v>77.77</v>
      </c>
      <c r="R728" s="8">
        <v>78.02</v>
      </c>
      <c r="S728" s="8">
        <f t="shared" si="44"/>
        <v>699.93</v>
      </c>
      <c r="T728" s="8">
        <f t="shared" si="45"/>
        <v>390.09999999999997</v>
      </c>
      <c r="U728" s="8">
        <f t="shared" si="46"/>
        <v>309.83</v>
      </c>
      <c r="V728" s="10">
        <f t="shared" si="47"/>
        <v>0.44265855156944267</v>
      </c>
    </row>
    <row r="729" spans="1:22" ht="15.6" x14ac:dyDescent="0.3">
      <c r="A729" s="3">
        <v>2542</v>
      </c>
      <c r="B729" s="4">
        <v>46145</v>
      </c>
      <c r="C729" s="5">
        <f>YEAR(SalesDataTable[[#This Row],[Order Date]])</f>
        <v>2026</v>
      </c>
      <c r="D729" s="6" t="str">
        <f>"Q"&amp;ROUNDUP(MONTH(SalesDataTable[[#This Row],[Order Date]])/3,0)</f>
        <v>Q2</v>
      </c>
      <c r="E729" s="5">
        <f>MONTH(SalesDataTable[[#This Row],[Order Date]])</f>
        <v>5</v>
      </c>
      <c r="F729" s="6" t="str">
        <f>TEXT(SalesDataTable[[#This Row],[Order Date]],"MMM")</f>
        <v>May</v>
      </c>
      <c r="G729" s="5" t="s">
        <v>40</v>
      </c>
      <c r="H729" s="5" t="s">
        <v>53</v>
      </c>
      <c r="I729" s="5" t="s">
        <v>39</v>
      </c>
      <c r="J729" s="5" t="s">
        <v>33</v>
      </c>
      <c r="K729" s="5" t="s">
        <v>34</v>
      </c>
      <c r="L729" s="5" t="s">
        <v>64</v>
      </c>
      <c r="M729" s="7">
        <v>1</v>
      </c>
      <c r="N729" s="8">
        <v>131.13</v>
      </c>
      <c r="O729" s="8">
        <f>SalesDataTable[[#This Row],[Units Sold]]*SalesDataTable[[#This Row],[Unit Price]]</f>
        <v>131.13</v>
      </c>
      <c r="P729" s="9">
        <v>0.05</v>
      </c>
      <c r="Q729" s="21">
        <f>SalesDataTable[[#This Row],[Units Sold]]*SalesDataTable[[#This Row],[Unit Price]]*SalesDataTable[[#This Row],[Discount %]]</f>
        <v>6.5564999999999998</v>
      </c>
      <c r="R729" s="8">
        <v>67.010000000000005</v>
      </c>
      <c r="S729" s="8">
        <f t="shared" si="44"/>
        <v>124.5735</v>
      </c>
      <c r="T729" s="8">
        <f t="shared" si="45"/>
        <v>67.010000000000005</v>
      </c>
      <c r="U729" s="8">
        <f t="shared" si="46"/>
        <v>57.563499999999991</v>
      </c>
      <c r="V729" s="10">
        <f t="shared" si="47"/>
        <v>0.46208463276700096</v>
      </c>
    </row>
    <row r="730" spans="1:22" ht="15.6" x14ac:dyDescent="0.3">
      <c r="A730" s="3">
        <v>4535</v>
      </c>
      <c r="B730" s="4">
        <v>46145</v>
      </c>
      <c r="C730" s="5">
        <f>YEAR(SalesDataTable[[#This Row],[Order Date]])</f>
        <v>2026</v>
      </c>
      <c r="D730" s="6" t="str">
        <f>"Q"&amp;ROUNDUP(MONTH(SalesDataTable[[#This Row],[Order Date]])/3,0)</f>
        <v>Q2</v>
      </c>
      <c r="E730" s="5">
        <f>MONTH(SalesDataTable[[#This Row],[Order Date]])</f>
        <v>5</v>
      </c>
      <c r="F730" s="6" t="str">
        <f>TEXT(SalesDataTable[[#This Row],[Order Date]],"MMM")</f>
        <v>May</v>
      </c>
      <c r="G730" s="5" t="s">
        <v>31</v>
      </c>
      <c r="H730" s="5" t="s">
        <v>45</v>
      </c>
      <c r="I730" s="5" t="s">
        <v>22</v>
      </c>
      <c r="J730" s="5" t="s">
        <v>33</v>
      </c>
      <c r="K730" s="5" t="s">
        <v>34</v>
      </c>
      <c r="L730" s="5" t="s">
        <v>35</v>
      </c>
      <c r="M730" s="7">
        <v>1</v>
      </c>
      <c r="N730" s="8">
        <v>36.82</v>
      </c>
      <c r="O730" s="8">
        <f>SalesDataTable[[#This Row],[Units Sold]]*SalesDataTable[[#This Row],[Unit Price]]</f>
        <v>36.82</v>
      </c>
      <c r="P730" s="9">
        <v>0.1</v>
      </c>
      <c r="Q730" s="21">
        <f>SalesDataTable[[#This Row],[Units Sold]]*SalesDataTable[[#This Row],[Unit Price]]*SalesDataTable[[#This Row],[Discount %]]</f>
        <v>3.6820000000000004</v>
      </c>
      <c r="R730" s="8">
        <v>13.4</v>
      </c>
      <c r="S730" s="8">
        <f t="shared" si="44"/>
        <v>33.137999999999998</v>
      </c>
      <c r="T730" s="8">
        <f t="shared" si="45"/>
        <v>13.4</v>
      </c>
      <c r="U730" s="8">
        <f t="shared" si="46"/>
        <v>19.738</v>
      </c>
      <c r="V730" s="10">
        <f t="shared" si="47"/>
        <v>0.5956303941094816</v>
      </c>
    </row>
    <row r="731" spans="1:22" ht="15.6" x14ac:dyDescent="0.3">
      <c r="A731" s="3">
        <v>4988</v>
      </c>
      <c r="B731" s="4">
        <v>46145</v>
      </c>
      <c r="C731" s="5">
        <f>YEAR(SalesDataTable[[#This Row],[Order Date]])</f>
        <v>2026</v>
      </c>
      <c r="D731" s="6" t="str">
        <f>"Q"&amp;ROUNDUP(MONTH(SalesDataTable[[#This Row],[Order Date]])/3,0)</f>
        <v>Q2</v>
      </c>
      <c r="E731" s="5">
        <f>MONTH(SalesDataTable[[#This Row],[Order Date]])</f>
        <v>5</v>
      </c>
      <c r="F731" s="6" t="str">
        <f>TEXT(SalesDataTable[[#This Row],[Order Date]],"MMM")</f>
        <v>May</v>
      </c>
      <c r="G731" s="5" t="s">
        <v>31</v>
      </c>
      <c r="H731" s="5" t="s">
        <v>59</v>
      </c>
      <c r="I731" s="5" t="s">
        <v>39</v>
      </c>
      <c r="J731" s="5" t="s">
        <v>33</v>
      </c>
      <c r="K731" s="5" t="s">
        <v>54</v>
      </c>
      <c r="L731" s="5" t="s">
        <v>58</v>
      </c>
      <c r="M731" s="7">
        <v>1</v>
      </c>
      <c r="N731" s="8">
        <v>122.28</v>
      </c>
      <c r="O731" s="8">
        <f>SalesDataTable[[#This Row],[Units Sold]]*SalesDataTable[[#This Row],[Unit Price]]</f>
        <v>122.28</v>
      </c>
      <c r="P731" s="9">
        <v>0</v>
      </c>
      <c r="Q731" s="21">
        <f>SalesDataTable[[#This Row],[Units Sold]]*SalesDataTable[[#This Row],[Unit Price]]*SalesDataTable[[#This Row],[Discount %]]</f>
        <v>0</v>
      </c>
      <c r="R731" s="8">
        <v>67.28</v>
      </c>
      <c r="S731" s="8">
        <f t="shared" si="44"/>
        <v>122.28</v>
      </c>
      <c r="T731" s="8">
        <f t="shared" si="45"/>
        <v>67.28</v>
      </c>
      <c r="U731" s="8">
        <f t="shared" si="46"/>
        <v>55</v>
      </c>
      <c r="V731" s="10">
        <f t="shared" si="47"/>
        <v>0.44978737324174028</v>
      </c>
    </row>
    <row r="732" spans="1:22" ht="15.6" x14ac:dyDescent="0.3">
      <c r="A732" s="3">
        <v>253</v>
      </c>
      <c r="B732" s="4">
        <v>46146</v>
      </c>
      <c r="C732" s="5">
        <f>YEAR(SalesDataTable[[#This Row],[Order Date]])</f>
        <v>2026</v>
      </c>
      <c r="D732" s="6" t="str">
        <f>"Q"&amp;ROUNDUP(MONTH(SalesDataTable[[#This Row],[Order Date]])/3,0)</f>
        <v>Q2</v>
      </c>
      <c r="E732" s="5">
        <f>MONTH(SalesDataTable[[#This Row],[Order Date]])</f>
        <v>5</v>
      </c>
      <c r="F732" s="6" t="str">
        <f>TEXT(SalesDataTable[[#This Row],[Order Date]],"MMM")</f>
        <v>May</v>
      </c>
      <c r="G732" s="5" t="s">
        <v>31</v>
      </c>
      <c r="H732" s="5" t="s">
        <v>59</v>
      </c>
      <c r="I732" s="5" t="s">
        <v>39</v>
      </c>
      <c r="J732" s="5" t="s">
        <v>36</v>
      </c>
      <c r="K732" s="5" t="s">
        <v>29</v>
      </c>
      <c r="L732" s="5" t="s">
        <v>30</v>
      </c>
      <c r="M732" s="7">
        <v>1</v>
      </c>
      <c r="N732" s="8">
        <v>90.92</v>
      </c>
      <c r="O732" s="8">
        <f>SalesDataTable[[#This Row],[Units Sold]]*SalesDataTable[[#This Row],[Unit Price]]</f>
        <v>90.92</v>
      </c>
      <c r="P732" s="9">
        <v>0.15</v>
      </c>
      <c r="Q732" s="21">
        <f>SalesDataTable[[#This Row],[Units Sold]]*SalesDataTable[[#This Row],[Unit Price]]*SalesDataTable[[#This Row],[Discount %]]</f>
        <v>13.638</v>
      </c>
      <c r="R732" s="8">
        <v>44.93</v>
      </c>
      <c r="S732" s="8">
        <f t="shared" si="44"/>
        <v>77.281999999999996</v>
      </c>
      <c r="T732" s="8">
        <f t="shared" si="45"/>
        <v>44.93</v>
      </c>
      <c r="U732" s="8">
        <f t="shared" si="46"/>
        <v>32.351999999999997</v>
      </c>
      <c r="V732" s="10">
        <f t="shared" si="47"/>
        <v>0.41862270645169636</v>
      </c>
    </row>
    <row r="733" spans="1:22" ht="15.6" x14ac:dyDescent="0.3">
      <c r="A733" s="3">
        <v>1743</v>
      </c>
      <c r="B733" s="4">
        <v>46146</v>
      </c>
      <c r="C733" s="5">
        <f>YEAR(SalesDataTable[[#This Row],[Order Date]])</f>
        <v>2026</v>
      </c>
      <c r="D733" s="6" t="str">
        <f>"Q"&amp;ROUNDUP(MONTH(SalesDataTable[[#This Row],[Order Date]])/3,0)</f>
        <v>Q2</v>
      </c>
      <c r="E733" s="5">
        <f>MONTH(SalesDataTable[[#This Row],[Order Date]])</f>
        <v>5</v>
      </c>
      <c r="F733" s="6" t="str">
        <f>TEXT(SalesDataTable[[#This Row],[Order Date]],"MMM")</f>
        <v>May</v>
      </c>
      <c r="G733" s="5" t="s">
        <v>26</v>
      </c>
      <c r="H733" s="5" t="s">
        <v>63</v>
      </c>
      <c r="I733" s="5" t="s">
        <v>22</v>
      </c>
      <c r="J733" s="5" t="s">
        <v>33</v>
      </c>
      <c r="K733" s="5" t="s">
        <v>54</v>
      </c>
      <c r="L733" s="5" t="s">
        <v>65</v>
      </c>
      <c r="M733" s="7">
        <v>1</v>
      </c>
      <c r="N733" s="8">
        <v>51.02</v>
      </c>
      <c r="O733" s="8">
        <f>SalesDataTable[[#This Row],[Units Sold]]*SalesDataTable[[#This Row],[Unit Price]]</f>
        <v>51.02</v>
      </c>
      <c r="P733" s="9">
        <v>0</v>
      </c>
      <c r="Q733" s="21">
        <f>SalesDataTable[[#This Row],[Units Sold]]*SalesDataTable[[#This Row],[Unit Price]]*SalesDataTable[[#This Row],[Discount %]]</f>
        <v>0</v>
      </c>
      <c r="R733" s="8">
        <v>21.83</v>
      </c>
      <c r="S733" s="8">
        <f t="shared" si="44"/>
        <v>51.02</v>
      </c>
      <c r="T733" s="8">
        <f t="shared" si="45"/>
        <v>21.83</v>
      </c>
      <c r="U733" s="8">
        <f t="shared" si="46"/>
        <v>29.190000000000005</v>
      </c>
      <c r="V733" s="10">
        <f t="shared" si="47"/>
        <v>0.5721285770286163</v>
      </c>
    </row>
    <row r="734" spans="1:22" ht="15.6" x14ac:dyDescent="0.3">
      <c r="A734" s="3">
        <v>1801</v>
      </c>
      <c r="B734" s="4">
        <v>46146</v>
      </c>
      <c r="C734" s="5">
        <f>YEAR(SalesDataTable[[#This Row],[Order Date]])</f>
        <v>2026</v>
      </c>
      <c r="D734" s="6" t="str">
        <f>"Q"&amp;ROUNDUP(MONTH(SalesDataTable[[#This Row],[Order Date]])/3,0)</f>
        <v>Q2</v>
      </c>
      <c r="E734" s="5">
        <f>MONTH(SalesDataTable[[#This Row],[Order Date]])</f>
        <v>5</v>
      </c>
      <c r="F734" s="6" t="str">
        <f>TEXT(SalesDataTable[[#This Row],[Order Date]],"MMM")</f>
        <v>May</v>
      </c>
      <c r="G734" s="5" t="s">
        <v>31</v>
      </c>
      <c r="H734" s="5" t="s">
        <v>32</v>
      </c>
      <c r="I734" s="5" t="s">
        <v>22</v>
      </c>
      <c r="J734" s="5" t="s">
        <v>36</v>
      </c>
      <c r="K734" s="5" t="s">
        <v>34</v>
      </c>
      <c r="L734" s="5" t="s">
        <v>35</v>
      </c>
      <c r="M734" s="7">
        <v>2</v>
      </c>
      <c r="N734" s="8">
        <v>36.299999999999997</v>
      </c>
      <c r="O734" s="8">
        <f>SalesDataTable[[#This Row],[Units Sold]]*SalesDataTable[[#This Row],[Unit Price]]</f>
        <v>72.599999999999994</v>
      </c>
      <c r="P734" s="9">
        <v>0.05</v>
      </c>
      <c r="Q734" s="21">
        <f>SalesDataTable[[#This Row],[Units Sold]]*SalesDataTable[[#This Row],[Unit Price]]*SalesDataTable[[#This Row],[Discount %]]</f>
        <v>3.63</v>
      </c>
      <c r="R734" s="8">
        <v>13.9</v>
      </c>
      <c r="S734" s="8">
        <f t="shared" si="44"/>
        <v>68.969999999999985</v>
      </c>
      <c r="T734" s="8">
        <f t="shared" si="45"/>
        <v>27.8</v>
      </c>
      <c r="U734" s="8">
        <f t="shared" si="46"/>
        <v>41.169999999999987</v>
      </c>
      <c r="V734" s="10">
        <f t="shared" si="47"/>
        <v>0.59692619979701311</v>
      </c>
    </row>
    <row r="735" spans="1:22" ht="15.6" x14ac:dyDescent="0.3">
      <c r="A735" s="3">
        <v>2511</v>
      </c>
      <c r="B735" s="4">
        <v>46146</v>
      </c>
      <c r="C735" s="5">
        <f>YEAR(SalesDataTable[[#This Row],[Order Date]])</f>
        <v>2026</v>
      </c>
      <c r="D735" s="6" t="str">
        <f>"Q"&amp;ROUNDUP(MONTH(SalesDataTable[[#This Row],[Order Date]])/3,0)</f>
        <v>Q2</v>
      </c>
      <c r="E735" s="5">
        <f>MONTH(SalesDataTable[[#This Row],[Order Date]])</f>
        <v>5</v>
      </c>
      <c r="F735" s="6" t="str">
        <f>TEXT(SalesDataTable[[#This Row],[Order Date]],"MMM")</f>
        <v>May</v>
      </c>
      <c r="G735" s="5" t="s">
        <v>31</v>
      </c>
      <c r="H735" s="5" t="s">
        <v>59</v>
      </c>
      <c r="I735" s="5" t="s">
        <v>28</v>
      </c>
      <c r="J735" s="5" t="s">
        <v>36</v>
      </c>
      <c r="K735" s="5" t="s">
        <v>43</v>
      </c>
      <c r="L735" s="5" t="s">
        <v>49</v>
      </c>
      <c r="M735" s="7">
        <v>8</v>
      </c>
      <c r="N735" s="8">
        <v>195.03</v>
      </c>
      <c r="O735" s="8">
        <f>SalesDataTable[[#This Row],[Units Sold]]*SalesDataTable[[#This Row],[Unit Price]]</f>
        <v>1560.24</v>
      </c>
      <c r="P735" s="9">
        <v>0.15</v>
      </c>
      <c r="Q735" s="21">
        <f>SalesDataTable[[#This Row],[Units Sold]]*SalesDataTable[[#This Row],[Unit Price]]*SalesDataTable[[#This Row],[Discount %]]</f>
        <v>234.036</v>
      </c>
      <c r="R735" s="8">
        <v>101.13</v>
      </c>
      <c r="S735" s="8">
        <f t="shared" si="44"/>
        <v>1326.204</v>
      </c>
      <c r="T735" s="8">
        <f t="shared" si="45"/>
        <v>809.04</v>
      </c>
      <c r="U735" s="8">
        <f t="shared" si="46"/>
        <v>517.16399999999999</v>
      </c>
      <c r="V735" s="10">
        <f t="shared" si="47"/>
        <v>0.38995810599274322</v>
      </c>
    </row>
    <row r="736" spans="1:22" ht="15.6" x14ac:dyDescent="0.3">
      <c r="A736" s="3">
        <v>3186</v>
      </c>
      <c r="B736" s="4">
        <v>46146</v>
      </c>
      <c r="C736" s="5">
        <f>YEAR(SalesDataTable[[#This Row],[Order Date]])</f>
        <v>2026</v>
      </c>
      <c r="D736" s="6" t="str">
        <f>"Q"&amp;ROUNDUP(MONTH(SalesDataTable[[#This Row],[Order Date]])/3,0)</f>
        <v>Q2</v>
      </c>
      <c r="E736" s="5">
        <f>MONTH(SalesDataTable[[#This Row],[Order Date]])</f>
        <v>5</v>
      </c>
      <c r="F736" s="6" t="str">
        <f>TEXT(SalesDataTable[[#This Row],[Order Date]],"MMM")</f>
        <v>May</v>
      </c>
      <c r="G736" s="5" t="s">
        <v>26</v>
      </c>
      <c r="H736" s="5" t="s">
        <v>47</v>
      </c>
      <c r="I736" s="5" t="s">
        <v>22</v>
      </c>
      <c r="J736" s="5" t="s">
        <v>33</v>
      </c>
      <c r="K736" s="5" t="s">
        <v>29</v>
      </c>
      <c r="L736" s="5" t="s">
        <v>37</v>
      </c>
      <c r="M736" s="7">
        <v>1</v>
      </c>
      <c r="N736" s="8">
        <v>143.66</v>
      </c>
      <c r="O736" s="8">
        <f>SalesDataTable[[#This Row],[Units Sold]]*SalesDataTable[[#This Row],[Unit Price]]</f>
        <v>143.66</v>
      </c>
      <c r="P736" s="9">
        <v>0.1</v>
      </c>
      <c r="Q736" s="21">
        <f>SalesDataTable[[#This Row],[Units Sold]]*SalesDataTable[[#This Row],[Unit Price]]*SalesDataTable[[#This Row],[Discount %]]</f>
        <v>14.366</v>
      </c>
      <c r="R736" s="8">
        <v>79.25</v>
      </c>
      <c r="S736" s="8">
        <f t="shared" si="44"/>
        <v>129.29400000000001</v>
      </c>
      <c r="T736" s="8">
        <f t="shared" si="45"/>
        <v>79.25</v>
      </c>
      <c r="U736" s="8">
        <f t="shared" si="46"/>
        <v>50.044000000000011</v>
      </c>
      <c r="V736" s="10">
        <f t="shared" si="47"/>
        <v>0.38705585719368268</v>
      </c>
    </row>
    <row r="737" spans="1:22" ht="15.6" x14ac:dyDescent="0.3">
      <c r="A737" s="3">
        <v>3378</v>
      </c>
      <c r="B737" s="4">
        <v>46146</v>
      </c>
      <c r="C737" s="5">
        <f>YEAR(SalesDataTable[[#This Row],[Order Date]])</f>
        <v>2026</v>
      </c>
      <c r="D737" s="6" t="str">
        <f>"Q"&amp;ROUNDUP(MONTH(SalesDataTable[[#This Row],[Order Date]])/3,0)</f>
        <v>Q2</v>
      </c>
      <c r="E737" s="5">
        <f>MONTH(SalesDataTable[[#This Row],[Order Date]])</f>
        <v>5</v>
      </c>
      <c r="F737" s="6" t="str">
        <f>TEXT(SalesDataTable[[#This Row],[Order Date]],"MMM")</f>
        <v>May</v>
      </c>
      <c r="G737" s="5" t="s">
        <v>20</v>
      </c>
      <c r="H737" s="5" t="s">
        <v>21</v>
      </c>
      <c r="I737" s="5" t="s">
        <v>28</v>
      </c>
      <c r="J737" s="5" t="s">
        <v>36</v>
      </c>
      <c r="K737" s="5" t="s">
        <v>54</v>
      </c>
      <c r="L737" s="5" t="s">
        <v>58</v>
      </c>
      <c r="M737" s="7">
        <v>3</v>
      </c>
      <c r="N737" s="8">
        <v>120.28</v>
      </c>
      <c r="O737" s="8">
        <f>SalesDataTable[[#This Row],[Units Sold]]*SalesDataTable[[#This Row],[Unit Price]]</f>
        <v>360.84000000000003</v>
      </c>
      <c r="P737" s="9">
        <v>0.2</v>
      </c>
      <c r="Q737" s="21">
        <f>SalesDataTable[[#This Row],[Units Sold]]*SalesDataTable[[#This Row],[Unit Price]]*SalesDataTable[[#This Row],[Discount %]]</f>
        <v>72.168000000000006</v>
      </c>
      <c r="R737" s="8">
        <v>69.23</v>
      </c>
      <c r="S737" s="8">
        <f t="shared" si="44"/>
        <v>288.67200000000003</v>
      </c>
      <c r="T737" s="8">
        <f t="shared" si="45"/>
        <v>207.69</v>
      </c>
      <c r="U737" s="8">
        <f t="shared" si="46"/>
        <v>80.982000000000028</v>
      </c>
      <c r="V737" s="10">
        <f t="shared" si="47"/>
        <v>0.28053292317924849</v>
      </c>
    </row>
    <row r="738" spans="1:22" ht="15.6" x14ac:dyDescent="0.3">
      <c r="A738" s="3">
        <v>4255</v>
      </c>
      <c r="B738" s="4">
        <v>46146</v>
      </c>
      <c r="C738" s="5">
        <f>YEAR(SalesDataTable[[#This Row],[Order Date]])</f>
        <v>2026</v>
      </c>
      <c r="D738" s="6" t="str">
        <f>"Q"&amp;ROUNDUP(MONTH(SalesDataTable[[#This Row],[Order Date]])/3,0)</f>
        <v>Q2</v>
      </c>
      <c r="E738" s="5">
        <f>MONTH(SalesDataTable[[#This Row],[Order Date]])</f>
        <v>5</v>
      </c>
      <c r="F738" s="6" t="str">
        <f>TEXT(SalesDataTable[[#This Row],[Order Date]],"MMM")</f>
        <v>May</v>
      </c>
      <c r="G738" s="5" t="s">
        <v>40</v>
      </c>
      <c r="H738" s="5" t="s">
        <v>51</v>
      </c>
      <c r="I738" s="5" t="s">
        <v>48</v>
      </c>
      <c r="J738" s="5" t="s">
        <v>23</v>
      </c>
      <c r="K738" s="5" t="s">
        <v>34</v>
      </c>
      <c r="L738" s="5" t="s">
        <v>35</v>
      </c>
      <c r="M738" s="7">
        <v>6</v>
      </c>
      <c r="N738" s="8">
        <v>36.04</v>
      </c>
      <c r="O738" s="8">
        <f>SalesDataTable[[#This Row],[Units Sold]]*SalesDataTable[[#This Row],[Unit Price]]</f>
        <v>216.24</v>
      </c>
      <c r="P738" s="9">
        <v>0</v>
      </c>
      <c r="Q738" s="21">
        <f>SalesDataTable[[#This Row],[Units Sold]]*SalesDataTable[[#This Row],[Unit Price]]*SalesDataTable[[#This Row],[Discount %]]</f>
        <v>0</v>
      </c>
      <c r="R738" s="8">
        <v>13.38</v>
      </c>
      <c r="S738" s="8">
        <f t="shared" si="44"/>
        <v>216.24</v>
      </c>
      <c r="T738" s="8">
        <f t="shared" si="45"/>
        <v>80.28</v>
      </c>
      <c r="U738" s="8">
        <f t="shared" si="46"/>
        <v>135.96</v>
      </c>
      <c r="V738" s="10">
        <f t="shared" si="47"/>
        <v>0.62874583795782468</v>
      </c>
    </row>
    <row r="739" spans="1:22" ht="15.6" x14ac:dyDescent="0.3">
      <c r="A739" s="3">
        <v>4587</v>
      </c>
      <c r="B739" s="4">
        <v>46146</v>
      </c>
      <c r="C739" s="5">
        <f>YEAR(SalesDataTable[[#This Row],[Order Date]])</f>
        <v>2026</v>
      </c>
      <c r="D739" s="6" t="str">
        <f>"Q"&amp;ROUNDUP(MONTH(SalesDataTable[[#This Row],[Order Date]])/3,0)</f>
        <v>Q2</v>
      </c>
      <c r="E739" s="5">
        <f>MONTH(SalesDataTable[[#This Row],[Order Date]])</f>
        <v>5</v>
      </c>
      <c r="F739" s="6" t="str">
        <f>TEXT(SalesDataTable[[#This Row],[Order Date]],"MMM")</f>
        <v>May</v>
      </c>
      <c r="G739" s="5" t="s">
        <v>31</v>
      </c>
      <c r="H739" s="5" t="s">
        <v>32</v>
      </c>
      <c r="I739" s="5" t="s">
        <v>48</v>
      </c>
      <c r="J739" s="5" t="s">
        <v>23</v>
      </c>
      <c r="K739" s="5" t="s">
        <v>29</v>
      </c>
      <c r="L739" s="5" t="s">
        <v>30</v>
      </c>
      <c r="M739" s="7">
        <v>2</v>
      </c>
      <c r="N739" s="8">
        <v>91.72</v>
      </c>
      <c r="O739" s="8">
        <f>SalesDataTable[[#This Row],[Units Sold]]*SalesDataTable[[#This Row],[Unit Price]]</f>
        <v>183.44</v>
      </c>
      <c r="P739" s="9">
        <v>0</v>
      </c>
      <c r="Q739" s="21">
        <f>SalesDataTable[[#This Row],[Units Sold]]*SalesDataTable[[#This Row],[Unit Price]]*SalesDataTable[[#This Row],[Discount %]]</f>
        <v>0</v>
      </c>
      <c r="R739" s="8">
        <v>45.67</v>
      </c>
      <c r="S739" s="8">
        <f t="shared" si="44"/>
        <v>183.44</v>
      </c>
      <c r="T739" s="8">
        <f t="shared" si="45"/>
        <v>91.34</v>
      </c>
      <c r="U739" s="8">
        <f t="shared" si="46"/>
        <v>92.1</v>
      </c>
      <c r="V739" s="10">
        <f t="shared" si="47"/>
        <v>0.50207152202354988</v>
      </c>
    </row>
    <row r="740" spans="1:22" ht="15.6" x14ac:dyDescent="0.3">
      <c r="A740" s="3">
        <v>830</v>
      </c>
      <c r="B740" s="4">
        <v>46147</v>
      </c>
      <c r="C740" s="5">
        <f>YEAR(SalesDataTable[[#This Row],[Order Date]])</f>
        <v>2026</v>
      </c>
      <c r="D740" s="6" t="str">
        <f>"Q"&amp;ROUNDUP(MONTH(SalesDataTable[[#This Row],[Order Date]])/3,0)</f>
        <v>Q2</v>
      </c>
      <c r="E740" s="5">
        <f>MONTH(SalesDataTable[[#This Row],[Order Date]])</f>
        <v>5</v>
      </c>
      <c r="F740" s="6" t="str">
        <f>TEXT(SalesDataTable[[#This Row],[Order Date]],"MMM")</f>
        <v>May</v>
      </c>
      <c r="G740" s="5" t="s">
        <v>40</v>
      </c>
      <c r="H740" s="5" t="s">
        <v>53</v>
      </c>
      <c r="I740" s="5" t="s">
        <v>22</v>
      </c>
      <c r="J740" s="5" t="s">
        <v>36</v>
      </c>
      <c r="K740" s="5" t="s">
        <v>24</v>
      </c>
      <c r="L740" s="5" t="s">
        <v>42</v>
      </c>
      <c r="M740" s="7">
        <v>2</v>
      </c>
      <c r="N740" s="8">
        <v>50.4</v>
      </c>
      <c r="O740" s="8">
        <f>SalesDataTable[[#This Row],[Units Sold]]*SalesDataTable[[#This Row],[Unit Price]]</f>
        <v>100.8</v>
      </c>
      <c r="P740" s="9">
        <v>0</v>
      </c>
      <c r="Q740" s="21">
        <f>SalesDataTable[[#This Row],[Units Sold]]*SalesDataTable[[#This Row],[Unit Price]]*SalesDataTable[[#This Row],[Discount %]]</f>
        <v>0</v>
      </c>
      <c r="R740" s="8">
        <v>22.21</v>
      </c>
      <c r="S740" s="8">
        <f t="shared" si="44"/>
        <v>100.8</v>
      </c>
      <c r="T740" s="8">
        <f t="shared" si="45"/>
        <v>44.42</v>
      </c>
      <c r="U740" s="8">
        <f t="shared" si="46"/>
        <v>56.379999999999995</v>
      </c>
      <c r="V740" s="10">
        <f t="shared" si="47"/>
        <v>0.55932539682539684</v>
      </c>
    </row>
    <row r="741" spans="1:22" ht="15.6" x14ac:dyDescent="0.3">
      <c r="A741" s="3">
        <v>4320</v>
      </c>
      <c r="B741" s="4">
        <v>46147</v>
      </c>
      <c r="C741" s="5">
        <f>YEAR(SalesDataTable[[#This Row],[Order Date]])</f>
        <v>2026</v>
      </c>
      <c r="D741" s="6" t="str">
        <f>"Q"&amp;ROUNDUP(MONTH(SalesDataTable[[#This Row],[Order Date]])/3,0)</f>
        <v>Q2</v>
      </c>
      <c r="E741" s="5">
        <f>MONTH(SalesDataTable[[#This Row],[Order Date]])</f>
        <v>5</v>
      </c>
      <c r="F741" s="6" t="str">
        <f>TEXT(SalesDataTable[[#This Row],[Order Date]],"MMM")</f>
        <v>May</v>
      </c>
      <c r="G741" s="5" t="s">
        <v>26</v>
      </c>
      <c r="H741" s="5" t="s">
        <v>47</v>
      </c>
      <c r="I741" s="5" t="s">
        <v>22</v>
      </c>
      <c r="J741" s="5" t="s">
        <v>23</v>
      </c>
      <c r="K741" s="5" t="s">
        <v>34</v>
      </c>
      <c r="L741" s="5" t="s">
        <v>68</v>
      </c>
      <c r="M741" s="7">
        <v>2</v>
      </c>
      <c r="N741" s="8">
        <v>165.17</v>
      </c>
      <c r="O741" s="8">
        <f>SalesDataTable[[#This Row],[Units Sold]]*SalesDataTable[[#This Row],[Unit Price]]</f>
        <v>330.34</v>
      </c>
      <c r="P741" s="9">
        <v>0</v>
      </c>
      <c r="Q741" s="21">
        <f>SalesDataTable[[#This Row],[Units Sold]]*SalesDataTable[[#This Row],[Unit Price]]*SalesDataTable[[#This Row],[Discount %]]</f>
        <v>0</v>
      </c>
      <c r="R741" s="8">
        <v>87.78</v>
      </c>
      <c r="S741" s="8">
        <f t="shared" si="44"/>
        <v>330.34</v>
      </c>
      <c r="T741" s="8">
        <f t="shared" si="45"/>
        <v>175.56</v>
      </c>
      <c r="U741" s="8">
        <f t="shared" si="46"/>
        <v>154.77999999999997</v>
      </c>
      <c r="V741" s="10">
        <f t="shared" si="47"/>
        <v>0.46854755706242052</v>
      </c>
    </row>
    <row r="742" spans="1:22" ht="15.6" x14ac:dyDescent="0.3">
      <c r="A742" s="3">
        <v>4386</v>
      </c>
      <c r="B742" s="4">
        <v>46147</v>
      </c>
      <c r="C742" s="5">
        <f>YEAR(SalesDataTable[[#This Row],[Order Date]])</f>
        <v>2026</v>
      </c>
      <c r="D742" s="6" t="str">
        <f>"Q"&amp;ROUNDUP(MONTH(SalesDataTable[[#This Row],[Order Date]])/3,0)</f>
        <v>Q2</v>
      </c>
      <c r="E742" s="5">
        <f>MONTH(SalesDataTable[[#This Row],[Order Date]])</f>
        <v>5</v>
      </c>
      <c r="F742" s="6" t="str">
        <f>TEXT(SalesDataTable[[#This Row],[Order Date]],"MMM")</f>
        <v>May</v>
      </c>
      <c r="G742" s="5" t="s">
        <v>20</v>
      </c>
      <c r="H742" s="5" t="s">
        <v>70</v>
      </c>
      <c r="I742" s="5" t="s">
        <v>22</v>
      </c>
      <c r="J742" s="5" t="s">
        <v>23</v>
      </c>
      <c r="K742" s="5" t="s">
        <v>29</v>
      </c>
      <c r="L742" s="5" t="s">
        <v>66</v>
      </c>
      <c r="M742" s="7">
        <v>1</v>
      </c>
      <c r="N742" s="8">
        <v>69.819999999999993</v>
      </c>
      <c r="O742" s="8">
        <f>SalesDataTable[[#This Row],[Units Sold]]*SalesDataTable[[#This Row],[Unit Price]]</f>
        <v>69.819999999999993</v>
      </c>
      <c r="P742" s="9">
        <v>0.05</v>
      </c>
      <c r="Q742" s="21">
        <f>SalesDataTable[[#This Row],[Units Sold]]*SalesDataTable[[#This Row],[Unit Price]]*SalesDataTable[[#This Row],[Discount %]]</f>
        <v>3.4909999999999997</v>
      </c>
      <c r="R742" s="8">
        <v>33.29</v>
      </c>
      <c r="S742" s="8">
        <f t="shared" si="44"/>
        <v>66.328999999999994</v>
      </c>
      <c r="T742" s="8">
        <f t="shared" si="45"/>
        <v>33.29</v>
      </c>
      <c r="U742" s="8">
        <f t="shared" si="46"/>
        <v>33.038999999999994</v>
      </c>
      <c r="V742" s="10">
        <f t="shared" si="47"/>
        <v>0.49810791659756665</v>
      </c>
    </row>
    <row r="743" spans="1:22" ht="15.6" x14ac:dyDescent="0.3">
      <c r="A743" s="3">
        <v>4602</v>
      </c>
      <c r="B743" s="4">
        <v>46147</v>
      </c>
      <c r="C743" s="5">
        <f>YEAR(SalesDataTable[[#This Row],[Order Date]])</f>
        <v>2026</v>
      </c>
      <c r="D743" s="6" t="str">
        <f>"Q"&amp;ROUNDUP(MONTH(SalesDataTable[[#This Row],[Order Date]])/3,0)</f>
        <v>Q2</v>
      </c>
      <c r="E743" s="5">
        <f>MONTH(SalesDataTable[[#This Row],[Order Date]])</f>
        <v>5</v>
      </c>
      <c r="F743" s="6" t="str">
        <f>TEXT(SalesDataTable[[#This Row],[Order Date]],"MMM")</f>
        <v>May</v>
      </c>
      <c r="G743" s="5" t="s">
        <v>26</v>
      </c>
      <c r="H743" s="5" t="s">
        <v>63</v>
      </c>
      <c r="I743" s="5" t="s">
        <v>48</v>
      </c>
      <c r="J743" s="5" t="s">
        <v>33</v>
      </c>
      <c r="K743" s="5" t="s">
        <v>34</v>
      </c>
      <c r="L743" s="5" t="s">
        <v>64</v>
      </c>
      <c r="M743" s="7">
        <v>2</v>
      </c>
      <c r="N743" s="8">
        <v>131.36000000000001</v>
      </c>
      <c r="O743" s="8">
        <f>SalesDataTable[[#This Row],[Units Sold]]*SalesDataTable[[#This Row],[Unit Price]]</f>
        <v>262.72000000000003</v>
      </c>
      <c r="P743" s="9">
        <v>0.1</v>
      </c>
      <c r="Q743" s="21">
        <f>SalesDataTable[[#This Row],[Units Sold]]*SalesDataTable[[#This Row],[Unit Price]]*SalesDataTable[[#This Row],[Discount %]]</f>
        <v>26.272000000000006</v>
      </c>
      <c r="R743" s="8">
        <v>65.3</v>
      </c>
      <c r="S743" s="8">
        <f t="shared" si="44"/>
        <v>236.44800000000004</v>
      </c>
      <c r="T743" s="8">
        <f t="shared" si="45"/>
        <v>130.6</v>
      </c>
      <c r="U743" s="8">
        <f t="shared" si="46"/>
        <v>105.84800000000004</v>
      </c>
      <c r="V743" s="10">
        <f t="shared" si="47"/>
        <v>0.4476586818243336</v>
      </c>
    </row>
    <row r="744" spans="1:22" ht="15.6" x14ac:dyDescent="0.3">
      <c r="A744" s="3">
        <v>5190</v>
      </c>
      <c r="B744" s="4">
        <v>46147</v>
      </c>
      <c r="C744" s="5">
        <f>YEAR(SalesDataTable[[#This Row],[Order Date]])</f>
        <v>2026</v>
      </c>
      <c r="D744" s="6" t="str">
        <f>"Q"&amp;ROUNDUP(MONTH(SalesDataTable[[#This Row],[Order Date]])/3,0)</f>
        <v>Q2</v>
      </c>
      <c r="E744" s="5">
        <f>MONTH(SalesDataTable[[#This Row],[Order Date]])</f>
        <v>5</v>
      </c>
      <c r="F744" s="6" t="str">
        <f>TEXT(SalesDataTable[[#This Row],[Order Date]],"MMM")</f>
        <v>May</v>
      </c>
      <c r="G744" s="5" t="s">
        <v>40</v>
      </c>
      <c r="H744" s="5" t="s">
        <v>53</v>
      </c>
      <c r="I744" s="5" t="s">
        <v>28</v>
      </c>
      <c r="J744" s="5" t="s">
        <v>23</v>
      </c>
      <c r="K744" s="5" t="s">
        <v>29</v>
      </c>
      <c r="L744" s="5" t="s">
        <v>30</v>
      </c>
      <c r="M744" s="7">
        <v>15</v>
      </c>
      <c r="N744" s="8">
        <v>93.65</v>
      </c>
      <c r="O744" s="8">
        <f>SalesDataTable[[#This Row],[Units Sold]]*SalesDataTable[[#This Row],[Unit Price]]</f>
        <v>1404.75</v>
      </c>
      <c r="P744" s="9">
        <v>0.1</v>
      </c>
      <c r="Q744" s="21">
        <f>SalesDataTable[[#This Row],[Units Sold]]*SalesDataTable[[#This Row],[Unit Price]]*SalesDataTable[[#This Row],[Discount %]]</f>
        <v>140.47499999999999</v>
      </c>
      <c r="R744" s="8">
        <v>44.89</v>
      </c>
      <c r="S744" s="8">
        <f t="shared" si="44"/>
        <v>1264.2750000000001</v>
      </c>
      <c r="T744" s="8">
        <f t="shared" si="45"/>
        <v>673.35</v>
      </c>
      <c r="U744" s="8">
        <f t="shared" si="46"/>
        <v>590.92500000000007</v>
      </c>
      <c r="V744" s="10">
        <f t="shared" si="47"/>
        <v>0.46740226612089936</v>
      </c>
    </row>
    <row r="745" spans="1:22" ht="15.6" x14ac:dyDescent="0.3">
      <c r="A745" s="3">
        <v>393</v>
      </c>
      <c r="B745" s="4">
        <v>46148</v>
      </c>
      <c r="C745" s="5">
        <f>YEAR(SalesDataTable[[#This Row],[Order Date]])</f>
        <v>2026</v>
      </c>
      <c r="D745" s="6" t="str">
        <f>"Q"&amp;ROUNDUP(MONTH(SalesDataTable[[#This Row],[Order Date]])/3,0)</f>
        <v>Q2</v>
      </c>
      <c r="E745" s="5">
        <f>MONTH(SalesDataTable[[#This Row],[Order Date]])</f>
        <v>5</v>
      </c>
      <c r="F745" s="6" t="str">
        <f>TEXT(SalesDataTable[[#This Row],[Order Date]],"MMM")</f>
        <v>May</v>
      </c>
      <c r="G745" s="5" t="s">
        <v>26</v>
      </c>
      <c r="H745" s="5" t="s">
        <v>63</v>
      </c>
      <c r="I745" s="5" t="s">
        <v>48</v>
      </c>
      <c r="J745" s="5" t="s">
        <v>33</v>
      </c>
      <c r="K745" s="5" t="s">
        <v>43</v>
      </c>
      <c r="L745" s="5" t="s">
        <v>49</v>
      </c>
      <c r="M745" s="7">
        <v>3</v>
      </c>
      <c r="N745" s="8">
        <v>199.93</v>
      </c>
      <c r="O745" s="8">
        <f>SalesDataTable[[#This Row],[Units Sold]]*SalesDataTable[[#This Row],[Unit Price]]</f>
        <v>599.79</v>
      </c>
      <c r="P745" s="9">
        <v>0</v>
      </c>
      <c r="Q745" s="21">
        <f>SalesDataTable[[#This Row],[Units Sold]]*SalesDataTable[[#This Row],[Unit Price]]*SalesDataTable[[#This Row],[Discount %]]</f>
        <v>0</v>
      </c>
      <c r="R745" s="8">
        <v>104.86</v>
      </c>
      <c r="S745" s="8">
        <f t="shared" si="44"/>
        <v>599.79</v>
      </c>
      <c r="T745" s="8">
        <f t="shared" si="45"/>
        <v>314.58</v>
      </c>
      <c r="U745" s="8">
        <f t="shared" si="46"/>
        <v>285.20999999999998</v>
      </c>
      <c r="V745" s="10">
        <f t="shared" si="47"/>
        <v>0.47551643075076278</v>
      </c>
    </row>
    <row r="746" spans="1:22" ht="15.6" x14ac:dyDescent="0.3">
      <c r="A746" s="3">
        <v>812</v>
      </c>
      <c r="B746" s="4">
        <v>46148</v>
      </c>
      <c r="C746" s="5">
        <f>YEAR(SalesDataTable[[#This Row],[Order Date]])</f>
        <v>2026</v>
      </c>
      <c r="D746" s="6" t="str">
        <f>"Q"&amp;ROUNDUP(MONTH(SalesDataTable[[#This Row],[Order Date]])/3,0)</f>
        <v>Q2</v>
      </c>
      <c r="E746" s="5">
        <f>MONTH(SalesDataTable[[#This Row],[Order Date]])</f>
        <v>5</v>
      </c>
      <c r="F746" s="6" t="str">
        <f>TEXT(SalesDataTable[[#This Row],[Order Date]],"MMM")</f>
        <v>May</v>
      </c>
      <c r="G746" s="5" t="s">
        <v>20</v>
      </c>
      <c r="H746" s="5" t="s">
        <v>21</v>
      </c>
      <c r="I746" s="5" t="s">
        <v>22</v>
      </c>
      <c r="J746" s="5" t="s">
        <v>33</v>
      </c>
      <c r="K746" s="5" t="s">
        <v>29</v>
      </c>
      <c r="L746" s="5" t="s">
        <v>66</v>
      </c>
      <c r="M746" s="7">
        <v>5</v>
      </c>
      <c r="N746" s="8">
        <v>70.150000000000006</v>
      </c>
      <c r="O746" s="8">
        <f>SalesDataTable[[#This Row],[Units Sold]]*SalesDataTable[[#This Row],[Unit Price]]</f>
        <v>350.75</v>
      </c>
      <c r="P746" s="9">
        <v>0</v>
      </c>
      <c r="Q746" s="21">
        <f>SalesDataTable[[#This Row],[Units Sold]]*SalesDataTable[[#This Row],[Unit Price]]*SalesDataTable[[#This Row],[Discount %]]</f>
        <v>0</v>
      </c>
      <c r="R746" s="8">
        <v>32.700000000000003</v>
      </c>
      <c r="S746" s="8">
        <f t="shared" si="44"/>
        <v>350.75</v>
      </c>
      <c r="T746" s="8">
        <f t="shared" si="45"/>
        <v>163.5</v>
      </c>
      <c r="U746" s="8">
        <f t="shared" si="46"/>
        <v>187.25</v>
      </c>
      <c r="V746" s="10">
        <f t="shared" si="47"/>
        <v>0.53385602280826805</v>
      </c>
    </row>
    <row r="747" spans="1:22" ht="15.6" x14ac:dyDescent="0.3">
      <c r="A747" s="3">
        <v>1297</v>
      </c>
      <c r="B747" s="4">
        <v>46148</v>
      </c>
      <c r="C747" s="5">
        <f>YEAR(SalesDataTable[[#This Row],[Order Date]])</f>
        <v>2026</v>
      </c>
      <c r="D747" s="6" t="str">
        <f>"Q"&amp;ROUNDUP(MONTH(SalesDataTable[[#This Row],[Order Date]])/3,0)</f>
        <v>Q2</v>
      </c>
      <c r="E747" s="5">
        <f>MONTH(SalesDataTable[[#This Row],[Order Date]])</f>
        <v>5</v>
      </c>
      <c r="F747" s="6" t="str">
        <f>TEXT(SalesDataTable[[#This Row],[Order Date]],"MMM")</f>
        <v>May</v>
      </c>
      <c r="G747" s="5" t="s">
        <v>31</v>
      </c>
      <c r="H747" s="5" t="s">
        <v>32</v>
      </c>
      <c r="I747" s="5" t="s">
        <v>39</v>
      </c>
      <c r="J747" s="5" t="s">
        <v>33</v>
      </c>
      <c r="K747" s="5" t="s">
        <v>54</v>
      </c>
      <c r="L747" s="5" t="s">
        <v>62</v>
      </c>
      <c r="M747" s="7">
        <v>2</v>
      </c>
      <c r="N747" s="8">
        <v>35.86</v>
      </c>
      <c r="O747" s="8">
        <f>SalesDataTable[[#This Row],[Units Sold]]*SalesDataTable[[#This Row],[Unit Price]]</f>
        <v>71.72</v>
      </c>
      <c r="P747" s="9">
        <v>0</v>
      </c>
      <c r="Q747" s="21">
        <f>SalesDataTable[[#This Row],[Units Sold]]*SalesDataTable[[#This Row],[Unit Price]]*SalesDataTable[[#This Row],[Discount %]]</f>
        <v>0</v>
      </c>
      <c r="R747" s="8">
        <v>13.9</v>
      </c>
      <c r="S747" s="8">
        <f t="shared" si="44"/>
        <v>71.72</v>
      </c>
      <c r="T747" s="8">
        <f t="shared" si="45"/>
        <v>27.8</v>
      </c>
      <c r="U747" s="8">
        <f t="shared" si="46"/>
        <v>43.92</v>
      </c>
      <c r="V747" s="10">
        <f t="shared" si="47"/>
        <v>0.61238148354712774</v>
      </c>
    </row>
    <row r="748" spans="1:22" ht="15.6" x14ac:dyDescent="0.3">
      <c r="A748" s="3">
        <v>1574</v>
      </c>
      <c r="B748" s="4">
        <v>46148</v>
      </c>
      <c r="C748" s="5">
        <f>YEAR(SalesDataTable[[#This Row],[Order Date]])</f>
        <v>2026</v>
      </c>
      <c r="D748" s="6" t="str">
        <f>"Q"&amp;ROUNDUP(MONTH(SalesDataTable[[#This Row],[Order Date]])/3,0)</f>
        <v>Q2</v>
      </c>
      <c r="E748" s="5">
        <f>MONTH(SalesDataTable[[#This Row],[Order Date]])</f>
        <v>5</v>
      </c>
      <c r="F748" s="6" t="str">
        <f>TEXT(SalesDataTable[[#This Row],[Order Date]],"MMM")</f>
        <v>May</v>
      </c>
      <c r="G748" s="5" t="s">
        <v>26</v>
      </c>
      <c r="H748" s="5" t="s">
        <v>47</v>
      </c>
      <c r="I748" s="5" t="s">
        <v>22</v>
      </c>
      <c r="J748" s="5" t="s">
        <v>23</v>
      </c>
      <c r="K748" s="5" t="s">
        <v>29</v>
      </c>
      <c r="L748" s="5" t="s">
        <v>30</v>
      </c>
      <c r="M748" s="7">
        <v>1</v>
      </c>
      <c r="N748" s="8">
        <v>92.27</v>
      </c>
      <c r="O748" s="8">
        <f>SalesDataTable[[#This Row],[Units Sold]]*SalesDataTable[[#This Row],[Unit Price]]</f>
        <v>92.27</v>
      </c>
      <c r="P748" s="9">
        <v>0</v>
      </c>
      <c r="Q748" s="21">
        <f>SalesDataTable[[#This Row],[Units Sold]]*SalesDataTable[[#This Row],[Unit Price]]*SalesDataTable[[#This Row],[Discount %]]</f>
        <v>0</v>
      </c>
      <c r="R748" s="8">
        <v>46.5</v>
      </c>
      <c r="S748" s="8">
        <f t="shared" si="44"/>
        <v>92.27</v>
      </c>
      <c r="T748" s="8">
        <f t="shared" si="45"/>
        <v>46.5</v>
      </c>
      <c r="U748" s="8">
        <f t="shared" si="46"/>
        <v>45.769999999999996</v>
      </c>
      <c r="V748" s="10">
        <f t="shared" si="47"/>
        <v>0.49604421805570603</v>
      </c>
    </row>
    <row r="749" spans="1:22" ht="15.6" x14ac:dyDescent="0.3">
      <c r="A749" s="3">
        <v>3060</v>
      </c>
      <c r="B749" s="4">
        <v>46148</v>
      </c>
      <c r="C749" s="5">
        <f>YEAR(SalesDataTable[[#This Row],[Order Date]])</f>
        <v>2026</v>
      </c>
      <c r="D749" s="6" t="str">
        <f>"Q"&amp;ROUNDUP(MONTH(SalesDataTable[[#This Row],[Order Date]])/3,0)</f>
        <v>Q2</v>
      </c>
      <c r="E749" s="5">
        <f>MONTH(SalesDataTable[[#This Row],[Order Date]])</f>
        <v>5</v>
      </c>
      <c r="F749" s="6" t="str">
        <f>TEXT(SalesDataTable[[#This Row],[Order Date]],"MMM")</f>
        <v>May</v>
      </c>
      <c r="G749" s="5" t="s">
        <v>26</v>
      </c>
      <c r="H749" s="5" t="s">
        <v>47</v>
      </c>
      <c r="I749" s="5" t="s">
        <v>28</v>
      </c>
      <c r="J749" s="5" t="s">
        <v>36</v>
      </c>
      <c r="K749" s="5" t="s">
        <v>29</v>
      </c>
      <c r="L749" s="5" t="s">
        <v>57</v>
      </c>
      <c r="M749" s="7">
        <v>6</v>
      </c>
      <c r="N749" s="8">
        <v>157.31</v>
      </c>
      <c r="O749" s="8">
        <f>SalesDataTable[[#This Row],[Units Sold]]*SalesDataTable[[#This Row],[Unit Price]]</f>
        <v>943.86</v>
      </c>
      <c r="P749" s="9">
        <v>0.15</v>
      </c>
      <c r="Q749" s="21">
        <f>SalesDataTable[[#This Row],[Units Sold]]*SalesDataTable[[#This Row],[Unit Price]]*SalesDataTable[[#This Row],[Discount %]]</f>
        <v>141.57900000000001</v>
      </c>
      <c r="R749" s="8">
        <v>80.34</v>
      </c>
      <c r="S749" s="8">
        <f t="shared" si="44"/>
        <v>802.28099999999995</v>
      </c>
      <c r="T749" s="8">
        <f t="shared" si="45"/>
        <v>482.04</v>
      </c>
      <c r="U749" s="8">
        <f t="shared" si="46"/>
        <v>320.24099999999993</v>
      </c>
      <c r="V749" s="10">
        <f t="shared" si="47"/>
        <v>0.3991631361081715</v>
      </c>
    </row>
    <row r="750" spans="1:22" ht="15.6" x14ac:dyDescent="0.3">
      <c r="A750" s="3">
        <v>3490</v>
      </c>
      <c r="B750" s="4">
        <v>46148</v>
      </c>
      <c r="C750" s="5">
        <f>YEAR(SalesDataTable[[#This Row],[Order Date]])</f>
        <v>2026</v>
      </c>
      <c r="D750" s="6" t="str">
        <f>"Q"&amp;ROUNDUP(MONTH(SalesDataTable[[#This Row],[Order Date]])/3,0)</f>
        <v>Q2</v>
      </c>
      <c r="E750" s="5">
        <f>MONTH(SalesDataTable[[#This Row],[Order Date]])</f>
        <v>5</v>
      </c>
      <c r="F750" s="6" t="str">
        <f>TEXT(SalesDataTable[[#This Row],[Order Date]],"MMM")</f>
        <v>May</v>
      </c>
      <c r="G750" s="5" t="s">
        <v>26</v>
      </c>
      <c r="H750" s="5" t="s">
        <v>61</v>
      </c>
      <c r="I750" s="5" t="s">
        <v>22</v>
      </c>
      <c r="J750" s="5" t="s">
        <v>33</v>
      </c>
      <c r="K750" s="5" t="s">
        <v>34</v>
      </c>
      <c r="L750" s="5" t="s">
        <v>52</v>
      </c>
      <c r="M750" s="7">
        <v>2</v>
      </c>
      <c r="N750" s="8">
        <v>46.18</v>
      </c>
      <c r="O750" s="8">
        <f>SalesDataTable[[#This Row],[Units Sold]]*SalesDataTable[[#This Row],[Unit Price]]</f>
        <v>92.36</v>
      </c>
      <c r="P750" s="9">
        <v>0.05</v>
      </c>
      <c r="Q750" s="21">
        <f>SalesDataTable[[#This Row],[Units Sold]]*SalesDataTable[[#This Row],[Unit Price]]*SalesDataTable[[#This Row],[Discount %]]</f>
        <v>4.6180000000000003</v>
      </c>
      <c r="R750" s="8">
        <v>17.899999999999999</v>
      </c>
      <c r="S750" s="8">
        <f t="shared" si="44"/>
        <v>87.74199999999999</v>
      </c>
      <c r="T750" s="8">
        <f t="shared" si="45"/>
        <v>35.799999999999997</v>
      </c>
      <c r="U750" s="8">
        <f t="shared" si="46"/>
        <v>51.941999999999993</v>
      </c>
      <c r="V750" s="10">
        <f t="shared" si="47"/>
        <v>0.59198559412823959</v>
      </c>
    </row>
    <row r="751" spans="1:22" ht="15.6" x14ac:dyDescent="0.3">
      <c r="A751" s="3">
        <v>3654</v>
      </c>
      <c r="B751" s="4">
        <v>46148</v>
      </c>
      <c r="C751" s="5">
        <f>YEAR(SalesDataTable[[#This Row],[Order Date]])</f>
        <v>2026</v>
      </c>
      <c r="D751" s="6" t="str">
        <f>"Q"&amp;ROUNDUP(MONTH(SalesDataTable[[#This Row],[Order Date]])/3,0)</f>
        <v>Q2</v>
      </c>
      <c r="E751" s="5">
        <f>MONTH(SalesDataTable[[#This Row],[Order Date]])</f>
        <v>5</v>
      </c>
      <c r="F751" s="6" t="str">
        <f>TEXT(SalesDataTable[[#This Row],[Order Date]],"MMM")</f>
        <v>May</v>
      </c>
      <c r="G751" s="5" t="s">
        <v>31</v>
      </c>
      <c r="H751" s="5" t="s">
        <v>59</v>
      </c>
      <c r="I751" s="5" t="s">
        <v>22</v>
      </c>
      <c r="J751" s="5" t="s">
        <v>36</v>
      </c>
      <c r="K751" s="5" t="s">
        <v>24</v>
      </c>
      <c r="L751" s="5" t="s">
        <v>42</v>
      </c>
      <c r="M751" s="7">
        <v>1</v>
      </c>
      <c r="N751" s="8">
        <v>51.44</v>
      </c>
      <c r="O751" s="8">
        <f>SalesDataTable[[#This Row],[Units Sold]]*SalesDataTable[[#This Row],[Unit Price]]</f>
        <v>51.44</v>
      </c>
      <c r="P751" s="9">
        <v>0.1</v>
      </c>
      <c r="Q751" s="21">
        <f>SalesDataTable[[#This Row],[Units Sold]]*SalesDataTable[[#This Row],[Unit Price]]*SalesDataTable[[#This Row],[Discount %]]</f>
        <v>5.1440000000000001</v>
      </c>
      <c r="R751" s="8">
        <v>22.88</v>
      </c>
      <c r="S751" s="8">
        <f t="shared" si="44"/>
        <v>46.295999999999999</v>
      </c>
      <c r="T751" s="8">
        <f t="shared" si="45"/>
        <v>22.88</v>
      </c>
      <c r="U751" s="8">
        <f t="shared" si="46"/>
        <v>23.416</v>
      </c>
      <c r="V751" s="10">
        <f t="shared" si="47"/>
        <v>0.50578883704855715</v>
      </c>
    </row>
    <row r="752" spans="1:22" ht="15.6" x14ac:dyDescent="0.3">
      <c r="A752" s="3">
        <v>4209</v>
      </c>
      <c r="B752" s="4">
        <v>46148</v>
      </c>
      <c r="C752" s="5">
        <f>YEAR(SalesDataTable[[#This Row],[Order Date]])</f>
        <v>2026</v>
      </c>
      <c r="D752" s="6" t="str">
        <f>"Q"&amp;ROUNDUP(MONTH(SalesDataTable[[#This Row],[Order Date]])/3,0)</f>
        <v>Q2</v>
      </c>
      <c r="E752" s="5">
        <f>MONTH(SalesDataTable[[#This Row],[Order Date]])</f>
        <v>5</v>
      </c>
      <c r="F752" s="6" t="str">
        <f>TEXT(SalesDataTable[[#This Row],[Order Date]],"MMM")</f>
        <v>May</v>
      </c>
      <c r="G752" s="5" t="s">
        <v>26</v>
      </c>
      <c r="H752" s="5" t="s">
        <v>27</v>
      </c>
      <c r="I752" s="5" t="s">
        <v>22</v>
      </c>
      <c r="J752" s="5" t="s">
        <v>33</v>
      </c>
      <c r="K752" s="5" t="s">
        <v>54</v>
      </c>
      <c r="L752" s="5" t="s">
        <v>65</v>
      </c>
      <c r="M752" s="7">
        <v>2</v>
      </c>
      <c r="N752" s="8">
        <v>50.97</v>
      </c>
      <c r="O752" s="8">
        <f>SalesDataTable[[#This Row],[Units Sold]]*SalesDataTable[[#This Row],[Unit Price]]</f>
        <v>101.94</v>
      </c>
      <c r="P752" s="9">
        <v>0.05</v>
      </c>
      <c r="Q752" s="21">
        <f>SalesDataTable[[#This Row],[Units Sold]]*SalesDataTable[[#This Row],[Unit Price]]*SalesDataTable[[#This Row],[Discount %]]</f>
        <v>5.0970000000000004</v>
      </c>
      <c r="R752" s="8">
        <v>21.67</v>
      </c>
      <c r="S752" s="8">
        <f t="shared" si="44"/>
        <v>96.842999999999989</v>
      </c>
      <c r="T752" s="8">
        <f t="shared" si="45"/>
        <v>43.34</v>
      </c>
      <c r="U752" s="8">
        <f t="shared" si="46"/>
        <v>53.502999999999986</v>
      </c>
      <c r="V752" s="10">
        <f t="shared" si="47"/>
        <v>0.55247152607829153</v>
      </c>
    </row>
    <row r="753" spans="1:22" ht="15.6" x14ac:dyDescent="0.3">
      <c r="A753" s="3">
        <v>4227</v>
      </c>
      <c r="B753" s="4">
        <v>46148</v>
      </c>
      <c r="C753" s="5">
        <f>YEAR(SalesDataTable[[#This Row],[Order Date]])</f>
        <v>2026</v>
      </c>
      <c r="D753" s="6" t="str">
        <f>"Q"&amp;ROUNDUP(MONTH(SalesDataTable[[#This Row],[Order Date]])/3,0)</f>
        <v>Q2</v>
      </c>
      <c r="E753" s="5">
        <f>MONTH(SalesDataTable[[#This Row],[Order Date]])</f>
        <v>5</v>
      </c>
      <c r="F753" s="6" t="str">
        <f>TEXT(SalesDataTable[[#This Row],[Order Date]],"MMM")</f>
        <v>May</v>
      </c>
      <c r="G753" s="5" t="s">
        <v>26</v>
      </c>
      <c r="H753" s="5" t="s">
        <v>27</v>
      </c>
      <c r="I753" s="5" t="s">
        <v>22</v>
      </c>
      <c r="J753" s="5" t="s">
        <v>33</v>
      </c>
      <c r="K753" s="5" t="s">
        <v>24</v>
      </c>
      <c r="L753" s="5" t="s">
        <v>46</v>
      </c>
      <c r="M753" s="7">
        <v>2</v>
      </c>
      <c r="N753" s="8">
        <v>40.549999999999997</v>
      </c>
      <c r="O753" s="8">
        <f>SalesDataTable[[#This Row],[Units Sold]]*SalesDataTable[[#This Row],[Unit Price]]</f>
        <v>81.099999999999994</v>
      </c>
      <c r="P753" s="9">
        <v>0</v>
      </c>
      <c r="Q753" s="21">
        <f>SalesDataTable[[#This Row],[Units Sold]]*SalesDataTable[[#This Row],[Unit Price]]*SalesDataTable[[#This Row],[Discount %]]</f>
        <v>0</v>
      </c>
      <c r="R753" s="8">
        <v>16.52</v>
      </c>
      <c r="S753" s="8">
        <f t="shared" si="44"/>
        <v>81.099999999999994</v>
      </c>
      <c r="T753" s="8">
        <f t="shared" si="45"/>
        <v>33.04</v>
      </c>
      <c r="U753" s="8">
        <f t="shared" si="46"/>
        <v>48.059999999999995</v>
      </c>
      <c r="V753" s="10">
        <f t="shared" si="47"/>
        <v>0.59260172626387175</v>
      </c>
    </row>
    <row r="754" spans="1:22" ht="15.6" x14ac:dyDescent="0.3">
      <c r="A754" s="3">
        <v>4247</v>
      </c>
      <c r="B754" s="4">
        <v>46148</v>
      </c>
      <c r="C754" s="5">
        <f>YEAR(SalesDataTable[[#This Row],[Order Date]])</f>
        <v>2026</v>
      </c>
      <c r="D754" s="6" t="str">
        <f>"Q"&amp;ROUNDUP(MONTH(SalesDataTable[[#This Row],[Order Date]])/3,0)</f>
        <v>Q2</v>
      </c>
      <c r="E754" s="5">
        <f>MONTH(SalesDataTable[[#This Row],[Order Date]])</f>
        <v>5</v>
      </c>
      <c r="F754" s="6" t="str">
        <f>TEXT(SalesDataTable[[#This Row],[Order Date]],"MMM")</f>
        <v>May</v>
      </c>
      <c r="G754" s="5" t="s">
        <v>31</v>
      </c>
      <c r="H754" s="5" t="s">
        <v>72</v>
      </c>
      <c r="I754" s="5" t="s">
        <v>22</v>
      </c>
      <c r="J754" s="5" t="s">
        <v>33</v>
      </c>
      <c r="K754" s="5" t="s">
        <v>24</v>
      </c>
      <c r="L754" s="5" t="s">
        <v>42</v>
      </c>
      <c r="M754" s="7">
        <v>2</v>
      </c>
      <c r="N754" s="8">
        <v>51.3</v>
      </c>
      <c r="O754" s="8">
        <f>SalesDataTable[[#This Row],[Units Sold]]*SalesDataTable[[#This Row],[Unit Price]]</f>
        <v>102.6</v>
      </c>
      <c r="P754" s="9">
        <v>0</v>
      </c>
      <c r="Q754" s="21">
        <f>SalesDataTable[[#This Row],[Units Sold]]*SalesDataTable[[#This Row],[Unit Price]]*SalesDataTable[[#This Row],[Discount %]]</f>
        <v>0</v>
      </c>
      <c r="R754" s="8">
        <v>23.12</v>
      </c>
      <c r="S754" s="8">
        <f t="shared" si="44"/>
        <v>102.6</v>
      </c>
      <c r="T754" s="8">
        <f t="shared" si="45"/>
        <v>46.24</v>
      </c>
      <c r="U754" s="8">
        <f t="shared" si="46"/>
        <v>56.359999999999992</v>
      </c>
      <c r="V754" s="10">
        <f t="shared" si="47"/>
        <v>0.54931773879142298</v>
      </c>
    </row>
    <row r="755" spans="1:22" ht="15.6" x14ac:dyDescent="0.3">
      <c r="A755" s="3">
        <v>5196</v>
      </c>
      <c r="B755" s="4">
        <v>46148</v>
      </c>
      <c r="C755" s="5">
        <f>YEAR(SalesDataTable[[#This Row],[Order Date]])</f>
        <v>2026</v>
      </c>
      <c r="D755" s="6" t="str">
        <f>"Q"&amp;ROUNDUP(MONTH(SalesDataTable[[#This Row],[Order Date]])/3,0)</f>
        <v>Q2</v>
      </c>
      <c r="E755" s="5">
        <f>MONTH(SalesDataTable[[#This Row],[Order Date]])</f>
        <v>5</v>
      </c>
      <c r="F755" s="6" t="str">
        <f>TEXT(SalesDataTable[[#This Row],[Order Date]],"MMM")</f>
        <v>May</v>
      </c>
      <c r="G755" s="5" t="s">
        <v>40</v>
      </c>
      <c r="H755" s="5" t="s">
        <v>53</v>
      </c>
      <c r="I755" s="5" t="s">
        <v>22</v>
      </c>
      <c r="J755" s="5" t="s">
        <v>33</v>
      </c>
      <c r="K755" s="5" t="s">
        <v>43</v>
      </c>
      <c r="L755" s="5" t="s">
        <v>60</v>
      </c>
      <c r="M755" s="7">
        <v>3</v>
      </c>
      <c r="N755" s="8">
        <v>82.56</v>
      </c>
      <c r="O755" s="8">
        <f>SalesDataTable[[#This Row],[Units Sold]]*SalesDataTable[[#This Row],[Unit Price]]</f>
        <v>247.68</v>
      </c>
      <c r="P755" s="9">
        <v>0</v>
      </c>
      <c r="Q755" s="21">
        <f>SalesDataTable[[#This Row],[Units Sold]]*SalesDataTable[[#This Row],[Unit Price]]*SalesDataTable[[#This Row],[Discount %]]</f>
        <v>0</v>
      </c>
      <c r="R755" s="8">
        <v>39.99</v>
      </c>
      <c r="S755" s="8">
        <f t="shared" si="44"/>
        <v>247.68</v>
      </c>
      <c r="T755" s="8">
        <f t="shared" si="45"/>
        <v>119.97</v>
      </c>
      <c r="U755" s="8">
        <f t="shared" si="46"/>
        <v>127.71000000000001</v>
      </c>
      <c r="V755" s="10">
        <f t="shared" si="47"/>
        <v>0.515625</v>
      </c>
    </row>
    <row r="756" spans="1:22" ht="15.6" x14ac:dyDescent="0.3">
      <c r="A756" s="3">
        <v>400</v>
      </c>
      <c r="B756" s="4">
        <v>46149</v>
      </c>
      <c r="C756" s="5">
        <f>YEAR(SalesDataTable[[#This Row],[Order Date]])</f>
        <v>2026</v>
      </c>
      <c r="D756" s="6" t="str">
        <f>"Q"&amp;ROUNDUP(MONTH(SalesDataTable[[#This Row],[Order Date]])/3,0)</f>
        <v>Q2</v>
      </c>
      <c r="E756" s="5">
        <f>MONTH(SalesDataTable[[#This Row],[Order Date]])</f>
        <v>5</v>
      </c>
      <c r="F756" s="6" t="str">
        <f>TEXT(SalesDataTable[[#This Row],[Order Date]],"MMM")</f>
        <v>May</v>
      </c>
      <c r="G756" s="5" t="s">
        <v>26</v>
      </c>
      <c r="H756" s="5" t="s">
        <v>63</v>
      </c>
      <c r="I756" s="5" t="s">
        <v>28</v>
      </c>
      <c r="J756" s="5" t="s">
        <v>36</v>
      </c>
      <c r="K756" s="5" t="s">
        <v>29</v>
      </c>
      <c r="L756" s="5" t="s">
        <v>30</v>
      </c>
      <c r="M756" s="7">
        <v>6</v>
      </c>
      <c r="N756" s="8">
        <v>92.66</v>
      </c>
      <c r="O756" s="8">
        <f>SalesDataTable[[#This Row],[Units Sold]]*SalesDataTable[[#This Row],[Unit Price]]</f>
        <v>555.96</v>
      </c>
      <c r="P756" s="9">
        <v>0.15</v>
      </c>
      <c r="Q756" s="21">
        <f>SalesDataTable[[#This Row],[Units Sold]]*SalesDataTable[[#This Row],[Unit Price]]*SalesDataTable[[#This Row],[Discount %]]</f>
        <v>83.394000000000005</v>
      </c>
      <c r="R756" s="8">
        <v>44.71</v>
      </c>
      <c r="S756" s="8">
        <f t="shared" si="44"/>
        <v>472.56600000000003</v>
      </c>
      <c r="T756" s="8">
        <f t="shared" si="45"/>
        <v>268.26</v>
      </c>
      <c r="U756" s="8">
        <f t="shared" si="46"/>
        <v>204.30600000000004</v>
      </c>
      <c r="V756" s="10">
        <f t="shared" si="47"/>
        <v>0.43233326138571126</v>
      </c>
    </row>
    <row r="757" spans="1:22" ht="15.6" x14ac:dyDescent="0.3">
      <c r="A757" s="3">
        <v>829</v>
      </c>
      <c r="B757" s="4">
        <v>46149</v>
      </c>
      <c r="C757" s="5">
        <f>YEAR(SalesDataTable[[#This Row],[Order Date]])</f>
        <v>2026</v>
      </c>
      <c r="D757" s="6" t="str">
        <f>"Q"&amp;ROUNDUP(MONTH(SalesDataTable[[#This Row],[Order Date]])/3,0)</f>
        <v>Q2</v>
      </c>
      <c r="E757" s="5">
        <f>MONTH(SalesDataTable[[#This Row],[Order Date]])</f>
        <v>5</v>
      </c>
      <c r="F757" s="6" t="str">
        <f>TEXT(SalesDataTable[[#This Row],[Order Date]],"MMM")</f>
        <v>May</v>
      </c>
      <c r="G757" s="5" t="s">
        <v>31</v>
      </c>
      <c r="H757" s="5" t="s">
        <v>72</v>
      </c>
      <c r="I757" s="5" t="s">
        <v>48</v>
      </c>
      <c r="J757" s="5" t="s">
        <v>33</v>
      </c>
      <c r="K757" s="5" t="s">
        <v>54</v>
      </c>
      <c r="L757" s="5" t="s">
        <v>55</v>
      </c>
      <c r="M757" s="7">
        <v>1</v>
      </c>
      <c r="N757" s="8">
        <v>39.42</v>
      </c>
      <c r="O757" s="8">
        <f>SalesDataTable[[#This Row],[Units Sold]]*SalesDataTable[[#This Row],[Unit Price]]</f>
        <v>39.42</v>
      </c>
      <c r="P757" s="9">
        <v>0</v>
      </c>
      <c r="Q757" s="21">
        <f>SalesDataTable[[#This Row],[Units Sold]]*SalesDataTable[[#This Row],[Unit Price]]*SalesDataTable[[#This Row],[Discount %]]</f>
        <v>0</v>
      </c>
      <c r="R757" s="8">
        <v>14.86</v>
      </c>
      <c r="S757" s="8">
        <f t="shared" si="44"/>
        <v>39.42</v>
      </c>
      <c r="T757" s="8">
        <f t="shared" si="45"/>
        <v>14.86</v>
      </c>
      <c r="U757" s="8">
        <f t="shared" si="46"/>
        <v>24.560000000000002</v>
      </c>
      <c r="V757" s="10">
        <f t="shared" si="47"/>
        <v>0.62303399289700667</v>
      </c>
    </row>
    <row r="758" spans="1:22" ht="15.6" x14ac:dyDescent="0.3">
      <c r="A758" s="3">
        <v>1236</v>
      </c>
      <c r="B758" s="4">
        <v>46149</v>
      </c>
      <c r="C758" s="5">
        <f>YEAR(SalesDataTable[[#This Row],[Order Date]])</f>
        <v>2026</v>
      </c>
      <c r="D758" s="6" t="str">
        <f>"Q"&amp;ROUNDUP(MONTH(SalesDataTable[[#This Row],[Order Date]])/3,0)</f>
        <v>Q2</v>
      </c>
      <c r="E758" s="5">
        <f>MONTH(SalesDataTable[[#This Row],[Order Date]])</f>
        <v>5</v>
      </c>
      <c r="F758" s="6" t="str">
        <f>TEXT(SalesDataTable[[#This Row],[Order Date]],"MMM")</f>
        <v>May</v>
      </c>
      <c r="G758" s="5" t="s">
        <v>20</v>
      </c>
      <c r="H758" s="5" t="s">
        <v>56</v>
      </c>
      <c r="I758" s="5" t="s">
        <v>39</v>
      </c>
      <c r="J758" s="5" t="s">
        <v>23</v>
      </c>
      <c r="K758" s="5" t="s">
        <v>54</v>
      </c>
      <c r="L758" s="5" t="s">
        <v>58</v>
      </c>
      <c r="M758" s="7">
        <v>2</v>
      </c>
      <c r="N758" s="8">
        <v>124.25</v>
      </c>
      <c r="O758" s="8">
        <f>SalesDataTable[[#This Row],[Units Sold]]*SalesDataTable[[#This Row],[Unit Price]]</f>
        <v>248.5</v>
      </c>
      <c r="P758" s="9">
        <v>0</v>
      </c>
      <c r="Q758" s="21">
        <f>SalesDataTable[[#This Row],[Units Sold]]*SalesDataTable[[#This Row],[Unit Price]]*SalesDataTable[[#This Row],[Discount %]]</f>
        <v>0</v>
      </c>
      <c r="R758" s="8">
        <v>69.510000000000005</v>
      </c>
      <c r="S758" s="8">
        <f t="shared" si="44"/>
        <v>248.5</v>
      </c>
      <c r="T758" s="8">
        <f t="shared" si="45"/>
        <v>139.02000000000001</v>
      </c>
      <c r="U758" s="8">
        <f t="shared" si="46"/>
        <v>109.47999999999999</v>
      </c>
      <c r="V758" s="10">
        <f t="shared" si="47"/>
        <v>0.44056338028169012</v>
      </c>
    </row>
    <row r="759" spans="1:22" ht="15.6" x14ac:dyDescent="0.3">
      <c r="A759" s="3">
        <v>1364</v>
      </c>
      <c r="B759" s="4">
        <v>46149</v>
      </c>
      <c r="C759" s="5">
        <f>YEAR(SalesDataTable[[#This Row],[Order Date]])</f>
        <v>2026</v>
      </c>
      <c r="D759" s="6" t="str">
        <f>"Q"&amp;ROUNDUP(MONTH(SalesDataTable[[#This Row],[Order Date]])/3,0)</f>
        <v>Q2</v>
      </c>
      <c r="E759" s="5">
        <f>MONTH(SalesDataTable[[#This Row],[Order Date]])</f>
        <v>5</v>
      </c>
      <c r="F759" s="6" t="str">
        <f>TEXT(SalesDataTable[[#This Row],[Order Date]],"MMM")</f>
        <v>May</v>
      </c>
      <c r="G759" s="5" t="s">
        <v>26</v>
      </c>
      <c r="H759" s="5" t="s">
        <v>69</v>
      </c>
      <c r="I759" s="5" t="s">
        <v>22</v>
      </c>
      <c r="J759" s="5" t="s">
        <v>33</v>
      </c>
      <c r="K759" s="5" t="s">
        <v>29</v>
      </c>
      <c r="L759" s="5" t="s">
        <v>57</v>
      </c>
      <c r="M759" s="7">
        <v>2</v>
      </c>
      <c r="N759" s="8">
        <v>156.43</v>
      </c>
      <c r="O759" s="8">
        <f>SalesDataTable[[#This Row],[Units Sold]]*SalesDataTable[[#This Row],[Unit Price]]</f>
        <v>312.86</v>
      </c>
      <c r="P759" s="9">
        <v>0</v>
      </c>
      <c r="Q759" s="21">
        <f>SalesDataTable[[#This Row],[Units Sold]]*SalesDataTable[[#This Row],[Unit Price]]*SalesDataTable[[#This Row],[Discount %]]</f>
        <v>0</v>
      </c>
      <c r="R759" s="8">
        <v>78.569999999999993</v>
      </c>
      <c r="S759" s="8">
        <f t="shared" si="44"/>
        <v>312.86</v>
      </c>
      <c r="T759" s="8">
        <f t="shared" si="45"/>
        <v>157.13999999999999</v>
      </c>
      <c r="U759" s="8">
        <f t="shared" si="46"/>
        <v>155.72000000000003</v>
      </c>
      <c r="V759" s="10">
        <f t="shared" si="47"/>
        <v>0.49773061433228927</v>
      </c>
    </row>
    <row r="760" spans="1:22" ht="15.6" x14ac:dyDescent="0.3">
      <c r="A760" s="3">
        <v>2105</v>
      </c>
      <c r="B760" s="4">
        <v>46149</v>
      </c>
      <c r="C760" s="5">
        <f>YEAR(SalesDataTable[[#This Row],[Order Date]])</f>
        <v>2026</v>
      </c>
      <c r="D760" s="6" t="str">
        <f>"Q"&amp;ROUNDUP(MONTH(SalesDataTable[[#This Row],[Order Date]])/3,0)</f>
        <v>Q2</v>
      </c>
      <c r="E760" s="5">
        <f>MONTH(SalesDataTable[[#This Row],[Order Date]])</f>
        <v>5</v>
      </c>
      <c r="F760" s="6" t="str">
        <f>TEXT(SalesDataTable[[#This Row],[Order Date]],"MMM")</f>
        <v>May</v>
      </c>
      <c r="G760" s="5" t="s">
        <v>26</v>
      </c>
      <c r="H760" s="5" t="s">
        <v>69</v>
      </c>
      <c r="I760" s="5" t="s">
        <v>39</v>
      </c>
      <c r="J760" s="5" t="s">
        <v>33</v>
      </c>
      <c r="K760" s="5" t="s">
        <v>43</v>
      </c>
      <c r="L760" s="5" t="s">
        <v>60</v>
      </c>
      <c r="M760" s="7">
        <v>1</v>
      </c>
      <c r="N760" s="8">
        <v>80.3</v>
      </c>
      <c r="O760" s="8">
        <f>SalesDataTable[[#This Row],[Units Sold]]*SalesDataTable[[#This Row],[Unit Price]]</f>
        <v>80.3</v>
      </c>
      <c r="P760" s="9">
        <v>0</v>
      </c>
      <c r="Q760" s="21">
        <f>SalesDataTable[[#This Row],[Units Sold]]*SalesDataTable[[#This Row],[Unit Price]]*SalesDataTable[[#This Row],[Discount %]]</f>
        <v>0</v>
      </c>
      <c r="R760" s="8">
        <v>40.020000000000003</v>
      </c>
      <c r="S760" s="8">
        <f t="shared" si="44"/>
        <v>80.3</v>
      </c>
      <c r="T760" s="8">
        <f t="shared" si="45"/>
        <v>40.020000000000003</v>
      </c>
      <c r="U760" s="8">
        <f t="shared" si="46"/>
        <v>40.279999999999994</v>
      </c>
      <c r="V760" s="10">
        <f t="shared" si="47"/>
        <v>0.50161892901618921</v>
      </c>
    </row>
    <row r="761" spans="1:22" ht="15.6" x14ac:dyDescent="0.3">
      <c r="A761" s="3">
        <v>4706</v>
      </c>
      <c r="B761" s="4">
        <v>46149</v>
      </c>
      <c r="C761" s="5">
        <f>YEAR(SalesDataTable[[#This Row],[Order Date]])</f>
        <v>2026</v>
      </c>
      <c r="D761" s="6" t="str">
        <f>"Q"&amp;ROUNDUP(MONTH(SalesDataTable[[#This Row],[Order Date]])/3,0)</f>
        <v>Q2</v>
      </c>
      <c r="E761" s="5">
        <f>MONTH(SalesDataTable[[#This Row],[Order Date]])</f>
        <v>5</v>
      </c>
      <c r="F761" s="6" t="str">
        <f>TEXT(SalesDataTable[[#This Row],[Order Date]],"MMM")</f>
        <v>May</v>
      </c>
      <c r="G761" s="5" t="s">
        <v>40</v>
      </c>
      <c r="H761" s="5" t="s">
        <v>67</v>
      </c>
      <c r="I761" s="5" t="s">
        <v>39</v>
      </c>
      <c r="J761" s="5" t="s">
        <v>33</v>
      </c>
      <c r="K761" s="5" t="s">
        <v>43</v>
      </c>
      <c r="L761" s="5" t="s">
        <v>60</v>
      </c>
      <c r="M761" s="7">
        <v>1</v>
      </c>
      <c r="N761" s="8">
        <v>79.89</v>
      </c>
      <c r="O761" s="8">
        <f>SalesDataTable[[#This Row],[Units Sold]]*SalesDataTable[[#This Row],[Unit Price]]</f>
        <v>79.89</v>
      </c>
      <c r="P761" s="9">
        <v>0</v>
      </c>
      <c r="Q761" s="21">
        <f>SalesDataTable[[#This Row],[Units Sold]]*SalesDataTable[[#This Row],[Unit Price]]*SalesDataTable[[#This Row],[Discount %]]</f>
        <v>0</v>
      </c>
      <c r="R761" s="8">
        <v>39.549999999999997</v>
      </c>
      <c r="S761" s="8">
        <f t="shared" si="44"/>
        <v>79.89</v>
      </c>
      <c r="T761" s="8">
        <f t="shared" si="45"/>
        <v>39.549999999999997</v>
      </c>
      <c r="U761" s="8">
        <f t="shared" si="46"/>
        <v>40.340000000000003</v>
      </c>
      <c r="V761" s="10">
        <f t="shared" si="47"/>
        <v>0.50494429841031419</v>
      </c>
    </row>
    <row r="762" spans="1:22" ht="15.6" x14ac:dyDescent="0.3">
      <c r="A762" s="3">
        <v>68</v>
      </c>
      <c r="B762" s="4">
        <v>46150</v>
      </c>
      <c r="C762" s="5">
        <f>YEAR(SalesDataTable[[#This Row],[Order Date]])</f>
        <v>2026</v>
      </c>
      <c r="D762" s="6" t="str">
        <f>"Q"&amp;ROUNDUP(MONTH(SalesDataTable[[#This Row],[Order Date]])/3,0)</f>
        <v>Q2</v>
      </c>
      <c r="E762" s="5">
        <f>MONTH(SalesDataTable[[#This Row],[Order Date]])</f>
        <v>5</v>
      </c>
      <c r="F762" s="6" t="str">
        <f>TEXT(SalesDataTable[[#This Row],[Order Date]],"MMM")</f>
        <v>May</v>
      </c>
      <c r="G762" s="5" t="s">
        <v>40</v>
      </c>
      <c r="H762" s="5" t="s">
        <v>51</v>
      </c>
      <c r="I762" s="5" t="s">
        <v>39</v>
      </c>
      <c r="J762" s="5" t="s">
        <v>33</v>
      </c>
      <c r="K762" s="5" t="s">
        <v>54</v>
      </c>
      <c r="L762" s="5" t="s">
        <v>55</v>
      </c>
      <c r="M762" s="7">
        <v>1</v>
      </c>
      <c r="N762" s="8">
        <v>39.5</v>
      </c>
      <c r="O762" s="8">
        <f>SalesDataTable[[#This Row],[Units Sold]]*SalesDataTable[[#This Row],[Unit Price]]</f>
        <v>39.5</v>
      </c>
      <c r="P762" s="9">
        <v>0</v>
      </c>
      <c r="Q762" s="21">
        <f>SalesDataTable[[#This Row],[Units Sold]]*SalesDataTable[[#This Row],[Unit Price]]*SalesDataTable[[#This Row],[Discount %]]</f>
        <v>0</v>
      </c>
      <c r="R762" s="8">
        <v>14.68</v>
      </c>
      <c r="S762" s="8">
        <f t="shared" si="44"/>
        <v>39.5</v>
      </c>
      <c r="T762" s="8">
        <f t="shared" si="45"/>
        <v>14.68</v>
      </c>
      <c r="U762" s="8">
        <f t="shared" si="46"/>
        <v>24.82</v>
      </c>
      <c r="V762" s="10">
        <f t="shared" si="47"/>
        <v>0.62835443037974681</v>
      </c>
    </row>
    <row r="763" spans="1:22" ht="15.6" x14ac:dyDescent="0.3">
      <c r="A763" s="3">
        <v>1352</v>
      </c>
      <c r="B763" s="4">
        <v>46150</v>
      </c>
      <c r="C763" s="5">
        <f>YEAR(SalesDataTable[[#This Row],[Order Date]])</f>
        <v>2026</v>
      </c>
      <c r="D763" s="6" t="str">
        <f>"Q"&amp;ROUNDUP(MONTH(SalesDataTable[[#This Row],[Order Date]])/3,0)</f>
        <v>Q2</v>
      </c>
      <c r="E763" s="5">
        <f>MONTH(SalesDataTable[[#This Row],[Order Date]])</f>
        <v>5</v>
      </c>
      <c r="F763" s="6" t="str">
        <f>TEXT(SalesDataTable[[#This Row],[Order Date]],"MMM")</f>
        <v>May</v>
      </c>
      <c r="G763" s="5" t="s">
        <v>40</v>
      </c>
      <c r="H763" s="5" t="s">
        <v>51</v>
      </c>
      <c r="I763" s="5" t="s">
        <v>22</v>
      </c>
      <c r="J763" s="5" t="s">
        <v>23</v>
      </c>
      <c r="K763" s="5" t="s">
        <v>24</v>
      </c>
      <c r="L763" s="5" t="s">
        <v>25</v>
      </c>
      <c r="M763" s="7">
        <v>1</v>
      </c>
      <c r="N763" s="8">
        <v>80.7</v>
      </c>
      <c r="O763" s="8">
        <f>SalesDataTable[[#This Row],[Units Sold]]*SalesDataTable[[#This Row],[Unit Price]]</f>
        <v>80.7</v>
      </c>
      <c r="P763" s="9">
        <v>0</v>
      </c>
      <c r="Q763" s="21">
        <f>SalesDataTable[[#This Row],[Units Sold]]*SalesDataTable[[#This Row],[Unit Price]]*SalesDataTable[[#This Row],[Discount %]]</f>
        <v>0</v>
      </c>
      <c r="R763" s="8">
        <v>41.88</v>
      </c>
      <c r="S763" s="8">
        <f t="shared" si="44"/>
        <v>80.7</v>
      </c>
      <c r="T763" s="8">
        <f t="shared" si="45"/>
        <v>41.88</v>
      </c>
      <c r="U763" s="8">
        <f t="shared" si="46"/>
        <v>38.82</v>
      </c>
      <c r="V763" s="10">
        <f t="shared" si="47"/>
        <v>0.48104089219330853</v>
      </c>
    </row>
    <row r="764" spans="1:22" ht="15.6" x14ac:dyDescent="0.3">
      <c r="A764" s="3">
        <v>2526</v>
      </c>
      <c r="B764" s="4">
        <v>46150</v>
      </c>
      <c r="C764" s="5">
        <f>YEAR(SalesDataTable[[#This Row],[Order Date]])</f>
        <v>2026</v>
      </c>
      <c r="D764" s="6" t="str">
        <f>"Q"&amp;ROUNDUP(MONTH(SalesDataTable[[#This Row],[Order Date]])/3,0)</f>
        <v>Q2</v>
      </c>
      <c r="E764" s="5">
        <f>MONTH(SalesDataTable[[#This Row],[Order Date]])</f>
        <v>5</v>
      </c>
      <c r="F764" s="6" t="str">
        <f>TEXT(SalesDataTable[[#This Row],[Order Date]],"MMM")</f>
        <v>May</v>
      </c>
      <c r="G764" s="5" t="s">
        <v>26</v>
      </c>
      <c r="H764" s="5" t="s">
        <v>69</v>
      </c>
      <c r="I764" s="5" t="s">
        <v>22</v>
      </c>
      <c r="J764" s="5" t="s">
        <v>33</v>
      </c>
      <c r="K764" s="5" t="s">
        <v>43</v>
      </c>
      <c r="L764" s="5" t="s">
        <v>60</v>
      </c>
      <c r="M764" s="7">
        <v>1</v>
      </c>
      <c r="N764" s="8">
        <v>80.86</v>
      </c>
      <c r="O764" s="8">
        <f>SalesDataTable[[#This Row],[Units Sold]]*SalesDataTable[[#This Row],[Unit Price]]</f>
        <v>80.86</v>
      </c>
      <c r="P764" s="9">
        <v>0</v>
      </c>
      <c r="Q764" s="21">
        <f>SalesDataTable[[#This Row],[Units Sold]]*SalesDataTable[[#This Row],[Unit Price]]*SalesDataTable[[#This Row],[Discount %]]</f>
        <v>0</v>
      </c>
      <c r="R764" s="8">
        <v>38.44</v>
      </c>
      <c r="S764" s="8">
        <f t="shared" si="44"/>
        <v>80.86</v>
      </c>
      <c r="T764" s="8">
        <f t="shared" si="45"/>
        <v>38.44</v>
      </c>
      <c r="U764" s="8">
        <f t="shared" si="46"/>
        <v>42.42</v>
      </c>
      <c r="V764" s="10">
        <f t="shared" si="47"/>
        <v>0.52461043779371752</v>
      </c>
    </row>
    <row r="765" spans="1:22" ht="15.6" x14ac:dyDescent="0.3">
      <c r="A765" s="3">
        <v>3298</v>
      </c>
      <c r="B765" s="4">
        <v>46150</v>
      </c>
      <c r="C765" s="5">
        <f>YEAR(SalesDataTable[[#This Row],[Order Date]])</f>
        <v>2026</v>
      </c>
      <c r="D765" s="6" t="str">
        <f>"Q"&amp;ROUNDUP(MONTH(SalesDataTable[[#This Row],[Order Date]])/3,0)</f>
        <v>Q2</v>
      </c>
      <c r="E765" s="5">
        <f>MONTH(SalesDataTable[[#This Row],[Order Date]])</f>
        <v>5</v>
      </c>
      <c r="F765" s="6" t="str">
        <f>TEXT(SalesDataTable[[#This Row],[Order Date]],"MMM")</f>
        <v>May</v>
      </c>
      <c r="G765" s="5" t="s">
        <v>26</v>
      </c>
      <c r="H765" s="5" t="s">
        <v>69</v>
      </c>
      <c r="I765" s="5" t="s">
        <v>48</v>
      </c>
      <c r="J765" s="5" t="s">
        <v>33</v>
      </c>
      <c r="K765" s="5" t="s">
        <v>43</v>
      </c>
      <c r="L765" s="5" t="s">
        <v>44</v>
      </c>
      <c r="M765" s="7">
        <v>2</v>
      </c>
      <c r="N765" s="8">
        <v>337.7</v>
      </c>
      <c r="O765" s="8">
        <f>SalesDataTable[[#This Row],[Units Sold]]*SalesDataTable[[#This Row],[Unit Price]]</f>
        <v>675.4</v>
      </c>
      <c r="P765" s="9">
        <v>0.1</v>
      </c>
      <c r="Q765" s="21">
        <f>SalesDataTable[[#This Row],[Units Sold]]*SalesDataTable[[#This Row],[Unit Price]]*SalesDataTable[[#This Row],[Discount %]]</f>
        <v>67.540000000000006</v>
      </c>
      <c r="R765" s="8">
        <v>192.16</v>
      </c>
      <c r="S765" s="8">
        <f t="shared" si="44"/>
        <v>607.86</v>
      </c>
      <c r="T765" s="8">
        <f t="shared" si="45"/>
        <v>384.32</v>
      </c>
      <c r="U765" s="8">
        <f t="shared" si="46"/>
        <v>223.54000000000002</v>
      </c>
      <c r="V765" s="10">
        <f t="shared" si="47"/>
        <v>0.36774915276543946</v>
      </c>
    </row>
    <row r="766" spans="1:22" ht="15.6" x14ac:dyDescent="0.3">
      <c r="A766" s="3">
        <v>3510</v>
      </c>
      <c r="B766" s="4">
        <v>46150</v>
      </c>
      <c r="C766" s="5">
        <f>YEAR(SalesDataTable[[#This Row],[Order Date]])</f>
        <v>2026</v>
      </c>
      <c r="D766" s="6" t="str">
        <f>"Q"&amp;ROUNDUP(MONTH(SalesDataTable[[#This Row],[Order Date]])/3,0)</f>
        <v>Q2</v>
      </c>
      <c r="E766" s="5">
        <f>MONTH(SalesDataTable[[#This Row],[Order Date]])</f>
        <v>5</v>
      </c>
      <c r="F766" s="6" t="str">
        <f>TEXT(SalesDataTable[[#This Row],[Order Date]],"MMM")</f>
        <v>May</v>
      </c>
      <c r="G766" s="5" t="s">
        <v>31</v>
      </c>
      <c r="H766" s="5" t="s">
        <v>32</v>
      </c>
      <c r="I766" s="5" t="s">
        <v>22</v>
      </c>
      <c r="J766" s="5" t="s">
        <v>23</v>
      </c>
      <c r="K766" s="5" t="s">
        <v>43</v>
      </c>
      <c r="L766" s="5" t="s">
        <v>71</v>
      </c>
      <c r="M766" s="7">
        <v>4</v>
      </c>
      <c r="N766" s="8">
        <v>121.81</v>
      </c>
      <c r="O766" s="8">
        <f>SalesDataTable[[#This Row],[Units Sold]]*SalesDataTable[[#This Row],[Unit Price]]</f>
        <v>487.24</v>
      </c>
      <c r="P766" s="9">
        <v>0</v>
      </c>
      <c r="Q766" s="21">
        <f>SalesDataTable[[#This Row],[Units Sold]]*SalesDataTable[[#This Row],[Unit Price]]*SalesDataTable[[#This Row],[Discount %]]</f>
        <v>0</v>
      </c>
      <c r="R766" s="8">
        <v>58.95</v>
      </c>
      <c r="S766" s="8">
        <f t="shared" si="44"/>
        <v>487.24</v>
      </c>
      <c r="T766" s="8">
        <f t="shared" si="45"/>
        <v>235.8</v>
      </c>
      <c r="U766" s="8">
        <f t="shared" si="46"/>
        <v>251.44</v>
      </c>
      <c r="V766" s="10">
        <f t="shared" si="47"/>
        <v>0.5160495854199163</v>
      </c>
    </row>
    <row r="767" spans="1:22" ht="15.6" x14ac:dyDescent="0.3">
      <c r="A767" s="3">
        <v>3638</v>
      </c>
      <c r="B767" s="4">
        <v>46150</v>
      </c>
      <c r="C767" s="5">
        <f>YEAR(SalesDataTable[[#This Row],[Order Date]])</f>
        <v>2026</v>
      </c>
      <c r="D767" s="6" t="str">
        <f>"Q"&amp;ROUNDUP(MONTH(SalesDataTable[[#This Row],[Order Date]])/3,0)</f>
        <v>Q2</v>
      </c>
      <c r="E767" s="5">
        <f>MONTH(SalesDataTable[[#This Row],[Order Date]])</f>
        <v>5</v>
      </c>
      <c r="F767" s="6" t="str">
        <f>TEXT(SalesDataTable[[#This Row],[Order Date]],"MMM")</f>
        <v>May</v>
      </c>
      <c r="G767" s="5" t="s">
        <v>40</v>
      </c>
      <c r="H767" s="5" t="s">
        <v>51</v>
      </c>
      <c r="I767" s="5" t="s">
        <v>28</v>
      </c>
      <c r="J767" s="5" t="s">
        <v>36</v>
      </c>
      <c r="K767" s="5" t="s">
        <v>34</v>
      </c>
      <c r="L767" s="5" t="s">
        <v>68</v>
      </c>
      <c r="M767" s="7">
        <v>10</v>
      </c>
      <c r="N767" s="8">
        <v>168.55</v>
      </c>
      <c r="O767" s="8">
        <f>SalesDataTable[[#This Row],[Units Sold]]*SalesDataTable[[#This Row],[Unit Price]]</f>
        <v>1685.5</v>
      </c>
      <c r="P767" s="9">
        <v>0.1</v>
      </c>
      <c r="Q767" s="21">
        <f>SalesDataTable[[#This Row],[Units Sold]]*SalesDataTable[[#This Row],[Unit Price]]*SalesDataTable[[#This Row],[Discount %]]</f>
        <v>168.55</v>
      </c>
      <c r="R767" s="8">
        <v>88.85</v>
      </c>
      <c r="S767" s="8">
        <f t="shared" si="44"/>
        <v>1516.95</v>
      </c>
      <c r="T767" s="8">
        <f t="shared" si="45"/>
        <v>888.5</v>
      </c>
      <c r="U767" s="8">
        <f t="shared" si="46"/>
        <v>628.45000000000005</v>
      </c>
      <c r="V767" s="10">
        <f t="shared" si="47"/>
        <v>0.41428524341606515</v>
      </c>
    </row>
    <row r="768" spans="1:22" ht="15.6" x14ac:dyDescent="0.3">
      <c r="A768" s="3">
        <v>3754</v>
      </c>
      <c r="B768" s="4">
        <v>46150</v>
      </c>
      <c r="C768" s="5">
        <f>YEAR(SalesDataTable[[#This Row],[Order Date]])</f>
        <v>2026</v>
      </c>
      <c r="D768" s="6" t="str">
        <f>"Q"&amp;ROUNDUP(MONTH(SalesDataTable[[#This Row],[Order Date]])/3,0)</f>
        <v>Q2</v>
      </c>
      <c r="E768" s="5">
        <f>MONTH(SalesDataTable[[#This Row],[Order Date]])</f>
        <v>5</v>
      </c>
      <c r="F768" s="6" t="str">
        <f>TEXT(SalesDataTable[[#This Row],[Order Date]],"MMM")</f>
        <v>May</v>
      </c>
      <c r="G768" s="5" t="s">
        <v>26</v>
      </c>
      <c r="H768" s="5" t="s">
        <v>63</v>
      </c>
      <c r="I768" s="5" t="s">
        <v>22</v>
      </c>
      <c r="J768" s="5" t="s">
        <v>23</v>
      </c>
      <c r="K768" s="5" t="s">
        <v>24</v>
      </c>
      <c r="L768" s="5" t="s">
        <v>46</v>
      </c>
      <c r="M768" s="7">
        <v>1</v>
      </c>
      <c r="N768" s="8">
        <v>39.42</v>
      </c>
      <c r="O768" s="8">
        <f>SalesDataTable[[#This Row],[Units Sold]]*SalesDataTable[[#This Row],[Unit Price]]</f>
        <v>39.42</v>
      </c>
      <c r="P768" s="9">
        <v>0.05</v>
      </c>
      <c r="Q768" s="21">
        <f>SalesDataTable[[#This Row],[Units Sold]]*SalesDataTable[[#This Row],[Unit Price]]*SalesDataTable[[#This Row],[Discount %]]</f>
        <v>1.9710000000000001</v>
      </c>
      <c r="R768" s="8">
        <v>16.77</v>
      </c>
      <c r="S768" s="8">
        <f t="shared" si="44"/>
        <v>37.448999999999998</v>
      </c>
      <c r="T768" s="8">
        <f t="shared" si="45"/>
        <v>16.77</v>
      </c>
      <c r="U768" s="8">
        <f t="shared" si="46"/>
        <v>20.678999999999998</v>
      </c>
      <c r="V768" s="10">
        <f t="shared" si="47"/>
        <v>0.55219097973243614</v>
      </c>
    </row>
    <row r="769" spans="1:22" ht="15.6" x14ac:dyDescent="0.3">
      <c r="A769" s="3">
        <v>4029</v>
      </c>
      <c r="B769" s="4">
        <v>46150</v>
      </c>
      <c r="C769" s="5">
        <f>YEAR(SalesDataTable[[#This Row],[Order Date]])</f>
        <v>2026</v>
      </c>
      <c r="D769" s="6" t="str">
        <f>"Q"&amp;ROUNDUP(MONTH(SalesDataTable[[#This Row],[Order Date]])/3,0)</f>
        <v>Q2</v>
      </c>
      <c r="E769" s="5">
        <f>MONTH(SalesDataTable[[#This Row],[Order Date]])</f>
        <v>5</v>
      </c>
      <c r="F769" s="6" t="str">
        <f>TEXT(SalesDataTable[[#This Row],[Order Date]],"MMM")</f>
        <v>May</v>
      </c>
      <c r="G769" s="5" t="s">
        <v>40</v>
      </c>
      <c r="H769" s="5" t="s">
        <v>67</v>
      </c>
      <c r="I769" s="5" t="s">
        <v>39</v>
      </c>
      <c r="J769" s="5" t="s">
        <v>33</v>
      </c>
      <c r="K769" s="5" t="s">
        <v>34</v>
      </c>
      <c r="L769" s="5" t="s">
        <v>68</v>
      </c>
      <c r="M769" s="7">
        <v>1</v>
      </c>
      <c r="N769" s="8">
        <v>161.36000000000001</v>
      </c>
      <c r="O769" s="8">
        <f>SalesDataTable[[#This Row],[Units Sold]]*SalesDataTable[[#This Row],[Unit Price]]</f>
        <v>161.36000000000001</v>
      </c>
      <c r="P769" s="9">
        <v>0</v>
      </c>
      <c r="Q769" s="21">
        <f>SalesDataTable[[#This Row],[Units Sold]]*SalesDataTable[[#This Row],[Unit Price]]*SalesDataTable[[#This Row],[Discount %]]</f>
        <v>0</v>
      </c>
      <c r="R769" s="8">
        <v>87</v>
      </c>
      <c r="S769" s="8">
        <f t="shared" si="44"/>
        <v>161.36000000000001</v>
      </c>
      <c r="T769" s="8">
        <f t="shared" si="45"/>
        <v>87</v>
      </c>
      <c r="U769" s="8">
        <f t="shared" si="46"/>
        <v>74.360000000000014</v>
      </c>
      <c r="V769" s="10">
        <f t="shared" si="47"/>
        <v>0.46083292017848293</v>
      </c>
    </row>
    <row r="770" spans="1:22" ht="15.6" x14ac:dyDescent="0.3">
      <c r="A770" s="3">
        <v>4651</v>
      </c>
      <c r="B770" s="4">
        <v>46150</v>
      </c>
      <c r="C770" s="5">
        <f>YEAR(SalesDataTable[[#This Row],[Order Date]])</f>
        <v>2026</v>
      </c>
      <c r="D770" s="6" t="str">
        <f>"Q"&amp;ROUNDUP(MONTH(SalesDataTable[[#This Row],[Order Date]])/3,0)</f>
        <v>Q2</v>
      </c>
      <c r="E770" s="5">
        <f>MONTH(SalesDataTable[[#This Row],[Order Date]])</f>
        <v>5</v>
      </c>
      <c r="F770" s="6" t="str">
        <f>TEXT(SalesDataTable[[#This Row],[Order Date]],"MMM")</f>
        <v>May</v>
      </c>
      <c r="G770" s="5" t="s">
        <v>26</v>
      </c>
      <c r="H770" s="5" t="s">
        <v>61</v>
      </c>
      <c r="I770" s="5" t="s">
        <v>22</v>
      </c>
      <c r="J770" s="5" t="s">
        <v>36</v>
      </c>
      <c r="K770" s="5" t="s">
        <v>43</v>
      </c>
      <c r="L770" s="5" t="s">
        <v>71</v>
      </c>
      <c r="M770" s="7">
        <v>1</v>
      </c>
      <c r="N770" s="8">
        <v>123.68</v>
      </c>
      <c r="O770" s="8">
        <f>SalesDataTable[[#This Row],[Units Sold]]*SalesDataTable[[#This Row],[Unit Price]]</f>
        <v>123.68</v>
      </c>
      <c r="P770" s="9">
        <v>0</v>
      </c>
      <c r="Q770" s="21">
        <f>SalesDataTable[[#This Row],[Units Sold]]*SalesDataTable[[#This Row],[Unit Price]]*SalesDataTable[[#This Row],[Discount %]]</f>
        <v>0</v>
      </c>
      <c r="R770" s="8">
        <v>59.26</v>
      </c>
      <c r="S770" s="8">
        <f t="shared" ref="S770:S833" si="48">M770*N770*(1-P770)</f>
        <v>123.68</v>
      </c>
      <c r="T770" s="8">
        <f t="shared" ref="T770:T833" si="49">M770*R770</f>
        <v>59.26</v>
      </c>
      <c r="U770" s="8">
        <f t="shared" ref="U770:U833" si="50">S770-T770</f>
        <v>64.420000000000016</v>
      </c>
      <c r="V770" s="10">
        <f t="shared" ref="V770:V833" si="51">IFERROR(U770/S770,0)</f>
        <v>0.52086028460543343</v>
      </c>
    </row>
    <row r="771" spans="1:22" ht="15.6" x14ac:dyDescent="0.3">
      <c r="A771" s="3">
        <v>4886</v>
      </c>
      <c r="B771" s="4">
        <v>46150</v>
      </c>
      <c r="C771" s="5">
        <f>YEAR(SalesDataTable[[#This Row],[Order Date]])</f>
        <v>2026</v>
      </c>
      <c r="D771" s="6" t="str">
        <f>"Q"&amp;ROUNDUP(MONTH(SalesDataTable[[#This Row],[Order Date]])/3,0)</f>
        <v>Q2</v>
      </c>
      <c r="E771" s="5">
        <f>MONTH(SalesDataTable[[#This Row],[Order Date]])</f>
        <v>5</v>
      </c>
      <c r="F771" s="6" t="str">
        <f>TEXT(SalesDataTable[[#This Row],[Order Date]],"MMM")</f>
        <v>May</v>
      </c>
      <c r="G771" s="5" t="s">
        <v>40</v>
      </c>
      <c r="H771" s="5" t="s">
        <v>53</v>
      </c>
      <c r="I771" s="5" t="s">
        <v>48</v>
      </c>
      <c r="J771" s="5" t="s">
        <v>23</v>
      </c>
      <c r="K771" s="5" t="s">
        <v>29</v>
      </c>
      <c r="L771" s="5" t="s">
        <v>37</v>
      </c>
      <c r="M771" s="7">
        <v>1</v>
      </c>
      <c r="N771" s="8">
        <v>146.29</v>
      </c>
      <c r="O771" s="8">
        <f>SalesDataTable[[#This Row],[Units Sold]]*SalesDataTable[[#This Row],[Unit Price]]</f>
        <v>146.29</v>
      </c>
      <c r="P771" s="9">
        <v>0</v>
      </c>
      <c r="Q771" s="21">
        <f>SalesDataTable[[#This Row],[Units Sold]]*SalesDataTable[[#This Row],[Unit Price]]*SalesDataTable[[#This Row],[Discount %]]</f>
        <v>0</v>
      </c>
      <c r="R771" s="8">
        <v>81.16</v>
      </c>
      <c r="S771" s="8">
        <f t="shared" si="48"/>
        <v>146.29</v>
      </c>
      <c r="T771" s="8">
        <f t="shared" si="49"/>
        <v>81.16</v>
      </c>
      <c r="U771" s="8">
        <f t="shared" si="50"/>
        <v>65.13</v>
      </c>
      <c r="V771" s="10">
        <f t="shared" si="51"/>
        <v>0.44521156606740037</v>
      </c>
    </row>
    <row r="772" spans="1:22" ht="15.6" x14ac:dyDescent="0.3">
      <c r="A772" s="3">
        <v>162</v>
      </c>
      <c r="B772" s="4">
        <v>46151</v>
      </c>
      <c r="C772" s="5">
        <f>YEAR(SalesDataTable[[#This Row],[Order Date]])</f>
        <v>2026</v>
      </c>
      <c r="D772" s="6" t="str">
        <f>"Q"&amp;ROUNDUP(MONTH(SalesDataTable[[#This Row],[Order Date]])/3,0)</f>
        <v>Q2</v>
      </c>
      <c r="E772" s="5">
        <f>MONTH(SalesDataTable[[#This Row],[Order Date]])</f>
        <v>5</v>
      </c>
      <c r="F772" s="6" t="str">
        <f>TEXT(SalesDataTable[[#This Row],[Order Date]],"MMM")</f>
        <v>May</v>
      </c>
      <c r="G772" s="5" t="s">
        <v>20</v>
      </c>
      <c r="H772" s="5" t="s">
        <v>21</v>
      </c>
      <c r="I772" s="5" t="s">
        <v>22</v>
      </c>
      <c r="J772" s="5" t="s">
        <v>33</v>
      </c>
      <c r="K772" s="5" t="s">
        <v>34</v>
      </c>
      <c r="L772" s="5" t="s">
        <v>68</v>
      </c>
      <c r="M772" s="7">
        <v>2</v>
      </c>
      <c r="N772" s="8">
        <v>164.95</v>
      </c>
      <c r="O772" s="8">
        <f>SalesDataTable[[#This Row],[Units Sold]]*SalesDataTable[[#This Row],[Unit Price]]</f>
        <v>329.9</v>
      </c>
      <c r="P772" s="9">
        <v>0.1</v>
      </c>
      <c r="Q772" s="21">
        <f>SalesDataTable[[#This Row],[Units Sold]]*SalesDataTable[[#This Row],[Unit Price]]*SalesDataTable[[#This Row],[Discount %]]</f>
        <v>32.99</v>
      </c>
      <c r="R772" s="8">
        <v>86.27</v>
      </c>
      <c r="S772" s="8">
        <f t="shared" si="48"/>
        <v>296.90999999999997</v>
      </c>
      <c r="T772" s="8">
        <f t="shared" si="49"/>
        <v>172.54</v>
      </c>
      <c r="U772" s="8">
        <f t="shared" si="50"/>
        <v>124.36999999999998</v>
      </c>
      <c r="V772" s="10">
        <f t="shared" si="51"/>
        <v>0.41888114243373409</v>
      </c>
    </row>
    <row r="773" spans="1:22" ht="15.6" x14ac:dyDescent="0.3">
      <c r="A773" s="3">
        <v>184</v>
      </c>
      <c r="B773" s="4">
        <v>46151</v>
      </c>
      <c r="C773" s="5">
        <f>YEAR(SalesDataTable[[#This Row],[Order Date]])</f>
        <v>2026</v>
      </c>
      <c r="D773" s="6" t="str">
        <f>"Q"&amp;ROUNDUP(MONTH(SalesDataTable[[#This Row],[Order Date]])/3,0)</f>
        <v>Q2</v>
      </c>
      <c r="E773" s="5">
        <f>MONTH(SalesDataTable[[#This Row],[Order Date]])</f>
        <v>5</v>
      </c>
      <c r="F773" s="6" t="str">
        <f>TEXT(SalesDataTable[[#This Row],[Order Date]],"MMM")</f>
        <v>May</v>
      </c>
      <c r="G773" s="5" t="s">
        <v>20</v>
      </c>
      <c r="H773" s="5" t="s">
        <v>70</v>
      </c>
      <c r="I773" s="5" t="s">
        <v>39</v>
      </c>
      <c r="J773" s="5" t="s">
        <v>36</v>
      </c>
      <c r="K773" s="5" t="s">
        <v>29</v>
      </c>
      <c r="L773" s="5" t="s">
        <v>30</v>
      </c>
      <c r="M773" s="7">
        <v>2</v>
      </c>
      <c r="N773" s="8">
        <v>91.59</v>
      </c>
      <c r="O773" s="8">
        <f>SalesDataTable[[#This Row],[Units Sold]]*SalesDataTable[[#This Row],[Unit Price]]</f>
        <v>183.18</v>
      </c>
      <c r="P773" s="9">
        <v>0</v>
      </c>
      <c r="Q773" s="21">
        <f>SalesDataTable[[#This Row],[Units Sold]]*SalesDataTable[[#This Row],[Unit Price]]*SalesDataTable[[#This Row],[Discount %]]</f>
        <v>0</v>
      </c>
      <c r="R773" s="8">
        <v>44.97</v>
      </c>
      <c r="S773" s="8">
        <f t="shared" si="48"/>
        <v>183.18</v>
      </c>
      <c r="T773" s="8">
        <f t="shared" si="49"/>
        <v>89.94</v>
      </c>
      <c r="U773" s="8">
        <f t="shared" si="50"/>
        <v>93.240000000000009</v>
      </c>
      <c r="V773" s="10">
        <f t="shared" si="51"/>
        <v>0.50900753357353423</v>
      </c>
    </row>
    <row r="774" spans="1:22" ht="15.6" x14ac:dyDescent="0.3">
      <c r="A774" s="3">
        <v>328</v>
      </c>
      <c r="B774" s="4">
        <v>46151</v>
      </c>
      <c r="C774" s="5">
        <f>YEAR(SalesDataTable[[#This Row],[Order Date]])</f>
        <v>2026</v>
      </c>
      <c r="D774" s="6" t="str">
        <f>"Q"&amp;ROUNDUP(MONTH(SalesDataTable[[#This Row],[Order Date]])/3,0)</f>
        <v>Q2</v>
      </c>
      <c r="E774" s="5">
        <f>MONTH(SalesDataTable[[#This Row],[Order Date]])</f>
        <v>5</v>
      </c>
      <c r="F774" s="6" t="str">
        <f>TEXT(SalesDataTable[[#This Row],[Order Date]],"MMM")</f>
        <v>May</v>
      </c>
      <c r="G774" s="5" t="s">
        <v>40</v>
      </c>
      <c r="H774" s="5" t="s">
        <v>67</v>
      </c>
      <c r="I774" s="5" t="s">
        <v>22</v>
      </c>
      <c r="J774" s="5" t="s">
        <v>23</v>
      </c>
      <c r="K774" s="5" t="s">
        <v>54</v>
      </c>
      <c r="L774" s="5" t="s">
        <v>65</v>
      </c>
      <c r="M774" s="7">
        <v>1</v>
      </c>
      <c r="N774" s="8">
        <v>51.78</v>
      </c>
      <c r="O774" s="8">
        <f>SalesDataTable[[#This Row],[Units Sold]]*SalesDataTable[[#This Row],[Unit Price]]</f>
        <v>51.78</v>
      </c>
      <c r="P774" s="9">
        <v>0.1</v>
      </c>
      <c r="Q774" s="21">
        <f>SalesDataTable[[#This Row],[Units Sold]]*SalesDataTable[[#This Row],[Unit Price]]*SalesDataTable[[#This Row],[Discount %]]</f>
        <v>5.1780000000000008</v>
      </c>
      <c r="R774" s="8">
        <v>21.63</v>
      </c>
      <c r="S774" s="8">
        <f t="shared" si="48"/>
        <v>46.602000000000004</v>
      </c>
      <c r="T774" s="8">
        <f t="shared" si="49"/>
        <v>21.63</v>
      </c>
      <c r="U774" s="8">
        <f t="shared" si="50"/>
        <v>24.972000000000005</v>
      </c>
      <c r="V774" s="10">
        <f t="shared" si="51"/>
        <v>0.53585683017896235</v>
      </c>
    </row>
    <row r="775" spans="1:22" ht="15.6" x14ac:dyDescent="0.3">
      <c r="A775" s="3">
        <v>908</v>
      </c>
      <c r="B775" s="4">
        <v>46151</v>
      </c>
      <c r="C775" s="5">
        <f>YEAR(SalesDataTable[[#This Row],[Order Date]])</f>
        <v>2026</v>
      </c>
      <c r="D775" s="6" t="str">
        <f>"Q"&amp;ROUNDUP(MONTH(SalesDataTable[[#This Row],[Order Date]])/3,0)</f>
        <v>Q2</v>
      </c>
      <c r="E775" s="5">
        <f>MONTH(SalesDataTable[[#This Row],[Order Date]])</f>
        <v>5</v>
      </c>
      <c r="F775" s="6" t="str">
        <f>TEXT(SalesDataTable[[#This Row],[Order Date]],"MMM")</f>
        <v>May</v>
      </c>
      <c r="G775" s="5" t="s">
        <v>40</v>
      </c>
      <c r="H775" s="5" t="s">
        <v>53</v>
      </c>
      <c r="I775" s="5" t="s">
        <v>39</v>
      </c>
      <c r="J775" s="5" t="s">
        <v>23</v>
      </c>
      <c r="K775" s="5" t="s">
        <v>34</v>
      </c>
      <c r="L775" s="5" t="s">
        <v>52</v>
      </c>
      <c r="M775" s="7">
        <v>2</v>
      </c>
      <c r="N775" s="8">
        <v>46.25</v>
      </c>
      <c r="O775" s="8">
        <f>SalesDataTable[[#This Row],[Units Sold]]*SalesDataTable[[#This Row],[Unit Price]]</f>
        <v>92.5</v>
      </c>
      <c r="P775" s="9">
        <v>0</v>
      </c>
      <c r="Q775" s="21">
        <f>SalesDataTable[[#This Row],[Units Sold]]*SalesDataTable[[#This Row],[Unit Price]]*SalesDataTable[[#This Row],[Discount %]]</f>
        <v>0</v>
      </c>
      <c r="R775" s="8">
        <v>18.12</v>
      </c>
      <c r="S775" s="8">
        <f t="shared" si="48"/>
        <v>92.5</v>
      </c>
      <c r="T775" s="8">
        <f t="shared" si="49"/>
        <v>36.24</v>
      </c>
      <c r="U775" s="8">
        <f t="shared" si="50"/>
        <v>56.26</v>
      </c>
      <c r="V775" s="10">
        <f t="shared" si="51"/>
        <v>0.60821621621621624</v>
      </c>
    </row>
    <row r="776" spans="1:22" ht="15.6" x14ac:dyDescent="0.3">
      <c r="A776" s="3">
        <v>3159</v>
      </c>
      <c r="B776" s="4">
        <v>46151</v>
      </c>
      <c r="C776" s="5">
        <f>YEAR(SalesDataTable[[#This Row],[Order Date]])</f>
        <v>2026</v>
      </c>
      <c r="D776" s="6" t="str">
        <f>"Q"&amp;ROUNDUP(MONTH(SalesDataTable[[#This Row],[Order Date]])/3,0)</f>
        <v>Q2</v>
      </c>
      <c r="E776" s="5">
        <f>MONTH(SalesDataTable[[#This Row],[Order Date]])</f>
        <v>5</v>
      </c>
      <c r="F776" s="6" t="str">
        <f>TEXT(SalesDataTable[[#This Row],[Order Date]],"MMM")</f>
        <v>May</v>
      </c>
      <c r="G776" s="5" t="s">
        <v>20</v>
      </c>
      <c r="H776" s="5" t="s">
        <v>21</v>
      </c>
      <c r="I776" s="5" t="s">
        <v>22</v>
      </c>
      <c r="J776" s="5" t="s">
        <v>23</v>
      </c>
      <c r="K776" s="5" t="s">
        <v>43</v>
      </c>
      <c r="L776" s="5" t="s">
        <v>49</v>
      </c>
      <c r="M776" s="7">
        <v>3</v>
      </c>
      <c r="N776" s="8">
        <v>198.5</v>
      </c>
      <c r="O776" s="8">
        <f>SalesDataTable[[#This Row],[Units Sold]]*SalesDataTable[[#This Row],[Unit Price]]</f>
        <v>595.5</v>
      </c>
      <c r="P776" s="9">
        <v>0</v>
      </c>
      <c r="Q776" s="21">
        <f>SalesDataTable[[#This Row],[Units Sold]]*SalesDataTable[[#This Row],[Unit Price]]*SalesDataTable[[#This Row],[Discount %]]</f>
        <v>0</v>
      </c>
      <c r="R776" s="8">
        <v>102.23</v>
      </c>
      <c r="S776" s="8">
        <f t="shared" si="48"/>
        <v>595.5</v>
      </c>
      <c r="T776" s="8">
        <f t="shared" si="49"/>
        <v>306.69</v>
      </c>
      <c r="U776" s="8">
        <f t="shared" si="50"/>
        <v>288.81</v>
      </c>
      <c r="V776" s="10">
        <f t="shared" si="51"/>
        <v>0.48498740554156172</v>
      </c>
    </row>
    <row r="777" spans="1:22" ht="15.6" x14ac:dyDescent="0.3">
      <c r="A777" s="3">
        <v>4509</v>
      </c>
      <c r="B777" s="4">
        <v>46151</v>
      </c>
      <c r="C777" s="5">
        <f>YEAR(SalesDataTable[[#This Row],[Order Date]])</f>
        <v>2026</v>
      </c>
      <c r="D777" s="6" t="str">
        <f>"Q"&amp;ROUNDUP(MONTH(SalesDataTable[[#This Row],[Order Date]])/3,0)</f>
        <v>Q2</v>
      </c>
      <c r="E777" s="5">
        <f>MONTH(SalesDataTable[[#This Row],[Order Date]])</f>
        <v>5</v>
      </c>
      <c r="F777" s="6" t="str">
        <f>TEXT(SalesDataTable[[#This Row],[Order Date]],"MMM")</f>
        <v>May</v>
      </c>
      <c r="G777" s="5" t="s">
        <v>40</v>
      </c>
      <c r="H777" s="5" t="s">
        <v>53</v>
      </c>
      <c r="I777" s="5" t="s">
        <v>22</v>
      </c>
      <c r="J777" s="5" t="s">
        <v>33</v>
      </c>
      <c r="K777" s="5" t="s">
        <v>29</v>
      </c>
      <c r="L777" s="5" t="s">
        <v>57</v>
      </c>
      <c r="M777" s="7">
        <v>1</v>
      </c>
      <c r="N777" s="8">
        <v>152.80000000000001</v>
      </c>
      <c r="O777" s="8">
        <f>SalesDataTable[[#This Row],[Units Sold]]*SalesDataTable[[#This Row],[Unit Price]]</f>
        <v>152.80000000000001</v>
      </c>
      <c r="P777" s="9">
        <v>0.1</v>
      </c>
      <c r="Q777" s="21">
        <f>SalesDataTable[[#This Row],[Units Sold]]*SalesDataTable[[#This Row],[Unit Price]]*SalesDataTable[[#This Row],[Discount %]]</f>
        <v>15.280000000000001</v>
      </c>
      <c r="R777" s="8">
        <v>77.67</v>
      </c>
      <c r="S777" s="8">
        <f t="shared" si="48"/>
        <v>137.52000000000001</v>
      </c>
      <c r="T777" s="8">
        <f t="shared" si="49"/>
        <v>77.67</v>
      </c>
      <c r="U777" s="8">
        <f t="shared" si="50"/>
        <v>59.850000000000009</v>
      </c>
      <c r="V777" s="10">
        <f t="shared" si="51"/>
        <v>0.43520942408376967</v>
      </c>
    </row>
    <row r="778" spans="1:22" ht="15.6" x14ac:dyDescent="0.3">
      <c r="A778" s="3">
        <v>4677</v>
      </c>
      <c r="B778" s="4">
        <v>46151</v>
      </c>
      <c r="C778" s="5">
        <f>YEAR(SalesDataTable[[#This Row],[Order Date]])</f>
        <v>2026</v>
      </c>
      <c r="D778" s="6" t="str">
        <f>"Q"&amp;ROUNDUP(MONTH(SalesDataTable[[#This Row],[Order Date]])/3,0)</f>
        <v>Q2</v>
      </c>
      <c r="E778" s="5">
        <f>MONTH(SalesDataTable[[#This Row],[Order Date]])</f>
        <v>5</v>
      </c>
      <c r="F778" s="6" t="str">
        <f>TEXT(SalesDataTable[[#This Row],[Order Date]],"MMM")</f>
        <v>May</v>
      </c>
      <c r="G778" s="5" t="s">
        <v>26</v>
      </c>
      <c r="H778" s="5" t="s">
        <v>69</v>
      </c>
      <c r="I778" s="5" t="s">
        <v>22</v>
      </c>
      <c r="J778" s="5" t="s">
        <v>36</v>
      </c>
      <c r="K778" s="5" t="s">
        <v>34</v>
      </c>
      <c r="L778" s="5" t="s">
        <v>68</v>
      </c>
      <c r="M778" s="7">
        <v>2</v>
      </c>
      <c r="N778" s="8">
        <v>161.47999999999999</v>
      </c>
      <c r="O778" s="8">
        <f>SalesDataTable[[#This Row],[Units Sold]]*SalesDataTable[[#This Row],[Unit Price]]</f>
        <v>322.95999999999998</v>
      </c>
      <c r="P778" s="9">
        <v>0</v>
      </c>
      <c r="Q778" s="21">
        <f>SalesDataTable[[#This Row],[Units Sold]]*SalesDataTable[[#This Row],[Unit Price]]*SalesDataTable[[#This Row],[Discount %]]</f>
        <v>0</v>
      </c>
      <c r="R778" s="8">
        <v>85.03</v>
      </c>
      <c r="S778" s="8">
        <f t="shared" si="48"/>
        <v>322.95999999999998</v>
      </c>
      <c r="T778" s="8">
        <f t="shared" si="49"/>
        <v>170.06</v>
      </c>
      <c r="U778" s="8">
        <f t="shared" si="50"/>
        <v>152.89999999999998</v>
      </c>
      <c r="V778" s="10">
        <f t="shared" si="51"/>
        <v>0.47343324250681196</v>
      </c>
    </row>
    <row r="779" spans="1:22" ht="15.6" x14ac:dyDescent="0.3">
      <c r="A779" s="3">
        <v>4867</v>
      </c>
      <c r="B779" s="4">
        <v>46151</v>
      </c>
      <c r="C779" s="5">
        <f>YEAR(SalesDataTable[[#This Row],[Order Date]])</f>
        <v>2026</v>
      </c>
      <c r="D779" s="6" t="str">
        <f>"Q"&amp;ROUNDUP(MONTH(SalesDataTable[[#This Row],[Order Date]])/3,0)</f>
        <v>Q2</v>
      </c>
      <c r="E779" s="5">
        <f>MONTH(SalesDataTable[[#This Row],[Order Date]])</f>
        <v>5</v>
      </c>
      <c r="F779" s="6" t="str">
        <f>TEXT(SalesDataTable[[#This Row],[Order Date]],"MMM")</f>
        <v>May</v>
      </c>
      <c r="G779" s="5" t="s">
        <v>26</v>
      </c>
      <c r="H779" s="5" t="s">
        <v>47</v>
      </c>
      <c r="I779" s="5" t="s">
        <v>39</v>
      </c>
      <c r="J779" s="5" t="s">
        <v>23</v>
      </c>
      <c r="K779" s="5" t="s">
        <v>24</v>
      </c>
      <c r="L779" s="5" t="s">
        <v>25</v>
      </c>
      <c r="M779" s="7">
        <v>1</v>
      </c>
      <c r="N779" s="8">
        <v>82.86</v>
      </c>
      <c r="O779" s="8">
        <f>SalesDataTable[[#This Row],[Units Sold]]*SalesDataTable[[#This Row],[Unit Price]]</f>
        <v>82.86</v>
      </c>
      <c r="P779" s="9">
        <v>0</v>
      </c>
      <c r="Q779" s="21">
        <f>SalesDataTable[[#This Row],[Units Sold]]*SalesDataTable[[#This Row],[Unit Price]]*SalesDataTable[[#This Row],[Discount %]]</f>
        <v>0</v>
      </c>
      <c r="R779" s="8">
        <v>42.67</v>
      </c>
      <c r="S779" s="8">
        <f t="shared" si="48"/>
        <v>82.86</v>
      </c>
      <c r="T779" s="8">
        <f t="shared" si="49"/>
        <v>42.67</v>
      </c>
      <c r="U779" s="8">
        <f t="shared" si="50"/>
        <v>40.19</v>
      </c>
      <c r="V779" s="10">
        <f t="shared" si="51"/>
        <v>0.48503499879314504</v>
      </c>
    </row>
    <row r="780" spans="1:22" ht="15.6" x14ac:dyDescent="0.3">
      <c r="A780" s="3">
        <v>1615</v>
      </c>
      <c r="B780" s="4">
        <v>46152</v>
      </c>
      <c r="C780" s="5">
        <f>YEAR(SalesDataTable[[#This Row],[Order Date]])</f>
        <v>2026</v>
      </c>
      <c r="D780" s="6" t="str">
        <f>"Q"&amp;ROUNDUP(MONTH(SalesDataTable[[#This Row],[Order Date]])/3,0)</f>
        <v>Q2</v>
      </c>
      <c r="E780" s="5">
        <f>MONTH(SalesDataTable[[#This Row],[Order Date]])</f>
        <v>5</v>
      </c>
      <c r="F780" s="6" t="str">
        <f>TEXT(SalesDataTable[[#This Row],[Order Date]],"MMM")</f>
        <v>May</v>
      </c>
      <c r="G780" s="5" t="s">
        <v>40</v>
      </c>
      <c r="H780" s="5" t="s">
        <v>41</v>
      </c>
      <c r="I780" s="5" t="s">
        <v>22</v>
      </c>
      <c r="J780" s="5" t="s">
        <v>33</v>
      </c>
      <c r="K780" s="5" t="s">
        <v>54</v>
      </c>
      <c r="L780" s="5" t="s">
        <v>65</v>
      </c>
      <c r="M780" s="7">
        <v>1</v>
      </c>
      <c r="N780" s="8">
        <v>51.15</v>
      </c>
      <c r="O780" s="8">
        <f>SalesDataTable[[#This Row],[Units Sold]]*SalesDataTable[[#This Row],[Unit Price]]</f>
        <v>51.15</v>
      </c>
      <c r="P780" s="9">
        <v>0</v>
      </c>
      <c r="Q780" s="21">
        <f>SalesDataTable[[#This Row],[Units Sold]]*SalesDataTable[[#This Row],[Unit Price]]*SalesDataTable[[#This Row],[Discount %]]</f>
        <v>0</v>
      </c>
      <c r="R780" s="8">
        <v>21.39</v>
      </c>
      <c r="S780" s="8">
        <f t="shared" si="48"/>
        <v>51.15</v>
      </c>
      <c r="T780" s="8">
        <f t="shared" si="49"/>
        <v>21.39</v>
      </c>
      <c r="U780" s="8">
        <f t="shared" si="50"/>
        <v>29.759999999999998</v>
      </c>
      <c r="V780" s="10">
        <f t="shared" si="51"/>
        <v>0.58181818181818179</v>
      </c>
    </row>
    <row r="781" spans="1:22" ht="15.6" x14ac:dyDescent="0.3">
      <c r="A781" s="3">
        <v>1812</v>
      </c>
      <c r="B781" s="4">
        <v>46152</v>
      </c>
      <c r="C781" s="5">
        <f>YEAR(SalesDataTable[[#This Row],[Order Date]])</f>
        <v>2026</v>
      </c>
      <c r="D781" s="6" t="str">
        <f>"Q"&amp;ROUNDUP(MONTH(SalesDataTable[[#This Row],[Order Date]])/3,0)</f>
        <v>Q2</v>
      </c>
      <c r="E781" s="5">
        <f>MONTH(SalesDataTable[[#This Row],[Order Date]])</f>
        <v>5</v>
      </c>
      <c r="F781" s="6" t="str">
        <f>TEXT(SalesDataTable[[#This Row],[Order Date]],"MMM")</f>
        <v>May</v>
      </c>
      <c r="G781" s="5" t="s">
        <v>31</v>
      </c>
      <c r="H781" s="5" t="s">
        <v>32</v>
      </c>
      <c r="I781" s="5" t="s">
        <v>28</v>
      </c>
      <c r="J781" s="5" t="s">
        <v>36</v>
      </c>
      <c r="K781" s="5" t="s">
        <v>54</v>
      </c>
      <c r="L781" s="5" t="s">
        <v>65</v>
      </c>
      <c r="M781" s="7">
        <v>12</v>
      </c>
      <c r="N781" s="8">
        <v>50.53</v>
      </c>
      <c r="O781" s="8">
        <f>SalesDataTable[[#This Row],[Units Sold]]*SalesDataTable[[#This Row],[Unit Price]]</f>
        <v>606.36</v>
      </c>
      <c r="P781" s="9">
        <v>0.1</v>
      </c>
      <c r="Q781" s="21">
        <f>SalesDataTable[[#This Row],[Units Sold]]*SalesDataTable[[#This Row],[Unit Price]]*SalesDataTable[[#This Row],[Discount %]]</f>
        <v>60.636000000000003</v>
      </c>
      <c r="R781" s="8">
        <v>22.09</v>
      </c>
      <c r="S781" s="8">
        <f t="shared" si="48"/>
        <v>545.72400000000005</v>
      </c>
      <c r="T781" s="8">
        <f t="shared" si="49"/>
        <v>265.08</v>
      </c>
      <c r="U781" s="8">
        <f t="shared" si="50"/>
        <v>280.64400000000006</v>
      </c>
      <c r="V781" s="10">
        <f t="shared" si="51"/>
        <v>0.5142599555819426</v>
      </c>
    </row>
    <row r="782" spans="1:22" ht="15.6" x14ac:dyDescent="0.3">
      <c r="A782" s="3">
        <v>3645</v>
      </c>
      <c r="B782" s="4">
        <v>46152</v>
      </c>
      <c r="C782" s="5">
        <f>YEAR(SalesDataTable[[#This Row],[Order Date]])</f>
        <v>2026</v>
      </c>
      <c r="D782" s="6" t="str">
        <f>"Q"&amp;ROUNDUP(MONTH(SalesDataTable[[#This Row],[Order Date]])/3,0)</f>
        <v>Q2</v>
      </c>
      <c r="E782" s="5">
        <f>MONTH(SalesDataTable[[#This Row],[Order Date]])</f>
        <v>5</v>
      </c>
      <c r="F782" s="6" t="str">
        <f>TEXT(SalesDataTable[[#This Row],[Order Date]],"MMM")</f>
        <v>May</v>
      </c>
      <c r="G782" s="5" t="s">
        <v>26</v>
      </c>
      <c r="H782" s="5" t="s">
        <v>27</v>
      </c>
      <c r="I782" s="5" t="s">
        <v>48</v>
      </c>
      <c r="J782" s="5" t="s">
        <v>23</v>
      </c>
      <c r="K782" s="5" t="s">
        <v>24</v>
      </c>
      <c r="L782" s="5" t="s">
        <v>42</v>
      </c>
      <c r="M782" s="7">
        <v>2</v>
      </c>
      <c r="N782" s="8">
        <v>50.93</v>
      </c>
      <c r="O782" s="8">
        <f>SalesDataTable[[#This Row],[Units Sold]]*SalesDataTable[[#This Row],[Unit Price]]</f>
        <v>101.86</v>
      </c>
      <c r="P782" s="9">
        <v>0</v>
      </c>
      <c r="Q782" s="21">
        <f>SalesDataTable[[#This Row],[Units Sold]]*SalesDataTable[[#This Row],[Unit Price]]*SalesDataTable[[#This Row],[Discount %]]</f>
        <v>0</v>
      </c>
      <c r="R782" s="8">
        <v>22.91</v>
      </c>
      <c r="S782" s="8">
        <f t="shared" si="48"/>
        <v>101.86</v>
      </c>
      <c r="T782" s="8">
        <f t="shared" si="49"/>
        <v>45.82</v>
      </c>
      <c r="U782" s="8">
        <f t="shared" si="50"/>
        <v>56.04</v>
      </c>
      <c r="V782" s="10">
        <f t="shared" si="51"/>
        <v>0.55016689573924993</v>
      </c>
    </row>
    <row r="783" spans="1:22" ht="15.6" x14ac:dyDescent="0.3">
      <c r="A783" s="3">
        <v>3804</v>
      </c>
      <c r="B783" s="4">
        <v>46152</v>
      </c>
      <c r="C783" s="5">
        <f>YEAR(SalesDataTable[[#This Row],[Order Date]])</f>
        <v>2026</v>
      </c>
      <c r="D783" s="6" t="str">
        <f>"Q"&amp;ROUNDUP(MONTH(SalesDataTable[[#This Row],[Order Date]])/3,0)</f>
        <v>Q2</v>
      </c>
      <c r="E783" s="5">
        <f>MONTH(SalesDataTable[[#This Row],[Order Date]])</f>
        <v>5</v>
      </c>
      <c r="F783" s="6" t="str">
        <f>TEXT(SalesDataTable[[#This Row],[Order Date]],"MMM")</f>
        <v>May</v>
      </c>
      <c r="G783" s="5" t="s">
        <v>31</v>
      </c>
      <c r="H783" s="5" t="s">
        <v>45</v>
      </c>
      <c r="I783" s="5" t="s">
        <v>22</v>
      </c>
      <c r="J783" s="5" t="s">
        <v>23</v>
      </c>
      <c r="K783" s="5" t="s">
        <v>54</v>
      </c>
      <c r="L783" s="5" t="s">
        <v>65</v>
      </c>
      <c r="M783" s="7">
        <v>2</v>
      </c>
      <c r="N783" s="8">
        <v>50.79</v>
      </c>
      <c r="O783" s="8">
        <f>SalesDataTable[[#This Row],[Units Sold]]*SalesDataTable[[#This Row],[Unit Price]]</f>
        <v>101.58</v>
      </c>
      <c r="P783" s="9">
        <v>0.05</v>
      </c>
      <c r="Q783" s="21">
        <f>SalesDataTable[[#This Row],[Units Sold]]*SalesDataTable[[#This Row],[Unit Price]]*SalesDataTable[[#This Row],[Discount %]]</f>
        <v>5.0790000000000006</v>
      </c>
      <c r="R783" s="8">
        <v>21.83</v>
      </c>
      <c r="S783" s="8">
        <f t="shared" si="48"/>
        <v>96.500999999999991</v>
      </c>
      <c r="T783" s="8">
        <f t="shared" si="49"/>
        <v>43.66</v>
      </c>
      <c r="U783" s="8">
        <f t="shared" si="50"/>
        <v>52.840999999999994</v>
      </c>
      <c r="V783" s="10">
        <f t="shared" si="51"/>
        <v>0.54756945523880585</v>
      </c>
    </row>
    <row r="784" spans="1:22" ht="15.6" x14ac:dyDescent="0.3">
      <c r="A784" s="3">
        <v>4367</v>
      </c>
      <c r="B784" s="4">
        <v>46152</v>
      </c>
      <c r="C784" s="5">
        <f>YEAR(SalesDataTable[[#This Row],[Order Date]])</f>
        <v>2026</v>
      </c>
      <c r="D784" s="6" t="str">
        <f>"Q"&amp;ROUNDUP(MONTH(SalesDataTable[[#This Row],[Order Date]])/3,0)</f>
        <v>Q2</v>
      </c>
      <c r="E784" s="5">
        <f>MONTH(SalesDataTable[[#This Row],[Order Date]])</f>
        <v>5</v>
      </c>
      <c r="F784" s="6" t="str">
        <f>TEXT(SalesDataTable[[#This Row],[Order Date]],"MMM")</f>
        <v>May</v>
      </c>
      <c r="G784" s="5" t="s">
        <v>40</v>
      </c>
      <c r="H784" s="5" t="s">
        <v>53</v>
      </c>
      <c r="I784" s="5" t="s">
        <v>22</v>
      </c>
      <c r="J784" s="5" t="s">
        <v>36</v>
      </c>
      <c r="K784" s="5" t="s">
        <v>34</v>
      </c>
      <c r="L784" s="5" t="s">
        <v>68</v>
      </c>
      <c r="M784" s="7">
        <v>5</v>
      </c>
      <c r="N784" s="8">
        <v>160.94</v>
      </c>
      <c r="O784" s="8">
        <f>SalesDataTable[[#This Row],[Units Sold]]*SalesDataTable[[#This Row],[Unit Price]]</f>
        <v>804.7</v>
      </c>
      <c r="P784" s="9">
        <v>0.1</v>
      </c>
      <c r="Q784" s="21">
        <f>SalesDataTable[[#This Row],[Units Sold]]*SalesDataTable[[#This Row],[Unit Price]]*SalesDataTable[[#This Row],[Discount %]]</f>
        <v>80.470000000000013</v>
      </c>
      <c r="R784" s="8">
        <v>88.89</v>
      </c>
      <c r="S784" s="8">
        <f t="shared" si="48"/>
        <v>724.23</v>
      </c>
      <c r="T784" s="8">
        <f t="shared" si="49"/>
        <v>444.45</v>
      </c>
      <c r="U784" s="8">
        <f t="shared" si="50"/>
        <v>279.78000000000003</v>
      </c>
      <c r="V784" s="10">
        <f t="shared" si="51"/>
        <v>0.38631374011018604</v>
      </c>
    </row>
    <row r="785" spans="1:22" ht="15.6" x14ac:dyDescent="0.3">
      <c r="A785" s="3">
        <v>4746</v>
      </c>
      <c r="B785" s="4">
        <v>46152</v>
      </c>
      <c r="C785" s="5">
        <f>YEAR(SalesDataTable[[#This Row],[Order Date]])</f>
        <v>2026</v>
      </c>
      <c r="D785" s="6" t="str">
        <f>"Q"&amp;ROUNDUP(MONTH(SalesDataTable[[#This Row],[Order Date]])/3,0)</f>
        <v>Q2</v>
      </c>
      <c r="E785" s="5">
        <f>MONTH(SalesDataTable[[#This Row],[Order Date]])</f>
        <v>5</v>
      </c>
      <c r="F785" s="6" t="str">
        <f>TEXT(SalesDataTable[[#This Row],[Order Date]],"MMM")</f>
        <v>May</v>
      </c>
      <c r="G785" s="5" t="s">
        <v>26</v>
      </c>
      <c r="H785" s="5" t="s">
        <v>27</v>
      </c>
      <c r="I785" s="5" t="s">
        <v>22</v>
      </c>
      <c r="J785" s="5" t="s">
        <v>23</v>
      </c>
      <c r="K785" s="5" t="s">
        <v>54</v>
      </c>
      <c r="L785" s="5" t="s">
        <v>62</v>
      </c>
      <c r="M785" s="7">
        <v>2</v>
      </c>
      <c r="N785" s="8">
        <v>36.409999999999997</v>
      </c>
      <c r="O785" s="8">
        <f>SalesDataTable[[#This Row],[Units Sold]]*SalesDataTable[[#This Row],[Unit Price]]</f>
        <v>72.819999999999993</v>
      </c>
      <c r="P785" s="9">
        <v>0</v>
      </c>
      <c r="Q785" s="21">
        <f>SalesDataTable[[#This Row],[Units Sold]]*SalesDataTable[[#This Row],[Unit Price]]*SalesDataTable[[#This Row],[Discount %]]</f>
        <v>0</v>
      </c>
      <c r="R785" s="8">
        <v>13.92</v>
      </c>
      <c r="S785" s="8">
        <f t="shared" si="48"/>
        <v>72.819999999999993</v>
      </c>
      <c r="T785" s="8">
        <f t="shared" si="49"/>
        <v>27.84</v>
      </c>
      <c r="U785" s="8">
        <f t="shared" si="50"/>
        <v>44.97999999999999</v>
      </c>
      <c r="V785" s="10">
        <f t="shared" si="51"/>
        <v>0.61768744850315838</v>
      </c>
    </row>
    <row r="786" spans="1:22" ht="15.6" x14ac:dyDescent="0.3">
      <c r="A786" s="3">
        <v>4795</v>
      </c>
      <c r="B786" s="4">
        <v>46152</v>
      </c>
      <c r="C786" s="5">
        <f>YEAR(SalesDataTable[[#This Row],[Order Date]])</f>
        <v>2026</v>
      </c>
      <c r="D786" s="6" t="str">
        <f>"Q"&amp;ROUNDUP(MONTH(SalesDataTable[[#This Row],[Order Date]])/3,0)</f>
        <v>Q2</v>
      </c>
      <c r="E786" s="5">
        <f>MONTH(SalesDataTable[[#This Row],[Order Date]])</f>
        <v>5</v>
      </c>
      <c r="F786" s="6" t="str">
        <f>TEXT(SalesDataTable[[#This Row],[Order Date]],"MMM")</f>
        <v>May</v>
      </c>
      <c r="G786" s="5" t="s">
        <v>40</v>
      </c>
      <c r="H786" s="5" t="s">
        <v>41</v>
      </c>
      <c r="I786" s="5" t="s">
        <v>48</v>
      </c>
      <c r="J786" s="5" t="s">
        <v>23</v>
      </c>
      <c r="K786" s="5" t="s">
        <v>29</v>
      </c>
      <c r="L786" s="5" t="s">
        <v>66</v>
      </c>
      <c r="M786" s="7">
        <v>2</v>
      </c>
      <c r="N786" s="8">
        <v>72.25</v>
      </c>
      <c r="O786" s="8">
        <f>SalesDataTable[[#This Row],[Units Sold]]*SalesDataTable[[#This Row],[Unit Price]]</f>
        <v>144.5</v>
      </c>
      <c r="P786" s="9">
        <v>0</v>
      </c>
      <c r="Q786" s="21">
        <f>SalesDataTable[[#This Row],[Units Sold]]*SalesDataTable[[#This Row],[Unit Price]]*SalesDataTable[[#This Row],[Discount %]]</f>
        <v>0</v>
      </c>
      <c r="R786" s="8">
        <v>32.25</v>
      </c>
      <c r="S786" s="8">
        <f t="shared" si="48"/>
        <v>144.5</v>
      </c>
      <c r="T786" s="8">
        <f t="shared" si="49"/>
        <v>64.5</v>
      </c>
      <c r="U786" s="8">
        <f t="shared" si="50"/>
        <v>80</v>
      </c>
      <c r="V786" s="10">
        <f t="shared" si="51"/>
        <v>0.55363321799307963</v>
      </c>
    </row>
    <row r="787" spans="1:22" ht="15.6" x14ac:dyDescent="0.3">
      <c r="A787" s="3">
        <v>4800</v>
      </c>
      <c r="B787" s="4">
        <v>46152</v>
      </c>
      <c r="C787" s="5">
        <f>YEAR(SalesDataTable[[#This Row],[Order Date]])</f>
        <v>2026</v>
      </c>
      <c r="D787" s="6" t="str">
        <f>"Q"&amp;ROUNDUP(MONTH(SalesDataTable[[#This Row],[Order Date]])/3,0)</f>
        <v>Q2</v>
      </c>
      <c r="E787" s="5">
        <f>MONTH(SalesDataTable[[#This Row],[Order Date]])</f>
        <v>5</v>
      </c>
      <c r="F787" s="6" t="str">
        <f>TEXT(SalesDataTable[[#This Row],[Order Date]],"MMM")</f>
        <v>May</v>
      </c>
      <c r="G787" s="5" t="s">
        <v>40</v>
      </c>
      <c r="H787" s="5" t="s">
        <v>53</v>
      </c>
      <c r="I787" s="5" t="s">
        <v>39</v>
      </c>
      <c r="J787" s="5" t="s">
        <v>33</v>
      </c>
      <c r="K787" s="5" t="s">
        <v>24</v>
      </c>
      <c r="L787" s="5" t="s">
        <v>50</v>
      </c>
      <c r="M787" s="7">
        <v>4</v>
      </c>
      <c r="N787" s="8">
        <v>103.36</v>
      </c>
      <c r="O787" s="8">
        <f>SalesDataTable[[#This Row],[Units Sold]]*SalesDataTable[[#This Row],[Unit Price]]</f>
        <v>413.44</v>
      </c>
      <c r="P787" s="9">
        <v>0</v>
      </c>
      <c r="Q787" s="21">
        <f>SalesDataTable[[#This Row],[Units Sold]]*SalesDataTable[[#This Row],[Unit Price]]*SalesDataTable[[#This Row],[Discount %]]</f>
        <v>0</v>
      </c>
      <c r="R787" s="8">
        <v>51.59</v>
      </c>
      <c r="S787" s="8">
        <f t="shared" si="48"/>
        <v>413.44</v>
      </c>
      <c r="T787" s="8">
        <f t="shared" si="49"/>
        <v>206.36</v>
      </c>
      <c r="U787" s="8">
        <f t="shared" si="50"/>
        <v>207.07999999999998</v>
      </c>
      <c r="V787" s="10">
        <f t="shared" si="51"/>
        <v>0.50087074303405565</v>
      </c>
    </row>
    <row r="788" spans="1:22" ht="15.6" x14ac:dyDescent="0.3">
      <c r="A788" s="3">
        <v>5018</v>
      </c>
      <c r="B788" s="4">
        <v>46152</v>
      </c>
      <c r="C788" s="5">
        <f>YEAR(SalesDataTable[[#This Row],[Order Date]])</f>
        <v>2026</v>
      </c>
      <c r="D788" s="6" t="str">
        <f>"Q"&amp;ROUNDUP(MONTH(SalesDataTable[[#This Row],[Order Date]])/3,0)</f>
        <v>Q2</v>
      </c>
      <c r="E788" s="5">
        <f>MONTH(SalesDataTable[[#This Row],[Order Date]])</f>
        <v>5</v>
      </c>
      <c r="F788" s="6" t="str">
        <f>TEXT(SalesDataTable[[#This Row],[Order Date]],"MMM")</f>
        <v>May</v>
      </c>
      <c r="G788" s="5" t="s">
        <v>31</v>
      </c>
      <c r="H788" s="5" t="s">
        <v>32</v>
      </c>
      <c r="I788" s="5" t="s">
        <v>28</v>
      </c>
      <c r="J788" s="5" t="s">
        <v>36</v>
      </c>
      <c r="K788" s="5" t="s">
        <v>29</v>
      </c>
      <c r="L788" s="5" t="s">
        <v>37</v>
      </c>
      <c r="M788" s="7">
        <v>4</v>
      </c>
      <c r="N788" s="8">
        <v>145.85</v>
      </c>
      <c r="O788" s="8">
        <f>SalesDataTable[[#This Row],[Units Sold]]*SalesDataTable[[#This Row],[Unit Price]]</f>
        <v>583.4</v>
      </c>
      <c r="P788" s="9">
        <v>0.15</v>
      </c>
      <c r="Q788" s="21">
        <f>SalesDataTable[[#This Row],[Units Sold]]*SalesDataTable[[#This Row],[Unit Price]]*SalesDataTable[[#This Row],[Discount %]]</f>
        <v>87.509999999999991</v>
      </c>
      <c r="R788" s="8">
        <v>79.69</v>
      </c>
      <c r="S788" s="8">
        <f t="shared" si="48"/>
        <v>495.89</v>
      </c>
      <c r="T788" s="8">
        <f t="shared" si="49"/>
        <v>318.76</v>
      </c>
      <c r="U788" s="8">
        <f t="shared" si="50"/>
        <v>177.13</v>
      </c>
      <c r="V788" s="10">
        <f t="shared" si="51"/>
        <v>0.35719615237250196</v>
      </c>
    </row>
    <row r="789" spans="1:22" ht="15.6" x14ac:dyDescent="0.3">
      <c r="A789" s="3">
        <v>474</v>
      </c>
      <c r="B789" s="4">
        <v>46153</v>
      </c>
      <c r="C789" s="5">
        <f>YEAR(SalesDataTable[[#This Row],[Order Date]])</f>
        <v>2026</v>
      </c>
      <c r="D789" s="6" t="str">
        <f>"Q"&amp;ROUNDUP(MONTH(SalesDataTable[[#This Row],[Order Date]])/3,0)</f>
        <v>Q2</v>
      </c>
      <c r="E789" s="5">
        <f>MONTH(SalesDataTable[[#This Row],[Order Date]])</f>
        <v>5</v>
      </c>
      <c r="F789" s="6" t="str">
        <f>TEXT(SalesDataTable[[#This Row],[Order Date]],"MMM")</f>
        <v>May</v>
      </c>
      <c r="G789" s="5" t="s">
        <v>26</v>
      </c>
      <c r="H789" s="5" t="s">
        <v>63</v>
      </c>
      <c r="I789" s="5" t="s">
        <v>22</v>
      </c>
      <c r="J789" s="5" t="s">
        <v>23</v>
      </c>
      <c r="K789" s="5" t="s">
        <v>24</v>
      </c>
      <c r="L789" s="5" t="s">
        <v>50</v>
      </c>
      <c r="M789" s="7">
        <v>2</v>
      </c>
      <c r="N789" s="8">
        <v>100.49</v>
      </c>
      <c r="O789" s="8">
        <f>SalesDataTable[[#This Row],[Units Sold]]*SalesDataTable[[#This Row],[Unit Price]]</f>
        <v>200.98</v>
      </c>
      <c r="P789" s="9">
        <v>0.1</v>
      </c>
      <c r="Q789" s="21">
        <f>SalesDataTable[[#This Row],[Units Sold]]*SalesDataTable[[#This Row],[Unit Price]]*SalesDataTable[[#This Row],[Discount %]]</f>
        <v>20.097999999999999</v>
      </c>
      <c r="R789" s="8">
        <v>50.11</v>
      </c>
      <c r="S789" s="8">
        <f t="shared" si="48"/>
        <v>180.88200000000001</v>
      </c>
      <c r="T789" s="8">
        <f t="shared" si="49"/>
        <v>100.22</v>
      </c>
      <c r="U789" s="8">
        <f t="shared" si="50"/>
        <v>80.662000000000006</v>
      </c>
      <c r="V789" s="10">
        <f t="shared" si="51"/>
        <v>0.44593713028383147</v>
      </c>
    </row>
    <row r="790" spans="1:22" ht="15.6" x14ac:dyDescent="0.3">
      <c r="A790" s="3">
        <v>1175</v>
      </c>
      <c r="B790" s="4">
        <v>46153</v>
      </c>
      <c r="C790" s="5">
        <f>YEAR(SalesDataTable[[#This Row],[Order Date]])</f>
        <v>2026</v>
      </c>
      <c r="D790" s="6" t="str">
        <f>"Q"&amp;ROUNDUP(MONTH(SalesDataTable[[#This Row],[Order Date]])/3,0)</f>
        <v>Q2</v>
      </c>
      <c r="E790" s="5">
        <f>MONTH(SalesDataTable[[#This Row],[Order Date]])</f>
        <v>5</v>
      </c>
      <c r="F790" s="6" t="str">
        <f>TEXT(SalesDataTable[[#This Row],[Order Date]],"MMM")</f>
        <v>May</v>
      </c>
      <c r="G790" s="5" t="s">
        <v>31</v>
      </c>
      <c r="H790" s="5" t="s">
        <v>72</v>
      </c>
      <c r="I790" s="5" t="s">
        <v>28</v>
      </c>
      <c r="J790" s="5" t="s">
        <v>23</v>
      </c>
      <c r="K790" s="5" t="s">
        <v>43</v>
      </c>
      <c r="L790" s="5" t="s">
        <v>44</v>
      </c>
      <c r="M790" s="7">
        <v>4</v>
      </c>
      <c r="N790" s="8">
        <v>332.89</v>
      </c>
      <c r="O790" s="8">
        <f>SalesDataTable[[#This Row],[Units Sold]]*SalesDataTable[[#This Row],[Unit Price]]</f>
        <v>1331.56</v>
      </c>
      <c r="P790" s="9">
        <v>0.1</v>
      </c>
      <c r="Q790" s="21">
        <f>SalesDataTable[[#This Row],[Units Sold]]*SalesDataTable[[#This Row],[Unit Price]]*SalesDataTable[[#This Row],[Discount %]]</f>
        <v>133.15600000000001</v>
      </c>
      <c r="R790" s="8">
        <v>198.06</v>
      </c>
      <c r="S790" s="8">
        <f t="shared" si="48"/>
        <v>1198.404</v>
      </c>
      <c r="T790" s="8">
        <f t="shared" si="49"/>
        <v>792.24</v>
      </c>
      <c r="U790" s="8">
        <f t="shared" si="50"/>
        <v>406.16399999999999</v>
      </c>
      <c r="V790" s="10">
        <f t="shared" si="51"/>
        <v>0.33892076461694054</v>
      </c>
    </row>
    <row r="791" spans="1:22" ht="15.6" x14ac:dyDescent="0.3">
      <c r="A791" s="3">
        <v>2015</v>
      </c>
      <c r="B791" s="4">
        <v>46153</v>
      </c>
      <c r="C791" s="5">
        <f>YEAR(SalesDataTable[[#This Row],[Order Date]])</f>
        <v>2026</v>
      </c>
      <c r="D791" s="6" t="str">
        <f>"Q"&amp;ROUNDUP(MONTH(SalesDataTable[[#This Row],[Order Date]])/3,0)</f>
        <v>Q2</v>
      </c>
      <c r="E791" s="5">
        <f>MONTH(SalesDataTable[[#This Row],[Order Date]])</f>
        <v>5</v>
      </c>
      <c r="F791" s="6" t="str">
        <f>TEXT(SalesDataTable[[#This Row],[Order Date]],"MMM")</f>
        <v>May</v>
      </c>
      <c r="G791" s="5" t="s">
        <v>26</v>
      </c>
      <c r="H791" s="5" t="s">
        <v>63</v>
      </c>
      <c r="I791" s="5" t="s">
        <v>22</v>
      </c>
      <c r="J791" s="5" t="s">
        <v>33</v>
      </c>
      <c r="K791" s="5" t="s">
        <v>29</v>
      </c>
      <c r="L791" s="5" t="s">
        <v>57</v>
      </c>
      <c r="M791" s="7">
        <v>1</v>
      </c>
      <c r="N791" s="8">
        <v>154.6</v>
      </c>
      <c r="O791" s="8">
        <f>SalesDataTable[[#This Row],[Units Sold]]*SalesDataTable[[#This Row],[Unit Price]]</f>
        <v>154.6</v>
      </c>
      <c r="P791" s="9">
        <v>0</v>
      </c>
      <c r="Q791" s="21">
        <f>SalesDataTable[[#This Row],[Units Sold]]*SalesDataTable[[#This Row],[Unit Price]]*SalesDataTable[[#This Row],[Discount %]]</f>
        <v>0</v>
      </c>
      <c r="R791" s="8">
        <v>80.05</v>
      </c>
      <c r="S791" s="8">
        <f t="shared" si="48"/>
        <v>154.6</v>
      </c>
      <c r="T791" s="8">
        <f t="shared" si="49"/>
        <v>80.05</v>
      </c>
      <c r="U791" s="8">
        <f t="shared" si="50"/>
        <v>74.55</v>
      </c>
      <c r="V791" s="10">
        <f t="shared" si="51"/>
        <v>0.48221216041397152</v>
      </c>
    </row>
    <row r="792" spans="1:22" ht="15.6" x14ac:dyDescent="0.3">
      <c r="A792" s="3">
        <v>2196</v>
      </c>
      <c r="B792" s="4">
        <v>46153</v>
      </c>
      <c r="C792" s="5">
        <f>YEAR(SalesDataTable[[#This Row],[Order Date]])</f>
        <v>2026</v>
      </c>
      <c r="D792" s="6" t="str">
        <f>"Q"&amp;ROUNDUP(MONTH(SalesDataTable[[#This Row],[Order Date]])/3,0)</f>
        <v>Q2</v>
      </c>
      <c r="E792" s="5">
        <f>MONTH(SalesDataTable[[#This Row],[Order Date]])</f>
        <v>5</v>
      </c>
      <c r="F792" s="6" t="str">
        <f>TEXT(SalesDataTable[[#This Row],[Order Date]],"MMM")</f>
        <v>May</v>
      </c>
      <c r="G792" s="5" t="s">
        <v>40</v>
      </c>
      <c r="H792" s="5" t="s">
        <v>41</v>
      </c>
      <c r="I792" s="5" t="s">
        <v>48</v>
      </c>
      <c r="J792" s="5" t="s">
        <v>23</v>
      </c>
      <c r="K792" s="5" t="s">
        <v>24</v>
      </c>
      <c r="L792" s="5" t="s">
        <v>25</v>
      </c>
      <c r="M792" s="7">
        <v>1</v>
      </c>
      <c r="N792" s="8">
        <v>83.23</v>
      </c>
      <c r="O792" s="8">
        <f>SalesDataTable[[#This Row],[Units Sold]]*SalesDataTable[[#This Row],[Unit Price]]</f>
        <v>83.23</v>
      </c>
      <c r="P792" s="9">
        <v>0.05</v>
      </c>
      <c r="Q792" s="21">
        <f>SalesDataTable[[#This Row],[Units Sold]]*SalesDataTable[[#This Row],[Unit Price]]*SalesDataTable[[#This Row],[Discount %]]</f>
        <v>4.1615000000000002</v>
      </c>
      <c r="R792" s="8">
        <v>43.82</v>
      </c>
      <c r="S792" s="8">
        <f t="shared" si="48"/>
        <v>79.0685</v>
      </c>
      <c r="T792" s="8">
        <f t="shared" si="49"/>
        <v>43.82</v>
      </c>
      <c r="U792" s="8">
        <f t="shared" si="50"/>
        <v>35.2485</v>
      </c>
      <c r="V792" s="10">
        <f t="shared" si="51"/>
        <v>0.44579699880483376</v>
      </c>
    </row>
    <row r="793" spans="1:22" ht="15.6" x14ac:dyDescent="0.3">
      <c r="A793" s="3">
        <v>3508</v>
      </c>
      <c r="B793" s="4">
        <v>46153</v>
      </c>
      <c r="C793" s="5">
        <f>YEAR(SalesDataTable[[#This Row],[Order Date]])</f>
        <v>2026</v>
      </c>
      <c r="D793" s="6" t="str">
        <f>"Q"&amp;ROUNDUP(MONTH(SalesDataTable[[#This Row],[Order Date]])/3,0)</f>
        <v>Q2</v>
      </c>
      <c r="E793" s="5">
        <f>MONTH(SalesDataTable[[#This Row],[Order Date]])</f>
        <v>5</v>
      </c>
      <c r="F793" s="6" t="str">
        <f>TEXT(SalesDataTable[[#This Row],[Order Date]],"MMM")</f>
        <v>May</v>
      </c>
      <c r="G793" s="5" t="s">
        <v>26</v>
      </c>
      <c r="H793" s="5" t="s">
        <v>63</v>
      </c>
      <c r="I793" s="5" t="s">
        <v>48</v>
      </c>
      <c r="J793" s="5" t="s">
        <v>23</v>
      </c>
      <c r="K793" s="5" t="s">
        <v>34</v>
      </c>
      <c r="L793" s="5" t="s">
        <v>52</v>
      </c>
      <c r="M793" s="7">
        <v>3</v>
      </c>
      <c r="N793" s="8">
        <v>46.23</v>
      </c>
      <c r="O793" s="8">
        <f>SalesDataTable[[#This Row],[Units Sold]]*SalesDataTable[[#This Row],[Unit Price]]</f>
        <v>138.69</v>
      </c>
      <c r="P793" s="9">
        <v>0</v>
      </c>
      <c r="Q793" s="21">
        <f>SalesDataTable[[#This Row],[Units Sold]]*SalesDataTable[[#This Row],[Unit Price]]*SalesDataTable[[#This Row],[Discount %]]</f>
        <v>0</v>
      </c>
      <c r="R793" s="8">
        <v>18.47</v>
      </c>
      <c r="S793" s="8">
        <f t="shared" si="48"/>
        <v>138.69</v>
      </c>
      <c r="T793" s="8">
        <f t="shared" si="49"/>
        <v>55.41</v>
      </c>
      <c r="U793" s="8">
        <f t="shared" si="50"/>
        <v>83.28</v>
      </c>
      <c r="V793" s="10">
        <f t="shared" si="51"/>
        <v>0.60047588146225395</v>
      </c>
    </row>
    <row r="794" spans="1:22" ht="15.6" x14ac:dyDescent="0.3">
      <c r="A794" s="3">
        <v>3516</v>
      </c>
      <c r="B794" s="4">
        <v>46153</v>
      </c>
      <c r="C794" s="5">
        <f>YEAR(SalesDataTable[[#This Row],[Order Date]])</f>
        <v>2026</v>
      </c>
      <c r="D794" s="6" t="str">
        <f>"Q"&amp;ROUNDUP(MONTH(SalesDataTable[[#This Row],[Order Date]])/3,0)</f>
        <v>Q2</v>
      </c>
      <c r="E794" s="5">
        <f>MONTH(SalesDataTable[[#This Row],[Order Date]])</f>
        <v>5</v>
      </c>
      <c r="F794" s="6" t="str">
        <f>TEXT(SalesDataTable[[#This Row],[Order Date]],"MMM")</f>
        <v>May</v>
      </c>
      <c r="G794" s="5" t="s">
        <v>40</v>
      </c>
      <c r="H794" s="5" t="s">
        <v>51</v>
      </c>
      <c r="I794" s="5" t="s">
        <v>48</v>
      </c>
      <c r="J794" s="5" t="s">
        <v>23</v>
      </c>
      <c r="K794" s="5" t="s">
        <v>43</v>
      </c>
      <c r="L794" s="5" t="s">
        <v>71</v>
      </c>
      <c r="M794" s="7">
        <v>1</v>
      </c>
      <c r="N794" s="8">
        <v>125.3</v>
      </c>
      <c r="O794" s="8">
        <f>SalesDataTable[[#This Row],[Units Sold]]*SalesDataTable[[#This Row],[Unit Price]]</f>
        <v>125.3</v>
      </c>
      <c r="P794" s="9">
        <v>0.05</v>
      </c>
      <c r="Q794" s="21">
        <f>SalesDataTable[[#This Row],[Units Sold]]*SalesDataTable[[#This Row],[Unit Price]]*SalesDataTable[[#This Row],[Discount %]]</f>
        <v>6.2650000000000006</v>
      </c>
      <c r="R794" s="8">
        <v>59.62</v>
      </c>
      <c r="S794" s="8">
        <f t="shared" si="48"/>
        <v>119.035</v>
      </c>
      <c r="T794" s="8">
        <f t="shared" si="49"/>
        <v>59.62</v>
      </c>
      <c r="U794" s="8">
        <f t="shared" si="50"/>
        <v>59.414999999999999</v>
      </c>
      <c r="V794" s="10">
        <f t="shared" si="51"/>
        <v>0.49913890872432476</v>
      </c>
    </row>
    <row r="795" spans="1:22" ht="15.6" x14ac:dyDescent="0.3">
      <c r="A795" s="3">
        <v>3570</v>
      </c>
      <c r="B795" s="4">
        <v>46153</v>
      </c>
      <c r="C795" s="5">
        <f>YEAR(SalesDataTable[[#This Row],[Order Date]])</f>
        <v>2026</v>
      </c>
      <c r="D795" s="6" t="str">
        <f>"Q"&amp;ROUNDUP(MONTH(SalesDataTable[[#This Row],[Order Date]])/3,0)</f>
        <v>Q2</v>
      </c>
      <c r="E795" s="5">
        <f>MONTH(SalesDataTable[[#This Row],[Order Date]])</f>
        <v>5</v>
      </c>
      <c r="F795" s="6" t="str">
        <f>TEXT(SalesDataTable[[#This Row],[Order Date]],"MMM")</f>
        <v>May</v>
      </c>
      <c r="G795" s="5" t="s">
        <v>26</v>
      </c>
      <c r="H795" s="5" t="s">
        <v>63</v>
      </c>
      <c r="I795" s="5" t="s">
        <v>22</v>
      </c>
      <c r="J795" s="5" t="s">
        <v>36</v>
      </c>
      <c r="K795" s="5" t="s">
        <v>34</v>
      </c>
      <c r="L795" s="5" t="s">
        <v>35</v>
      </c>
      <c r="M795" s="7">
        <v>1</v>
      </c>
      <c r="N795" s="8">
        <v>36.159999999999997</v>
      </c>
      <c r="O795" s="8">
        <f>SalesDataTable[[#This Row],[Units Sold]]*SalesDataTable[[#This Row],[Unit Price]]</f>
        <v>36.159999999999997</v>
      </c>
      <c r="P795" s="9">
        <v>0.1</v>
      </c>
      <c r="Q795" s="21">
        <f>SalesDataTable[[#This Row],[Units Sold]]*SalesDataTable[[#This Row],[Unit Price]]*SalesDataTable[[#This Row],[Discount %]]</f>
        <v>3.6159999999999997</v>
      </c>
      <c r="R795" s="8">
        <v>13.38</v>
      </c>
      <c r="S795" s="8">
        <f t="shared" si="48"/>
        <v>32.543999999999997</v>
      </c>
      <c r="T795" s="8">
        <f t="shared" si="49"/>
        <v>13.38</v>
      </c>
      <c r="U795" s="8">
        <f t="shared" si="50"/>
        <v>19.163999999999994</v>
      </c>
      <c r="V795" s="10">
        <f t="shared" si="51"/>
        <v>0.58886430678466062</v>
      </c>
    </row>
    <row r="796" spans="1:22" ht="15.6" x14ac:dyDescent="0.3">
      <c r="A796" s="3">
        <v>4799</v>
      </c>
      <c r="B796" s="4">
        <v>46153</v>
      </c>
      <c r="C796" s="5">
        <f>YEAR(SalesDataTable[[#This Row],[Order Date]])</f>
        <v>2026</v>
      </c>
      <c r="D796" s="6" t="str">
        <f>"Q"&amp;ROUNDUP(MONTH(SalesDataTable[[#This Row],[Order Date]])/3,0)</f>
        <v>Q2</v>
      </c>
      <c r="E796" s="5">
        <f>MONTH(SalesDataTable[[#This Row],[Order Date]])</f>
        <v>5</v>
      </c>
      <c r="F796" s="6" t="str">
        <f>TEXT(SalesDataTable[[#This Row],[Order Date]],"MMM")</f>
        <v>May</v>
      </c>
      <c r="G796" s="5" t="s">
        <v>40</v>
      </c>
      <c r="H796" s="5" t="s">
        <v>67</v>
      </c>
      <c r="I796" s="5" t="s">
        <v>22</v>
      </c>
      <c r="J796" s="5" t="s">
        <v>23</v>
      </c>
      <c r="K796" s="5" t="s">
        <v>43</v>
      </c>
      <c r="L796" s="5" t="s">
        <v>71</v>
      </c>
      <c r="M796" s="7">
        <v>1</v>
      </c>
      <c r="N796" s="8">
        <v>121.41</v>
      </c>
      <c r="O796" s="8">
        <f>SalesDataTable[[#This Row],[Units Sold]]*SalesDataTable[[#This Row],[Unit Price]]</f>
        <v>121.41</v>
      </c>
      <c r="P796" s="9">
        <v>0.05</v>
      </c>
      <c r="Q796" s="21">
        <f>SalesDataTable[[#This Row],[Units Sold]]*SalesDataTable[[#This Row],[Unit Price]]*SalesDataTable[[#This Row],[Discount %]]</f>
        <v>6.0705</v>
      </c>
      <c r="R796" s="8">
        <v>60.75</v>
      </c>
      <c r="S796" s="8">
        <f t="shared" si="48"/>
        <v>115.33949999999999</v>
      </c>
      <c r="T796" s="8">
        <f t="shared" si="49"/>
        <v>60.75</v>
      </c>
      <c r="U796" s="8">
        <f t="shared" si="50"/>
        <v>54.589499999999987</v>
      </c>
      <c r="V796" s="10">
        <f t="shared" si="51"/>
        <v>0.47329405797666879</v>
      </c>
    </row>
    <row r="797" spans="1:22" ht="15.6" x14ac:dyDescent="0.3">
      <c r="A797" s="3">
        <v>5156</v>
      </c>
      <c r="B797" s="4">
        <v>46153</v>
      </c>
      <c r="C797" s="5">
        <f>YEAR(SalesDataTable[[#This Row],[Order Date]])</f>
        <v>2026</v>
      </c>
      <c r="D797" s="6" t="str">
        <f>"Q"&amp;ROUNDUP(MONTH(SalesDataTable[[#This Row],[Order Date]])/3,0)</f>
        <v>Q2</v>
      </c>
      <c r="E797" s="5">
        <f>MONTH(SalesDataTable[[#This Row],[Order Date]])</f>
        <v>5</v>
      </c>
      <c r="F797" s="6" t="str">
        <f>TEXT(SalesDataTable[[#This Row],[Order Date]],"MMM")</f>
        <v>May</v>
      </c>
      <c r="G797" s="5" t="s">
        <v>20</v>
      </c>
      <c r="H797" s="5" t="s">
        <v>21</v>
      </c>
      <c r="I797" s="5" t="s">
        <v>39</v>
      </c>
      <c r="J797" s="5" t="s">
        <v>33</v>
      </c>
      <c r="K797" s="5" t="s">
        <v>34</v>
      </c>
      <c r="L797" s="5" t="s">
        <v>64</v>
      </c>
      <c r="M797" s="7">
        <v>3</v>
      </c>
      <c r="N797" s="8">
        <v>132.58000000000001</v>
      </c>
      <c r="O797" s="8">
        <f>SalesDataTable[[#This Row],[Units Sold]]*SalesDataTable[[#This Row],[Unit Price]]</f>
        <v>397.74</v>
      </c>
      <c r="P797" s="9">
        <v>0.1</v>
      </c>
      <c r="Q797" s="21">
        <f>SalesDataTable[[#This Row],[Units Sold]]*SalesDataTable[[#This Row],[Unit Price]]*SalesDataTable[[#This Row],[Discount %]]</f>
        <v>39.774000000000001</v>
      </c>
      <c r="R797" s="8">
        <v>67.88</v>
      </c>
      <c r="S797" s="8">
        <f t="shared" si="48"/>
        <v>357.96600000000001</v>
      </c>
      <c r="T797" s="8">
        <f t="shared" si="49"/>
        <v>203.64</v>
      </c>
      <c r="U797" s="8">
        <f t="shared" si="50"/>
        <v>154.32600000000002</v>
      </c>
      <c r="V797" s="10">
        <f t="shared" si="51"/>
        <v>0.43111915656794225</v>
      </c>
    </row>
    <row r="798" spans="1:22" ht="15.6" x14ac:dyDescent="0.3">
      <c r="A798" s="3">
        <v>526</v>
      </c>
      <c r="B798" s="4">
        <v>46154</v>
      </c>
      <c r="C798" s="5">
        <f>YEAR(SalesDataTable[[#This Row],[Order Date]])</f>
        <v>2026</v>
      </c>
      <c r="D798" s="6" t="str">
        <f>"Q"&amp;ROUNDUP(MONTH(SalesDataTable[[#This Row],[Order Date]])/3,0)</f>
        <v>Q2</v>
      </c>
      <c r="E798" s="5">
        <f>MONTH(SalesDataTable[[#This Row],[Order Date]])</f>
        <v>5</v>
      </c>
      <c r="F798" s="6" t="str">
        <f>TEXT(SalesDataTable[[#This Row],[Order Date]],"MMM")</f>
        <v>May</v>
      </c>
      <c r="G798" s="5" t="s">
        <v>26</v>
      </c>
      <c r="H798" s="5" t="s">
        <v>27</v>
      </c>
      <c r="I798" s="5" t="s">
        <v>39</v>
      </c>
      <c r="J798" s="5" t="s">
        <v>23</v>
      </c>
      <c r="K798" s="5" t="s">
        <v>43</v>
      </c>
      <c r="L798" s="5" t="s">
        <v>60</v>
      </c>
      <c r="M798" s="7">
        <v>2</v>
      </c>
      <c r="N798" s="8">
        <v>81.11</v>
      </c>
      <c r="O798" s="8">
        <f>SalesDataTable[[#This Row],[Units Sold]]*SalesDataTable[[#This Row],[Unit Price]]</f>
        <v>162.22</v>
      </c>
      <c r="P798" s="9">
        <v>0.05</v>
      </c>
      <c r="Q798" s="21">
        <f>SalesDataTable[[#This Row],[Units Sold]]*SalesDataTable[[#This Row],[Unit Price]]*SalesDataTable[[#This Row],[Discount %]]</f>
        <v>8.1110000000000007</v>
      </c>
      <c r="R798" s="8">
        <v>40.049999999999997</v>
      </c>
      <c r="S798" s="8">
        <f t="shared" si="48"/>
        <v>154.10899999999998</v>
      </c>
      <c r="T798" s="8">
        <f t="shared" si="49"/>
        <v>80.099999999999994</v>
      </c>
      <c r="U798" s="8">
        <f t="shared" si="50"/>
        <v>74.008999999999986</v>
      </c>
      <c r="V798" s="10">
        <f t="shared" si="51"/>
        <v>0.48023801335418437</v>
      </c>
    </row>
    <row r="799" spans="1:22" ht="15.6" x14ac:dyDescent="0.3">
      <c r="A799" s="3">
        <v>712</v>
      </c>
      <c r="B799" s="4">
        <v>46154</v>
      </c>
      <c r="C799" s="5">
        <f>YEAR(SalesDataTable[[#This Row],[Order Date]])</f>
        <v>2026</v>
      </c>
      <c r="D799" s="6" t="str">
        <f>"Q"&amp;ROUNDUP(MONTH(SalesDataTable[[#This Row],[Order Date]])/3,0)</f>
        <v>Q2</v>
      </c>
      <c r="E799" s="5">
        <f>MONTH(SalesDataTable[[#This Row],[Order Date]])</f>
        <v>5</v>
      </c>
      <c r="F799" s="6" t="str">
        <f>TEXT(SalesDataTable[[#This Row],[Order Date]],"MMM")</f>
        <v>May</v>
      </c>
      <c r="G799" s="5" t="s">
        <v>26</v>
      </c>
      <c r="H799" s="5" t="s">
        <v>69</v>
      </c>
      <c r="I799" s="5" t="s">
        <v>48</v>
      </c>
      <c r="J799" s="5" t="s">
        <v>36</v>
      </c>
      <c r="K799" s="5" t="s">
        <v>24</v>
      </c>
      <c r="L799" s="5" t="s">
        <v>50</v>
      </c>
      <c r="M799" s="7">
        <v>3</v>
      </c>
      <c r="N799" s="8">
        <v>104.54</v>
      </c>
      <c r="O799" s="8">
        <f>SalesDataTable[[#This Row],[Units Sold]]*SalesDataTable[[#This Row],[Unit Price]]</f>
        <v>313.62</v>
      </c>
      <c r="P799" s="9">
        <v>0</v>
      </c>
      <c r="Q799" s="21">
        <f>SalesDataTable[[#This Row],[Units Sold]]*SalesDataTable[[#This Row],[Unit Price]]*SalesDataTable[[#This Row],[Discount %]]</f>
        <v>0</v>
      </c>
      <c r="R799" s="8">
        <v>51.45</v>
      </c>
      <c r="S799" s="8">
        <f t="shared" si="48"/>
        <v>313.62</v>
      </c>
      <c r="T799" s="8">
        <f t="shared" si="49"/>
        <v>154.35000000000002</v>
      </c>
      <c r="U799" s="8">
        <f t="shared" si="50"/>
        <v>159.26999999999998</v>
      </c>
      <c r="V799" s="10">
        <f t="shared" si="51"/>
        <v>0.50784388750717424</v>
      </c>
    </row>
    <row r="800" spans="1:22" ht="15.6" x14ac:dyDescent="0.3">
      <c r="A800" s="3">
        <v>1533</v>
      </c>
      <c r="B800" s="4">
        <v>46154</v>
      </c>
      <c r="C800" s="5">
        <f>YEAR(SalesDataTable[[#This Row],[Order Date]])</f>
        <v>2026</v>
      </c>
      <c r="D800" s="6" t="str">
        <f>"Q"&amp;ROUNDUP(MONTH(SalesDataTable[[#This Row],[Order Date]])/3,0)</f>
        <v>Q2</v>
      </c>
      <c r="E800" s="5">
        <f>MONTH(SalesDataTable[[#This Row],[Order Date]])</f>
        <v>5</v>
      </c>
      <c r="F800" s="6" t="str">
        <f>TEXT(SalesDataTable[[#This Row],[Order Date]],"MMM")</f>
        <v>May</v>
      </c>
      <c r="G800" s="5" t="s">
        <v>31</v>
      </c>
      <c r="H800" s="5" t="s">
        <v>72</v>
      </c>
      <c r="I800" s="5" t="s">
        <v>39</v>
      </c>
      <c r="J800" s="5" t="s">
        <v>33</v>
      </c>
      <c r="K800" s="5" t="s">
        <v>29</v>
      </c>
      <c r="L800" s="5" t="s">
        <v>37</v>
      </c>
      <c r="M800" s="7">
        <v>3</v>
      </c>
      <c r="N800" s="8">
        <v>143.87</v>
      </c>
      <c r="O800" s="8">
        <f>SalesDataTable[[#This Row],[Units Sold]]*SalesDataTable[[#This Row],[Unit Price]]</f>
        <v>431.61</v>
      </c>
      <c r="P800" s="9">
        <v>0</v>
      </c>
      <c r="Q800" s="21">
        <f>SalesDataTable[[#This Row],[Units Sold]]*SalesDataTable[[#This Row],[Unit Price]]*SalesDataTable[[#This Row],[Discount %]]</f>
        <v>0</v>
      </c>
      <c r="R800" s="8">
        <v>79.2</v>
      </c>
      <c r="S800" s="8">
        <f t="shared" si="48"/>
        <v>431.61</v>
      </c>
      <c r="T800" s="8">
        <f t="shared" si="49"/>
        <v>237.60000000000002</v>
      </c>
      <c r="U800" s="8">
        <f t="shared" si="50"/>
        <v>194.01</v>
      </c>
      <c r="V800" s="10">
        <f t="shared" si="51"/>
        <v>0.44950302356293875</v>
      </c>
    </row>
    <row r="801" spans="1:22" ht="15.6" x14ac:dyDescent="0.3">
      <c r="A801" s="3">
        <v>1933</v>
      </c>
      <c r="B801" s="4">
        <v>46154</v>
      </c>
      <c r="C801" s="5">
        <f>YEAR(SalesDataTable[[#This Row],[Order Date]])</f>
        <v>2026</v>
      </c>
      <c r="D801" s="6" t="str">
        <f>"Q"&amp;ROUNDUP(MONTH(SalesDataTable[[#This Row],[Order Date]])/3,0)</f>
        <v>Q2</v>
      </c>
      <c r="E801" s="5">
        <f>MONTH(SalesDataTable[[#This Row],[Order Date]])</f>
        <v>5</v>
      </c>
      <c r="F801" s="6" t="str">
        <f>TEXT(SalesDataTable[[#This Row],[Order Date]],"MMM")</f>
        <v>May</v>
      </c>
      <c r="G801" s="5" t="s">
        <v>40</v>
      </c>
      <c r="H801" s="5" t="s">
        <v>67</v>
      </c>
      <c r="I801" s="5" t="s">
        <v>22</v>
      </c>
      <c r="J801" s="5" t="s">
        <v>23</v>
      </c>
      <c r="K801" s="5" t="s">
        <v>34</v>
      </c>
      <c r="L801" s="5" t="s">
        <v>35</v>
      </c>
      <c r="M801" s="7">
        <v>1</v>
      </c>
      <c r="N801" s="8">
        <v>36.950000000000003</v>
      </c>
      <c r="O801" s="8">
        <f>SalesDataTable[[#This Row],[Units Sold]]*SalesDataTable[[#This Row],[Unit Price]]</f>
        <v>36.950000000000003</v>
      </c>
      <c r="P801" s="9">
        <v>0.1</v>
      </c>
      <c r="Q801" s="21">
        <f>SalesDataTable[[#This Row],[Units Sold]]*SalesDataTable[[#This Row],[Unit Price]]*SalesDataTable[[#This Row],[Discount %]]</f>
        <v>3.6950000000000003</v>
      </c>
      <c r="R801" s="8">
        <v>13.26</v>
      </c>
      <c r="S801" s="8">
        <f t="shared" si="48"/>
        <v>33.255000000000003</v>
      </c>
      <c r="T801" s="8">
        <f t="shared" si="49"/>
        <v>13.26</v>
      </c>
      <c r="U801" s="8">
        <f t="shared" si="50"/>
        <v>19.995000000000005</v>
      </c>
      <c r="V801" s="10">
        <f t="shared" si="51"/>
        <v>0.60126296797474077</v>
      </c>
    </row>
    <row r="802" spans="1:22" ht="15.6" x14ac:dyDescent="0.3">
      <c r="A802" s="3">
        <v>3128</v>
      </c>
      <c r="B802" s="4">
        <v>46154</v>
      </c>
      <c r="C802" s="5">
        <f>YEAR(SalesDataTable[[#This Row],[Order Date]])</f>
        <v>2026</v>
      </c>
      <c r="D802" s="6" t="str">
        <f>"Q"&amp;ROUNDUP(MONTH(SalesDataTable[[#This Row],[Order Date]])/3,0)</f>
        <v>Q2</v>
      </c>
      <c r="E802" s="5">
        <f>MONTH(SalesDataTable[[#This Row],[Order Date]])</f>
        <v>5</v>
      </c>
      <c r="F802" s="6" t="str">
        <f>TEXT(SalesDataTable[[#This Row],[Order Date]],"MMM")</f>
        <v>May</v>
      </c>
      <c r="G802" s="5" t="s">
        <v>31</v>
      </c>
      <c r="H802" s="5" t="s">
        <v>45</v>
      </c>
      <c r="I802" s="5" t="s">
        <v>22</v>
      </c>
      <c r="J802" s="5" t="s">
        <v>33</v>
      </c>
      <c r="K802" s="5" t="s">
        <v>43</v>
      </c>
      <c r="L802" s="5" t="s">
        <v>71</v>
      </c>
      <c r="M802" s="7">
        <v>1</v>
      </c>
      <c r="N802" s="8">
        <v>121.38</v>
      </c>
      <c r="O802" s="8">
        <f>SalesDataTable[[#This Row],[Units Sold]]*SalesDataTable[[#This Row],[Unit Price]]</f>
        <v>121.38</v>
      </c>
      <c r="P802" s="9">
        <v>0</v>
      </c>
      <c r="Q802" s="21">
        <f>SalesDataTable[[#This Row],[Units Sold]]*SalesDataTable[[#This Row],[Unit Price]]*SalesDataTable[[#This Row],[Discount %]]</f>
        <v>0</v>
      </c>
      <c r="R802" s="8">
        <v>59.68</v>
      </c>
      <c r="S802" s="8">
        <f t="shared" si="48"/>
        <v>121.38</v>
      </c>
      <c r="T802" s="8">
        <f t="shared" si="49"/>
        <v>59.68</v>
      </c>
      <c r="U802" s="8">
        <f t="shared" si="50"/>
        <v>61.699999999999996</v>
      </c>
      <c r="V802" s="10">
        <f t="shared" si="51"/>
        <v>0.50832097544900312</v>
      </c>
    </row>
    <row r="803" spans="1:22" ht="15.6" x14ac:dyDescent="0.3">
      <c r="A803" s="3">
        <v>4922</v>
      </c>
      <c r="B803" s="4">
        <v>46154</v>
      </c>
      <c r="C803" s="5">
        <f>YEAR(SalesDataTable[[#This Row],[Order Date]])</f>
        <v>2026</v>
      </c>
      <c r="D803" s="6" t="str">
        <f>"Q"&amp;ROUNDUP(MONTH(SalesDataTable[[#This Row],[Order Date]])/3,0)</f>
        <v>Q2</v>
      </c>
      <c r="E803" s="5">
        <f>MONTH(SalesDataTable[[#This Row],[Order Date]])</f>
        <v>5</v>
      </c>
      <c r="F803" s="6" t="str">
        <f>TEXT(SalesDataTable[[#This Row],[Order Date]],"MMM")</f>
        <v>May</v>
      </c>
      <c r="G803" s="5" t="s">
        <v>40</v>
      </c>
      <c r="H803" s="5" t="s">
        <v>53</v>
      </c>
      <c r="I803" s="5" t="s">
        <v>22</v>
      </c>
      <c r="J803" s="5" t="s">
        <v>23</v>
      </c>
      <c r="K803" s="5" t="s">
        <v>54</v>
      </c>
      <c r="L803" s="5" t="s">
        <v>55</v>
      </c>
      <c r="M803" s="7">
        <v>2</v>
      </c>
      <c r="N803" s="8">
        <v>39.79</v>
      </c>
      <c r="O803" s="8">
        <f>SalesDataTable[[#This Row],[Units Sold]]*SalesDataTable[[#This Row],[Unit Price]]</f>
        <v>79.58</v>
      </c>
      <c r="P803" s="9">
        <v>0.1</v>
      </c>
      <c r="Q803" s="21">
        <f>SalesDataTable[[#This Row],[Units Sold]]*SalesDataTable[[#This Row],[Unit Price]]*SalesDataTable[[#This Row],[Discount %]]</f>
        <v>7.9580000000000002</v>
      </c>
      <c r="R803" s="8">
        <v>14.33</v>
      </c>
      <c r="S803" s="8">
        <f t="shared" si="48"/>
        <v>71.622</v>
      </c>
      <c r="T803" s="8">
        <f t="shared" si="49"/>
        <v>28.66</v>
      </c>
      <c r="U803" s="8">
        <f t="shared" si="50"/>
        <v>42.962000000000003</v>
      </c>
      <c r="V803" s="10">
        <f t="shared" si="51"/>
        <v>0.59984362346764963</v>
      </c>
    </row>
    <row r="804" spans="1:22" ht="15.6" x14ac:dyDescent="0.3">
      <c r="A804" s="3">
        <v>5051</v>
      </c>
      <c r="B804" s="4">
        <v>46154</v>
      </c>
      <c r="C804" s="5">
        <f>YEAR(SalesDataTable[[#This Row],[Order Date]])</f>
        <v>2026</v>
      </c>
      <c r="D804" s="6" t="str">
        <f>"Q"&amp;ROUNDUP(MONTH(SalesDataTable[[#This Row],[Order Date]])/3,0)</f>
        <v>Q2</v>
      </c>
      <c r="E804" s="5">
        <f>MONTH(SalesDataTable[[#This Row],[Order Date]])</f>
        <v>5</v>
      </c>
      <c r="F804" s="6" t="str">
        <f>TEXT(SalesDataTable[[#This Row],[Order Date]],"MMM")</f>
        <v>May</v>
      </c>
      <c r="G804" s="5" t="s">
        <v>20</v>
      </c>
      <c r="H804" s="5" t="s">
        <v>70</v>
      </c>
      <c r="I804" s="5" t="s">
        <v>39</v>
      </c>
      <c r="J804" s="5" t="s">
        <v>23</v>
      </c>
      <c r="K804" s="5" t="s">
        <v>24</v>
      </c>
      <c r="L804" s="5" t="s">
        <v>42</v>
      </c>
      <c r="M804" s="7">
        <v>4</v>
      </c>
      <c r="N804" s="8">
        <v>51.31</v>
      </c>
      <c r="O804" s="8">
        <f>SalesDataTable[[#This Row],[Units Sold]]*SalesDataTable[[#This Row],[Unit Price]]</f>
        <v>205.24</v>
      </c>
      <c r="P804" s="9">
        <v>0</v>
      </c>
      <c r="Q804" s="21">
        <f>SalesDataTable[[#This Row],[Units Sold]]*SalesDataTable[[#This Row],[Unit Price]]*SalesDataTable[[#This Row],[Discount %]]</f>
        <v>0</v>
      </c>
      <c r="R804" s="8">
        <v>22.19</v>
      </c>
      <c r="S804" s="8">
        <f t="shared" si="48"/>
        <v>205.24</v>
      </c>
      <c r="T804" s="8">
        <f t="shared" si="49"/>
        <v>88.76</v>
      </c>
      <c r="U804" s="8">
        <f t="shared" si="50"/>
        <v>116.48</v>
      </c>
      <c r="V804" s="10">
        <f t="shared" si="51"/>
        <v>0.56753069577080495</v>
      </c>
    </row>
    <row r="805" spans="1:22" ht="15.6" x14ac:dyDescent="0.3">
      <c r="A805" s="3">
        <v>5182</v>
      </c>
      <c r="B805" s="4">
        <v>46154</v>
      </c>
      <c r="C805" s="5">
        <f>YEAR(SalesDataTable[[#This Row],[Order Date]])</f>
        <v>2026</v>
      </c>
      <c r="D805" s="6" t="str">
        <f>"Q"&amp;ROUNDUP(MONTH(SalesDataTable[[#This Row],[Order Date]])/3,0)</f>
        <v>Q2</v>
      </c>
      <c r="E805" s="5">
        <f>MONTH(SalesDataTable[[#This Row],[Order Date]])</f>
        <v>5</v>
      </c>
      <c r="F805" s="6" t="str">
        <f>TEXT(SalesDataTable[[#This Row],[Order Date]],"MMM")</f>
        <v>May</v>
      </c>
      <c r="G805" s="5" t="s">
        <v>40</v>
      </c>
      <c r="H805" s="5" t="s">
        <v>51</v>
      </c>
      <c r="I805" s="5" t="s">
        <v>22</v>
      </c>
      <c r="J805" s="5" t="s">
        <v>23</v>
      </c>
      <c r="K805" s="5" t="s">
        <v>54</v>
      </c>
      <c r="L805" s="5" t="s">
        <v>65</v>
      </c>
      <c r="M805" s="7">
        <v>2</v>
      </c>
      <c r="N805" s="8">
        <v>51.15</v>
      </c>
      <c r="O805" s="8">
        <f>SalesDataTable[[#This Row],[Units Sold]]*SalesDataTable[[#This Row],[Unit Price]]</f>
        <v>102.3</v>
      </c>
      <c r="P805" s="9">
        <v>0</v>
      </c>
      <c r="Q805" s="21">
        <f>SalesDataTable[[#This Row],[Units Sold]]*SalesDataTable[[#This Row],[Unit Price]]*SalesDataTable[[#This Row],[Discount %]]</f>
        <v>0</v>
      </c>
      <c r="R805" s="8">
        <v>22.53</v>
      </c>
      <c r="S805" s="8">
        <f t="shared" si="48"/>
        <v>102.3</v>
      </c>
      <c r="T805" s="8">
        <f t="shared" si="49"/>
        <v>45.06</v>
      </c>
      <c r="U805" s="8">
        <f t="shared" si="50"/>
        <v>57.239999999999995</v>
      </c>
      <c r="V805" s="10">
        <f t="shared" si="51"/>
        <v>0.55953079178885623</v>
      </c>
    </row>
    <row r="806" spans="1:22" ht="15.6" x14ac:dyDescent="0.3">
      <c r="A806" s="3">
        <v>1071</v>
      </c>
      <c r="B806" s="4">
        <v>46155</v>
      </c>
      <c r="C806" s="5">
        <f>YEAR(SalesDataTable[[#This Row],[Order Date]])</f>
        <v>2026</v>
      </c>
      <c r="D806" s="6" t="str">
        <f>"Q"&amp;ROUNDUP(MONTH(SalesDataTable[[#This Row],[Order Date]])/3,0)</f>
        <v>Q2</v>
      </c>
      <c r="E806" s="5">
        <f>MONTH(SalesDataTable[[#This Row],[Order Date]])</f>
        <v>5</v>
      </c>
      <c r="F806" s="6" t="str">
        <f>TEXT(SalesDataTable[[#This Row],[Order Date]],"MMM")</f>
        <v>May</v>
      </c>
      <c r="G806" s="5" t="s">
        <v>26</v>
      </c>
      <c r="H806" s="5" t="s">
        <v>63</v>
      </c>
      <c r="I806" s="5" t="s">
        <v>39</v>
      </c>
      <c r="J806" s="5" t="s">
        <v>36</v>
      </c>
      <c r="K806" s="5" t="s">
        <v>54</v>
      </c>
      <c r="L806" s="5" t="s">
        <v>65</v>
      </c>
      <c r="M806" s="7">
        <v>1</v>
      </c>
      <c r="N806" s="8">
        <v>50.83</v>
      </c>
      <c r="O806" s="8">
        <f>SalesDataTable[[#This Row],[Units Sold]]*SalesDataTable[[#This Row],[Unit Price]]</f>
        <v>50.83</v>
      </c>
      <c r="P806" s="9">
        <v>0.1</v>
      </c>
      <c r="Q806" s="21">
        <f>SalesDataTable[[#This Row],[Units Sold]]*SalesDataTable[[#This Row],[Unit Price]]*SalesDataTable[[#This Row],[Discount %]]</f>
        <v>5.0830000000000002</v>
      </c>
      <c r="R806" s="8">
        <v>21.82</v>
      </c>
      <c r="S806" s="8">
        <f t="shared" si="48"/>
        <v>45.747</v>
      </c>
      <c r="T806" s="8">
        <f t="shared" si="49"/>
        <v>21.82</v>
      </c>
      <c r="U806" s="8">
        <f t="shared" si="50"/>
        <v>23.927</v>
      </c>
      <c r="V806" s="10">
        <f t="shared" si="51"/>
        <v>0.52302883249174803</v>
      </c>
    </row>
    <row r="807" spans="1:22" ht="15.6" x14ac:dyDescent="0.3">
      <c r="A807" s="3">
        <v>1210</v>
      </c>
      <c r="B807" s="4">
        <v>46155</v>
      </c>
      <c r="C807" s="5">
        <f>YEAR(SalesDataTable[[#This Row],[Order Date]])</f>
        <v>2026</v>
      </c>
      <c r="D807" s="6" t="str">
        <f>"Q"&amp;ROUNDUP(MONTH(SalesDataTable[[#This Row],[Order Date]])/3,0)</f>
        <v>Q2</v>
      </c>
      <c r="E807" s="5">
        <f>MONTH(SalesDataTable[[#This Row],[Order Date]])</f>
        <v>5</v>
      </c>
      <c r="F807" s="6" t="str">
        <f>TEXT(SalesDataTable[[#This Row],[Order Date]],"MMM")</f>
        <v>May</v>
      </c>
      <c r="G807" s="5" t="s">
        <v>31</v>
      </c>
      <c r="H807" s="5" t="s">
        <v>32</v>
      </c>
      <c r="I807" s="5" t="s">
        <v>28</v>
      </c>
      <c r="J807" s="5" t="s">
        <v>36</v>
      </c>
      <c r="K807" s="5" t="s">
        <v>29</v>
      </c>
      <c r="L807" s="5" t="s">
        <v>37</v>
      </c>
      <c r="M807" s="7">
        <v>6</v>
      </c>
      <c r="N807" s="8">
        <v>141.9</v>
      </c>
      <c r="O807" s="8">
        <f>SalesDataTable[[#This Row],[Units Sold]]*SalesDataTable[[#This Row],[Unit Price]]</f>
        <v>851.40000000000009</v>
      </c>
      <c r="P807" s="9">
        <v>0.1</v>
      </c>
      <c r="Q807" s="21">
        <f>SalesDataTable[[#This Row],[Units Sold]]*SalesDataTable[[#This Row],[Unit Price]]*SalesDataTable[[#This Row],[Discount %]]</f>
        <v>85.140000000000015</v>
      </c>
      <c r="R807" s="8">
        <v>79.64</v>
      </c>
      <c r="S807" s="8">
        <f t="shared" si="48"/>
        <v>766.2600000000001</v>
      </c>
      <c r="T807" s="8">
        <f t="shared" si="49"/>
        <v>477.84000000000003</v>
      </c>
      <c r="U807" s="8">
        <f t="shared" si="50"/>
        <v>288.42000000000007</v>
      </c>
      <c r="V807" s="10">
        <f t="shared" si="51"/>
        <v>0.37639965546942294</v>
      </c>
    </row>
    <row r="808" spans="1:22" ht="15.6" x14ac:dyDescent="0.3">
      <c r="A808" s="3">
        <v>1244</v>
      </c>
      <c r="B808" s="4">
        <v>46155</v>
      </c>
      <c r="C808" s="5">
        <f>YEAR(SalesDataTable[[#This Row],[Order Date]])</f>
        <v>2026</v>
      </c>
      <c r="D808" s="6" t="str">
        <f>"Q"&amp;ROUNDUP(MONTH(SalesDataTable[[#This Row],[Order Date]])/3,0)</f>
        <v>Q2</v>
      </c>
      <c r="E808" s="5">
        <f>MONTH(SalesDataTable[[#This Row],[Order Date]])</f>
        <v>5</v>
      </c>
      <c r="F808" s="6" t="str">
        <f>TEXT(SalesDataTable[[#This Row],[Order Date]],"MMM")</f>
        <v>May</v>
      </c>
      <c r="G808" s="5" t="s">
        <v>40</v>
      </c>
      <c r="H808" s="5" t="s">
        <v>53</v>
      </c>
      <c r="I808" s="5" t="s">
        <v>22</v>
      </c>
      <c r="J808" s="5" t="s">
        <v>23</v>
      </c>
      <c r="K808" s="5" t="s">
        <v>43</v>
      </c>
      <c r="L808" s="5" t="s">
        <v>71</v>
      </c>
      <c r="M808" s="7">
        <v>1</v>
      </c>
      <c r="N808" s="8">
        <v>122.11</v>
      </c>
      <c r="O808" s="8">
        <f>SalesDataTable[[#This Row],[Units Sold]]*SalesDataTable[[#This Row],[Unit Price]]</f>
        <v>122.11</v>
      </c>
      <c r="P808" s="9">
        <v>0</v>
      </c>
      <c r="Q808" s="21">
        <f>SalesDataTable[[#This Row],[Units Sold]]*SalesDataTable[[#This Row],[Unit Price]]*SalesDataTable[[#This Row],[Discount %]]</f>
        <v>0</v>
      </c>
      <c r="R808" s="8">
        <v>59.86</v>
      </c>
      <c r="S808" s="8">
        <f t="shared" si="48"/>
        <v>122.11</v>
      </c>
      <c r="T808" s="8">
        <f t="shared" si="49"/>
        <v>59.86</v>
      </c>
      <c r="U808" s="8">
        <f t="shared" si="50"/>
        <v>62.25</v>
      </c>
      <c r="V808" s="10">
        <f t="shared" si="51"/>
        <v>0.50978625829170421</v>
      </c>
    </row>
    <row r="809" spans="1:22" ht="15.6" x14ac:dyDescent="0.3">
      <c r="A809" s="3">
        <v>1403</v>
      </c>
      <c r="B809" s="4">
        <v>46155</v>
      </c>
      <c r="C809" s="5">
        <f>YEAR(SalesDataTable[[#This Row],[Order Date]])</f>
        <v>2026</v>
      </c>
      <c r="D809" s="6" t="str">
        <f>"Q"&amp;ROUNDUP(MONTH(SalesDataTable[[#This Row],[Order Date]])/3,0)</f>
        <v>Q2</v>
      </c>
      <c r="E809" s="5">
        <f>MONTH(SalesDataTable[[#This Row],[Order Date]])</f>
        <v>5</v>
      </c>
      <c r="F809" s="6" t="str">
        <f>TEXT(SalesDataTable[[#This Row],[Order Date]],"MMM")</f>
        <v>May</v>
      </c>
      <c r="G809" s="5" t="s">
        <v>26</v>
      </c>
      <c r="H809" s="5" t="s">
        <v>61</v>
      </c>
      <c r="I809" s="5" t="s">
        <v>22</v>
      </c>
      <c r="J809" s="5" t="s">
        <v>23</v>
      </c>
      <c r="K809" s="5" t="s">
        <v>24</v>
      </c>
      <c r="L809" s="5" t="s">
        <v>50</v>
      </c>
      <c r="M809" s="7">
        <v>1</v>
      </c>
      <c r="N809" s="8">
        <v>102.38</v>
      </c>
      <c r="O809" s="8">
        <f>SalesDataTable[[#This Row],[Units Sold]]*SalesDataTable[[#This Row],[Unit Price]]</f>
        <v>102.38</v>
      </c>
      <c r="P809" s="9">
        <v>0</v>
      </c>
      <c r="Q809" s="21">
        <f>SalesDataTable[[#This Row],[Units Sold]]*SalesDataTable[[#This Row],[Unit Price]]*SalesDataTable[[#This Row],[Discount %]]</f>
        <v>0</v>
      </c>
      <c r="R809" s="8">
        <v>50.82</v>
      </c>
      <c r="S809" s="8">
        <f t="shared" si="48"/>
        <v>102.38</v>
      </c>
      <c r="T809" s="8">
        <f t="shared" si="49"/>
        <v>50.82</v>
      </c>
      <c r="U809" s="8">
        <f t="shared" si="50"/>
        <v>51.559999999999995</v>
      </c>
      <c r="V809" s="10">
        <f t="shared" si="51"/>
        <v>0.50361398710685679</v>
      </c>
    </row>
    <row r="810" spans="1:22" ht="15.6" x14ac:dyDescent="0.3">
      <c r="A810" s="3">
        <v>1592</v>
      </c>
      <c r="B810" s="4">
        <v>46155</v>
      </c>
      <c r="C810" s="5">
        <f>YEAR(SalesDataTable[[#This Row],[Order Date]])</f>
        <v>2026</v>
      </c>
      <c r="D810" s="6" t="str">
        <f>"Q"&amp;ROUNDUP(MONTH(SalesDataTable[[#This Row],[Order Date]])/3,0)</f>
        <v>Q2</v>
      </c>
      <c r="E810" s="5">
        <f>MONTH(SalesDataTable[[#This Row],[Order Date]])</f>
        <v>5</v>
      </c>
      <c r="F810" s="6" t="str">
        <f>TEXT(SalesDataTable[[#This Row],[Order Date]],"MMM")</f>
        <v>May</v>
      </c>
      <c r="G810" s="5" t="s">
        <v>31</v>
      </c>
      <c r="H810" s="5" t="s">
        <v>72</v>
      </c>
      <c r="I810" s="5" t="s">
        <v>39</v>
      </c>
      <c r="J810" s="5" t="s">
        <v>23</v>
      </c>
      <c r="K810" s="5" t="s">
        <v>54</v>
      </c>
      <c r="L810" s="5" t="s">
        <v>62</v>
      </c>
      <c r="M810" s="7">
        <v>5</v>
      </c>
      <c r="N810" s="8">
        <v>37.119999999999997</v>
      </c>
      <c r="O810" s="8">
        <f>SalesDataTable[[#This Row],[Units Sold]]*SalesDataTable[[#This Row],[Unit Price]]</f>
        <v>185.6</v>
      </c>
      <c r="P810" s="9">
        <v>0.1</v>
      </c>
      <c r="Q810" s="21">
        <f>SalesDataTable[[#This Row],[Units Sold]]*SalesDataTable[[#This Row],[Unit Price]]*SalesDataTable[[#This Row],[Discount %]]</f>
        <v>18.559999999999999</v>
      </c>
      <c r="R810" s="8">
        <v>13.96</v>
      </c>
      <c r="S810" s="8">
        <f t="shared" si="48"/>
        <v>167.04</v>
      </c>
      <c r="T810" s="8">
        <f t="shared" si="49"/>
        <v>69.800000000000011</v>
      </c>
      <c r="U810" s="8">
        <f t="shared" si="50"/>
        <v>97.239999999999981</v>
      </c>
      <c r="V810" s="10">
        <f t="shared" si="51"/>
        <v>0.58213601532567039</v>
      </c>
    </row>
    <row r="811" spans="1:22" ht="15.6" x14ac:dyDescent="0.3">
      <c r="A811" s="3">
        <v>2581</v>
      </c>
      <c r="B811" s="4">
        <v>46155</v>
      </c>
      <c r="C811" s="5">
        <f>YEAR(SalesDataTable[[#This Row],[Order Date]])</f>
        <v>2026</v>
      </c>
      <c r="D811" s="6" t="str">
        <f>"Q"&amp;ROUNDUP(MONTH(SalesDataTable[[#This Row],[Order Date]])/3,0)</f>
        <v>Q2</v>
      </c>
      <c r="E811" s="5">
        <f>MONTH(SalesDataTable[[#This Row],[Order Date]])</f>
        <v>5</v>
      </c>
      <c r="F811" s="6" t="str">
        <f>TEXT(SalesDataTable[[#This Row],[Order Date]],"MMM")</f>
        <v>May</v>
      </c>
      <c r="G811" s="5" t="s">
        <v>26</v>
      </c>
      <c r="H811" s="5" t="s">
        <v>63</v>
      </c>
      <c r="I811" s="5" t="s">
        <v>22</v>
      </c>
      <c r="J811" s="5" t="s">
        <v>33</v>
      </c>
      <c r="K811" s="5" t="s">
        <v>29</v>
      </c>
      <c r="L811" s="5" t="s">
        <v>30</v>
      </c>
      <c r="M811" s="7">
        <v>2</v>
      </c>
      <c r="N811" s="8">
        <v>91.76</v>
      </c>
      <c r="O811" s="8">
        <f>SalesDataTable[[#This Row],[Units Sold]]*SalesDataTable[[#This Row],[Unit Price]]</f>
        <v>183.52</v>
      </c>
      <c r="P811" s="9">
        <v>0.05</v>
      </c>
      <c r="Q811" s="21">
        <f>SalesDataTable[[#This Row],[Units Sold]]*SalesDataTable[[#This Row],[Unit Price]]*SalesDataTable[[#This Row],[Discount %]]</f>
        <v>9.1760000000000002</v>
      </c>
      <c r="R811" s="8">
        <v>46.31</v>
      </c>
      <c r="S811" s="8">
        <f t="shared" si="48"/>
        <v>174.34399999999999</v>
      </c>
      <c r="T811" s="8">
        <f t="shared" si="49"/>
        <v>92.62</v>
      </c>
      <c r="U811" s="8">
        <f t="shared" si="50"/>
        <v>81.72399999999999</v>
      </c>
      <c r="V811" s="10">
        <f t="shared" si="51"/>
        <v>0.46875143394668006</v>
      </c>
    </row>
    <row r="812" spans="1:22" ht="15.6" x14ac:dyDescent="0.3">
      <c r="A812" s="3">
        <v>3428</v>
      </c>
      <c r="B812" s="4">
        <v>46155</v>
      </c>
      <c r="C812" s="5">
        <f>YEAR(SalesDataTable[[#This Row],[Order Date]])</f>
        <v>2026</v>
      </c>
      <c r="D812" s="6" t="str">
        <f>"Q"&amp;ROUNDUP(MONTH(SalesDataTable[[#This Row],[Order Date]])/3,0)</f>
        <v>Q2</v>
      </c>
      <c r="E812" s="5">
        <f>MONTH(SalesDataTable[[#This Row],[Order Date]])</f>
        <v>5</v>
      </c>
      <c r="F812" s="6" t="str">
        <f>TEXT(SalesDataTable[[#This Row],[Order Date]],"MMM")</f>
        <v>May</v>
      </c>
      <c r="G812" s="5" t="s">
        <v>40</v>
      </c>
      <c r="H812" s="5" t="s">
        <v>41</v>
      </c>
      <c r="I812" s="5" t="s">
        <v>22</v>
      </c>
      <c r="J812" s="5" t="s">
        <v>23</v>
      </c>
      <c r="K812" s="5" t="s">
        <v>29</v>
      </c>
      <c r="L812" s="5" t="s">
        <v>37</v>
      </c>
      <c r="M812" s="7">
        <v>1</v>
      </c>
      <c r="N812" s="8">
        <v>144.51</v>
      </c>
      <c r="O812" s="8">
        <f>SalesDataTable[[#This Row],[Units Sold]]*SalesDataTable[[#This Row],[Unit Price]]</f>
        <v>144.51</v>
      </c>
      <c r="P812" s="9">
        <v>0</v>
      </c>
      <c r="Q812" s="21">
        <f>SalesDataTable[[#This Row],[Units Sold]]*SalesDataTable[[#This Row],[Unit Price]]*SalesDataTable[[#This Row],[Discount %]]</f>
        <v>0</v>
      </c>
      <c r="R812" s="8">
        <v>79.22</v>
      </c>
      <c r="S812" s="8">
        <f t="shared" si="48"/>
        <v>144.51</v>
      </c>
      <c r="T812" s="8">
        <f t="shared" si="49"/>
        <v>79.22</v>
      </c>
      <c r="U812" s="8">
        <f t="shared" si="50"/>
        <v>65.289999999999992</v>
      </c>
      <c r="V812" s="10">
        <f t="shared" si="51"/>
        <v>0.45180264341568055</v>
      </c>
    </row>
    <row r="813" spans="1:22" ht="15.6" x14ac:dyDescent="0.3">
      <c r="A813" s="3">
        <v>765</v>
      </c>
      <c r="B813" s="4">
        <v>46156</v>
      </c>
      <c r="C813" s="5">
        <f>YEAR(SalesDataTable[[#This Row],[Order Date]])</f>
        <v>2026</v>
      </c>
      <c r="D813" s="6" t="str">
        <f>"Q"&amp;ROUNDUP(MONTH(SalesDataTable[[#This Row],[Order Date]])/3,0)</f>
        <v>Q2</v>
      </c>
      <c r="E813" s="5">
        <f>MONTH(SalesDataTable[[#This Row],[Order Date]])</f>
        <v>5</v>
      </c>
      <c r="F813" s="6" t="str">
        <f>TEXT(SalesDataTable[[#This Row],[Order Date]],"MMM")</f>
        <v>May</v>
      </c>
      <c r="G813" s="5" t="s">
        <v>26</v>
      </c>
      <c r="H813" s="5" t="s">
        <v>47</v>
      </c>
      <c r="I813" s="5" t="s">
        <v>28</v>
      </c>
      <c r="J813" s="5" t="s">
        <v>36</v>
      </c>
      <c r="K813" s="5" t="s">
        <v>54</v>
      </c>
      <c r="L813" s="5" t="s">
        <v>65</v>
      </c>
      <c r="M813" s="7">
        <v>3</v>
      </c>
      <c r="N813" s="8">
        <v>49.7</v>
      </c>
      <c r="O813" s="8">
        <f>SalesDataTable[[#This Row],[Units Sold]]*SalesDataTable[[#This Row],[Unit Price]]</f>
        <v>149.10000000000002</v>
      </c>
      <c r="P813" s="9">
        <v>0.1</v>
      </c>
      <c r="Q813" s="21">
        <f>SalesDataTable[[#This Row],[Units Sold]]*SalesDataTable[[#This Row],[Unit Price]]*SalesDataTable[[#This Row],[Discount %]]</f>
        <v>14.910000000000004</v>
      </c>
      <c r="R813" s="8">
        <v>21.84</v>
      </c>
      <c r="S813" s="8">
        <f t="shared" si="48"/>
        <v>134.19000000000003</v>
      </c>
      <c r="T813" s="8">
        <f t="shared" si="49"/>
        <v>65.52</v>
      </c>
      <c r="U813" s="8">
        <f t="shared" si="50"/>
        <v>68.67000000000003</v>
      </c>
      <c r="V813" s="10">
        <f t="shared" si="51"/>
        <v>0.5117370892018781</v>
      </c>
    </row>
    <row r="814" spans="1:22" ht="15.6" x14ac:dyDescent="0.3">
      <c r="A814" s="3">
        <v>854</v>
      </c>
      <c r="B814" s="4">
        <v>46156</v>
      </c>
      <c r="C814" s="5">
        <f>YEAR(SalesDataTable[[#This Row],[Order Date]])</f>
        <v>2026</v>
      </c>
      <c r="D814" s="6" t="str">
        <f>"Q"&amp;ROUNDUP(MONTH(SalesDataTable[[#This Row],[Order Date]])/3,0)</f>
        <v>Q2</v>
      </c>
      <c r="E814" s="5">
        <f>MONTH(SalesDataTable[[#This Row],[Order Date]])</f>
        <v>5</v>
      </c>
      <c r="F814" s="6" t="str">
        <f>TEXT(SalesDataTable[[#This Row],[Order Date]],"MMM")</f>
        <v>May</v>
      </c>
      <c r="G814" s="5" t="s">
        <v>20</v>
      </c>
      <c r="H814" s="5" t="s">
        <v>21</v>
      </c>
      <c r="I814" s="5" t="s">
        <v>22</v>
      </c>
      <c r="J814" s="5" t="s">
        <v>23</v>
      </c>
      <c r="K814" s="5" t="s">
        <v>43</v>
      </c>
      <c r="L814" s="5" t="s">
        <v>71</v>
      </c>
      <c r="M814" s="7">
        <v>1</v>
      </c>
      <c r="N814" s="8">
        <v>120.9</v>
      </c>
      <c r="O814" s="8">
        <f>SalesDataTable[[#This Row],[Units Sold]]*SalesDataTable[[#This Row],[Unit Price]]</f>
        <v>120.9</v>
      </c>
      <c r="P814" s="9">
        <v>0</v>
      </c>
      <c r="Q814" s="21">
        <f>SalesDataTable[[#This Row],[Units Sold]]*SalesDataTable[[#This Row],[Unit Price]]*SalesDataTable[[#This Row],[Discount %]]</f>
        <v>0</v>
      </c>
      <c r="R814" s="8">
        <v>59.31</v>
      </c>
      <c r="S814" s="8">
        <f t="shared" si="48"/>
        <v>120.9</v>
      </c>
      <c r="T814" s="8">
        <f t="shared" si="49"/>
        <v>59.31</v>
      </c>
      <c r="U814" s="8">
        <f t="shared" si="50"/>
        <v>61.59</v>
      </c>
      <c r="V814" s="10">
        <f t="shared" si="51"/>
        <v>0.50942928039702229</v>
      </c>
    </row>
    <row r="815" spans="1:22" ht="15.6" x14ac:dyDescent="0.3">
      <c r="A815" s="3">
        <v>1087</v>
      </c>
      <c r="B815" s="4">
        <v>46156</v>
      </c>
      <c r="C815" s="5">
        <f>YEAR(SalesDataTable[[#This Row],[Order Date]])</f>
        <v>2026</v>
      </c>
      <c r="D815" s="6" t="str">
        <f>"Q"&amp;ROUNDUP(MONTH(SalesDataTable[[#This Row],[Order Date]])/3,0)</f>
        <v>Q2</v>
      </c>
      <c r="E815" s="5">
        <f>MONTH(SalesDataTable[[#This Row],[Order Date]])</f>
        <v>5</v>
      </c>
      <c r="F815" s="6" t="str">
        <f>TEXT(SalesDataTable[[#This Row],[Order Date]],"MMM")</f>
        <v>May</v>
      </c>
      <c r="G815" s="5" t="s">
        <v>31</v>
      </c>
      <c r="H815" s="5" t="s">
        <v>59</v>
      </c>
      <c r="I815" s="5" t="s">
        <v>22</v>
      </c>
      <c r="J815" s="5" t="s">
        <v>23</v>
      </c>
      <c r="K815" s="5" t="s">
        <v>43</v>
      </c>
      <c r="L815" s="5" t="s">
        <v>49</v>
      </c>
      <c r="M815" s="7">
        <v>1</v>
      </c>
      <c r="N815" s="8">
        <v>195.72</v>
      </c>
      <c r="O815" s="8">
        <f>SalesDataTable[[#This Row],[Units Sold]]*SalesDataTable[[#This Row],[Unit Price]]</f>
        <v>195.72</v>
      </c>
      <c r="P815" s="9">
        <v>0.05</v>
      </c>
      <c r="Q815" s="21">
        <f>SalesDataTable[[#This Row],[Units Sold]]*SalesDataTable[[#This Row],[Unit Price]]*SalesDataTable[[#This Row],[Discount %]]</f>
        <v>9.7860000000000014</v>
      </c>
      <c r="R815" s="8">
        <v>105.73</v>
      </c>
      <c r="S815" s="8">
        <f t="shared" si="48"/>
        <v>185.934</v>
      </c>
      <c r="T815" s="8">
        <f t="shared" si="49"/>
        <v>105.73</v>
      </c>
      <c r="U815" s="8">
        <f t="shared" si="50"/>
        <v>80.203999999999994</v>
      </c>
      <c r="V815" s="10">
        <f t="shared" si="51"/>
        <v>0.43135736336549524</v>
      </c>
    </row>
    <row r="816" spans="1:22" ht="15.6" x14ac:dyDescent="0.3">
      <c r="A816" s="3">
        <v>1150</v>
      </c>
      <c r="B816" s="4">
        <v>46156</v>
      </c>
      <c r="C816" s="5">
        <f>YEAR(SalesDataTable[[#This Row],[Order Date]])</f>
        <v>2026</v>
      </c>
      <c r="D816" s="6" t="str">
        <f>"Q"&amp;ROUNDUP(MONTH(SalesDataTable[[#This Row],[Order Date]])/3,0)</f>
        <v>Q2</v>
      </c>
      <c r="E816" s="5">
        <f>MONTH(SalesDataTable[[#This Row],[Order Date]])</f>
        <v>5</v>
      </c>
      <c r="F816" s="6" t="str">
        <f>TEXT(SalesDataTable[[#This Row],[Order Date]],"MMM")</f>
        <v>May</v>
      </c>
      <c r="G816" s="5" t="s">
        <v>20</v>
      </c>
      <c r="H816" s="5" t="s">
        <v>21</v>
      </c>
      <c r="I816" s="5" t="s">
        <v>28</v>
      </c>
      <c r="J816" s="5" t="s">
        <v>23</v>
      </c>
      <c r="K816" s="5" t="s">
        <v>24</v>
      </c>
      <c r="L816" s="5" t="s">
        <v>46</v>
      </c>
      <c r="M816" s="7">
        <v>8</v>
      </c>
      <c r="N816" s="8">
        <v>40.15</v>
      </c>
      <c r="O816" s="8">
        <f>SalesDataTable[[#This Row],[Units Sold]]*SalesDataTable[[#This Row],[Unit Price]]</f>
        <v>321.2</v>
      </c>
      <c r="P816" s="9">
        <v>0.15</v>
      </c>
      <c r="Q816" s="21">
        <f>SalesDataTable[[#This Row],[Units Sold]]*SalesDataTable[[#This Row],[Unit Price]]*SalesDataTable[[#This Row],[Discount %]]</f>
        <v>48.18</v>
      </c>
      <c r="R816" s="8">
        <v>16.91</v>
      </c>
      <c r="S816" s="8">
        <f t="shared" si="48"/>
        <v>273.02</v>
      </c>
      <c r="T816" s="8">
        <f t="shared" si="49"/>
        <v>135.28</v>
      </c>
      <c r="U816" s="8">
        <f t="shared" si="50"/>
        <v>137.73999999999998</v>
      </c>
      <c r="V816" s="10">
        <f t="shared" si="51"/>
        <v>0.50450516445681637</v>
      </c>
    </row>
    <row r="817" spans="1:22" ht="15.6" x14ac:dyDescent="0.3">
      <c r="A817" s="3">
        <v>1902</v>
      </c>
      <c r="B817" s="4">
        <v>46156</v>
      </c>
      <c r="C817" s="5">
        <f>YEAR(SalesDataTable[[#This Row],[Order Date]])</f>
        <v>2026</v>
      </c>
      <c r="D817" s="6" t="str">
        <f>"Q"&amp;ROUNDUP(MONTH(SalesDataTable[[#This Row],[Order Date]])/3,0)</f>
        <v>Q2</v>
      </c>
      <c r="E817" s="5">
        <f>MONTH(SalesDataTable[[#This Row],[Order Date]])</f>
        <v>5</v>
      </c>
      <c r="F817" s="6" t="str">
        <f>TEXT(SalesDataTable[[#This Row],[Order Date]],"MMM")</f>
        <v>May</v>
      </c>
      <c r="G817" s="5" t="s">
        <v>26</v>
      </c>
      <c r="H817" s="5" t="s">
        <v>69</v>
      </c>
      <c r="I817" s="5" t="s">
        <v>39</v>
      </c>
      <c r="J817" s="5" t="s">
        <v>36</v>
      </c>
      <c r="K817" s="5" t="s">
        <v>34</v>
      </c>
      <c r="L817" s="5" t="s">
        <v>64</v>
      </c>
      <c r="M817" s="7">
        <v>4</v>
      </c>
      <c r="N817" s="8">
        <v>130.83000000000001</v>
      </c>
      <c r="O817" s="8">
        <f>SalesDataTable[[#This Row],[Units Sold]]*SalesDataTable[[#This Row],[Unit Price]]</f>
        <v>523.32000000000005</v>
      </c>
      <c r="P817" s="9">
        <v>0</v>
      </c>
      <c r="Q817" s="21">
        <f>SalesDataTable[[#This Row],[Units Sold]]*SalesDataTable[[#This Row],[Unit Price]]*SalesDataTable[[#This Row],[Discount %]]</f>
        <v>0</v>
      </c>
      <c r="R817" s="8">
        <v>66.959999999999994</v>
      </c>
      <c r="S817" s="8">
        <f t="shared" si="48"/>
        <v>523.32000000000005</v>
      </c>
      <c r="T817" s="8">
        <f t="shared" si="49"/>
        <v>267.83999999999997</v>
      </c>
      <c r="U817" s="8">
        <f t="shared" si="50"/>
        <v>255.48000000000008</v>
      </c>
      <c r="V817" s="10">
        <f t="shared" si="51"/>
        <v>0.48819078193074994</v>
      </c>
    </row>
    <row r="818" spans="1:22" ht="15.6" x14ac:dyDescent="0.3">
      <c r="A818" s="3">
        <v>3913</v>
      </c>
      <c r="B818" s="4">
        <v>46156</v>
      </c>
      <c r="C818" s="5">
        <f>YEAR(SalesDataTable[[#This Row],[Order Date]])</f>
        <v>2026</v>
      </c>
      <c r="D818" s="6" t="str">
        <f>"Q"&amp;ROUNDUP(MONTH(SalesDataTable[[#This Row],[Order Date]])/3,0)</f>
        <v>Q2</v>
      </c>
      <c r="E818" s="5">
        <f>MONTH(SalesDataTable[[#This Row],[Order Date]])</f>
        <v>5</v>
      </c>
      <c r="F818" s="6" t="str">
        <f>TEXT(SalesDataTable[[#This Row],[Order Date]],"MMM")</f>
        <v>May</v>
      </c>
      <c r="G818" s="5" t="s">
        <v>26</v>
      </c>
      <c r="H818" s="5" t="s">
        <v>63</v>
      </c>
      <c r="I818" s="5" t="s">
        <v>22</v>
      </c>
      <c r="J818" s="5" t="s">
        <v>33</v>
      </c>
      <c r="K818" s="5" t="s">
        <v>24</v>
      </c>
      <c r="L818" s="5" t="s">
        <v>42</v>
      </c>
      <c r="M818" s="7">
        <v>1</v>
      </c>
      <c r="N818" s="8">
        <v>50.34</v>
      </c>
      <c r="O818" s="8">
        <f>SalesDataTable[[#This Row],[Units Sold]]*SalesDataTable[[#This Row],[Unit Price]]</f>
        <v>50.34</v>
      </c>
      <c r="P818" s="9">
        <v>0.05</v>
      </c>
      <c r="Q818" s="21">
        <f>SalesDataTable[[#This Row],[Units Sold]]*SalesDataTable[[#This Row],[Unit Price]]*SalesDataTable[[#This Row],[Discount %]]</f>
        <v>2.5170000000000003</v>
      </c>
      <c r="R818" s="8">
        <v>22.23</v>
      </c>
      <c r="S818" s="8">
        <f t="shared" si="48"/>
        <v>47.823</v>
      </c>
      <c r="T818" s="8">
        <f t="shared" si="49"/>
        <v>22.23</v>
      </c>
      <c r="U818" s="8">
        <f t="shared" si="50"/>
        <v>25.593</v>
      </c>
      <c r="V818" s="10">
        <f t="shared" si="51"/>
        <v>0.53516090584028608</v>
      </c>
    </row>
    <row r="819" spans="1:22" ht="15.6" x14ac:dyDescent="0.3">
      <c r="A819" s="3">
        <v>4378</v>
      </c>
      <c r="B819" s="4">
        <v>46156</v>
      </c>
      <c r="C819" s="5">
        <f>YEAR(SalesDataTable[[#This Row],[Order Date]])</f>
        <v>2026</v>
      </c>
      <c r="D819" s="6" t="str">
        <f>"Q"&amp;ROUNDUP(MONTH(SalesDataTable[[#This Row],[Order Date]])/3,0)</f>
        <v>Q2</v>
      </c>
      <c r="E819" s="5">
        <f>MONTH(SalesDataTable[[#This Row],[Order Date]])</f>
        <v>5</v>
      </c>
      <c r="F819" s="6" t="str">
        <f>TEXT(SalesDataTable[[#This Row],[Order Date]],"MMM")</f>
        <v>May</v>
      </c>
      <c r="G819" s="5" t="s">
        <v>31</v>
      </c>
      <c r="H819" s="5" t="s">
        <v>59</v>
      </c>
      <c r="I819" s="5" t="s">
        <v>22</v>
      </c>
      <c r="J819" s="5" t="s">
        <v>23</v>
      </c>
      <c r="K819" s="5" t="s">
        <v>24</v>
      </c>
      <c r="L819" s="5" t="s">
        <v>50</v>
      </c>
      <c r="M819" s="7">
        <v>2</v>
      </c>
      <c r="N819" s="8">
        <v>103.37</v>
      </c>
      <c r="O819" s="8">
        <f>SalesDataTable[[#This Row],[Units Sold]]*SalesDataTable[[#This Row],[Unit Price]]</f>
        <v>206.74</v>
      </c>
      <c r="P819" s="9">
        <v>0</v>
      </c>
      <c r="Q819" s="21">
        <f>SalesDataTable[[#This Row],[Units Sold]]*SalesDataTable[[#This Row],[Unit Price]]*SalesDataTable[[#This Row],[Discount %]]</f>
        <v>0</v>
      </c>
      <c r="R819" s="8">
        <v>50.49</v>
      </c>
      <c r="S819" s="8">
        <f t="shared" si="48"/>
        <v>206.74</v>
      </c>
      <c r="T819" s="8">
        <f t="shared" si="49"/>
        <v>100.98</v>
      </c>
      <c r="U819" s="8">
        <f t="shared" si="50"/>
        <v>105.76</v>
      </c>
      <c r="V819" s="10">
        <f t="shared" si="51"/>
        <v>0.51156041404662866</v>
      </c>
    </row>
    <row r="820" spans="1:22" ht="15.6" x14ac:dyDescent="0.3">
      <c r="A820" s="3">
        <v>4551</v>
      </c>
      <c r="B820" s="4">
        <v>46156</v>
      </c>
      <c r="C820" s="5">
        <f>YEAR(SalesDataTable[[#This Row],[Order Date]])</f>
        <v>2026</v>
      </c>
      <c r="D820" s="6" t="str">
        <f>"Q"&amp;ROUNDUP(MONTH(SalesDataTable[[#This Row],[Order Date]])/3,0)</f>
        <v>Q2</v>
      </c>
      <c r="E820" s="5">
        <f>MONTH(SalesDataTable[[#This Row],[Order Date]])</f>
        <v>5</v>
      </c>
      <c r="F820" s="6" t="str">
        <f>TEXT(SalesDataTable[[#This Row],[Order Date]],"MMM")</f>
        <v>May</v>
      </c>
      <c r="G820" s="5" t="s">
        <v>26</v>
      </c>
      <c r="H820" s="5" t="s">
        <v>69</v>
      </c>
      <c r="I820" s="5" t="s">
        <v>39</v>
      </c>
      <c r="J820" s="5" t="s">
        <v>36</v>
      </c>
      <c r="K820" s="5" t="s">
        <v>54</v>
      </c>
      <c r="L820" s="5" t="s">
        <v>58</v>
      </c>
      <c r="M820" s="7">
        <v>3</v>
      </c>
      <c r="N820" s="8">
        <v>122.31</v>
      </c>
      <c r="O820" s="8">
        <f>SalesDataTable[[#This Row],[Units Sold]]*SalesDataTable[[#This Row],[Unit Price]]</f>
        <v>366.93</v>
      </c>
      <c r="P820" s="9">
        <v>0.05</v>
      </c>
      <c r="Q820" s="21">
        <f>SalesDataTable[[#This Row],[Units Sold]]*SalesDataTable[[#This Row],[Unit Price]]*SalesDataTable[[#This Row],[Discount %]]</f>
        <v>18.346500000000002</v>
      </c>
      <c r="R820" s="8">
        <v>71.11</v>
      </c>
      <c r="S820" s="8">
        <f t="shared" si="48"/>
        <v>348.58350000000002</v>
      </c>
      <c r="T820" s="8">
        <f t="shared" si="49"/>
        <v>213.32999999999998</v>
      </c>
      <c r="U820" s="8">
        <f t="shared" si="50"/>
        <v>135.25350000000003</v>
      </c>
      <c r="V820" s="10">
        <f t="shared" si="51"/>
        <v>0.38800889887214979</v>
      </c>
    </row>
    <row r="821" spans="1:22" ht="15.6" x14ac:dyDescent="0.3">
      <c r="A821" s="3">
        <v>787</v>
      </c>
      <c r="B821" s="4">
        <v>46157</v>
      </c>
      <c r="C821" s="5">
        <f>YEAR(SalesDataTable[[#This Row],[Order Date]])</f>
        <v>2026</v>
      </c>
      <c r="D821" s="6" t="str">
        <f>"Q"&amp;ROUNDUP(MONTH(SalesDataTable[[#This Row],[Order Date]])/3,0)</f>
        <v>Q2</v>
      </c>
      <c r="E821" s="5">
        <f>MONTH(SalesDataTable[[#This Row],[Order Date]])</f>
        <v>5</v>
      </c>
      <c r="F821" s="6" t="str">
        <f>TEXT(SalesDataTable[[#This Row],[Order Date]],"MMM")</f>
        <v>May</v>
      </c>
      <c r="G821" s="5" t="s">
        <v>20</v>
      </c>
      <c r="H821" s="5" t="s">
        <v>56</v>
      </c>
      <c r="I821" s="5" t="s">
        <v>22</v>
      </c>
      <c r="J821" s="5" t="s">
        <v>36</v>
      </c>
      <c r="K821" s="5" t="s">
        <v>34</v>
      </c>
      <c r="L821" s="5" t="s">
        <v>68</v>
      </c>
      <c r="M821" s="7">
        <v>1</v>
      </c>
      <c r="N821" s="8">
        <v>166.48</v>
      </c>
      <c r="O821" s="8">
        <f>SalesDataTable[[#This Row],[Units Sold]]*SalesDataTable[[#This Row],[Unit Price]]</f>
        <v>166.48</v>
      </c>
      <c r="P821" s="9">
        <v>0</v>
      </c>
      <c r="Q821" s="21">
        <f>SalesDataTable[[#This Row],[Units Sold]]*SalesDataTable[[#This Row],[Unit Price]]*SalesDataTable[[#This Row],[Discount %]]</f>
        <v>0</v>
      </c>
      <c r="R821" s="8">
        <v>89.42</v>
      </c>
      <c r="S821" s="8">
        <f t="shared" si="48"/>
        <v>166.48</v>
      </c>
      <c r="T821" s="8">
        <f t="shared" si="49"/>
        <v>89.42</v>
      </c>
      <c r="U821" s="8">
        <f t="shared" si="50"/>
        <v>77.059999999999988</v>
      </c>
      <c r="V821" s="10">
        <f t="shared" si="51"/>
        <v>0.4628784238346948</v>
      </c>
    </row>
    <row r="822" spans="1:22" ht="15.6" x14ac:dyDescent="0.3">
      <c r="A822" s="3">
        <v>1133</v>
      </c>
      <c r="B822" s="4">
        <v>46157</v>
      </c>
      <c r="C822" s="5">
        <f>YEAR(SalesDataTable[[#This Row],[Order Date]])</f>
        <v>2026</v>
      </c>
      <c r="D822" s="6" t="str">
        <f>"Q"&amp;ROUNDUP(MONTH(SalesDataTable[[#This Row],[Order Date]])/3,0)</f>
        <v>Q2</v>
      </c>
      <c r="E822" s="5">
        <f>MONTH(SalesDataTable[[#This Row],[Order Date]])</f>
        <v>5</v>
      </c>
      <c r="F822" s="6" t="str">
        <f>TEXT(SalesDataTable[[#This Row],[Order Date]],"MMM")</f>
        <v>May</v>
      </c>
      <c r="G822" s="5" t="s">
        <v>20</v>
      </c>
      <c r="H822" s="5" t="s">
        <v>70</v>
      </c>
      <c r="I822" s="5" t="s">
        <v>39</v>
      </c>
      <c r="J822" s="5" t="s">
        <v>33</v>
      </c>
      <c r="K822" s="5" t="s">
        <v>43</v>
      </c>
      <c r="L822" s="5" t="s">
        <v>49</v>
      </c>
      <c r="M822" s="7">
        <v>3</v>
      </c>
      <c r="N822" s="8">
        <v>192.21</v>
      </c>
      <c r="O822" s="8">
        <f>SalesDataTable[[#This Row],[Units Sold]]*SalesDataTable[[#This Row],[Unit Price]]</f>
        <v>576.63</v>
      </c>
      <c r="P822" s="9">
        <v>0</v>
      </c>
      <c r="Q822" s="21">
        <f>SalesDataTable[[#This Row],[Units Sold]]*SalesDataTable[[#This Row],[Unit Price]]*SalesDataTable[[#This Row],[Discount %]]</f>
        <v>0</v>
      </c>
      <c r="R822" s="8">
        <v>103.51</v>
      </c>
      <c r="S822" s="8">
        <f t="shared" si="48"/>
        <v>576.63</v>
      </c>
      <c r="T822" s="8">
        <f t="shared" si="49"/>
        <v>310.53000000000003</v>
      </c>
      <c r="U822" s="8">
        <f t="shared" si="50"/>
        <v>266.09999999999997</v>
      </c>
      <c r="V822" s="10">
        <f t="shared" si="51"/>
        <v>0.46147442900993701</v>
      </c>
    </row>
    <row r="823" spans="1:22" ht="15.6" x14ac:dyDescent="0.3">
      <c r="A823" s="3">
        <v>2075</v>
      </c>
      <c r="B823" s="4">
        <v>46157</v>
      </c>
      <c r="C823" s="5">
        <f>YEAR(SalesDataTable[[#This Row],[Order Date]])</f>
        <v>2026</v>
      </c>
      <c r="D823" s="6" t="str">
        <f>"Q"&amp;ROUNDUP(MONTH(SalesDataTable[[#This Row],[Order Date]])/3,0)</f>
        <v>Q2</v>
      </c>
      <c r="E823" s="5">
        <f>MONTH(SalesDataTable[[#This Row],[Order Date]])</f>
        <v>5</v>
      </c>
      <c r="F823" s="6" t="str">
        <f>TEXT(SalesDataTable[[#This Row],[Order Date]],"MMM")</f>
        <v>May</v>
      </c>
      <c r="G823" s="5" t="s">
        <v>20</v>
      </c>
      <c r="H823" s="5" t="s">
        <v>56</v>
      </c>
      <c r="I823" s="5" t="s">
        <v>28</v>
      </c>
      <c r="J823" s="5" t="s">
        <v>36</v>
      </c>
      <c r="K823" s="5" t="s">
        <v>43</v>
      </c>
      <c r="L823" s="5" t="s">
        <v>60</v>
      </c>
      <c r="M823" s="7">
        <v>6</v>
      </c>
      <c r="N823" s="8">
        <v>81.13</v>
      </c>
      <c r="O823" s="8">
        <f>SalesDataTable[[#This Row],[Units Sold]]*SalesDataTable[[#This Row],[Unit Price]]</f>
        <v>486.78</v>
      </c>
      <c r="P823" s="9">
        <v>0.05</v>
      </c>
      <c r="Q823" s="21">
        <f>SalesDataTable[[#This Row],[Units Sold]]*SalesDataTable[[#This Row],[Unit Price]]*SalesDataTable[[#This Row],[Discount %]]</f>
        <v>24.338999999999999</v>
      </c>
      <c r="R823" s="8">
        <v>39.409999999999997</v>
      </c>
      <c r="S823" s="8">
        <f t="shared" si="48"/>
        <v>462.44099999999997</v>
      </c>
      <c r="T823" s="8">
        <f t="shared" si="49"/>
        <v>236.45999999999998</v>
      </c>
      <c r="U823" s="8">
        <f t="shared" si="50"/>
        <v>225.98099999999999</v>
      </c>
      <c r="V823" s="10">
        <f t="shared" si="51"/>
        <v>0.48866990599881932</v>
      </c>
    </row>
    <row r="824" spans="1:22" ht="15.6" x14ac:dyDescent="0.3">
      <c r="A824" s="3">
        <v>2172</v>
      </c>
      <c r="B824" s="4">
        <v>46157</v>
      </c>
      <c r="C824" s="5">
        <f>YEAR(SalesDataTable[[#This Row],[Order Date]])</f>
        <v>2026</v>
      </c>
      <c r="D824" s="6" t="str">
        <f>"Q"&amp;ROUNDUP(MONTH(SalesDataTable[[#This Row],[Order Date]])/3,0)</f>
        <v>Q2</v>
      </c>
      <c r="E824" s="5">
        <f>MONTH(SalesDataTable[[#This Row],[Order Date]])</f>
        <v>5</v>
      </c>
      <c r="F824" s="6" t="str">
        <f>TEXT(SalesDataTable[[#This Row],[Order Date]],"MMM")</f>
        <v>May</v>
      </c>
      <c r="G824" s="5" t="s">
        <v>31</v>
      </c>
      <c r="H824" s="5" t="s">
        <v>59</v>
      </c>
      <c r="I824" s="5" t="s">
        <v>28</v>
      </c>
      <c r="J824" s="5" t="s">
        <v>36</v>
      </c>
      <c r="K824" s="5" t="s">
        <v>34</v>
      </c>
      <c r="L824" s="5" t="s">
        <v>35</v>
      </c>
      <c r="M824" s="7">
        <v>6</v>
      </c>
      <c r="N824" s="8">
        <v>37.1</v>
      </c>
      <c r="O824" s="8">
        <f>SalesDataTable[[#This Row],[Units Sold]]*SalesDataTable[[#This Row],[Unit Price]]</f>
        <v>222.60000000000002</v>
      </c>
      <c r="P824" s="9">
        <v>0.1</v>
      </c>
      <c r="Q824" s="21">
        <f>SalesDataTable[[#This Row],[Units Sold]]*SalesDataTable[[#This Row],[Unit Price]]*SalesDataTable[[#This Row],[Discount %]]</f>
        <v>22.260000000000005</v>
      </c>
      <c r="R824" s="8">
        <v>13.63</v>
      </c>
      <c r="S824" s="8">
        <f t="shared" si="48"/>
        <v>200.34000000000003</v>
      </c>
      <c r="T824" s="8">
        <f t="shared" si="49"/>
        <v>81.78</v>
      </c>
      <c r="U824" s="8">
        <f t="shared" si="50"/>
        <v>118.56000000000003</v>
      </c>
      <c r="V824" s="10">
        <f t="shared" si="51"/>
        <v>0.59179395028451642</v>
      </c>
    </row>
    <row r="825" spans="1:22" ht="15.6" x14ac:dyDescent="0.3">
      <c r="A825" s="3">
        <v>2977</v>
      </c>
      <c r="B825" s="4">
        <v>46157</v>
      </c>
      <c r="C825" s="5">
        <f>YEAR(SalesDataTable[[#This Row],[Order Date]])</f>
        <v>2026</v>
      </c>
      <c r="D825" s="6" t="str">
        <f>"Q"&amp;ROUNDUP(MONTH(SalesDataTable[[#This Row],[Order Date]])/3,0)</f>
        <v>Q2</v>
      </c>
      <c r="E825" s="5">
        <f>MONTH(SalesDataTable[[#This Row],[Order Date]])</f>
        <v>5</v>
      </c>
      <c r="F825" s="6" t="str">
        <f>TEXT(SalesDataTable[[#This Row],[Order Date]],"MMM")</f>
        <v>May</v>
      </c>
      <c r="G825" s="5" t="s">
        <v>26</v>
      </c>
      <c r="H825" s="5" t="s">
        <v>69</v>
      </c>
      <c r="I825" s="5" t="s">
        <v>28</v>
      </c>
      <c r="J825" s="5" t="s">
        <v>36</v>
      </c>
      <c r="K825" s="5" t="s">
        <v>34</v>
      </c>
      <c r="L825" s="5" t="s">
        <v>35</v>
      </c>
      <c r="M825" s="7">
        <v>6</v>
      </c>
      <c r="N825" s="8">
        <v>35.92</v>
      </c>
      <c r="O825" s="8">
        <f>SalesDataTable[[#This Row],[Units Sold]]*SalesDataTable[[#This Row],[Unit Price]]</f>
        <v>215.52</v>
      </c>
      <c r="P825" s="9">
        <v>0.15</v>
      </c>
      <c r="Q825" s="21">
        <f>SalesDataTable[[#This Row],[Units Sold]]*SalesDataTable[[#This Row],[Unit Price]]*SalesDataTable[[#This Row],[Discount %]]</f>
        <v>32.328000000000003</v>
      </c>
      <c r="R825" s="8">
        <v>13.3</v>
      </c>
      <c r="S825" s="8">
        <f t="shared" si="48"/>
        <v>183.19200000000001</v>
      </c>
      <c r="T825" s="8">
        <f t="shared" si="49"/>
        <v>79.800000000000011</v>
      </c>
      <c r="U825" s="8">
        <f t="shared" si="50"/>
        <v>103.392</v>
      </c>
      <c r="V825" s="10">
        <f t="shared" si="51"/>
        <v>0.56439145814227687</v>
      </c>
    </row>
    <row r="826" spans="1:22" ht="15.6" x14ac:dyDescent="0.3">
      <c r="A826" s="3">
        <v>3531</v>
      </c>
      <c r="B826" s="4">
        <v>46157</v>
      </c>
      <c r="C826" s="5">
        <f>YEAR(SalesDataTable[[#This Row],[Order Date]])</f>
        <v>2026</v>
      </c>
      <c r="D826" s="6" t="str">
        <f>"Q"&amp;ROUNDUP(MONTH(SalesDataTable[[#This Row],[Order Date]])/3,0)</f>
        <v>Q2</v>
      </c>
      <c r="E826" s="5">
        <f>MONTH(SalesDataTable[[#This Row],[Order Date]])</f>
        <v>5</v>
      </c>
      <c r="F826" s="6" t="str">
        <f>TEXT(SalesDataTable[[#This Row],[Order Date]],"MMM")</f>
        <v>May</v>
      </c>
      <c r="G826" s="5" t="s">
        <v>40</v>
      </c>
      <c r="H826" s="5" t="s">
        <v>67</v>
      </c>
      <c r="I826" s="5" t="s">
        <v>39</v>
      </c>
      <c r="J826" s="5" t="s">
        <v>36</v>
      </c>
      <c r="K826" s="5" t="s">
        <v>54</v>
      </c>
      <c r="L826" s="5" t="s">
        <v>62</v>
      </c>
      <c r="M826" s="7">
        <v>4</v>
      </c>
      <c r="N826" s="8">
        <v>36.21</v>
      </c>
      <c r="O826" s="8">
        <f>SalesDataTable[[#This Row],[Units Sold]]*SalesDataTable[[#This Row],[Unit Price]]</f>
        <v>144.84</v>
      </c>
      <c r="P826" s="9">
        <v>0</v>
      </c>
      <c r="Q826" s="21">
        <f>SalesDataTable[[#This Row],[Units Sold]]*SalesDataTable[[#This Row],[Unit Price]]*SalesDataTable[[#This Row],[Discount %]]</f>
        <v>0</v>
      </c>
      <c r="R826" s="8">
        <v>14.3</v>
      </c>
      <c r="S826" s="8">
        <f t="shared" si="48"/>
        <v>144.84</v>
      </c>
      <c r="T826" s="8">
        <f t="shared" si="49"/>
        <v>57.2</v>
      </c>
      <c r="U826" s="8">
        <f t="shared" si="50"/>
        <v>87.64</v>
      </c>
      <c r="V826" s="10">
        <f t="shared" si="51"/>
        <v>0.60508146920740125</v>
      </c>
    </row>
    <row r="827" spans="1:22" ht="15.6" x14ac:dyDescent="0.3">
      <c r="A827" s="3">
        <v>3881</v>
      </c>
      <c r="B827" s="4">
        <v>46157</v>
      </c>
      <c r="C827" s="5">
        <f>YEAR(SalesDataTable[[#This Row],[Order Date]])</f>
        <v>2026</v>
      </c>
      <c r="D827" s="6" t="str">
        <f>"Q"&amp;ROUNDUP(MONTH(SalesDataTable[[#This Row],[Order Date]])/3,0)</f>
        <v>Q2</v>
      </c>
      <c r="E827" s="5">
        <f>MONTH(SalesDataTable[[#This Row],[Order Date]])</f>
        <v>5</v>
      </c>
      <c r="F827" s="6" t="str">
        <f>TEXT(SalesDataTable[[#This Row],[Order Date]],"MMM")</f>
        <v>May</v>
      </c>
      <c r="G827" s="5" t="s">
        <v>31</v>
      </c>
      <c r="H827" s="5" t="s">
        <v>59</v>
      </c>
      <c r="I827" s="5" t="s">
        <v>22</v>
      </c>
      <c r="J827" s="5" t="s">
        <v>36</v>
      </c>
      <c r="K827" s="5" t="s">
        <v>29</v>
      </c>
      <c r="L827" s="5" t="s">
        <v>66</v>
      </c>
      <c r="M827" s="7">
        <v>3</v>
      </c>
      <c r="N827" s="8">
        <v>73.03</v>
      </c>
      <c r="O827" s="8">
        <f>SalesDataTable[[#This Row],[Units Sold]]*SalesDataTable[[#This Row],[Unit Price]]</f>
        <v>219.09</v>
      </c>
      <c r="P827" s="9">
        <v>0.05</v>
      </c>
      <c r="Q827" s="21">
        <f>SalesDataTable[[#This Row],[Units Sold]]*SalesDataTable[[#This Row],[Unit Price]]*SalesDataTable[[#This Row],[Discount %]]</f>
        <v>10.954500000000001</v>
      </c>
      <c r="R827" s="8">
        <v>33.200000000000003</v>
      </c>
      <c r="S827" s="8">
        <f t="shared" si="48"/>
        <v>208.13550000000001</v>
      </c>
      <c r="T827" s="8">
        <f t="shared" si="49"/>
        <v>99.600000000000009</v>
      </c>
      <c r="U827" s="8">
        <f t="shared" si="50"/>
        <v>108.5355</v>
      </c>
      <c r="V827" s="10">
        <f t="shared" si="51"/>
        <v>0.52146558371829888</v>
      </c>
    </row>
    <row r="828" spans="1:22" ht="15.6" x14ac:dyDescent="0.3">
      <c r="A828" s="3">
        <v>4469</v>
      </c>
      <c r="B828" s="4">
        <v>46157</v>
      </c>
      <c r="C828" s="5">
        <f>YEAR(SalesDataTable[[#This Row],[Order Date]])</f>
        <v>2026</v>
      </c>
      <c r="D828" s="6" t="str">
        <f>"Q"&amp;ROUNDUP(MONTH(SalesDataTable[[#This Row],[Order Date]])/3,0)</f>
        <v>Q2</v>
      </c>
      <c r="E828" s="5">
        <f>MONTH(SalesDataTable[[#This Row],[Order Date]])</f>
        <v>5</v>
      </c>
      <c r="F828" s="6" t="str">
        <f>TEXT(SalesDataTable[[#This Row],[Order Date]],"MMM")</f>
        <v>May</v>
      </c>
      <c r="G828" s="5" t="s">
        <v>31</v>
      </c>
      <c r="H828" s="5" t="s">
        <v>45</v>
      </c>
      <c r="I828" s="5" t="s">
        <v>39</v>
      </c>
      <c r="J828" s="5" t="s">
        <v>23</v>
      </c>
      <c r="K828" s="5" t="s">
        <v>24</v>
      </c>
      <c r="L828" s="5" t="s">
        <v>25</v>
      </c>
      <c r="M828" s="7">
        <v>2</v>
      </c>
      <c r="N828" s="8">
        <v>80.81</v>
      </c>
      <c r="O828" s="8">
        <f>SalesDataTable[[#This Row],[Units Sold]]*SalesDataTable[[#This Row],[Unit Price]]</f>
        <v>161.62</v>
      </c>
      <c r="P828" s="9">
        <v>0</v>
      </c>
      <c r="Q828" s="21">
        <f>SalesDataTable[[#This Row],[Units Sold]]*SalesDataTable[[#This Row],[Unit Price]]*SalesDataTable[[#This Row],[Discount %]]</f>
        <v>0</v>
      </c>
      <c r="R828" s="8">
        <v>42.53</v>
      </c>
      <c r="S828" s="8">
        <f t="shared" si="48"/>
        <v>161.62</v>
      </c>
      <c r="T828" s="8">
        <f t="shared" si="49"/>
        <v>85.06</v>
      </c>
      <c r="U828" s="8">
        <f t="shared" si="50"/>
        <v>76.56</v>
      </c>
      <c r="V828" s="10">
        <f t="shared" si="51"/>
        <v>0.47370374953594852</v>
      </c>
    </row>
    <row r="829" spans="1:22" ht="15.6" x14ac:dyDescent="0.3">
      <c r="A829" s="3">
        <v>5037</v>
      </c>
      <c r="B829" s="4">
        <v>46157</v>
      </c>
      <c r="C829" s="5">
        <f>YEAR(SalesDataTable[[#This Row],[Order Date]])</f>
        <v>2026</v>
      </c>
      <c r="D829" s="6" t="str">
        <f>"Q"&amp;ROUNDUP(MONTH(SalesDataTable[[#This Row],[Order Date]])/3,0)</f>
        <v>Q2</v>
      </c>
      <c r="E829" s="5">
        <f>MONTH(SalesDataTable[[#This Row],[Order Date]])</f>
        <v>5</v>
      </c>
      <c r="F829" s="6" t="str">
        <f>TEXT(SalesDataTable[[#This Row],[Order Date]],"MMM")</f>
        <v>May</v>
      </c>
      <c r="G829" s="5" t="s">
        <v>26</v>
      </c>
      <c r="H829" s="5" t="s">
        <v>61</v>
      </c>
      <c r="I829" s="5" t="s">
        <v>22</v>
      </c>
      <c r="J829" s="5" t="s">
        <v>33</v>
      </c>
      <c r="K829" s="5" t="s">
        <v>24</v>
      </c>
      <c r="L829" s="5" t="s">
        <v>42</v>
      </c>
      <c r="M829" s="7">
        <v>1</v>
      </c>
      <c r="N829" s="8">
        <v>51.53</v>
      </c>
      <c r="O829" s="8">
        <f>SalesDataTable[[#This Row],[Units Sold]]*SalesDataTable[[#This Row],[Unit Price]]</f>
        <v>51.53</v>
      </c>
      <c r="P829" s="9">
        <v>0.1</v>
      </c>
      <c r="Q829" s="21">
        <f>SalesDataTable[[#This Row],[Units Sold]]*SalesDataTable[[#This Row],[Unit Price]]*SalesDataTable[[#This Row],[Discount %]]</f>
        <v>5.1530000000000005</v>
      </c>
      <c r="R829" s="8">
        <v>23.06</v>
      </c>
      <c r="S829" s="8">
        <f t="shared" si="48"/>
        <v>46.377000000000002</v>
      </c>
      <c r="T829" s="8">
        <f t="shared" si="49"/>
        <v>23.06</v>
      </c>
      <c r="U829" s="8">
        <f t="shared" si="50"/>
        <v>23.317000000000004</v>
      </c>
      <c r="V829" s="10">
        <f t="shared" si="51"/>
        <v>0.50277076999374692</v>
      </c>
    </row>
    <row r="830" spans="1:22" ht="15.6" x14ac:dyDescent="0.3">
      <c r="A830" s="3">
        <v>35</v>
      </c>
      <c r="B830" s="4">
        <v>46158</v>
      </c>
      <c r="C830" s="5">
        <f>YEAR(SalesDataTable[[#This Row],[Order Date]])</f>
        <v>2026</v>
      </c>
      <c r="D830" s="6" t="str">
        <f>"Q"&amp;ROUNDUP(MONTH(SalesDataTable[[#This Row],[Order Date]])/3,0)</f>
        <v>Q2</v>
      </c>
      <c r="E830" s="5">
        <f>MONTH(SalesDataTable[[#This Row],[Order Date]])</f>
        <v>5</v>
      </c>
      <c r="F830" s="6" t="str">
        <f>TEXT(SalesDataTable[[#This Row],[Order Date]],"MMM")</f>
        <v>May</v>
      </c>
      <c r="G830" s="5" t="s">
        <v>40</v>
      </c>
      <c r="H830" s="5" t="s">
        <v>67</v>
      </c>
      <c r="I830" s="5" t="s">
        <v>28</v>
      </c>
      <c r="J830" s="5" t="s">
        <v>36</v>
      </c>
      <c r="K830" s="5" t="s">
        <v>43</v>
      </c>
      <c r="L830" s="5" t="s">
        <v>60</v>
      </c>
      <c r="M830" s="7">
        <v>5</v>
      </c>
      <c r="N830" s="8">
        <v>81.75</v>
      </c>
      <c r="O830" s="8">
        <f>SalesDataTable[[#This Row],[Units Sold]]*SalesDataTable[[#This Row],[Unit Price]]</f>
        <v>408.75</v>
      </c>
      <c r="P830" s="9">
        <v>0.05</v>
      </c>
      <c r="Q830" s="21">
        <f>SalesDataTable[[#This Row],[Units Sold]]*SalesDataTable[[#This Row],[Unit Price]]*SalesDataTable[[#This Row],[Discount %]]</f>
        <v>20.4375</v>
      </c>
      <c r="R830" s="8">
        <v>39.159999999999997</v>
      </c>
      <c r="S830" s="8">
        <f t="shared" si="48"/>
        <v>388.3125</v>
      </c>
      <c r="T830" s="8">
        <f t="shared" si="49"/>
        <v>195.79999999999998</v>
      </c>
      <c r="U830" s="8">
        <f t="shared" si="50"/>
        <v>192.51250000000002</v>
      </c>
      <c r="V830" s="10">
        <f t="shared" si="51"/>
        <v>0.49576694028649609</v>
      </c>
    </row>
    <row r="831" spans="1:22" ht="15.6" x14ac:dyDescent="0.3">
      <c r="A831" s="3">
        <v>226</v>
      </c>
      <c r="B831" s="4">
        <v>46158</v>
      </c>
      <c r="C831" s="5">
        <f>YEAR(SalesDataTable[[#This Row],[Order Date]])</f>
        <v>2026</v>
      </c>
      <c r="D831" s="6" t="str">
        <f>"Q"&amp;ROUNDUP(MONTH(SalesDataTable[[#This Row],[Order Date]])/3,0)</f>
        <v>Q2</v>
      </c>
      <c r="E831" s="5">
        <f>MONTH(SalesDataTable[[#This Row],[Order Date]])</f>
        <v>5</v>
      </c>
      <c r="F831" s="6" t="str">
        <f>TEXT(SalesDataTable[[#This Row],[Order Date]],"MMM")</f>
        <v>May</v>
      </c>
      <c r="G831" s="5" t="s">
        <v>31</v>
      </c>
      <c r="H831" s="5" t="s">
        <v>59</v>
      </c>
      <c r="I831" s="5" t="s">
        <v>22</v>
      </c>
      <c r="J831" s="5" t="s">
        <v>33</v>
      </c>
      <c r="K831" s="5" t="s">
        <v>34</v>
      </c>
      <c r="L831" s="5" t="s">
        <v>68</v>
      </c>
      <c r="M831" s="7">
        <v>1</v>
      </c>
      <c r="N831" s="8">
        <v>165.99</v>
      </c>
      <c r="O831" s="8">
        <f>SalesDataTable[[#This Row],[Units Sold]]*SalesDataTable[[#This Row],[Unit Price]]</f>
        <v>165.99</v>
      </c>
      <c r="P831" s="9">
        <v>0.1</v>
      </c>
      <c r="Q831" s="21">
        <f>SalesDataTable[[#This Row],[Units Sold]]*SalesDataTable[[#This Row],[Unit Price]]*SalesDataTable[[#This Row],[Discount %]]</f>
        <v>16.599</v>
      </c>
      <c r="R831" s="8">
        <v>89.9</v>
      </c>
      <c r="S831" s="8">
        <f t="shared" si="48"/>
        <v>149.39100000000002</v>
      </c>
      <c r="T831" s="8">
        <f t="shared" si="49"/>
        <v>89.9</v>
      </c>
      <c r="U831" s="8">
        <f t="shared" si="50"/>
        <v>59.491000000000014</v>
      </c>
      <c r="V831" s="10">
        <f t="shared" si="51"/>
        <v>0.3982234538894579</v>
      </c>
    </row>
    <row r="832" spans="1:22" ht="15.6" x14ac:dyDescent="0.3">
      <c r="A832" s="3">
        <v>1713</v>
      </c>
      <c r="B832" s="4">
        <v>46158</v>
      </c>
      <c r="C832" s="5">
        <f>YEAR(SalesDataTable[[#This Row],[Order Date]])</f>
        <v>2026</v>
      </c>
      <c r="D832" s="6" t="str">
        <f>"Q"&amp;ROUNDUP(MONTH(SalesDataTable[[#This Row],[Order Date]])/3,0)</f>
        <v>Q2</v>
      </c>
      <c r="E832" s="5">
        <f>MONTH(SalesDataTable[[#This Row],[Order Date]])</f>
        <v>5</v>
      </c>
      <c r="F832" s="6" t="str">
        <f>TEXT(SalesDataTable[[#This Row],[Order Date]],"MMM")</f>
        <v>May</v>
      </c>
      <c r="G832" s="5" t="s">
        <v>20</v>
      </c>
      <c r="H832" s="5" t="s">
        <v>70</v>
      </c>
      <c r="I832" s="5" t="s">
        <v>39</v>
      </c>
      <c r="J832" s="5" t="s">
        <v>33</v>
      </c>
      <c r="K832" s="5" t="s">
        <v>43</v>
      </c>
      <c r="L832" s="5" t="s">
        <v>71</v>
      </c>
      <c r="M832" s="7">
        <v>2</v>
      </c>
      <c r="N832" s="8">
        <v>121.22</v>
      </c>
      <c r="O832" s="8">
        <f>SalesDataTable[[#This Row],[Units Sold]]*SalesDataTable[[#This Row],[Unit Price]]</f>
        <v>242.44</v>
      </c>
      <c r="P832" s="9">
        <v>0</v>
      </c>
      <c r="Q832" s="21">
        <f>SalesDataTable[[#This Row],[Units Sold]]*SalesDataTable[[#This Row],[Unit Price]]*SalesDataTable[[#This Row],[Discount %]]</f>
        <v>0</v>
      </c>
      <c r="R832" s="8">
        <v>60.38</v>
      </c>
      <c r="S832" s="8">
        <f t="shared" si="48"/>
        <v>242.44</v>
      </c>
      <c r="T832" s="8">
        <f t="shared" si="49"/>
        <v>120.76</v>
      </c>
      <c r="U832" s="8">
        <f t="shared" si="50"/>
        <v>121.67999999999999</v>
      </c>
      <c r="V832" s="10">
        <f t="shared" si="51"/>
        <v>0.50189737667051637</v>
      </c>
    </row>
    <row r="833" spans="1:22" ht="15.6" x14ac:dyDescent="0.3">
      <c r="A833" s="3">
        <v>2320</v>
      </c>
      <c r="B833" s="4">
        <v>46158</v>
      </c>
      <c r="C833" s="5">
        <f>YEAR(SalesDataTable[[#This Row],[Order Date]])</f>
        <v>2026</v>
      </c>
      <c r="D833" s="6" t="str">
        <f>"Q"&amp;ROUNDUP(MONTH(SalesDataTable[[#This Row],[Order Date]])/3,0)</f>
        <v>Q2</v>
      </c>
      <c r="E833" s="5">
        <f>MONTH(SalesDataTable[[#This Row],[Order Date]])</f>
        <v>5</v>
      </c>
      <c r="F833" s="6" t="str">
        <f>TEXT(SalesDataTable[[#This Row],[Order Date]],"MMM")</f>
        <v>May</v>
      </c>
      <c r="G833" s="5" t="s">
        <v>26</v>
      </c>
      <c r="H833" s="5" t="s">
        <v>63</v>
      </c>
      <c r="I833" s="5" t="s">
        <v>39</v>
      </c>
      <c r="J833" s="5" t="s">
        <v>36</v>
      </c>
      <c r="K833" s="5" t="s">
        <v>34</v>
      </c>
      <c r="L833" s="5" t="s">
        <v>64</v>
      </c>
      <c r="M833" s="7">
        <v>2</v>
      </c>
      <c r="N833" s="8">
        <v>131.1</v>
      </c>
      <c r="O833" s="8">
        <f>SalesDataTable[[#This Row],[Units Sold]]*SalesDataTable[[#This Row],[Unit Price]]</f>
        <v>262.2</v>
      </c>
      <c r="P833" s="9">
        <v>0</v>
      </c>
      <c r="Q833" s="21">
        <f>SalesDataTable[[#This Row],[Units Sold]]*SalesDataTable[[#This Row],[Unit Price]]*SalesDataTable[[#This Row],[Discount %]]</f>
        <v>0</v>
      </c>
      <c r="R833" s="8">
        <v>65.55</v>
      </c>
      <c r="S833" s="8">
        <f t="shared" si="48"/>
        <v>262.2</v>
      </c>
      <c r="T833" s="8">
        <f t="shared" si="49"/>
        <v>131.1</v>
      </c>
      <c r="U833" s="8">
        <f t="shared" si="50"/>
        <v>131.1</v>
      </c>
      <c r="V833" s="10">
        <f t="shared" si="51"/>
        <v>0.5</v>
      </c>
    </row>
    <row r="834" spans="1:22" ht="15.6" x14ac:dyDescent="0.3">
      <c r="A834" s="3">
        <v>2496</v>
      </c>
      <c r="B834" s="4">
        <v>46158</v>
      </c>
      <c r="C834" s="5">
        <f>YEAR(SalesDataTable[[#This Row],[Order Date]])</f>
        <v>2026</v>
      </c>
      <c r="D834" s="6" t="str">
        <f>"Q"&amp;ROUNDUP(MONTH(SalesDataTable[[#This Row],[Order Date]])/3,0)</f>
        <v>Q2</v>
      </c>
      <c r="E834" s="5">
        <f>MONTH(SalesDataTable[[#This Row],[Order Date]])</f>
        <v>5</v>
      </c>
      <c r="F834" s="6" t="str">
        <f>TEXT(SalesDataTable[[#This Row],[Order Date]],"MMM")</f>
        <v>May</v>
      </c>
      <c r="G834" s="5" t="s">
        <v>26</v>
      </c>
      <c r="H834" s="5" t="s">
        <v>47</v>
      </c>
      <c r="I834" s="5" t="s">
        <v>22</v>
      </c>
      <c r="J834" s="5" t="s">
        <v>23</v>
      </c>
      <c r="K834" s="5" t="s">
        <v>34</v>
      </c>
      <c r="L834" s="5" t="s">
        <v>52</v>
      </c>
      <c r="M834" s="7">
        <v>2</v>
      </c>
      <c r="N834" s="8">
        <v>46.44</v>
      </c>
      <c r="O834" s="8">
        <f>SalesDataTable[[#This Row],[Units Sold]]*SalesDataTable[[#This Row],[Unit Price]]</f>
        <v>92.88</v>
      </c>
      <c r="P834" s="9">
        <v>0</v>
      </c>
      <c r="Q834" s="21">
        <f>SalesDataTable[[#This Row],[Units Sold]]*SalesDataTable[[#This Row],[Unit Price]]*SalesDataTable[[#This Row],[Discount %]]</f>
        <v>0</v>
      </c>
      <c r="R834" s="8">
        <v>18.63</v>
      </c>
      <c r="S834" s="8">
        <f t="shared" ref="S834:S897" si="52">M834*N834*(1-P834)</f>
        <v>92.88</v>
      </c>
      <c r="T834" s="8">
        <f t="shared" ref="T834:T897" si="53">M834*R834</f>
        <v>37.26</v>
      </c>
      <c r="U834" s="8">
        <f t="shared" ref="U834:U897" si="54">S834-T834</f>
        <v>55.62</v>
      </c>
      <c r="V834" s="10">
        <f t="shared" ref="V834:V897" si="55">IFERROR(U834/S834,0)</f>
        <v>0.59883720930232553</v>
      </c>
    </row>
    <row r="835" spans="1:22" ht="15.6" x14ac:dyDescent="0.3">
      <c r="A835" s="3">
        <v>2504</v>
      </c>
      <c r="B835" s="4">
        <v>46158</v>
      </c>
      <c r="C835" s="5">
        <f>YEAR(SalesDataTable[[#This Row],[Order Date]])</f>
        <v>2026</v>
      </c>
      <c r="D835" s="6" t="str">
        <f>"Q"&amp;ROUNDUP(MONTH(SalesDataTable[[#This Row],[Order Date]])/3,0)</f>
        <v>Q2</v>
      </c>
      <c r="E835" s="5">
        <f>MONTH(SalesDataTable[[#This Row],[Order Date]])</f>
        <v>5</v>
      </c>
      <c r="F835" s="6" t="str">
        <f>TEXT(SalesDataTable[[#This Row],[Order Date]],"MMM")</f>
        <v>May</v>
      </c>
      <c r="G835" s="5" t="s">
        <v>40</v>
      </c>
      <c r="H835" s="5" t="s">
        <v>51</v>
      </c>
      <c r="I835" s="5" t="s">
        <v>22</v>
      </c>
      <c r="J835" s="5" t="s">
        <v>33</v>
      </c>
      <c r="K835" s="5" t="s">
        <v>34</v>
      </c>
      <c r="L835" s="5" t="s">
        <v>35</v>
      </c>
      <c r="M835" s="7">
        <v>1</v>
      </c>
      <c r="N835" s="8">
        <v>36.659999999999997</v>
      </c>
      <c r="O835" s="8">
        <f>SalesDataTable[[#This Row],[Units Sold]]*SalesDataTable[[#This Row],[Unit Price]]</f>
        <v>36.659999999999997</v>
      </c>
      <c r="P835" s="9">
        <v>0</v>
      </c>
      <c r="Q835" s="21">
        <f>SalesDataTable[[#This Row],[Units Sold]]*SalesDataTable[[#This Row],[Unit Price]]*SalesDataTable[[#This Row],[Discount %]]</f>
        <v>0</v>
      </c>
      <c r="R835" s="8">
        <v>13.61</v>
      </c>
      <c r="S835" s="8">
        <f t="shared" si="52"/>
        <v>36.659999999999997</v>
      </c>
      <c r="T835" s="8">
        <f t="shared" si="53"/>
        <v>13.61</v>
      </c>
      <c r="U835" s="8">
        <f t="shared" si="54"/>
        <v>23.049999999999997</v>
      </c>
      <c r="V835" s="10">
        <f t="shared" si="55"/>
        <v>0.62875068194217132</v>
      </c>
    </row>
    <row r="836" spans="1:22" ht="15.6" x14ac:dyDescent="0.3">
      <c r="A836" s="3">
        <v>2598</v>
      </c>
      <c r="B836" s="4">
        <v>46158</v>
      </c>
      <c r="C836" s="5">
        <f>YEAR(SalesDataTable[[#This Row],[Order Date]])</f>
        <v>2026</v>
      </c>
      <c r="D836" s="6" t="str">
        <f>"Q"&amp;ROUNDUP(MONTH(SalesDataTable[[#This Row],[Order Date]])/3,0)</f>
        <v>Q2</v>
      </c>
      <c r="E836" s="5">
        <f>MONTH(SalesDataTable[[#This Row],[Order Date]])</f>
        <v>5</v>
      </c>
      <c r="F836" s="6" t="str">
        <f>TEXT(SalesDataTable[[#This Row],[Order Date]],"MMM")</f>
        <v>May</v>
      </c>
      <c r="G836" s="5" t="s">
        <v>40</v>
      </c>
      <c r="H836" s="5" t="s">
        <v>53</v>
      </c>
      <c r="I836" s="5" t="s">
        <v>22</v>
      </c>
      <c r="J836" s="5" t="s">
        <v>33</v>
      </c>
      <c r="K836" s="5" t="s">
        <v>29</v>
      </c>
      <c r="L836" s="5" t="s">
        <v>57</v>
      </c>
      <c r="M836" s="7">
        <v>5</v>
      </c>
      <c r="N836" s="8">
        <v>156.16999999999999</v>
      </c>
      <c r="O836" s="8">
        <f>SalesDataTable[[#This Row],[Units Sold]]*SalesDataTable[[#This Row],[Unit Price]]</f>
        <v>780.84999999999991</v>
      </c>
      <c r="P836" s="9">
        <v>0.1</v>
      </c>
      <c r="Q836" s="21">
        <f>SalesDataTable[[#This Row],[Units Sold]]*SalesDataTable[[#This Row],[Unit Price]]*SalesDataTable[[#This Row],[Discount %]]</f>
        <v>78.084999999999994</v>
      </c>
      <c r="R836" s="8">
        <v>80.59</v>
      </c>
      <c r="S836" s="8">
        <f t="shared" si="52"/>
        <v>702.76499999999999</v>
      </c>
      <c r="T836" s="8">
        <f t="shared" si="53"/>
        <v>402.95000000000005</v>
      </c>
      <c r="U836" s="8">
        <f t="shared" si="54"/>
        <v>299.81499999999994</v>
      </c>
      <c r="V836" s="10">
        <f t="shared" si="55"/>
        <v>0.42662198601239382</v>
      </c>
    </row>
    <row r="837" spans="1:22" ht="15.6" x14ac:dyDescent="0.3">
      <c r="A837" s="3">
        <v>2600</v>
      </c>
      <c r="B837" s="4">
        <v>46158</v>
      </c>
      <c r="C837" s="5">
        <f>YEAR(SalesDataTable[[#This Row],[Order Date]])</f>
        <v>2026</v>
      </c>
      <c r="D837" s="6" t="str">
        <f>"Q"&amp;ROUNDUP(MONTH(SalesDataTable[[#This Row],[Order Date]])/3,0)</f>
        <v>Q2</v>
      </c>
      <c r="E837" s="5">
        <f>MONTH(SalesDataTable[[#This Row],[Order Date]])</f>
        <v>5</v>
      </c>
      <c r="F837" s="6" t="str">
        <f>TEXT(SalesDataTable[[#This Row],[Order Date]],"MMM")</f>
        <v>May</v>
      </c>
      <c r="G837" s="5" t="s">
        <v>26</v>
      </c>
      <c r="H837" s="5" t="s">
        <v>63</v>
      </c>
      <c r="I837" s="5" t="s">
        <v>39</v>
      </c>
      <c r="J837" s="5" t="s">
        <v>33</v>
      </c>
      <c r="K837" s="5" t="s">
        <v>34</v>
      </c>
      <c r="L837" s="5" t="s">
        <v>35</v>
      </c>
      <c r="M837" s="7">
        <v>1</v>
      </c>
      <c r="N837" s="8">
        <v>35.97</v>
      </c>
      <c r="O837" s="8">
        <f>SalesDataTable[[#This Row],[Units Sold]]*SalesDataTable[[#This Row],[Unit Price]]</f>
        <v>35.97</v>
      </c>
      <c r="P837" s="9">
        <v>0.1</v>
      </c>
      <c r="Q837" s="21">
        <f>SalesDataTable[[#This Row],[Units Sold]]*SalesDataTable[[#This Row],[Unit Price]]*SalesDataTable[[#This Row],[Discount %]]</f>
        <v>3.597</v>
      </c>
      <c r="R837" s="8">
        <v>13.54</v>
      </c>
      <c r="S837" s="8">
        <f t="shared" si="52"/>
        <v>32.372999999999998</v>
      </c>
      <c r="T837" s="8">
        <f t="shared" si="53"/>
        <v>13.54</v>
      </c>
      <c r="U837" s="8">
        <f t="shared" si="54"/>
        <v>18.832999999999998</v>
      </c>
      <c r="V837" s="10">
        <f t="shared" si="55"/>
        <v>0.58175022395205878</v>
      </c>
    </row>
    <row r="838" spans="1:22" ht="15.6" x14ac:dyDescent="0.3">
      <c r="A838" s="3">
        <v>2856</v>
      </c>
      <c r="B838" s="4">
        <v>46158</v>
      </c>
      <c r="C838" s="5">
        <f>YEAR(SalesDataTable[[#This Row],[Order Date]])</f>
        <v>2026</v>
      </c>
      <c r="D838" s="6" t="str">
        <f>"Q"&amp;ROUNDUP(MONTH(SalesDataTable[[#This Row],[Order Date]])/3,0)</f>
        <v>Q2</v>
      </c>
      <c r="E838" s="5">
        <f>MONTH(SalesDataTable[[#This Row],[Order Date]])</f>
        <v>5</v>
      </c>
      <c r="F838" s="6" t="str">
        <f>TEXT(SalesDataTable[[#This Row],[Order Date]],"MMM")</f>
        <v>May</v>
      </c>
      <c r="G838" s="5" t="s">
        <v>26</v>
      </c>
      <c r="H838" s="5" t="s">
        <v>61</v>
      </c>
      <c r="I838" s="5" t="s">
        <v>28</v>
      </c>
      <c r="J838" s="5" t="s">
        <v>36</v>
      </c>
      <c r="K838" s="5" t="s">
        <v>54</v>
      </c>
      <c r="L838" s="5" t="s">
        <v>58</v>
      </c>
      <c r="M838" s="7">
        <v>4</v>
      </c>
      <c r="N838" s="8">
        <v>125.11</v>
      </c>
      <c r="O838" s="8">
        <f>SalesDataTable[[#This Row],[Units Sold]]*SalesDataTable[[#This Row],[Unit Price]]</f>
        <v>500.44</v>
      </c>
      <c r="P838" s="9">
        <v>0.15</v>
      </c>
      <c r="Q838" s="21">
        <f>SalesDataTable[[#This Row],[Units Sold]]*SalesDataTable[[#This Row],[Unit Price]]*SalesDataTable[[#This Row],[Discount %]]</f>
        <v>75.066000000000003</v>
      </c>
      <c r="R838" s="8">
        <v>70.010000000000005</v>
      </c>
      <c r="S838" s="8">
        <f t="shared" si="52"/>
        <v>425.37399999999997</v>
      </c>
      <c r="T838" s="8">
        <f t="shared" si="53"/>
        <v>280.04000000000002</v>
      </c>
      <c r="U838" s="8">
        <f t="shared" si="54"/>
        <v>145.33399999999995</v>
      </c>
      <c r="V838" s="10">
        <f t="shared" si="55"/>
        <v>0.34166169065340135</v>
      </c>
    </row>
    <row r="839" spans="1:22" ht="15.6" x14ac:dyDescent="0.3">
      <c r="A839" s="3">
        <v>3478</v>
      </c>
      <c r="B839" s="4">
        <v>46158</v>
      </c>
      <c r="C839" s="5">
        <f>YEAR(SalesDataTable[[#This Row],[Order Date]])</f>
        <v>2026</v>
      </c>
      <c r="D839" s="6" t="str">
        <f>"Q"&amp;ROUNDUP(MONTH(SalesDataTable[[#This Row],[Order Date]])/3,0)</f>
        <v>Q2</v>
      </c>
      <c r="E839" s="5">
        <f>MONTH(SalesDataTable[[#This Row],[Order Date]])</f>
        <v>5</v>
      </c>
      <c r="F839" s="6" t="str">
        <f>TEXT(SalesDataTable[[#This Row],[Order Date]],"MMM")</f>
        <v>May</v>
      </c>
      <c r="G839" s="5" t="s">
        <v>40</v>
      </c>
      <c r="H839" s="5" t="s">
        <v>53</v>
      </c>
      <c r="I839" s="5" t="s">
        <v>22</v>
      </c>
      <c r="J839" s="5" t="s">
        <v>33</v>
      </c>
      <c r="K839" s="5" t="s">
        <v>54</v>
      </c>
      <c r="L839" s="5" t="s">
        <v>62</v>
      </c>
      <c r="M839" s="7">
        <v>4</v>
      </c>
      <c r="N839" s="8">
        <v>36.29</v>
      </c>
      <c r="O839" s="8">
        <f>SalesDataTable[[#This Row],[Units Sold]]*SalesDataTable[[#This Row],[Unit Price]]</f>
        <v>145.16</v>
      </c>
      <c r="P839" s="9">
        <v>0.1</v>
      </c>
      <c r="Q839" s="21">
        <f>SalesDataTable[[#This Row],[Units Sold]]*SalesDataTable[[#This Row],[Unit Price]]*SalesDataTable[[#This Row],[Discount %]]</f>
        <v>14.516</v>
      </c>
      <c r="R839" s="8">
        <v>13.77</v>
      </c>
      <c r="S839" s="8">
        <f t="shared" si="52"/>
        <v>130.64400000000001</v>
      </c>
      <c r="T839" s="8">
        <f t="shared" si="53"/>
        <v>55.08</v>
      </c>
      <c r="U839" s="8">
        <f t="shared" si="54"/>
        <v>75.564000000000007</v>
      </c>
      <c r="V839" s="10">
        <f t="shared" si="55"/>
        <v>0.57839625241113257</v>
      </c>
    </row>
    <row r="840" spans="1:22" ht="15.6" x14ac:dyDescent="0.3">
      <c r="A840" s="3">
        <v>3599</v>
      </c>
      <c r="B840" s="4">
        <v>46158</v>
      </c>
      <c r="C840" s="5">
        <f>YEAR(SalesDataTable[[#This Row],[Order Date]])</f>
        <v>2026</v>
      </c>
      <c r="D840" s="6" t="str">
        <f>"Q"&amp;ROUNDUP(MONTH(SalesDataTable[[#This Row],[Order Date]])/3,0)</f>
        <v>Q2</v>
      </c>
      <c r="E840" s="5">
        <f>MONTH(SalesDataTable[[#This Row],[Order Date]])</f>
        <v>5</v>
      </c>
      <c r="F840" s="6" t="str">
        <f>TEXT(SalesDataTable[[#This Row],[Order Date]],"MMM")</f>
        <v>May</v>
      </c>
      <c r="G840" s="5" t="s">
        <v>26</v>
      </c>
      <c r="H840" s="5" t="s">
        <v>47</v>
      </c>
      <c r="I840" s="5" t="s">
        <v>22</v>
      </c>
      <c r="J840" s="5" t="s">
        <v>33</v>
      </c>
      <c r="K840" s="5" t="s">
        <v>29</v>
      </c>
      <c r="L840" s="5" t="s">
        <v>37</v>
      </c>
      <c r="M840" s="7">
        <v>4</v>
      </c>
      <c r="N840" s="8">
        <v>143.34</v>
      </c>
      <c r="O840" s="8">
        <f>SalesDataTable[[#This Row],[Units Sold]]*SalesDataTable[[#This Row],[Unit Price]]</f>
        <v>573.36</v>
      </c>
      <c r="P840" s="9">
        <v>0</v>
      </c>
      <c r="Q840" s="21">
        <f>SalesDataTable[[#This Row],[Units Sold]]*SalesDataTable[[#This Row],[Unit Price]]*SalesDataTable[[#This Row],[Discount %]]</f>
        <v>0</v>
      </c>
      <c r="R840" s="8">
        <v>80.55</v>
      </c>
      <c r="S840" s="8">
        <f t="shared" si="52"/>
        <v>573.36</v>
      </c>
      <c r="T840" s="8">
        <f t="shared" si="53"/>
        <v>322.2</v>
      </c>
      <c r="U840" s="8">
        <f t="shared" si="54"/>
        <v>251.16000000000003</v>
      </c>
      <c r="V840" s="10">
        <f t="shared" si="55"/>
        <v>0.43804939305148599</v>
      </c>
    </row>
    <row r="841" spans="1:22" ht="15.6" x14ac:dyDescent="0.3">
      <c r="A841" s="3">
        <v>282</v>
      </c>
      <c r="B841" s="4">
        <v>46159</v>
      </c>
      <c r="C841" s="5">
        <f>YEAR(SalesDataTable[[#This Row],[Order Date]])</f>
        <v>2026</v>
      </c>
      <c r="D841" s="6" t="str">
        <f>"Q"&amp;ROUNDUP(MONTH(SalesDataTable[[#This Row],[Order Date]])/3,0)</f>
        <v>Q2</v>
      </c>
      <c r="E841" s="5">
        <f>MONTH(SalesDataTable[[#This Row],[Order Date]])</f>
        <v>5</v>
      </c>
      <c r="F841" s="6" t="str">
        <f>TEXT(SalesDataTable[[#This Row],[Order Date]],"MMM")</f>
        <v>May</v>
      </c>
      <c r="G841" s="5" t="s">
        <v>26</v>
      </c>
      <c r="H841" s="5" t="s">
        <v>63</v>
      </c>
      <c r="I841" s="5" t="s">
        <v>48</v>
      </c>
      <c r="J841" s="5" t="s">
        <v>33</v>
      </c>
      <c r="K841" s="5" t="s">
        <v>24</v>
      </c>
      <c r="L841" s="5" t="s">
        <v>42</v>
      </c>
      <c r="M841" s="7">
        <v>3</v>
      </c>
      <c r="N841" s="8">
        <v>51.68</v>
      </c>
      <c r="O841" s="8">
        <f>SalesDataTable[[#This Row],[Units Sold]]*SalesDataTable[[#This Row],[Unit Price]]</f>
        <v>155.04</v>
      </c>
      <c r="P841" s="9">
        <v>0</v>
      </c>
      <c r="Q841" s="21">
        <f>SalesDataTable[[#This Row],[Units Sold]]*SalesDataTable[[#This Row],[Unit Price]]*SalesDataTable[[#This Row],[Discount %]]</f>
        <v>0</v>
      </c>
      <c r="R841" s="8">
        <v>22.4</v>
      </c>
      <c r="S841" s="8">
        <f t="shared" si="52"/>
        <v>155.04</v>
      </c>
      <c r="T841" s="8">
        <f t="shared" si="53"/>
        <v>67.199999999999989</v>
      </c>
      <c r="U841" s="8">
        <f t="shared" si="54"/>
        <v>87.84</v>
      </c>
      <c r="V841" s="10">
        <f t="shared" si="55"/>
        <v>0.56656346749226016</v>
      </c>
    </row>
    <row r="842" spans="1:22" ht="15.6" x14ac:dyDescent="0.3">
      <c r="A842" s="3">
        <v>980</v>
      </c>
      <c r="B842" s="4">
        <v>46159</v>
      </c>
      <c r="C842" s="5">
        <f>YEAR(SalesDataTable[[#This Row],[Order Date]])</f>
        <v>2026</v>
      </c>
      <c r="D842" s="6" t="str">
        <f>"Q"&amp;ROUNDUP(MONTH(SalesDataTable[[#This Row],[Order Date]])/3,0)</f>
        <v>Q2</v>
      </c>
      <c r="E842" s="5">
        <f>MONTH(SalesDataTable[[#This Row],[Order Date]])</f>
        <v>5</v>
      </c>
      <c r="F842" s="6" t="str">
        <f>TEXT(SalesDataTable[[#This Row],[Order Date]],"MMM")</f>
        <v>May</v>
      </c>
      <c r="G842" s="5" t="s">
        <v>40</v>
      </c>
      <c r="H842" s="5" t="s">
        <v>51</v>
      </c>
      <c r="I842" s="5" t="s">
        <v>22</v>
      </c>
      <c r="J842" s="5" t="s">
        <v>23</v>
      </c>
      <c r="K842" s="5" t="s">
        <v>34</v>
      </c>
      <c r="L842" s="5" t="s">
        <v>52</v>
      </c>
      <c r="M842" s="7">
        <v>1</v>
      </c>
      <c r="N842" s="8">
        <v>46.84</v>
      </c>
      <c r="O842" s="8">
        <f>SalesDataTable[[#This Row],[Units Sold]]*SalesDataTable[[#This Row],[Unit Price]]</f>
        <v>46.84</v>
      </c>
      <c r="P842" s="9">
        <v>0</v>
      </c>
      <c r="Q842" s="21">
        <f>SalesDataTable[[#This Row],[Units Sold]]*SalesDataTable[[#This Row],[Unit Price]]*SalesDataTable[[#This Row],[Discount %]]</f>
        <v>0</v>
      </c>
      <c r="R842" s="8">
        <v>17.93</v>
      </c>
      <c r="S842" s="8">
        <f t="shared" si="52"/>
        <v>46.84</v>
      </c>
      <c r="T842" s="8">
        <f t="shared" si="53"/>
        <v>17.93</v>
      </c>
      <c r="U842" s="8">
        <f t="shared" si="54"/>
        <v>28.910000000000004</v>
      </c>
      <c r="V842" s="10">
        <f t="shared" si="55"/>
        <v>0.61720751494449189</v>
      </c>
    </row>
    <row r="843" spans="1:22" ht="15.6" x14ac:dyDescent="0.3">
      <c r="A843" s="3">
        <v>1155</v>
      </c>
      <c r="B843" s="4">
        <v>46159</v>
      </c>
      <c r="C843" s="5">
        <f>YEAR(SalesDataTable[[#This Row],[Order Date]])</f>
        <v>2026</v>
      </c>
      <c r="D843" s="6" t="str">
        <f>"Q"&amp;ROUNDUP(MONTH(SalesDataTable[[#This Row],[Order Date]])/3,0)</f>
        <v>Q2</v>
      </c>
      <c r="E843" s="5">
        <f>MONTH(SalesDataTable[[#This Row],[Order Date]])</f>
        <v>5</v>
      </c>
      <c r="F843" s="6" t="str">
        <f>TEXT(SalesDataTable[[#This Row],[Order Date]],"MMM")</f>
        <v>May</v>
      </c>
      <c r="G843" s="5" t="s">
        <v>31</v>
      </c>
      <c r="H843" s="5" t="s">
        <v>32</v>
      </c>
      <c r="I843" s="5" t="s">
        <v>48</v>
      </c>
      <c r="J843" s="5" t="s">
        <v>33</v>
      </c>
      <c r="K843" s="5" t="s">
        <v>29</v>
      </c>
      <c r="L843" s="5" t="s">
        <v>66</v>
      </c>
      <c r="M843" s="7">
        <v>5</v>
      </c>
      <c r="N843" s="8">
        <v>72.900000000000006</v>
      </c>
      <c r="O843" s="8">
        <f>SalesDataTable[[#This Row],[Units Sold]]*SalesDataTable[[#This Row],[Unit Price]]</f>
        <v>364.5</v>
      </c>
      <c r="P843" s="9">
        <v>0.05</v>
      </c>
      <c r="Q843" s="21">
        <f>SalesDataTable[[#This Row],[Units Sold]]*SalesDataTable[[#This Row],[Unit Price]]*SalesDataTable[[#This Row],[Discount %]]</f>
        <v>18.225000000000001</v>
      </c>
      <c r="R843" s="8">
        <v>31.57</v>
      </c>
      <c r="S843" s="8">
        <f t="shared" si="52"/>
        <v>346.27499999999998</v>
      </c>
      <c r="T843" s="8">
        <f t="shared" si="53"/>
        <v>157.85</v>
      </c>
      <c r="U843" s="8">
        <f t="shared" si="54"/>
        <v>188.42499999999998</v>
      </c>
      <c r="V843" s="10">
        <f t="shared" si="55"/>
        <v>0.54414843693596127</v>
      </c>
    </row>
    <row r="844" spans="1:22" ht="15.6" x14ac:dyDescent="0.3">
      <c r="A844" s="3">
        <v>1816</v>
      </c>
      <c r="B844" s="4">
        <v>46159</v>
      </c>
      <c r="C844" s="5">
        <f>YEAR(SalesDataTable[[#This Row],[Order Date]])</f>
        <v>2026</v>
      </c>
      <c r="D844" s="6" t="str">
        <f>"Q"&amp;ROUNDUP(MONTH(SalesDataTable[[#This Row],[Order Date]])/3,0)</f>
        <v>Q2</v>
      </c>
      <c r="E844" s="5">
        <f>MONTH(SalesDataTable[[#This Row],[Order Date]])</f>
        <v>5</v>
      </c>
      <c r="F844" s="6" t="str">
        <f>TEXT(SalesDataTable[[#This Row],[Order Date]],"MMM")</f>
        <v>May</v>
      </c>
      <c r="G844" s="5" t="s">
        <v>40</v>
      </c>
      <c r="H844" s="5" t="s">
        <v>51</v>
      </c>
      <c r="I844" s="5" t="s">
        <v>22</v>
      </c>
      <c r="J844" s="5" t="s">
        <v>33</v>
      </c>
      <c r="K844" s="5" t="s">
        <v>29</v>
      </c>
      <c r="L844" s="5" t="s">
        <v>30</v>
      </c>
      <c r="M844" s="7">
        <v>1</v>
      </c>
      <c r="N844" s="8">
        <v>91.07</v>
      </c>
      <c r="O844" s="8">
        <f>SalesDataTable[[#This Row],[Units Sold]]*SalesDataTable[[#This Row],[Unit Price]]</f>
        <v>91.07</v>
      </c>
      <c r="P844" s="9">
        <v>0</v>
      </c>
      <c r="Q844" s="21">
        <f>SalesDataTable[[#This Row],[Units Sold]]*SalesDataTable[[#This Row],[Unit Price]]*SalesDataTable[[#This Row],[Discount %]]</f>
        <v>0</v>
      </c>
      <c r="R844" s="8">
        <v>45.3</v>
      </c>
      <c r="S844" s="8">
        <f t="shared" si="52"/>
        <v>91.07</v>
      </c>
      <c r="T844" s="8">
        <f t="shared" si="53"/>
        <v>45.3</v>
      </c>
      <c r="U844" s="8">
        <f t="shared" si="54"/>
        <v>45.769999999999996</v>
      </c>
      <c r="V844" s="10">
        <f t="shared" si="55"/>
        <v>0.50258043263423735</v>
      </c>
    </row>
    <row r="845" spans="1:22" ht="15.6" x14ac:dyDescent="0.3">
      <c r="A845" s="3">
        <v>2128</v>
      </c>
      <c r="B845" s="4">
        <v>46159</v>
      </c>
      <c r="C845" s="5">
        <f>YEAR(SalesDataTable[[#This Row],[Order Date]])</f>
        <v>2026</v>
      </c>
      <c r="D845" s="6" t="str">
        <f>"Q"&amp;ROUNDUP(MONTH(SalesDataTable[[#This Row],[Order Date]])/3,0)</f>
        <v>Q2</v>
      </c>
      <c r="E845" s="5">
        <f>MONTH(SalesDataTable[[#This Row],[Order Date]])</f>
        <v>5</v>
      </c>
      <c r="F845" s="6" t="str">
        <f>TEXT(SalesDataTable[[#This Row],[Order Date]],"MMM")</f>
        <v>May</v>
      </c>
      <c r="G845" s="5" t="s">
        <v>31</v>
      </c>
      <c r="H845" s="5" t="s">
        <v>59</v>
      </c>
      <c r="I845" s="5" t="s">
        <v>39</v>
      </c>
      <c r="J845" s="5" t="s">
        <v>33</v>
      </c>
      <c r="K845" s="5" t="s">
        <v>24</v>
      </c>
      <c r="L845" s="5" t="s">
        <v>25</v>
      </c>
      <c r="M845" s="7">
        <v>1</v>
      </c>
      <c r="N845" s="8">
        <v>81.86</v>
      </c>
      <c r="O845" s="8">
        <f>SalesDataTable[[#This Row],[Units Sold]]*SalesDataTable[[#This Row],[Unit Price]]</f>
        <v>81.86</v>
      </c>
      <c r="P845" s="9">
        <v>0</v>
      </c>
      <c r="Q845" s="21">
        <f>SalesDataTable[[#This Row],[Units Sold]]*SalesDataTable[[#This Row],[Unit Price]]*SalesDataTable[[#This Row],[Discount %]]</f>
        <v>0</v>
      </c>
      <c r="R845" s="8">
        <v>43.14</v>
      </c>
      <c r="S845" s="8">
        <f t="shared" si="52"/>
        <v>81.86</v>
      </c>
      <c r="T845" s="8">
        <f t="shared" si="53"/>
        <v>43.14</v>
      </c>
      <c r="U845" s="8">
        <f t="shared" si="54"/>
        <v>38.72</v>
      </c>
      <c r="V845" s="10">
        <f t="shared" si="55"/>
        <v>0.47300268751526997</v>
      </c>
    </row>
    <row r="846" spans="1:22" ht="15.6" x14ac:dyDescent="0.3">
      <c r="A846" s="3">
        <v>2296</v>
      </c>
      <c r="B846" s="4">
        <v>46159</v>
      </c>
      <c r="C846" s="5">
        <f>YEAR(SalesDataTable[[#This Row],[Order Date]])</f>
        <v>2026</v>
      </c>
      <c r="D846" s="6" t="str">
        <f>"Q"&amp;ROUNDUP(MONTH(SalesDataTable[[#This Row],[Order Date]])/3,0)</f>
        <v>Q2</v>
      </c>
      <c r="E846" s="5">
        <f>MONTH(SalesDataTable[[#This Row],[Order Date]])</f>
        <v>5</v>
      </c>
      <c r="F846" s="6" t="str">
        <f>TEXT(SalesDataTable[[#This Row],[Order Date]],"MMM")</f>
        <v>May</v>
      </c>
      <c r="G846" s="5" t="s">
        <v>40</v>
      </c>
      <c r="H846" s="5" t="s">
        <v>53</v>
      </c>
      <c r="I846" s="5" t="s">
        <v>22</v>
      </c>
      <c r="J846" s="5" t="s">
        <v>23</v>
      </c>
      <c r="K846" s="5" t="s">
        <v>34</v>
      </c>
      <c r="L846" s="5" t="s">
        <v>52</v>
      </c>
      <c r="M846" s="7">
        <v>1</v>
      </c>
      <c r="N846" s="8">
        <v>45.45</v>
      </c>
      <c r="O846" s="8">
        <f>SalesDataTable[[#This Row],[Units Sold]]*SalesDataTable[[#This Row],[Unit Price]]</f>
        <v>45.45</v>
      </c>
      <c r="P846" s="9">
        <v>0</v>
      </c>
      <c r="Q846" s="21">
        <f>SalesDataTable[[#This Row],[Units Sold]]*SalesDataTable[[#This Row],[Unit Price]]*SalesDataTable[[#This Row],[Discount %]]</f>
        <v>0</v>
      </c>
      <c r="R846" s="8">
        <v>17.93</v>
      </c>
      <c r="S846" s="8">
        <f t="shared" si="52"/>
        <v>45.45</v>
      </c>
      <c r="T846" s="8">
        <f t="shared" si="53"/>
        <v>17.93</v>
      </c>
      <c r="U846" s="8">
        <f t="shared" si="54"/>
        <v>27.520000000000003</v>
      </c>
      <c r="V846" s="10">
        <f t="shared" si="55"/>
        <v>0.60550055005500558</v>
      </c>
    </row>
    <row r="847" spans="1:22" ht="15.6" x14ac:dyDescent="0.3">
      <c r="A847" s="3">
        <v>2322</v>
      </c>
      <c r="B847" s="4">
        <v>46159</v>
      </c>
      <c r="C847" s="5">
        <f>YEAR(SalesDataTable[[#This Row],[Order Date]])</f>
        <v>2026</v>
      </c>
      <c r="D847" s="6" t="str">
        <f>"Q"&amp;ROUNDUP(MONTH(SalesDataTable[[#This Row],[Order Date]])/3,0)</f>
        <v>Q2</v>
      </c>
      <c r="E847" s="5">
        <f>MONTH(SalesDataTable[[#This Row],[Order Date]])</f>
        <v>5</v>
      </c>
      <c r="F847" s="6" t="str">
        <f>TEXT(SalesDataTable[[#This Row],[Order Date]],"MMM")</f>
        <v>May</v>
      </c>
      <c r="G847" s="5" t="s">
        <v>31</v>
      </c>
      <c r="H847" s="5" t="s">
        <v>59</v>
      </c>
      <c r="I847" s="5" t="s">
        <v>39</v>
      </c>
      <c r="J847" s="5" t="s">
        <v>36</v>
      </c>
      <c r="K847" s="5" t="s">
        <v>29</v>
      </c>
      <c r="L847" s="5" t="s">
        <v>66</v>
      </c>
      <c r="M847" s="7">
        <v>1</v>
      </c>
      <c r="N847" s="8">
        <v>70.62</v>
      </c>
      <c r="O847" s="8">
        <f>SalesDataTable[[#This Row],[Units Sold]]*SalesDataTable[[#This Row],[Unit Price]]</f>
        <v>70.62</v>
      </c>
      <c r="P847" s="9">
        <v>0</v>
      </c>
      <c r="Q847" s="21">
        <f>SalesDataTable[[#This Row],[Units Sold]]*SalesDataTable[[#This Row],[Unit Price]]*SalesDataTable[[#This Row],[Discount %]]</f>
        <v>0</v>
      </c>
      <c r="R847" s="8">
        <v>32.53</v>
      </c>
      <c r="S847" s="8">
        <f t="shared" si="52"/>
        <v>70.62</v>
      </c>
      <c r="T847" s="8">
        <f t="shared" si="53"/>
        <v>32.53</v>
      </c>
      <c r="U847" s="8">
        <f t="shared" si="54"/>
        <v>38.090000000000003</v>
      </c>
      <c r="V847" s="10">
        <f t="shared" si="55"/>
        <v>0.53936561880487111</v>
      </c>
    </row>
    <row r="848" spans="1:22" ht="15.6" x14ac:dyDescent="0.3">
      <c r="A848" s="3">
        <v>3480</v>
      </c>
      <c r="B848" s="4">
        <v>46159</v>
      </c>
      <c r="C848" s="5">
        <f>YEAR(SalesDataTable[[#This Row],[Order Date]])</f>
        <v>2026</v>
      </c>
      <c r="D848" s="6" t="str">
        <f>"Q"&amp;ROUNDUP(MONTH(SalesDataTable[[#This Row],[Order Date]])/3,0)</f>
        <v>Q2</v>
      </c>
      <c r="E848" s="5">
        <f>MONTH(SalesDataTable[[#This Row],[Order Date]])</f>
        <v>5</v>
      </c>
      <c r="F848" s="6" t="str">
        <f>TEXT(SalesDataTable[[#This Row],[Order Date]],"MMM")</f>
        <v>May</v>
      </c>
      <c r="G848" s="5" t="s">
        <v>40</v>
      </c>
      <c r="H848" s="5" t="s">
        <v>53</v>
      </c>
      <c r="I848" s="5" t="s">
        <v>22</v>
      </c>
      <c r="J848" s="5" t="s">
        <v>33</v>
      </c>
      <c r="K848" s="5" t="s">
        <v>54</v>
      </c>
      <c r="L848" s="5" t="s">
        <v>65</v>
      </c>
      <c r="M848" s="7">
        <v>2</v>
      </c>
      <c r="N848" s="8">
        <v>51.56</v>
      </c>
      <c r="O848" s="8">
        <f>SalesDataTable[[#This Row],[Units Sold]]*SalesDataTable[[#This Row],[Unit Price]]</f>
        <v>103.12</v>
      </c>
      <c r="P848" s="9">
        <v>0</v>
      </c>
      <c r="Q848" s="21">
        <f>SalesDataTable[[#This Row],[Units Sold]]*SalesDataTable[[#This Row],[Unit Price]]*SalesDataTable[[#This Row],[Discount %]]</f>
        <v>0</v>
      </c>
      <c r="R848" s="8">
        <v>22.46</v>
      </c>
      <c r="S848" s="8">
        <f t="shared" si="52"/>
        <v>103.12</v>
      </c>
      <c r="T848" s="8">
        <f t="shared" si="53"/>
        <v>44.92</v>
      </c>
      <c r="U848" s="8">
        <f t="shared" si="54"/>
        <v>58.2</v>
      </c>
      <c r="V848" s="10">
        <f t="shared" si="55"/>
        <v>0.56439100077579518</v>
      </c>
    </row>
    <row r="849" spans="1:22" ht="15.6" x14ac:dyDescent="0.3">
      <c r="A849" s="3">
        <v>4426</v>
      </c>
      <c r="B849" s="4">
        <v>46159</v>
      </c>
      <c r="C849" s="5">
        <f>YEAR(SalesDataTable[[#This Row],[Order Date]])</f>
        <v>2026</v>
      </c>
      <c r="D849" s="6" t="str">
        <f>"Q"&amp;ROUNDUP(MONTH(SalesDataTable[[#This Row],[Order Date]])/3,0)</f>
        <v>Q2</v>
      </c>
      <c r="E849" s="5">
        <f>MONTH(SalesDataTable[[#This Row],[Order Date]])</f>
        <v>5</v>
      </c>
      <c r="F849" s="6" t="str">
        <f>TEXT(SalesDataTable[[#This Row],[Order Date]],"MMM")</f>
        <v>May</v>
      </c>
      <c r="G849" s="5" t="s">
        <v>40</v>
      </c>
      <c r="H849" s="5" t="s">
        <v>53</v>
      </c>
      <c r="I849" s="5" t="s">
        <v>22</v>
      </c>
      <c r="J849" s="5" t="s">
        <v>33</v>
      </c>
      <c r="K849" s="5" t="s">
        <v>29</v>
      </c>
      <c r="L849" s="5" t="s">
        <v>37</v>
      </c>
      <c r="M849" s="7">
        <v>2</v>
      </c>
      <c r="N849" s="8">
        <v>146.22</v>
      </c>
      <c r="O849" s="8">
        <f>SalesDataTable[[#This Row],[Units Sold]]*SalesDataTable[[#This Row],[Unit Price]]</f>
        <v>292.44</v>
      </c>
      <c r="P849" s="9">
        <v>0</v>
      </c>
      <c r="Q849" s="21">
        <f>SalesDataTable[[#This Row],[Units Sold]]*SalesDataTable[[#This Row],[Unit Price]]*SalesDataTable[[#This Row],[Discount %]]</f>
        <v>0</v>
      </c>
      <c r="R849" s="8">
        <v>81.069999999999993</v>
      </c>
      <c r="S849" s="8">
        <f t="shared" si="52"/>
        <v>292.44</v>
      </c>
      <c r="T849" s="8">
        <f t="shared" si="53"/>
        <v>162.13999999999999</v>
      </c>
      <c r="U849" s="8">
        <f t="shared" si="54"/>
        <v>130.30000000000001</v>
      </c>
      <c r="V849" s="10">
        <f t="shared" si="55"/>
        <v>0.4455614826973055</v>
      </c>
    </row>
    <row r="850" spans="1:22" ht="15.6" x14ac:dyDescent="0.3">
      <c r="A850" s="3">
        <v>4938</v>
      </c>
      <c r="B850" s="4">
        <v>46159</v>
      </c>
      <c r="C850" s="5">
        <f>YEAR(SalesDataTable[[#This Row],[Order Date]])</f>
        <v>2026</v>
      </c>
      <c r="D850" s="6" t="str">
        <f>"Q"&amp;ROUNDUP(MONTH(SalesDataTable[[#This Row],[Order Date]])/3,0)</f>
        <v>Q2</v>
      </c>
      <c r="E850" s="5">
        <f>MONTH(SalesDataTable[[#This Row],[Order Date]])</f>
        <v>5</v>
      </c>
      <c r="F850" s="6" t="str">
        <f>TEXT(SalesDataTable[[#This Row],[Order Date]],"MMM")</f>
        <v>May</v>
      </c>
      <c r="G850" s="5" t="s">
        <v>40</v>
      </c>
      <c r="H850" s="5" t="s">
        <v>67</v>
      </c>
      <c r="I850" s="5" t="s">
        <v>39</v>
      </c>
      <c r="J850" s="5" t="s">
        <v>23</v>
      </c>
      <c r="K850" s="5" t="s">
        <v>54</v>
      </c>
      <c r="L850" s="5" t="s">
        <v>65</v>
      </c>
      <c r="M850" s="7">
        <v>2</v>
      </c>
      <c r="N850" s="8">
        <v>51.34</v>
      </c>
      <c r="O850" s="8">
        <f>SalesDataTable[[#This Row],[Units Sold]]*SalesDataTable[[#This Row],[Unit Price]]</f>
        <v>102.68</v>
      </c>
      <c r="P850" s="9">
        <v>0</v>
      </c>
      <c r="Q850" s="21">
        <f>SalesDataTable[[#This Row],[Units Sold]]*SalesDataTable[[#This Row],[Unit Price]]*SalesDataTable[[#This Row],[Discount %]]</f>
        <v>0</v>
      </c>
      <c r="R850" s="8">
        <v>22.17</v>
      </c>
      <c r="S850" s="8">
        <f t="shared" si="52"/>
        <v>102.68</v>
      </c>
      <c r="T850" s="8">
        <f t="shared" si="53"/>
        <v>44.34</v>
      </c>
      <c r="U850" s="8">
        <f t="shared" si="54"/>
        <v>58.34</v>
      </c>
      <c r="V850" s="10">
        <f t="shared" si="55"/>
        <v>0.56817296455005839</v>
      </c>
    </row>
    <row r="851" spans="1:22" ht="15.6" x14ac:dyDescent="0.3">
      <c r="A851" s="3">
        <v>915</v>
      </c>
      <c r="B851" s="4">
        <v>46160</v>
      </c>
      <c r="C851" s="5">
        <f>YEAR(SalesDataTable[[#This Row],[Order Date]])</f>
        <v>2026</v>
      </c>
      <c r="D851" s="6" t="str">
        <f>"Q"&amp;ROUNDUP(MONTH(SalesDataTable[[#This Row],[Order Date]])/3,0)</f>
        <v>Q2</v>
      </c>
      <c r="E851" s="5">
        <f>MONTH(SalesDataTable[[#This Row],[Order Date]])</f>
        <v>5</v>
      </c>
      <c r="F851" s="6" t="str">
        <f>TEXT(SalesDataTable[[#This Row],[Order Date]],"MMM")</f>
        <v>May</v>
      </c>
      <c r="G851" s="5" t="s">
        <v>40</v>
      </c>
      <c r="H851" s="5" t="s">
        <v>53</v>
      </c>
      <c r="I851" s="5" t="s">
        <v>22</v>
      </c>
      <c r="J851" s="5" t="s">
        <v>33</v>
      </c>
      <c r="K851" s="5" t="s">
        <v>29</v>
      </c>
      <c r="L851" s="5" t="s">
        <v>57</v>
      </c>
      <c r="M851" s="7">
        <v>1</v>
      </c>
      <c r="N851" s="8">
        <v>153.61000000000001</v>
      </c>
      <c r="O851" s="8">
        <f>SalesDataTable[[#This Row],[Units Sold]]*SalesDataTable[[#This Row],[Unit Price]]</f>
        <v>153.61000000000001</v>
      </c>
      <c r="P851" s="9">
        <v>0.05</v>
      </c>
      <c r="Q851" s="21">
        <f>SalesDataTable[[#This Row],[Units Sold]]*SalesDataTable[[#This Row],[Unit Price]]*SalesDataTable[[#This Row],[Discount %]]</f>
        <v>7.6805000000000012</v>
      </c>
      <c r="R851" s="8">
        <v>79.94</v>
      </c>
      <c r="S851" s="8">
        <f t="shared" si="52"/>
        <v>145.92950000000002</v>
      </c>
      <c r="T851" s="8">
        <f t="shared" si="53"/>
        <v>79.94</v>
      </c>
      <c r="U851" s="8">
        <f t="shared" si="54"/>
        <v>65.989500000000021</v>
      </c>
      <c r="V851" s="10">
        <f t="shared" si="55"/>
        <v>0.45220123415758989</v>
      </c>
    </row>
    <row r="852" spans="1:22" ht="15.6" x14ac:dyDescent="0.3">
      <c r="A852" s="3">
        <v>1188</v>
      </c>
      <c r="B852" s="4">
        <v>46160</v>
      </c>
      <c r="C852" s="5">
        <f>YEAR(SalesDataTable[[#This Row],[Order Date]])</f>
        <v>2026</v>
      </c>
      <c r="D852" s="6" t="str">
        <f>"Q"&amp;ROUNDUP(MONTH(SalesDataTable[[#This Row],[Order Date]])/3,0)</f>
        <v>Q2</v>
      </c>
      <c r="E852" s="5">
        <f>MONTH(SalesDataTable[[#This Row],[Order Date]])</f>
        <v>5</v>
      </c>
      <c r="F852" s="6" t="str">
        <f>TEXT(SalesDataTable[[#This Row],[Order Date]],"MMM")</f>
        <v>May</v>
      </c>
      <c r="G852" s="5" t="s">
        <v>26</v>
      </c>
      <c r="H852" s="5" t="s">
        <v>47</v>
      </c>
      <c r="I852" s="5" t="s">
        <v>22</v>
      </c>
      <c r="J852" s="5" t="s">
        <v>23</v>
      </c>
      <c r="K852" s="5" t="s">
        <v>43</v>
      </c>
      <c r="L852" s="5" t="s">
        <v>60</v>
      </c>
      <c r="M852" s="7">
        <v>1</v>
      </c>
      <c r="N852" s="8">
        <v>82.44</v>
      </c>
      <c r="O852" s="8">
        <f>SalesDataTable[[#This Row],[Units Sold]]*SalesDataTable[[#This Row],[Unit Price]]</f>
        <v>82.44</v>
      </c>
      <c r="P852" s="9">
        <v>0.15</v>
      </c>
      <c r="Q852" s="21">
        <f>SalesDataTable[[#This Row],[Units Sold]]*SalesDataTable[[#This Row],[Unit Price]]*SalesDataTable[[#This Row],[Discount %]]</f>
        <v>12.366</v>
      </c>
      <c r="R852" s="8">
        <v>39.380000000000003</v>
      </c>
      <c r="S852" s="8">
        <f t="shared" si="52"/>
        <v>70.073999999999998</v>
      </c>
      <c r="T852" s="8">
        <f t="shared" si="53"/>
        <v>39.380000000000003</v>
      </c>
      <c r="U852" s="8">
        <f t="shared" si="54"/>
        <v>30.693999999999996</v>
      </c>
      <c r="V852" s="10">
        <f t="shared" si="55"/>
        <v>0.43802266175757054</v>
      </c>
    </row>
    <row r="853" spans="1:22" ht="15.6" x14ac:dyDescent="0.3">
      <c r="A853" s="3">
        <v>1594</v>
      </c>
      <c r="B853" s="4">
        <v>46160</v>
      </c>
      <c r="C853" s="5">
        <f>YEAR(SalesDataTable[[#This Row],[Order Date]])</f>
        <v>2026</v>
      </c>
      <c r="D853" s="6" t="str">
        <f>"Q"&amp;ROUNDUP(MONTH(SalesDataTable[[#This Row],[Order Date]])/3,0)</f>
        <v>Q2</v>
      </c>
      <c r="E853" s="5">
        <f>MONTH(SalesDataTable[[#This Row],[Order Date]])</f>
        <v>5</v>
      </c>
      <c r="F853" s="6" t="str">
        <f>TEXT(SalesDataTable[[#This Row],[Order Date]],"MMM")</f>
        <v>May</v>
      </c>
      <c r="G853" s="5" t="s">
        <v>20</v>
      </c>
      <c r="H853" s="5" t="s">
        <v>21</v>
      </c>
      <c r="I853" s="5" t="s">
        <v>28</v>
      </c>
      <c r="J853" s="5" t="s">
        <v>36</v>
      </c>
      <c r="K853" s="5" t="s">
        <v>29</v>
      </c>
      <c r="L853" s="5" t="s">
        <v>30</v>
      </c>
      <c r="M853" s="7">
        <v>10</v>
      </c>
      <c r="N853" s="8">
        <v>92.09</v>
      </c>
      <c r="O853" s="8">
        <f>SalesDataTable[[#This Row],[Units Sold]]*SalesDataTable[[#This Row],[Unit Price]]</f>
        <v>920.90000000000009</v>
      </c>
      <c r="P853" s="9">
        <v>0.15</v>
      </c>
      <c r="Q853" s="21">
        <f>SalesDataTable[[#This Row],[Units Sold]]*SalesDataTable[[#This Row],[Unit Price]]*SalesDataTable[[#This Row],[Discount %]]</f>
        <v>138.13500000000002</v>
      </c>
      <c r="R853" s="8">
        <v>45.13</v>
      </c>
      <c r="S853" s="8">
        <f t="shared" si="52"/>
        <v>782.7650000000001</v>
      </c>
      <c r="T853" s="8">
        <f t="shared" si="53"/>
        <v>451.3</v>
      </c>
      <c r="U853" s="8">
        <f t="shared" si="54"/>
        <v>331.46500000000009</v>
      </c>
      <c r="V853" s="10">
        <f t="shared" si="55"/>
        <v>0.42345403792964686</v>
      </c>
    </row>
    <row r="854" spans="1:22" ht="15.6" x14ac:dyDescent="0.3">
      <c r="A854" s="3">
        <v>3022</v>
      </c>
      <c r="B854" s="4">
        <v>46160</v>
      </c>
      <c r="C854" s="5">
        <f>YEAR(SalesDataTable[[#This Row],[Order Date]])</f>
        <v>2026</v>
      </c>
      <c r="D854" s="6" t="str">
        <f>"Q"&amp;ROUNDUP(MONTH(SalesDataTable[[#This Row],[Order Date]])/3,0)</f>
        <v>Q2</v>
      </c>
      <c r="E854" s="5">
        <f>MONTH(SalesDataTable[[#This Row],[Order Date]])</f>
        <v>5</v>
      </c>
      <c r="F854" s="6" t="str">
        <f>TEXT(SalesDataTable[[#This Row],[Order Date]],"MMM")</f>
        <v>May</v>
      </c>
      <c r="G854" s="5" t="s">
        <v>40</v>
      </c>
      <c r="H854" s="5" t="s">
        <v>53</v>
      </c>
      <c r="I854" s="5" t="s">
        <v>48</v>
      </c>
      <c r="J854" s="5" t="s">
        <v>33</v>
      </c>
      <c r="K854" s="5" t="s">
        <v>34</v>
      </c>
      <c r="L854" s="5" t="s">
        <v>35</v>
      </c>
      <c r="M854" s="7">
        <v>1</v>
      </c>
      <c r="N854" s="8">
        <v>36.72</v>
      </c>
      <c r="O854" s="8">
        <f>SalesDataTable[[#This Row],[Units Sold]]*SalesDataTable[[#This Row],[Unit Price]]</f>
        <v>36.72</v>
      </c>
      <c r="P854" s="9">
        <v>0</v>
      </c>
      <c r="Q854" s="21">
        <f>SalesDataTable[[#This Row],[Units Sold]]*SalesDataTable[[#This Row],[Unit Price]]*SalesDataTable[[#This Row],[Discount %]]</f>
        <v>0</v>
      </c>
      <c r="R854" s="8">
        <v>13.67</v>
      </c>
      <c r="S854" s="8">
        <f t="shared" si="52"/>
        <v>36.72</v>
      </c>
      <c r="T854" s="8">
        <f t="shared" si="53"/>
        <v>13.67</v>
      </c>
      <c r="U854" s="8">
        <f t="shared" si="54"/>
        <v>23.049999999999997</v>
      </c>
      <c r="V854" s="10">
        <f t="shared" si="55"/>
        <v>0.62772331154684091</v>
      </c>
    </row>
    <row r="855" spans="1:22" ht="15.6" x14ac:dyDescent="0.3">
      <c r="A855" s="3">
        <v>588</v>
      </c>
      <c r="B855" s="4">
        <v>46161</v>
      </c>
      <c r="C855" s="5">
        <f>YEAR(SalesDataTable[[#This Row],[Order Date]])</f>
        <v>2026</v>
      </c>
      <c r="D855" s="6" t="str">
        <f>"Q"&amp;ROUNDUP(MONTH(SalesDataTable[[#This Row],[Order Date]])/3,0)</f>
        <v>Q2</v>
      </c>
      <c r="E855" s="5">
        <f>MONTH(SalesDataTable[[#This Row],[Order Date]])</f>
        <v>5</v>
      </c>
      <c r="F855" s="6" t="str">
        <f>TEXT(SalesDataTable[[#This Row],[Order Date]],"MMM")</f>
        <v>May</v>
      </c>
      <c r="G855" s="5" t="s">
        <v>26</v>
      </c>
      <c r="H855" s="5" t="s">
        <v>27</v>
      </c>
      <c r="I855" s="5" t="s">
        <v>28</v>
      </c>
      <c r="J855" s="5" t="s">
        <v>36</v>
      </c>
      <c r="K855" s="5" t="s">
        <v>34</v>
      </c>
      <c r="L855" s="5" t="s">
        <v>64</v>
      </c>
      <c r="M855" s="7">
        <v>3</v>
      </c>
      <c r="N855" s="8">
        <v>132.41999999999999</v>
      </c>
      <c r="O855" s="8">
        <f>SalesDataTable[[#This Row],[Units Sold]]*SalesDataTable[[#This Row],[Unit Price]]</f>
        <v>397.26</v>
      </c>
      <c r="P855" s="9">
        <v>0.05</v>
      </c>
      <c r="Q855" s="21">
        <f>SalesDataTable[[#This Row],[Units Sold]]*SalesDataTable[[#This Row],[Unit Price]]*SalesDataTable[[#This Row],[Discount %]]</f>
        <v>19.863</v>
      </c>
      <c r="R855" s="8">
        <v>67.09</v>
      </c>
      <c r="S855" s="8">
        <f t="shared" si="52"/>
        <v>377.39699999999999</v>
      </c>
      <c r="T855" s="8">
        <f t="shared" si="53"/>
        <v>201.27</v>
      </c>
      <c r="U855" s="8">
        <f t="shared" si="54"/>
        <v>176.12699999999998</v>
      </c>
      <c r="V855" s="10">
        <f t="shared" si="55"/>
        <v>0.46668892439526544</v>
      </c>
    </row>
    <row r="856" spans="1:22" ht="15.6" x14ac:dyDescent="0.3">
      <c r="A856" s="3">
        <v>1016</v>
      </c>
      <c r="B856" s="4">
        <v>46161</v>
      </c>
      <c r="C856" s="5">
        <f>YEAR(SalesDataTable[[#This Row],[Order Date]])</f>
        <v>2026</v>
      </c>
      <c r="D856" s="6" t="str">
        <f>"Q"&amp;ROUNDUP(MONTH(SalesDataTable[[#This Row],[Order Date]])/3,0)</f>
        <v>Q2</v>
      </c>
      <c r="E856" s="5">
        <f>MONTH(SalesDataTable[[#This Row],[Order Date]])</f>
        <v>5</v>
      </c>
      <c r="F856" s="6" t="str">
        <f>TEXT(SalesDataTable[[#This Row],[Order Date]],"MMM")</f>
        <v>May</v>
      </c>
      <c r="G856" s="5" t="s">
        <v>40</v>
      </c>
      <c r="H856" s="5" t="s">
        <v>67</v>
      </c>
      <c r="I856" s="5" t="s">
        <v>39</v>
      </c>
      <c r="J856" s="5" t="s">
        <v>23</v>
      </c>
      <c r="K856" s="5" t="s">
        <v>43</v>
      </c>
      <c r="L856" s="5" t="s">
        <v>49</v>
      </c>
      <c r="M856" s="7">
        <v>2</v>
      </c>
      <c r="N856" s="8">
        <v>192.1</v>
      </c>
      <c r="O856" s="8">
        <f>SalesDataTable[[#This Row],[Units Sold]]*SalesDataTable[[#This Row],[Unit Price]]</f>
        <v>384.2</v>
      </c>
      <c r="P856" s="9">
        <v>0.05</v>
      </c>
      <c r="Q856" s="21">
        <f>SalesDataTable[[#This Row],[Units Sold]]*SalesDataTable[[#This Row],[Unit Price]]*SalesDataTable[[#This Row],[Discount %]]</f>
        <v>19.21</v>
      </c>
      <c r="R856" s="8">
        <v>106.07</v>
      </c>
      <c r="S856" s="8">
        <f t="shared" si="52"/>
        <v>364.98999999999995</v>
      </c>
      <c r="T856" s="8">
        <f t="shared" si="53"/>
        <v>212.14</v>
      </c>
      <c r="U856" s="8">
        <f t="shared" si="54"/>
        <v>152.84999999999997</v>
      </c>
      <c r="V856" s="10">
        <f t="shared" si="55"/>
        <v>0.41877859667388145</v>
      </c>
    </row>
    <row r="857" spans="1:22" ht="15.6" x14ac:dyDescent="0.3">
      <c r="A857" s="3">
        <v>1930</v>
      </c>
      <c r="B857" s="4">
        <v>46161</v>
      </c>
      <c r="C857" s="5">
        <f>YEAR(SalesDataTable[[#This Row],[Order Date]])</f>
        <v>2026</v>
      </c>
      <c r="D857" s="6" t="str">
        <f>"Q"&amp;ROUNDUP(MONTH(SalesDataTable[[#This Row],[Order Date]])/3,0)</f>
        <v>Q2</v>
      </c>
      <c r="E857" s="5">
        <f>MONTH(SalesDataTable[[#This Row],[Order Date]])</f>
        <v>5</v>
      </c>
      <c r="F857" s="6" t="str">
        <f>TEXT(SalesDataTable[[#This Row],[Order Date]],"MMM")</f>
        <v>May</v>
      </c>
      <c r="G857" s="5" t="s">
        <v>31</v>
      </c>
      <c r="H857" s="5" t="s">
        <v>72</v>
      </c>
      <c r="I857" s="5" t="s">
        <v>39</v>
      </c>
      <c r="J857" s="5" t="s">
        <v>33</v>
      </c>
      <c r="K857" s="5" t="s">
        <v>34</v>
      </c>
      <c r="L857" s="5" t="s">
        <v>35</v>
      </c>
      <c r="M857" s="7">
        <v>4</v>
      </c>
      <c r="N857" s="8">
        <v>36.94</v>
      </c>
      <c r="O857" s="8">
        <f>SalesDataTable[[#This Row],[Units Sold]]*SalesDataTable[[#This Row],[Unit Price]]</f>
        <v>147.76</v>
      </c>
      <c r="P857" s="9">
        <v>0</v>
      </c>
      <c r="Q857" s="21">
        <f>SalesDataTable[[#This Row],[Units Sold]]*SalesDataTable[[#This Row],[Unit Price]]*SalesDataTable[[#This Row],[Discount %]]</f>
        <v>0</v>
      </c>
      <c r="R857" s="8">
        <v>13.63</v>
      </c>
      <c r="S857" s="8">
        <f t="shared" si="52"/>
        <v>147.76</v>
      </c>
      <c r="T857" s="8">
        <f t="shared" si="53"/>
        <v>54.52</v>
      </c>
      <c r="U857" s="8">
        <f t="shared" si="54"/>
        <v>93.239999999999981</v>
      </c>
      <c r="V857" s="10">
        <f t="shared" si="55"/>
        <v>0.63102328099620997</v>
      </c>
    </row>
    <row r="858" spans="1:22" ht="15.6" x14ac:dyDescent="0.3">
      <c r="A858" s="3">
        <v>2658</v>
      </c>
      <c r="B858" s="4">
        <v>46161</v>
      </c>
      <c r="C858" s="5">
        <f>YEAR(SalesDataTable[[#This Row],[Order Date]])</f>
        <v>2026</v>
      </c>
      <c r="D858" s="6" t="str">
        <f>"Q"&amp;ROUNDUP(MONTH(SalesDataTable[[#This Row],[Order Date]])/3,0)</f>
        <v>Q2</v>
      </c>
      <c r="E858" s="5">
        <f>MONTH(SalesDataTable[[#This Row],[Order Date]])</f>
        <v>5</v>
      </c>
      <c r="F858" s="6" t="str">
        <f>TEXT(SalesDataTable[[#This Row],[Order Date]],"MMM")</f>
        <v>May</v>
      </c>
      <c r="G858" s="5" t="s">
        <v>20</v>
      </c>
      <c r="H858" s="5" t="s">
        <v>70</v>
      </c>
      <c r="I858" s="5" t="s">
        <v>22</v>
      </c>
      <c r="J858" s="5" t="s">
        <v>36</v>
      </c>
      <c r="K858" s="5" t="s">
        <v>29</v>
      </c>
      <c r="L858" s="5" t="s">
        <v>57</v>
      </c>
      <c r="M858" s="7">
        <v>1</v>
      </c>
      <c r="N858" s="8">
        <v>153.16999999999999</v>
      </c>
      <c r="O858" s="8">
        <f>SalesDataTable[[#This Row],[Units Sold]]*SalesDataTable[[#This Row],[Unit Price]]</f>
        <v>153.16999999999999</v>
      </c>
      <c r="P858" s="9">
        <v>0</v>
      </c>
      <c r="Q858" s="21">
        <f>SalesDataTable[[#This Row],[Units Sold]]*SalesDataTable[[#This Row],[Unit Price]]*SalesDataTable[[#This Row],[Discount %]]</f>
        <v>0</v>
      </c>
      <c r="R858" s="8">
        <v>78.489999999999995</v>
      </c>
      <c r="S858" s="8">
        <f t="shared" si="52"/>
        <v>153.16999999999999</v>
      </c>
      <c r="T858" s="8">
        <f t="shared" si="53"/>
        <v>78.489999999999995</v>
      </c>
      <c r="U858" s="8">
        <f t="shared" si="54"/>
        <v>74.679999999999993</v>
      </c>
      <c r="V858" s="10">
        <f t="shared" si="55"/>
        <v>0.48756283867598094</v>
      </c>
    </row>
    <row r="859" spans="1:22" ht="15.6" x14ac:dyDescent="0.3">
      <c r="A859" s="3">
        <v>2951</v>
      </c>
      <c r="B859" s="4">
        <v>46161</v>
      </c>
      <c r="C859" s="5">
        <f>YEAR(SalesDataTable[[#This Row],[Order Date]])</f>
        <v>2026</v>
      </c>
      <c r="D859" s="6" t="str">
        <f>"Q"&amp;ROUNDUP(MONTH(SalesDataTable[[#This Row],[Order Date]])/3,0)</f>
        <v>Q2</v>
      </c>
      <c r="E859" s="5">
        <f>MONTH(SalesDataTable[[#This Row],[Order Date]])</f>
        <v>5</v>
      </c>
      <c r="F859" s="6" t="str">
        <f>TEXT(SalesDataTable[[#This Row],[Order Date]],"MMM")</f>
        <v>May</v>
      </c>
      <c r="G859" s="5" t="s">
        <v>20</v>
      </c>
      <c r="H859" s="5" t="s">
        <v>21</v>
      </c>
      <c r="I859" s="5" t="s">
        <v>22</v>
      </c>
      <c r="J859" s="5" t="s">
        <v>36</v>
      </c>
      <c r="K859" s="5" t="s">
        <v>24</v>
      </c>
      <c r="L859" s="5" t="s">
        <v>25</v>
      </c>
      <c r="M859" s="7">
        <v>2</v>
      </c>
      <c r="N859" s="8">
        <v>82.85</v>
      </c>
      <c r="O859" s="8">
        <f>SalesDataTable[[#This Row],[Units Sold]]*SalesDataTable[[#This Row],[Unit Price]]</f>
        <v>165.7</v>
      </c>
      <c r="P859" s="9">
        <v>0</v>
      </c>
      <c r="Q859" s="21">
        <f>SalesDataTable[[#This Row],[Units Sold]]*SalesDataTable[[#This Row],[Unit Price]]*SalesDataTable[[#This Row],[Discount %]]</f>
        <v>0</v>
      </c>
      <c r="R859" s="8">
        <v>42.53</v>
      </c>
      <c r="S859" s="8">
        <f t="shared" si="52"/>
        <v>165.7</v>
      </c>
      <c r="T859" s="8">
        <f t="shared" si="53"/>
        <v>85.06</v>
      </c>
      <c r="U859" s="8">
        <f t="shared" si="54"/>
        <v>80.639999999999986</v>
      </c>
      <c r="V859" s="10">
        <f t="shared" si="55"/>
        <v>0.48666264333132164</v>
      </c>
    </row>
    <row r="860" spans="1:22" ht="15.6" x14ac:dyDescent="0.3">
      <c r="A860" s="3">
        <v>4328</v>
      </c>
      <c r="B860" s="4">
        <v>46161</v>
      </c>
      <c r="C860" s="5">
        <f>YEAR(SalesDataTable[[#This Row],[Order Date]])</f>
        <v>2026</v>
      </c>
      <c r="D860" s="6" t="str">
        <f>"Q"&amp;ROUNDUP(MONTH(SalesDataTable[[#This Row],[Order Date]])/3,0)</f>
        <v>Q2</v>
      </c>
      <c r="E860" s="5">
        <f>MONTH(SalesDataTable[[#This Row],[Order Date]])</f>
        <v>5</v>
      </c>
      <c r="F860" s="6" t="str">
        <f>TEXT(SalesDataTable[[#This Row],[Order Date]],"MMM")</f>
        <v>May</v>
      </c>
      <c r="G860" s="5" t="s">
        <v>31</v>
      </c>
      <c r="H860" s="5" t="s">
        <v>45</v>
      </c>
      <c r="I860" s="5" t="s">
        <v>48</v>
      </c>
      <c r="J860" s="5" t="s">
        <v>33</v>
      </c>
      <c r="K860" s="5" t="s">
        <v>29</v>
      </c>
      <c r="L860" s="5" t="s">
        <v>37</v>
      </c>
      <c r="M860" s="7">
        <v>1</v>
      </c>
      <c r="N860" s="8">
        <v>143.52000000000001</v>
      </c>
      <c r="O860" s="8">
        <f>SalesDataTable[[#This Row],[Units Sold]]*SalesDataTable[[#This Row],[Unit Price]]</f>
        <v>143.52000000000001</v>
      </c>
      <c r="P860" s="9">
        <v>0</v>
      </c>
      <c r="Q860" s="21">
        <f>SalesDataTable[[#This Row],[Units Sold]]*SalesDataTable[[#This Row],[Unit Price]]*SalesDataTable[[#This Row],[Discount %]]</f>
        <v>0</v>
      </c>
      <c r="R860" s="8">
        <v>81.040000000000006</v>
      </c>
      <c r="S860" s="8">
        <f t="shared" si="52"/>
        <v>143.52000000000001</v>
      </c>
      <c r="T860" s="8">
        <f t="shared" si="53"/>
        <v>81.040000000000006</v>
      </c>
      <c r="U860" s="8">
        <f t="shared" si="54"/>
        <v>62.480000000000004</v>
      </c>
      <c r="V860" s="10">
        <f t="shared" si="55"/>
        <v>0.435340022296544</v>
      </c>
    </row>
    <row r="861" spans="1:22" ht="15.6" x14ac:dyDescent="0.3">
      <c r="A861" s="3">
        <v>4591</v>
      </c>
      <c r="B861" s="4">
        <v>46161</v>
      </c>
      <c r="C861" s="5">
        <f>YEAR(SalesDataTable[[#This Row],[Order Date]])</f>
        <v>2026</v>
      </c>
      <c r="D861" s="6" t="str">
        <f>"Q"&amp;ROUNDUP(MONTH(SalesDataTable[[#This Row],[Order Date]])/3,0)</f>
        <v>Q2</v>
      </c>
      <c r="E861" s="5">
        <f>MONTH(SalesDataTable[[#This Row],[Order Date]])</f>
        <v>5</v>
      </c>
      <c r="F861" s="6" t="str">
        <f>TEXT(SalesDataTable[[#This Row],[Order Date]],"MMM")</f>
        <v>May</v>
      </c>
      <c r="G861" s="5" t="s">
        <v>31</v>
      </c>
      <c r="H861" s="5" t="s">
        <v>72</v>
      </c>
      <c r="I861" s="5" t="s">
        <v>39</v>
      </c>
      <c r="J861" s="5" t="s">
        <v>33</v>
      </c>
      <c r="K861" s="5" t="s">
        <v>43</v>
      </c>
      <c r="L861" s="5" t="s">
        <v>49</v>
      </c>
      <c r="M861" s="7">
        <v>1</v>
      </c>
      <c r="N861" s="8">
        <v>192.94</v>
      </c>
      <c r="O861" s="8">
        <f>SalesDataTable[[#This Row],[Units Sold]]*SalesDataTable[[#This Row],[Unit Price]]</f>
        <v>192.94</v>
      </c>
      <c r="P861" s="9">
        <v>0</v>
      </c>
      <c r="Q861" s="21">
        <f>SalesDataTable[[#This Row],[Units Sold]]*SalesDataTable[[#This Row],[Unit Price]]*SalesDataTable[[#This Row],[Discount %]]</f>
        <v>0</v>
      </c>
      <c r="R861" s="8">
        <v>105.15</v>
      </c>
      <c r="S861" s="8">
        <f t="shared" si="52"/>
        <v>192.94</v>
      </c>
      <c r="T861" s="8">
        <f t="shared" si="53"/>
        <v>105.15</v>
      </c>
      <c r="U861" s="8">
        <f t="shared" si="54"/>
        <v>87.789999999999992</v>
      </c>
      <c r="V861" s="10">
        <f t="shared" si="55"/>
        <v>0.45501192080439512</v>
      </c>
    </row>
    <row r="862" spans="1:22" ht="15.6" x14ac:dyDescent="0.3">
      <c r="A862" s="3">
        <v>280</v>
      </c>
      <c r="B862" s="4">
        <v>46162</v>
      </c>
      <c r="C862" s="5">
        <f>YEAR(SalesDataTable[[#This Row],[Order Date]])</f>
        <v>2026</v>
      </c>
      <c r="D862" s="6" t="str">
        <f>"Q"&amp;ROUNDUP(MONTH(SalesDataTable[[#This Row],[Order Date]])/3,0)</f>
        <v>Q2</v>
      </c>
      <c r="E862" s="5">
        <f>MONTH(SalesDataTable[[#This Row],[Order Date]])</f>
        <v>5</v>
      </c>
      <c r="F862" s="6" t="str">
        <f>TEXT(SalesDataTable[[#This Row],[Order Date]],"MMM")</f>
        <v>May</v>
      </c>
      <c r="G862" s="5" t="s">
        <v>40</v>
      </c>
      <c r="H862" s="5" t="s">
        <v>53</v>
      </c>
      <c r="I862" s="5" t="s">
        <v>39</v>
      </c>
      <c r="J862" s="5" t="s">
        <v>36</v>
      </c>
      <c r="K862" s="5" t="s">
        <v>34</v>
      </c>
      <c r="L862" s="5" t="s">
        <v>68</v>
      </c>
      <c r="M862" s="7">
        <v>1</v>
      </c>
      <c r="N862" s="8">
        <v>168.56</v>
      </c>
      <c r="O862" s="8">
        <f>SalesDataTable[[#This Row],[Units Sold]]*SalesDataTable[[#This Row],[Unit Price]]</f>
        <v>168.56</v>
      </c>
      <c r="P862" s="9">
        <v>0</v>
      </c>
      <c r="Q862" s="21">
        <f>SalesDataTable[[#This Row],[Units Sold]]*SalesDataTable[[#This Row],[Unit Price]]*SalesDataTable[[#This Row],[Discount %]]</f>
        <v>0</v>
      </c>
      <c r="R862" s="8">
        <v>85.46</v>
      </c>
      <c r="S862" s="8">
        <f t="shared" si="52"/>
        <v>168.56</v>
      </c>
      <c r="T862" s="8">
        <f t="shared" si="53"/>
        <v>85.46</v>
      </c>
      <c r="U862" s="8">
        <f t="shared" si="54"/>
        <v>83.100000000000009</v>
      </c>
      <c r="V862" s="10">
        <f t="shared" si="55"/>
        <v>0.49299952539155201</v>
      </c>
    </row>
    <row r="863" spans="1:22" ht="15.6" x14ac:dyDescent="0.3">
      <c r="A863" s="3">
        <v>409</v>
      </c>
      <c r="B863" s="4">
        <v>46162</v>
      </c>
      <c r="C863" s="5">
        <f>YEAR(SalesDataTable[[#This Row],[Order Date]])</f>
        <v>2026</v>
      </c>
      <c r="D863" s="6" t="str">
        <f>"Q"&amp;ROUNDUP(MONTH(SalesDataTable[[#This Row],[Order Date]])/3,0)</f>
        <v>Q2</v>
      </c>
      <c r="E863" s="5">
        <f>MONTH(SalesDataTable[[#This Row],[Order Date]])</f>
        <v>5</v>
      </c>
      <c r="F863" s="6" t="str">
        <f>TEXT(SalesDataTable[[#This Row],[Order Date]],"MMM")</f>
        <v>May</v>
      </c>
      <c r="G863" s="5" t="s">
        <v>20</v>
      </c>
      <c r="H863" s="5" t="s">
        <v>21</v>
      </c>
      <c r="I863" s="5" t="s">
        <v>22</v>
      </c>
      <c r="J863" s="5" t="s">
        <v>33</v>
      </c>
      <c r="K863" s="5" t="s">
        <v>43</v>
      </c>
      <c r="L863" s="5" t="s">
        <v>71</v>
      </c>
      <c r="M863" s="7">
        <v>2</v>
      </c>
      <c r="N863" s="8">
        <v>123.9</v>
      </c>
      <c r="O863" s="8">
        <f>SalesDataTable[[#This Row],[Units Sold]]*SalesDataTable[[#This Row],[Unit Price]]</f>
        <v>247.8</v>
      </c>
      <c r="P863" s="9">
        <v>0</v>
      </c>
      <c r="Q863" s="21">
        <f>SalesDataTable[[#This Row],[Units Sold]]*SalesDataTable[[#This Row],[Unit Price]]*SalesDataTable[[#This Row],[Discount %]]</f>
        <v>0</v>
      </c>
      <c r="R863" s="8">
        <v>58.95</v>
      </c>
      <c r="S863" s="8">
        <f t="shared" si="52"/>
        <v>247.8</v>
      </c>
      <c r="T863" s="8">
        <f t="shared" si="53"/>
        <v>117.9</v>
      </c>
      <c r="U863" s="8">
        <f t="shared" si="54"/>
        <v>129.9</v>
      </c>
      <c r="V863" s="10">
        <f t="shared" si="55"/>
        <v>0.52421307506053272</v>
      </c>
    </row>
    <row r="864" spans="1:22" ht="15.6" x14ac:dyDescent="0.3">
      <c r="A864" s="3">
        <v>1372</v>
      </c>
      <c r="B864" s="4">
        <v>46162</v>
      </c>
      <c r="C864" s="5">
        <f>YEAR(SalesDataTable[[#This Row],[Order Date]])</f>
        <v>2026</v>
      </c>
      <c r="D864" s="6" t="str">
        <f>"Q"&amp;ROUNDUP(MONTH(SalesDataTable[[#This Row],[Order Date]])/3,0)</f>
        <v>Q2</v>
      </c>
      <c r="E864" s="5">
        <f>MONTH(SalesDataTable[[#This Row],[Order Date]])</f>
        <v>5</v>
      </c>
      <c r="F864" s="6" t="str">
        <f>TEXT(SalesDataTable[[#This Row],[Order Date]],"MMM")</f>
        <v>May</v>
      </c>
      <c r="G864" s="5" t="s">
        <v>20</v>
      </c>
      <c r="H864" s="5" t="s">
        <v>56</v>
      </c>
      <c r="I864" s="5" t="s">
        <v>22</v>
      </c>
      <c r="J864" s="5" t="s">
        <v>33</v>
      </c>
      <c r="K864" s="5" t="s">
        <v>29</v>
      </c>
      <c r="L864" s="5" t="s">
        <v>37</v>
      </c>
      <c r="M864" s="7">
        <v>2</v>
      </c>
      <c r="N864" s="8">
        <v>140.93</v>
      </c>
      <c r="O864" s="8">
        <f>SalesDataTable[[#This Row],[Units Sold]]*SalesDataTable[[#This Row],[Unit Price]]</f>
        <v>281.86</v>
      </c>
      <c r="P864" s="9">
        <v>0</v>
      </c>
      <c r="Q864" s="21">
        <f>SalesDataTable[[#This Row],[Units Sold]]*SalesDataTable[[#This Row],[Unit Price]]*SalesDataTable[[#This Row],[Discount %]]</f>
        <v>0</v>
      </c>
      <c r="R864" s="8">
        <v>81.040000000000006</v>
      </c>
      <c r="S864" s="8">
        <f t="shared" si="52"/>
        <v>281.86</v>
      </c>
      <c r="T864" s="8">
        <f t="shared" si="53"/>
        <v>162.08000000000001</v>
      </c>
      <c r="U864" s="8">
        <f t="shared" si="54"/>
        <v>119.78</v>
      </c>
      <c r="V864" s="10">
        <f t="shared" si="55"/>
        <v>0.42496274746327961</v>
      </c>
    </row>
    <row r="865" spans="1:22" ht="15.6" x14ac:dyDescent="0.3">
      <c r="A865" s="3">
        <v>2327</v>
      </c>
      <c r="B865" s="4">
        <v>46162</v>
      </c>
      <c r="C865" s="5">
        <f>YEAR(SalesDataTable[[#This Row],[Order Date]])</f>
        <v>2026</v>
      </c>
      <c r="D865" s="6" t="str">
        <f>"Q"&amp;ROUNDUP(MONTH(SalesDataTable[[#This Row],[Order Date]])/3,0)</f>
        <v>Q2</v>
      </c>
      <c r="E865" s="5">
        <f>MONTH(SalesDataTable[[#This Row],[Order Date]])</f>
        <v>5</v>
      </c>
      <c r="F865" s="6" t="str">
        <f>TEXT(SalesDataTable[[#This Row],[Order Date]],"MMM")</f>
        <v>May</v>
      </c>
      <c r="G865" s="5" t="s">
        <v>31</v>
      </c>
      <c r="H865" s="5" t="s">
        <v>45</v>
      </c>
      <c r="I865" s="5" t="s">
        <v>39</v>
      </c>
      <c r="J865" s="5" t="s">
        <v>23</v>
      </c>
      <c r="K865" s="5" t="s">
        <v>29</v>
      </c>
      <c r="L865" s="5" t="s">
        <v>66</v>
      </c>
      <c r="M865" s="7">
        <v>1</v>
      </c>
      <c r="N865" s="8">
        <v>73.150000000000006</v>
      </c>
      <c r="O865" s="8">
        <f>SalesDataTable[[#This Row],[Units Sold]]*SalesDataTable[[#This Row],[Unit Price]]</f>
        <v>73.150000000000006</v>
      </c>
      <c r="P865" s="9">
        <v>0</v>
      </c>
      <c r="Q865" s="21">
        <f>SalesDataTable[[#This Row],[Units Sold]]*SalesDataTable[[#This Row],[Unit Price]]*SalesDataTable[[#This Row],[Discount %]]</f>
        <v>0</v>
      </c>
      <c r="R865" s="8">
        <v>32.950000000000003</v>
      </c>
      <c r="S865" s="8">
        <f t="shared" si="52"/>
        <v>73.150000000000006</v>
      </c>
      <c r="T865" s="8">
        <f t="shared" si="53"/>
        <v>32.950000000000003</v>
      </c>
      <c r="U865" s="8">
        <f t="shared" si="54"/>
        <v>40.200000000000003</v>
      </c>
      <c r="V865" s="10">
        <f t="shared" si="55"/>
        <v>0.54955570745044424</v>
      </c>
    </row>
    <row r="866" spans="1:22" ht="15.6" x14ac:dyDescent="0.3">
      <c r="A866" s="3">
        <v>2703</v>
      </c>
      <c r="B866" s="4">
        <v>46162</v>
      </c>
      <c r="C866" s="5">
        <f>YEAR(SalesDataTable[[#This Row],[Order Date]])</f>
        <v>2026</v>
      </c>
      <c r="D866" s="6" t="str">
        <f>"Q"&amp;ROUNDUP(MONTH(SalesDataTable[[#This Row],[Order Date]])/3,0)</f>
        <v>Q2</v>
      </c>
      <c r="E866" s="5">
        <f>MONTH(SalesDataTable[[#This Row],[Order Date]])</f>
        <v>5</v>
      </c>
      <c r="F866" s="6" t="str">
        <f>TEXT(SalesDataTable[[#This Row],[Order Date]],"MMM")</f>
        <v>May</v>
      </c>
      <c r="G866" s="5" t="s">
        <v>40</v>
      </c>
      <c r="H866" s="5" t="s">
        <v>53</v>
      </c>
      <c r="I866" s="5" t="s">
        <v>39</v>
      </c>
      <c r="J866" s="5" t="s">
        <v>36</v>
      </c>
      <c r="K866" s="5" t="s">
        <v>43</v>
      </c>
      <c r="L866" s="5" t="s">
        <v>49</v>
      </c>
      <c r="M866" s="7">
        <v>2</v>
      </c>
      <c r="N866" s="8">
        <v>197.35</v>
      </c>
      <c r="O866" s="8">
        <f>SalesDataTable[[#This Row],[Units Sold]]*SalesDataTable[[#This Row],[Unit Price]]</f>
        <v>394.7</v>
      </c>
      <c r="P866" s="9">
        <v>0.05</v>
      </c>
      <c r="Q866" s="21">
        <f>SalesDataTable[[#This Row],[Units Sold]]*SalesDataTable[[#This Row],[Unit Price]]*SalesDataTable[[#This Row],[Discount %]]</f>
        <v>19.734999999999999</v>
      </c>
      <c r="R866" s="8">
        <v>102.63</v>
      </c>
      <c r="S866" s="8">
        <f t="shared" si="52"/>
        <v>374.96499999999997</v>
      </c>
      <c r="T866" s="8">
        <f t="shared" si="53"/>
        <v>205.26</v>
      </c>
      <c r="U866" s="8">
        <f t="shared" si="54"/>
        <v>169.70499999999998</v>
      </c>
      <c r="V866" s="10">
        <f t="shared" si="55"/>
        <v>0.45258890829810783</v>
      </c>
    </row>
    <row r="867" spans="1:22" ht="15.6" x14ac:dyDescent="0.3">
      <c r="A867" s="3">
        <v>2776</v>
      </c>
      <c r="B867" s="4">
        <v>46162</v>
      </c>
      <c r="C867" s="5">
        <f>YEAR(SalesDataTable[[#This Row],[Order Date]])</f>
        <v>2026</v>
      </c>
      <c r="D867" s="6" t="str">
        <f>"Q"&amp;ROUNDUP(MONTH(SalesDataTable[[#This Row],[Order Date]])/3,0)</f>
        <v>Q2</v>
      </c>
      <c r="E867" s="5">
        <f>MONTH(SalesDataTable[[#This Row],[Order Date]])</f>
        <v>5</v>
      </c>
      <c r="F867" s="6" t="str">
        <f>TEXT(SalesDataTable[[#This Row],[Order Date]],"MMM")</f>
        <v>May</v>
      </c>
      <c r="G867" s="5" t="s">
        <v>40</v>
      </c>
      <c r="H867" s="5" t="s">
        <v>41</v>
      </c>
      <c r="I867" s="5" t="s">
        <v>22</v>
      </c>
      <c r="J867" s="5" t="s">
        <v>36</v>
      </c>
      <c r="K867" s="5" t="s">
        <v>34</v>
      </c>
      <c r="L867" s="5" t="s">
        <v>35</v>
      </c>
      <c r="M867" s="7">
        <v>3</v>
      </c>
      <c r="N867" s="8">
        <v>36.74</v>
      </c>
      <c r="O867" s="8">
        <f>SalesDataTable[[#This Row],[Units Sold]]*SalesDataTable[[#This Row],[Unit Price]]</f>
        <v>110.22</v>
      </c>
      <c r="P867" s="9">
        <v>0.05</v>
      </c>
      <c r="Q867" s="21">
        <f>SalesDataTable[[#This Row],[Units Sold]]*SalesDataTable[[#This Row],[Unit Price]]*SalesDataTable[[#This Row],[Discount %]]</f>
        <v>5.5110000000000001</v>
      </c>
      <c r="R867" s="8">
        <v>13.97</v>
      </c>
      <c r="S867" s="8">
        <f t="shared" si="52"/>
        <v>104.70899999999999</v>
      </c>
      <c r="T867" s="8">
        <f t="shared" si="53"/>
        <v>41.910000000000004</v>
      </c>
      <c r="U867" s="8">
        <f t="shared" si="54"/>
        <v>62.798999999999985</v>
      </c>
      <c r="V867" s="10">
        <f t="shared" si="55"/>
        <v>0.59974787267570118</v>
      </c>
    </row>
    <row r="868" spans="1:22" ht="15.6" x14ac:dyDescent="0.3">
      <c r="A868" s="3">
        <v>3411</v>
      </c>
      <c r="B868" s="4">
        <v>46162</v>
      </c>
      <c r="C868" s="5">
        <f>YEAR(SalesDataTable[[#This Row],[Order Date]])</f>
        <v>2026</v>
      </c>
      <c r="D868" s="6" t="str">
        <f>"Q"&amp;ROUNDUP(MONTH(SalesDataTable[[#This Row],[Order Date]])/3,0)</f>
        <v>Q2</v>
      </c>
      <c r="E868" s="5">
        <f>MONTH(SalesDataTable[[#This Row],[Order Date]])</f>
        <v>5</v>
      </c>
      <c r="F868" s="6" t="str">
        <f>TEXT(SalesDataTable[[#This Row],[Order Date]],"MMM")</f>
        <v>May</v>
      </c>
      <c r="G868" s="5" t="s">
        <v>26</v>
      </c>
      <c r="H868" s="5" t="s">
        <v>61</v>
      </c>
      <c r="I868" s="5" t="s">
        <v>22</v>
      </c>
      <c r="J868" s="5" t="s">
        <v>23</v>
      </c>
      <c r="K868" s="5" t="s">
        <v>29</v>
      </c>
      <c r="L868" s="5" t="s">
        <v>57</v>
      </c>
      <c r="M868" s="7">
        <v>2</v>
      </c>
      <c r="N868" s="8">
        <v>151.35</v>
      </c>
      <c r="O868" s="8">
        <f>SalesDataTable[[#This Row],[Units Sold]]*SalesDataTable[[#This Row],[Unit Price]]</f>
        <v>302.7</v>
      </c>
      <c r="P868" s="9">
        <v>0.05</v>
      </c>
      <c r="Q868" s="21">
        <f>SalesDataTable[[#This Row],[Units Sold]]*SalesDataTable[[#This Row],[Unit Price]]*SalesDataTable[[#This Row],[Discount %]]</f>
        <v>15.135</v>
      </c>
      <c r="R868" s="8">
        <v>77.150000000000006</v>
      </c>
      <c r="S868" s="8">
        <f t="shared" si="52"/>
        <v>287.565</v>
      </c>
      <c r="T868" s="8">
        <f t="shared" si="53"/>
        <v>154.30000000000001</v>
      </c>
      <c r="U868" s="8">
        <f t="shared" si="54"/>
        <v>133.26499999999999</v>
      </c>
      <c r="V868" s="10">
        <f t="shared" si="55"/>
        <v>0.46342566028550064</v>
      </c>
    </row>
    <row r="869" spans="1:22" ht="15.6" x14ac:dyDescent="0.3">
      <c r="A869" s="3">
        <v>3841</v>
      </c>
      <c r="B869" s="4">
        <v>46162</v>
      </c>
      <c r="C869" s="5">
        <f>YEAR(SalesDataTable[[#This Row],[Order Date]])</f>
        <v>2026</v>
      </c>
      <c r="D869" s="6" t="str">
        <f>"Q"&amp;ROUNDUP(MONTH(SalesDataTable[[#This Row],[Order Date]])/3,0)</f>
        <v>Q2</v>
      </c>
      <c r="E869" s="5">
        <f>MONTH(SalesDataTable[[#This Row],[Order Date]])</f>
        <v>5</v>
      </c>
      <c r="F869" s="6" t="str">
        <f>TEXT(SalesDataTable[[#This Row],[Order Date]],"MMM")</f>
        <v>May</v>
      </c>
      <c r="G869" s="5" t="s">
        <v>20</v>
      </c>
      <c r="H869" s="5" t="s">
        <v>70</v>
      </c>
      <c r="I869" s="5" t="s">
        <v>39</v>
      </c>
      <c r="J869" s="5" t="s">
        <v>33</v>
      </c>
      <c r="K869" s="5" t="s">
        <v>24</v>
      </c>
      <c r="L869" s="5" t="s">
        <v>42</v>
      </c>
      <c r="M869" s="7">
        <v>2</v>
      </c>
      <c r="N869" s="8">
        <v>50.09</v>
      </c>
      <c r="O869" s="8">
        <f>SalesDataTable[[#This Row],[Units Sold]]*SalesDataTable[[#This Row],[Unit Price]]</f>
        <v>100.18</v>
      </c>
      <c r="P869" s="9">
        <v>0.05</v>
      </c>
      <c r="Q869" s="21">
        <f>SalesDataTable[[#This Row],[Units Sold]]*SalesDataTable[[#This Row],[Unit Price]]*SalesDataTable[[#This Row],[Discount %]]</f>
        <v>5.0090000000000003</v>
      </c>
      <c r="R869" s="8">
        <v>23.16</v>
      </c>
      <c r="S869" s="8">
        <f t="shared" si="52"/>
        <v>95.171000000000006</v>
      </c>
      <c r="T869" s="8">
        <f t="shared" si="53"/>
        <v>46.32</v>
      </c>
      <c r="U869" s="8">
        <f t="shared" si="54"/>
        <v>48.851000000000006</v>
      </c>
      <c r="V869" s="10">
        <f t="shared" si="55"/>
        <v>0.51329711781950382</v>
      </c>
    </row>
    <row r="870" spans="1:22" ht="15.6" x14ac:dyDescent="0.3">
      <c r="A870" s="3">
        <v>5121</v>
      </c>
      <c r="B870" s="4">
        <v>46162</v>
      </c>
      <c r="C870" s="5">
        <f>YEAR(SalesDataTable[[#This Row],[Order Date]])</f>
        <v>2026</v>
      </c>
      <c r="D870" s="6" t="str">
        <f>"Q"&amp;ROUNDUP(MONTH(SalesDataTable[[#This Row],[Order Date]])/3,0)</f>
        <v>Q2</v>
      </c>
      <c r="E870" s="5">
        <f>MONTH(SalesDataTable[[#This Row],[Order Date]])</f>
        <v>5</v>
      </c>
      <c r="F870" s="6" t="str">
        <f>TEXT(SalesDataTable[[#This Row],[Order Date]],"MMM")</f>
        <v>May</v>
      </c>
      <c r="G870" s="5" t="s">
        <v>20</v>
      </c>
      <c r="H870" s="5" t="s">
        <v>56</v>
      </c>
      <c r="I870" s="5" t="s">
        <v>22</v>
      </c>
      <c r="J870" s="5" t="s">
        <v>33</v>
      </c>
      <c r="K870" s="5" t="s">
        <v>54</v>
      </c>
      <c r="L870" s="5" t="s">
        <v>58</v>
      </c>
      <c r="M870" s="7">
        <v>2</v>
      </c>
      <c r="N870" s="8">
        <v>121.96</v>
      </c>
      <c r="O870" s="8">
        <f>SalesDataTable[[#This Row],[Units Sold]]*SalesDataTable[[#This Row],[Unit Price]]</f>
        <v>243.92</v>
      </c>
      <c r="P870" s="9">
        <v>0.05</v>
      </c>
      <c r="Q870" s="21">
        <f>SalesDataTable[[#This Row],[Units Sold]]*SalesDataTable[[#This Row],[Unit Price]]*SalesDataTable[[#This Row],[Discount %]]</f>
        <v>12.196</v>
      </c>
      <c r="R870" s="8">
        <v>71.2</v>
      </c>
      <c r="S870" s="8">
        <f t="shared" si="52"/>
        <v>231.72399999999999</v>
      </c>
      <c r="T870" s="8">
        <f t="shared" si="53"/>
        <v>142.4</v>
      </c>
      <c r="U870" s="8">
        <f t="shared" si="54"/>
        <v>89.323999999999984</v>
      </c>
      <c r="V870" s="10">
        <f t="shared" si="55"/>
        <v>0.38547582468799085</v>
      </c>
    </row>
    <row r="871" spans="1:22" ht="15.6" x14ac:dyDescent="0.3">
      <c r="A871" s="3">
        <v>53</v>
      </c>
      <c r="B871" s="4">
        <v>46163</v>
      </c>
      <c r="C871" s="5">
        <f>YEAR(SalesDataTable[[#This Row],[Order Date]])</f>
        <v>2026</v>
      </c>
      <c r="D871" s="6" t="str">
        <f>"Q"&amp;ROUNDUP(MONTH(SalesDataTable[[#This Row],[Order Date]])/3,0)</f>
        <v>Q2</v>
      </c>
      <c r="E871" s="5">
        <f>MONTH(SalesDataTable[[#This Row],[Order Date]])</f>
        <v>5</v>
      </c>
      <c r="F871" s="6" t="str">
        <f>TEXT(SalesDataTable[[#This Row],[Order Date]],"MMM")</f>
        <v>May</v>
      </c>
      <c r="G871" s="5" t="s">
        <v>40</v>
      </c>
      <c r="H871" s="5" t="s">
        <v>67</v>
      </c>
      <c r="I871" s="5" t="s">
        <v>22</v>
      </c>
      <c r="J871" s="5" t="s">
        <v>36</v>
      </c>
      <c r="K871" s="5" t="s">
        <v>34</v>
      </c>
      <c r="L871" s="5" t="s">
        <v>64</v>
      </c>
      <c r="M871" s="7">
        <v>1</v>
      </c>
      <c r="N871" s="8">
        <v>134.28</v>
      </c>
      <c r="O871" s="8">
        <f>SalesDataTable[[#This Row],[Units Sold]]*SalesDataTable[[#This Row],[Unit Price]]</f>
        <v>134.28</v>
      </c>
      <c r="P871" s="9">
        <v>0.05</v>
      </c>
      <c r="Q871" s="21">
        <f>SalesDataTable[[#This Row],[Units Sold]]*SalesDataTable[[#This Row],[Unit Price]]*SalesDataTable[[#This Row],[Discount %]]</f>
        <v>6.7140000000000004</v>
      </c>
      <c r="R871" s="8">
        <v>65.44</v>
      </c>
      <c r="S871" s="8">
        <f t="shared" si="52"/>
        <v>127.56599999999999</v>
      </c>
      <c r="T871" s="8">
        <f t="shared" si="53"/>
        <v>65.44</v>
      </c>
      <c r="U871" s="8">
        <f t="shared" si="54"/>
        <v>62.125999999999991</v>
      </c>
      <c r="V871" s="10">
        <f t="shared" si="55"/>
        <v>0.487010645469796</v>
      </c>
    </row>
    <row r="872" spans="1:22" ht="15.6" x14ac:dyDescent="0.3">
      <c r="A872" s="3">
        <v>127</v>
      </c>
      <c r="B872" s="4">
        <v>46163</v>
      </c>
      <c r="C872" s="5">
        <f>YEAR(SalesDataTable[[#This Row],[Order Date]])</f>
        <v>2026</v>
      </c>
      <c r="D872" s="6" t="str">
        <f>"Q"&amp;ROUNDUP(MONTH(SalesDataTable[[#This Row],[Order Date]])/3,0)</f>
        <v>Q2</v>
      </c>
      <c r="E872" s="5">
        <f>MONTH(SalesDataTable[[#This Row],[Order Date]])</f>
        <v>5</v>
      </c>
      <c r="F872" s="6" t="str">
        <f>TEXT(SalesDataTable[[#This Row],[Order Date]],"MMM")</f>
        <v>May</v>
      </c>
      <c r="G872" s="5" t="s">
        <v>40</v>
      </c>
      <c r="H872" s="5" t="s">
        <v>51</v>
      </c>
      <c r="I872" s="5" t="s">
        <v>22</v>
      </c>
      <c r="J872" s="5" t="s">
        <v>36</v>
      </c>
      <c r="K872" s="5" t="s">
        <v>24</v>
      </c>
      <c r="L872" s="5" t="s">
        <v>50</v>
      </c>
      <c r="M872" s="7">
        <v>3</v>
      </c>
      <c r="N872" s="8">
        <v>100.48</v>
      </c>
      <c r="O872" s="8">
        <f>SalesDataTable[[#This Row],[Units Sold]]*SalesDataTable[[#This Row],[Unit Price]]</f>
        <v>301.44</v>
      </c>
      <c r="P872" s="9">
        <v>0.05</v>
      </c>
      <c r="Q872" s="21">
        <f>SalesDataTable[[#This Row],[Units Sold]]*SalesDataTable[[#This Row],[Unit Price]]*SalesDataTable[[#This Row],[Discount %]]</f>
        <v>15.072000000000001</v>
      </c>
      <c r="R872" s="8">
        <v>50.68</v>
      </c>
      <c r="S872" s="8">
        <f t="shared" si="52"/>
        <v>286.36799999999999</v>
      </c>
      <c r="T872" s="8">
        <f t="shared" si="53"/>
        <v>152.04</v>
      </c>
      <c r="U872" s="8">
        <f t="shared" si="54"/>
        <v>134.328</v>
      </c>
      <c r="V872" s="10">
        <f t="shared" si="55"/>
        <v>0.46907475695608447</v>
      </c>
    </row>
    <row r="873" spans="1:22" ht="15.6" x14ac:dyDescent="0.3">
      <c r="A873" s="3">
        <v>1092</v>
      </c>
      <c r="B873" s="4">
        <v>46163</v>
      </c>
      <c r="C873" s="5">
        <f>YEAR(SalesDataTable[[#This Row],[Order Date]])</f>
        <v>2026</v>
      </c>
      <c r="D873" s="6" t="str">
        <f>"Q"&amp;ROUNDUP(MONTH(SalesDataTable[[#This Row],[Order Date]])/3,0)</f>
        <v>Q2</v>
      </c>
      <c r="E873" s="5">
        <f>MONTH(SalesDataTable[[#This Row],[Order Date]])</f>
        <v>5</v>
      </c>
      <c r="F873" s="6" t="str">
        <f>TEXT(SalesDataTable[[#This Row],[Order Date]],"MMM")</f>
        <v>May</v>
      </c>
      <c r="G873" s="5" t="s">
        <v>40</v>
      </c>
      <c r="H873" s="5" t="s">
        <v>53</v>
      </c>
      <c r="I873" s="5" t="s">
        <v>22</v>
      </c>
      <c r="J873" s="5" t="s">
        <v>33</v>
      </c>
      <c r="K873" s="5" t="s">
        <v>54</v>
      </c>
      <c r="L873" s="5" t="s">
        <v>62</v>
      </c>
      <c r="M873" s="7">
        <v>3</v>
      </c>
      <c r="N873" s="8">
        <v>36.229999999999997</v>
      </c>
      <c r="O873" s="8">
        <f>SalesDataTable[[#This Row],[Units Sold]]*SalesDataTable[[#This Row],[Unit Price]]</f>
        <v>108.69</v>
      </c>
      <c r="P873" s="9">
        <v>0</v>
      </c>
      <c r="Q873" s="21">
        <f>SalesDataTable[[#This Row],[Units Sold]]*SalesDataTable[[#This Row],[Unit Price]]*SalesDataTable[[#This Row],[Discount %]]</f>
        <v>0</v>
      </c>
      <c r="R873" s="8">
        <v>13.55</v>
      </c>
      <c r="S873" s="8">
        <f t="shared" si="52"/>
        <v>108.69</v>
      </c>
      <c r="T873" s="8">
        <f t="shared" si="53"/>
        <v>40.650000000000006</v>
      </c>
      <c r="U873" s="8">
        <f t="shared" si="54"/>
        <v>68.039999999999992</v>
      </c>
      <c r="V873" s="10">
        <f t="shared" si="55"/>
        <v>0.62600055202870541</v>
      </c>
    </row>
    <row r="874" spans="1:22" ht="15.6" x14ac:dyDescent="0.3">
      <c r="A874" s="3">
        <v>1213</v>
      </c>
      <c r="B874" s="4">
        <v>46163</v>
      </c>
      <c r="C874" s="5">
        <f>YEAR(SalesDataTable[[#This Row],[Order Date]])</f>
        <v>2026</v>
      </c>
      <c r="D874" s="6" t="str">
        <f>"Q"&amp;ROUNDUP(MONTH(SalesDataTable[[#This Row],[Order Date]])/3,0)</f>
        <v>Q2</v>
      </c>
      <c r="E874" s="5">
        <f>MONTH(SalesDataTable[[#This Row],[Order Date]])</f>
        <v>5</v>
      </c>
      <c r="F874" s="6" t="str">
        <f>TEXT(SalesDataTable[[#This Row],[Order Date]],"MMM")</f>
        <v>May</v>
      </c>
      <c r="G874" s="5" t="s">
        <v>31</v>
      </c>
      <c r="H874" s="5" t="s">
        <v>32</v>
      </c>
      <c r="I874" s="5" t="s">
        <v>48</v>
      </c>
      <c r="J874" s="5" t="s">
        <v>23</v>
      </c>
      <c r="K874" s="5" t="s">
        <v>43</v>
      </c>
      <c r="L874" s="5" t="s">
        <v>71</v>
      </c>
      <c r="M874" s="7">
        <v>3</v>
      </c>
      <c r="N874" s="8">
        <v>120.61</v>
      </c>
      <c r="O874" s="8">
        <f>SalesDataTable[[#This Row],[Units Sold]]*SalesDataTable[[#This Row],[Unit Price]]</f>
        <v>361.83</v>
      </c>
      <c r="P874" s="9">
        <v>0</v>
      </c>
      <c r="Q874" s="21">
        <f>SalesDataTable[[#This Row],[Units Sold]]*SalesDataTable[[#This Row],[Unit Price]]*SalesDataTable[[#This Row],[Discount %]]</f>
        <v>0</v>
      </c>
      <c r="R874" s="8">
        <v>60.17</v>
      </c>
      <c r="S874" s="8">
        <f t="shared" si="52"/>
        <v>361.83</v>
      </c>
      <c r="T874" s="8">
        <f t="shared" si="53"/>
        <v>180.51</v>
      </c>
      <c r="U874" s="8">
        <f t="shared" si="54"/>
        <v>181.32</v>
      </c>
      <c r="V874" s="10">
        <f t="shared" si="55"/>
        <v>0.50111931017328581</v>
      </c>
    </row>
    <row r="875" spans="1:22" ht="15.6" x14ac:dyDescent="0.3">
      <c r="A875" s="3">
        <v>1849</v>
      </c>
      <c r="B875" s="4">
        <v>46163</v>
      </c>
      <c r="C875" s="5">
        <f>YEAR(SalesDataTable[[#This Row],[Order Date]])</f>
        <v>2026</v>
      </c>
      <c r="D875" s="6" t="str">
        <f>"Q"&amp;ROUNDUP(MONTH(SalesDataTable[[#This Row],[Order Date]])/3,0)</f>
        <v>Q2</v>
      </c>
      <c r="E875" s="5">
        <f>MONTH(SalesDataTable[[#This Row],[Order Date]])</f>
        <v>5</v>
      </c>
      <c r="F875" s="6" t="str">
        <f>TEXT(SalesDataTable[[#This Row],[Order Date]],"MMM")</f>
        <v>May</v>
      </c>
      <c r="G875" s="5" t="s">
        <v>31</v>
      </c>
      <c r="H875" s="5" t="s">
        <v>45</v>
      </c>
      <c r="I875" s="5" t="s">
        <v>48</v>
      </c>
      <c r="J875" s="5" t="s">
        <v>23</v>
      </c>
      <c r="K875" s="5" t="s">
        <v>34</v>
      </c>
      <c r="L875" s="5" t="s">
        <v>52</v>
      </c>
      <c r="M875" s="7">
        <v>3</v>
      </c>
      <c r="N875" s="8">
        <v>46.46</v>
      </c>
      <c r="O875" s="8">
        <f>SalesDataTable[[#This Row],[Units Sold]]*SalesDataTable[[#This Row],[Unit Price]]</f>
        <v>139.38</v>
      </c>
      <c r="P875" s="9">
        <v>0</v>
      </c>
      <c r="Q875" s="21">
        <f>SalesDataTable[[#This Row],[Units Sold]]*SalesDataTable[[#This Row],[Unit Price]]*SalesDataTable[[#This Row],[Discount %]]</f>
        <v>0</v>
      </c>
      <c r="R875" s="8">
        <v>18.71</v>
      </c>
      <c r="S875" s="8">
        <f t="shared" si="52"/>
        <v>139.38</v>
      </c>
      <c r="T875" s="8">
        <f t="shared" si="53"/>
        <v>56.13</v>
      </c>
      <c r="U875" s="8">
        <f t="shared" si="54"/>
        <v>83.25</v>
      </c>
      <c r="V875" s="10">
        <f t="shared" si="55"/>
        <v>0.59728798966853214</v>
      </c>
    </row>
    <row r="876" spans="1:22" ht="15.6" x14ac:dyDescent="0.3">
      <c r="A876" s="3">
        <v>2395</v>
      </c>
      <c r="B876" s="4">
        <v>46163</v>
      </c>
      <c r="C876" s="5">
        <f>YEAR(SalesDataTable[[#This Row],[Order Date]])</f>
        <v>2026</v>
      </c>
      <c r="D876" s="6" t="str">
        <f>"Q"&amp;ROUNDUP(MONTH(SalesDataTable[[#This Row],[Order Date]])/3,0)</f>
        <v>Q2</v>
      </c>
      <c r="E876" s="5">
        <f>MONTH(SalesDataTable[[#This Row],[Order Date]])</f>
        <v>5</v>
      </c>
      <c r="F876" s="6" t="str">
        <f>TEXT(SalesDataTable[[#This Row],[Order Date]],"MMM")</f>
        <v>May</v>
      </c>
      <c r="G876" s="5" t="s">
        <v>26</v>
      </c>
      <c r="H876" s="5" t="s">
        <v>63</v>
      </c>
      <c r="I876" s="5" t="s">
        <v>22</v>
      </c>
      <c r="J876" s="5" t="s">
        <v>36</v>
      </c>
      <c r="K876" s="5" t="s">
        <v>54</v>
      </c>
      <c r="L876" s="5" t="s">
        <v>62</v>
      </c>
      <c r="M876" s="7">
        <v>1</v>
      </c>
      <c r="N876" s="8">
        <v>36.9</v>
      </c>
      <c r="O876" s="8">
        <f>SalesDataTable[[#This Row],[Units Sold]]*SalesDataTable[[#This Row],[Unit Price]]</f>
        <v>36.9</v>
      </c>
      <c r="P876" s="9">
        <v>0.05</v>
      </c>
      <c r="Q876" s="21">
        <f>SalesDataTable[[#This Row],[Units Sold]]*SalesDataTable[[#This Row],[Unit Price]]*SalesDataTable[[#This Row],[Discount %]]</f>
        <v>1.845</v>
      </c>
      <c r="R876" s="8">
        <v>13.89</v>
      </c>
      <c r="S876" s="8">
        <f t="shared" si="52"/>
        <v>35.055</v>
      </c>
      <c r="T876" s="8">
        <f t="shared" si="53"/>
        <v>13.89</v>
      </c>
      <c r="U876" s="8">
        <f t="shared" si="54"/>
        <v>21.164999999999999</v>
      </c>
      <c r="V876" s="10">
        <f t="shared" si="55"/>
        <v>0.60376551133932388</v>
      </c>
    </row>
    <row r="877" spans="1:22" ht="15.6" x14ac:dyDescent="0.3">
      <c r="A877" s="3">
        <v>4166</v>
      </c>
      <c r="B877" s="4">
        <v>46163</v>
      </c>
      <c r="C877" s="5">
        <f>YEAR(SalesDataTable[[#This Row],[Order Date]])</f>
        <v>2026</v>
      </c>
      <c r="D877" s="6" t="str">
        <f>"Q"&amp;ROUNDUP(MONTH(SalesDataTable[[#This Row],[Order Date]])/3,0)</f>
        <v>Q2</v>
      </c>
      <c r="E877" s="5">
        <f>MONTH(SalesDataTable[[#This Row],[Order Date]])</f>
        <v>5</v>
      </c>
      <c r="F877" s="6" t="str">
        <f>TEXT(SalesDataTable[[#This Row],[Order Date]],"MMM")</f>
        <v>May</v>
      </c>
      <c r="G877" s="5" t="s">
        <v>31</v>
      </c>
      <c r="H877" s="5" t="s">
        <v>38</v>
      </c>
      <c r="I877" s="5" t="s">
        <v>22</v>
      </c>
      <c r="J877" s="5" t="s">
        <v>33</v>
      </c>
      <c r="K877" s="5" t="s">
        <v>54</v>
      </c>
      <c r="L877" s="5" t="s">
        <v>55</v>
      </c>
      <c r="M877" s="7">
        <v>6</v>
      </c>
      <c r="N877" s="8">
        <v>40.61</v>
      </c>
      <c r="O877" s="8">
        <f>SalesDataTable[[#This Row],[Units Sold]]*SalesDataTable[[#This Row],[Unit Price]]</f>
        <v>243.66</v>
      </c>
      <c r="P877" s="9">
        <v>0.05</v>
      </c>
      <c r="Q877" s="21">
        <f>SalesDataTable[[#This Row],[Units Sold]]*SalesDataTable[[#This Row],[Unit Price]]*SalesDataTable[[#This Row],[Discount %]]</f>
        <v>12.183</v>
      </c>
      <c r="R877" s="8">
        <v>15.14</v>
      </c>
      <c r="S877" s="8">
        <f t="shared" si="52"/>
        <v>231.47699999999998</v>
      </c>
      <c r="T877" s="8">
        <f t="shared" si="53"/>
        <v>90.84</v>
      </c>
      <c r="U877" s="8">
        <f t="shared" si="54"/>
        <v>140.63699999999997</v>
      </c>
      <c r="V877" s="10">
        <f t="shared" si="55"/>
        <v>0.607563602431343</v>
      </c>
    </row>
    <row r="878" spans="1:22" ht="15.6" x14ac:dyDescent="0.3">
      <c r="A878" s="3">
        <v>1004</v>
      </c>
      <c r="B878" s="4">
        <v>46164</v>
      </c>
      <c r="C878" s="5">
        <f>YEAR(SalesDataTable[[#This Row],[Order Date]])</f>
        <v>2026</v>
      </c>
      <c r="D878" s="6" t="str">
        <f>"Q"&amp;ROUNDUP(MONTH(SalesDataTable[[#This Row],[Order Date]])/3,0)</f>
        <v>Q2</v>
      </c>
      <c r="E878" s="5">
        <f>MONTH(SalesDataTable[[#This Row],[Order Date]])</f>
        <v>5</v>
      </c>
      <c r="F878" s="6" t="str">
        <f>TEXT(SalesDataTable[[#This Row],[Order Date]],"MMM")</f>
        <v>May</v>
      </c>
      <c r="G878" s="5" t="s">
        <v>40</v>
      </c>
      <c r="H878" s="5" t="s">
        <v>67</v>
      </c>
      <c r="I878" s="5" t="s">
        <v>22</v>
      </c>
      <c r="J878" s="5" t="s">
        <v>36</v>
      </c>
      <c r="K878" s="5" t="s">
        <v>34</v>
      </c>
      <c r="L878" s="5" t="s">
        <v>35</v>
      </c>
      <c r="M878" s="7">
        <v>2</v>
      </c>
      <c r="N878" s="8">
        <v>36.86</v>
      </c>
      <c r="O878" s="8">
        <f>SalesDataTable[[#This Row],[Units Sold]]*SalesDataTable[[#This Row],[Unit Price]]</f>
        <v>73.72</v>
      </c>
      <c r="P878" s="9">
        <v>0.05</v>
      </c>
      <c r="Q878" s="21">
        <f>SalesDataTable[[#This Row],[Units Sold]]*SalesDataTable[[#This Row],[Unit Price]]*SalesDataTable[[#This Row],[Discount %]]</f>
        <v>3.6859999999999999</v>
      </c>
      <c r="R878" s="8">
        <v>13.85</v>
      </c>
      <c r="S878" s="8">
        <f t="shared" si="52"/>
        <v>70.033999999999992</v>
      </c>
      <c r="T878" s="8">
        <f t="shared" si="53"/>
        <v>27.7</v>
      </c>
      <c r="U878" s="8">
        <f t="shared" si="54"/>
        <v>42.333999999999989</v>
      </c>
      <c r="V878" s="10">
        <f t="shared" si="55"/>
        <v>0.60447782505640113</v>
      </c>
    </row>
    <row r="879" spans="1:22" ht="15.6" x14ac:dyDescent="0.3">
      <c r="A879" s="3">
        <v>1012</v>
      </c>
      <c r="B879" s="4">
        <v>46164</v>
      </c>
      <c r="C879" s="5">
        <f>YEAR(SalesDataTable[[#This Row],[Order Date]])</f>
        <v>2026</v>
      </c>
      <c r="D879" s="6" t="str">
        <f>"Q"&amp;ROUNDUP(MONTH(SalesDataTable[[#This Row],[Order Date]])/3,0)</f>
        <v>Q2</v>
      </c>
      <c r="E879" s="5">
        <f>MONTH(SalesDataTable[[#This Row],[Order Date]])</f>
        <v>5</v>
      </c>
      <c r="F879" s="6" t="str">
        <f>TEXT(SalesDataTable[[#This Row],[Order Date]],"MMM")</f>
        <v>May</v>
      </c>
      <c r="G879" s="5" t="s">
        <v>26</v>
      </c>
      <c r="H879" s="5" t="s">
        <v>47</v>
      </c>
      <c r="I879" s="5" t="s">
        <v>22</v>
      </c>
      <c r="J879" s="5" t="s">
        <v>33</v>
      </c>
      <c r="K879" s="5" t="s">
        <v>29</v>
      </c>
      <c r="L879" s="5" t="s">
        <v>57</v>
      </c>
      <c r="M879" s="7">
        <v>3</v>
      </c>
      <c r="N879" s="8">
        <v>156.74</v>
      </c>
      <c r="O879" s="8">
        <f>SalesDataTable[[#This Row],[Units Sold]]*SalesDataTable[[#This Row],[Unit Price]]</f>
        <v>470.22</v>
      </c>
      <c r="P879" s="9">
        <v>0</v>
      </c>
      <c r="Q879" s="21">
        <f>SalesDataTable[[#This Row],[Units Sold]]*SalesDataTable[[#This Row],[Unit Price]]*SalesDataTable[[#This Row],[Discount %]]</f>
        <v>0</v>
      </c>
      <c r="R879" s="8">
        <v>79.819999999999993</v>
      </c>
      <c r="S879" s="8">
        <f t="shared" si="52"/>
        <v>470.22</v>
      </c>
      <c r="T879" s="8">
        <f t="shared" si="53"/>
        <v>239.45999999999998</v>
      </c>
      <c r="U879" s="8">
        <f t="shared" si="54"/>
        <v>230.76000000000005</v>
      </c>
      <c r="V879" s="10">
        <f t="shared" si="55"/>
        <v>0.49074901110118674</v>
      </c>
    </row>
    <row r="880" spans="1:22" ht="15.6" x14ac:dyDescent="0.3">
      <c r="A880" s="3">
        <v>2180</v>
      </c>
      <c r="B880" s="4">
        <v>46164</v>
      </c>
      <c r="C880" s="5">
        <f>YEAR(SalesDataTable[[#This Row],[Order Date]])</f>
        <v>2026</v>
      </c>
      <c r="D880" s="6" t="str">
        <f>"Q"&amp;ROUNDUP(MONTH(SalesDataTable[[#This Row],[Order Date]])/3,0)</f>
        <v>Q2</v>
      </c>
      <c r="E880" s="5">
        <f>MONTH(SalesDataTable[[#This Row],[Order Date]])</f>
        <v>5</v>
      </c>
      <c r="F880" s="6" t="str">
        <f>TEXT(SalesDataTable[[#This Row],[Order Date]],"MMM")</f>
        <v>May</v>
      </c>
      <c r="G880" s="5" t="s">
        <v>20</v>
      </c>
      <c r="H880" s="5" t="s">
        <v>56</v>
      </c>
      <c r="I880" s="5" t="s">
        <v>28</v>
      </c>
      <c r="J880" s="5" t="s">
        <v>23</v>
      </c>
      <c r="K880" s="5" t="s">
        <v>24</v>
      </c>
      <c r="L880" s="5" t="s">
        <v>42</v>
      </c>
      <c r="M880" s="7">
        <v>3</v>
      </c>
      <c r="N880" s="8">
        <v>51.04</v>
      </c>
      <c r="O880" s="8">
        <f>SalesDataTable[[#This Row],[Units Sold]]*SalesDataTable[[#This Row],[Unit Price]]</f>
        <v>153.12</v>
      </c>
      <c r="P880" s="9">
        <v>0.2</v>
      </c>
      <c r="Q880" s="21">
        <f>SalesDataTable[[#This Row],[Units Sold]]*SalesDataTable[[#This Row],[Unit Price]]*SalesDataTable[[#This Row],[Discount %]]</f>
        <v>30.624000000000002</v>
      </c>
      <c r="R880" s="8">
        <v>22.32</v>
      </c>
      <c r="S880" s="8">
        <f t="shared" si="52"/>
        <v>122.49600000000001</v>
      </c>
      <c r="T880" s="8">
        <f t="shared" si="53"/>
        <v>66.960000000000008</v>
      </c>
      <c r="U880" s="8">
        <f t="shared" si="54"/>
        <v>55.536000000000001</v>
      </c>
      <c r="V880" s="10">
        <f t="shared" si="55"/>
        <v>0.45336990595611282</v>
      </c>
    </row>
    <row r="881" spans="1:22" ht="15.6" x14ac:dyDescent="0.3">
      <c r="A881" s="3">
        <v>3659</v>
      </c>
      <c r="B881" s="4">
        <v>46164</v>
      </c>
      <c r="C881" s="5">
        <f>YEAR(SalesDataTable[[#This Row],[Order Date]])</f>
        <v>2026</v>
      </c>
      <c r="D881" s="6" t="str">
        <f>"Q"&amp;ROUNDUP(MONTH(SalesDataTable[[#This Row],[Order Date]])/3,0)</f>
        <v>Q2</v>
      </c>
      <c r="E881" s="5">
        <f>MONTH(SalesDataTable[[#This Row],[Order Date]])</f>
        <v>5</v>
      </c>
      <c r="F881" s="6" t="str">
        <f>TEXT(SalesDataTable[[#This Row],[Order Date]],"MMM")</f>
        <v>May</v>
      </c>
      <c r="G881" s="5" t="s">
        <v>40</v>
      </c>
      <c r="H881" s="5" t="s">
        <v>67</v>
      </c>
      <c r="I881" s="5" t="s">
        <v>39</v>
      </c>
      <c r="J881" s="5" t="s">
        <v>33</v>
      </c>
      <c r="K881" s="5" t="s">
        <v>29</v>
      </c>
      <c r="L881" s="5" t="s">
        <v>30</v>
      </c>
      <c r="M881" s="7">
        <v>2</v>
      </c>
      <c r="N881" s="8">
        <v>93.55</v>
      </c>
      <c r="O881" s="8">
        <f>SalesDataTable[[#This Row],[Units Sold]]*SalesDataTable[[#This Row],[Unit Price]]</f>
        <v>187.1</v>
      </c>
      <c r="P881" s="9">
        <v>0</v>
      </c>
      <c r="Q881" s="21">
        <f>SalesDataTable[[#This Row],[Units Sold]]*SalesDataTable[[#This Row],[Unit Price]]*SalesDataTable[[#This Row],[Discount %]]</f>
        <v>0</v>
      </c>
      <c r="R881" s="8">
        <v>44.31</v>
      </c>
      <c r="S881" s="8">
        <f t="shared" si="52"/>
        <v>187.1</v>
      </c>
      <c r="T881" s="8">
        <f t="shared" si="53"/>
        <v>88.62</v>
      </c>
      <c r="U881" s="8">
        <f t="shared" si="54"/>
        <v>98.47999999999999</v>
      </c>
      <c r="V881" s="10">
        <f t="shared" si="55"/>
        <v>0.52634954569748793</v>
      </c>
    </row>
    <row r="882" spans="1:22" ht="15.6" x14ac:dyDescent="0.3">
      <c r="A882" s="3">
        <v>3775</v>
      </c>
      <c r="B882" s="4">
        <v>46164</v>
      </c>
      <c r="C882" s="5">
        <f>YEAR(SalesDataTable[[#This Row],[Order Date]])</f>
        <v>2026</v>
      </c>
      <c r="D882" s="6" t="str">
        <f>"Q"&amp;ROUNDUP(MONTH(SalesDataTable[[#This Row],[Order Date]])/3,0)</f>
        <v>Q2</v>
      </c>
      <c r="E882" s="5">
        <f>MONTH(SalesDataTable[[#This Row],[Order Date]])</f>
        <v>5</v>
      </c>
      <c r="F882" s="6" t="str">
        <f>TEXT(SalesDataTable[[#This Row],[Order Date]],"MMM")</f>
        <v>May</v>
      </c>
      <c r="G882" s="5" t="s">
        <v>31</v>
      </c>
      <c r="H882" s="5" t="s">
        <v>32</v>
      </c>
      <c r="I882" s="5" t="s">
        <v>22</v>
      </c>
      <c r="J882" s="5" t="s">
        <v>36</v>
      </c>
      <c r="K882" s="5" t="s">
        <v>34</v>
      </c>
      <c r="L882" s="5" t="s">
        <v>64</v>
      </c>
      <c r="M882" s="7">
        <v>1</v>
      </c>
      <c r="N882" s="8">
        <v>131.74</v>
      </c>
      <c r="O882" s="8">
        <f>SalesDataTable[[#This Row],[Units Sold]]*SalesDataTable[[#This Row],[Unit Price]]</f>
        <v>131.74</v>
      </c>
      <c r="P882" s="9">
        <v>0</v>
      </c>
      <c r="Q882" s="21">
        <f>SalesDataTable[[#This Row],[Units Sold]]*SalesDataTable[[#This Row],[Unit Price]]*SalesDataTable[[#This Row],[Discount %]]</f>
        <v>0</v>
      </c>
      <c r="R882" s="8">
        <v>66.650000000000006</v>
      </c>
      <c r="S882" s="8">
        <f t="shared" si="52"/>
        <v>131.74</v>
      </c>
      <c r="T882" s="8">
        <f t="shared" si="53"/>
        <v>66.650000000000006</v>
      </c>
      <c r="U882" s="8">
        <f t="shared" si="54"/>
        <v>65.09</v>
      </c>
      <c r="V882" s="10">
        <f t="shared" si="55"/>
        <v>0.49407924700166994</v>
      </c>
    </row>
    <row r="883" spans="1:22" ht="15.6" x14ac:dyDescent="0.3">
      <c r="A883" s="3">
        <v>4071</v>
      </c>
      <c r="B883" s="4">
        <v>46164</v>
      </c>
      <c r="C883" s="5">
        <f>YEAR(SalesDataTable[[#This Row],[Order Date]])</f>
        <v>2026</v>
      </c>
      <c r="D883" s="6" t="str">
        <f>"Q"&amp;ROUNDUP(MONTH(SalesDataTable[[#This Row],[Order Date]])/3,0)</f>
        <v>Q2</v>
      </c>
      <c r="E883" s="5">
        <f>MONTH(SalesDataTable[[#This Row],[Order Date]])</f>
        <v>5</v>
      </c>
      <c r="F883" s="6" t="str">
        <f>TEXT(SalesDataTable[[#This Row],[Order Date]],"MMM")</f>
        <v>May</v>
      </c>
      <c r="G883" s="5" t="s">
        <v>40</v>
      </c>
      <c r="H883" s="5" t="s">
        <v>53</v>
      </c>
      <c r="I883" s="5" t="s">
        <v>22</v>
      </c>
      <c r="J883" s="5" t="s">
        <v>33</v>
      </c>
      <c r="K883" s="5" t="s">
        <v>29</v>
      </c>
      <c r="L883" s="5" t="s">
        <v>30</v>
      </c>
      <c r="M883" s="7">
        <v>5</v>
      </c>
      <c r="N883" s="8">
        <v>91.79</v>
      </c>
      <c r="O883" s="8">
        <f>SalesDataTable[[#This Row],[Units Sold]]*SalesDataTable[[#This Row],[Unit Price]]</f>
        <v>458.95000000000005</v>
      </c>
      <c r="P883" s="9">
        <v>0.05</v>
      </c>
      <c r="Q883" s="21">
        <f>SalesDataTable[[#This Row],[Units Sold]]*SalesDataTable[[#This Row],[Unit Price]]*SalesDataTable[[#This Row],[Discount %]]</f>
        <v>22.947500000000005</v>
      </c>
      <c r="R883" s="8">
        <v>44.48</v>
      </c>
      <c r="S883" s="8">
        <f t="shared" si="52"/>
        <v>436.0025</v>
      </c>
      <c r="T883" s="8">
        <f t="shared" si="53"/>
        <v>222.39999999999998</v>
      </c>
      <c r="U883" s="8">
        <f t="shared" si="54"/>
        <v>213.60250000000002</v>
      </c>
      <c r="V883" s="10">
        <f t="shared" si="55"/>
        <v>0.48991118170193981</v>
      </c>
    </row>
    <row r="884" spans="1:22" ht="15.6" x14ac:dyDescent="0.3">
      <c r="A884" s="3">
        <v>5137</v>
      </c>
      <c r="B884" s="4">
        <v>46164</v>
      </c>
      <c r="C884" s="5">
        <f>YEAR(SalesDataTable[[#This Row],[Order Date]])</f>
        <v>2026</v>
      </c>
      <c r="D884" s="6" t="str">
        <f>"Q"&amp;ROUNDUP(MONTH(SalesDataTable[[#This Row],[Order Date]])/3,0)</f>
        <v>Q2</v>
      </c>
      <c r="E884" s="5">
        <f>MONTH(SalesDataTable[[#This Row],[Order Date]])</f>
        <v>5</v>
      </c>
      <c r="F884" s="6" t="str">
        <f>TEXT(SalesDataTable[[#This Row],[Order Date]],"MMM")</f>
        <v>May</v>
      </c>
      <c r="G884" s="5" t="s">
        <v>40</v>
      </c>
      <c r="H884" s="5" t="s">
        <v>67</v>
      </c>
      <c r="I884" s="5" t="s">
        <v>22</v>
      </c>
      <c r="J884" s="5" t="s">
        <v>36</v>
      </c>
      <c r="K884" s="5" t="s">
        <v>29</v>
      </c>
      <c r="L884" s="5" t="s">
        <v>57</v>
      </c>
      <c r="M884" s="7">
        <v>4</v>
      </c>
      <c r="N884" s="8">
        <v>155.4</v>
      </c>
      <c r="O884" s="8">
        <f>SalesDataTable[[#This Row],[Units Sold]]*SalesDataTable[[#This Row],[Unit Price]]</f>
        <v>621.6</v>
      </c>
      <c r="P884" s="9">
        <v>0.05</v>
      </c>
      <c r="Q884" s="21">
        <f>SalesDataTable[[#This Row],[Units Sold]]*SalesDataTable[[#This Row],[Unit Price]]*SalesDataTable[[#This Row],[Discount %]]</f>
        <v>31.080000000000002</v>
      </c>
      <c r="R884" s="8">
        <v>77.31</v>
      </c>
      <c r="S884" s="8">
        <f t="shared" si="52"/>
        <v>590.52</v>
      </c>
      <c r="T884" s="8">
        <f t="shared" si="53"/>
        <v>309.24</v>
      </c>
      <c r="U884" s="8">
        <f t="shared" si="54"/>
        <v>281.27999999999997</v>
      </c>
      <c r="V884" s="10">
        <f t="shared" si="55"/>
        <v>0.47632595001016048</v>
      </c>
    </row>
    <row r="885" spans="1:22" ht="15.6" x14ac:dyDescent="0.3">
      <c r="A885" s="3">
        <v>133</v>
      </c>
      <c r="B885" s="4">
        <v>46165</v>
      </c>
      <c r="C885" s="5">
        <f>YEAR(SalesDataTable[[#This Row],[Order Date]])</f>
        <v>2026</v>
      </c>
      <c r="D885" s="6" t="str">
        <f>"Q"&amp;ROUNDUP(MONTH(SalesDataTable[[#This Row],[Order Date]])/3,0)</f>
        <v>Q2</v>
      </c>
      <c r="E885" s="5">
        <f>MONTH(SalesDataTable[[#This Row],[Order Date]])</f>
        <v>5</v>
      </c>
      <c r="F885" s="6" t="str">
        <f>TEXT(SalesDataTable[[#This Row],[Order Date]],"MMM")</f>
        <v>May</v>
      </c>
      <c r="G885" s="5" t="s">
        <v>26</v>
      </c>
      <c r="H885" s="5" t="s">
        <v>27</v>
      </c>
      <c r="I885" s="5" t="s">
        <v>22</v>
      </c>
      <c r="J885" s="5" t="s">
        <v>33</v>
      </c>
      <c r="K885" s="5" t="s">
        <v>34</v>
      </c>
      <c r="L885" s="5" t="s">
        <v>35</v>
      </c>
      <c r="M885" s="7">
        <v>1</v>
      </c>
      <c r="N885" s="8">
        <v>36.57</v>
      </c>
      <c r="O885" s="8">
        <f>SalesDataTable[[#This Row],[Units Sold]]*SalesDataTable[[#This Row],[Unit Price]]</f>
        <v>36.57</v>
      </c>
      <c r="P885" s="9">
        <v>0.05</v>
      </c>
      <c r="Q885" s="21">
        <f>SalesDataTable[[#This Row],[Units Sold]]*SalesDataTable[[#This Row],[Unit Price]]*SalesDataTable[[#This Row],[Discount %]]</f>
        <v>1.8285</v>
      </c>
      <c r="R885" s="8">
        <v>13.33</v>
      </c>
      <c r="S885" s="8">
        <f t="shared" si="52"/>
        <v>34.741500000000002</v>
      </c>
      <c r="T885" s="8">
        <f t="shared" si="53"/>
        <v>13.33</v>
      </c>
      <c r="U885" s="8">
        <f t="shared" si="54"/>
        <v>21.411500000000004</v>
      </c>
      <c r="V885" s="10">
        <f t="shared" si="55"/>
        <v>0.61630902522919284</v>
      </c>
    </row>
    <row r="886" spans="1:22" ht="15.6" x14ac:dyDescent="0.3">
      <c r="A886" s="3">
        <v>1385</v>
      </c>
      <c r="B886" s="4">
        <v>46165</v>
      </c>
      <c r="C886" s="5">
        <f>YEAR(SalesDataTable[[#This Row],[Order Date]])</f>
        <v>2026</v>
      </c>
      <c r="D886" s="6" t="str">
        <f>"Q"&amp;ROUNDUP(MONTH(SalesDataTable[[#This Row],[Order Date]])/3,0)</f>
        <v>Q2</v>
      </c>
      <c r="E886" s="5">
        <f>MONTH(SalesDataTable[[#This Row],[Order Date]])</f>
        <v>5</v>
      </c>
      <c r="F886" s="6" t="str">
        <f>TEXT(SalesDataTable[[#This Row],[Order Date]],"MMM")</f>
        <v>May</v>
      </c>
      <c r="G886" s="5" t="s">
        <v>31</v>
      </c>
      <c r="H886" s="5" t="s">
        <v>72</v>
      </c>
      <c r="I886" s="5" t="s">
        <v>22</v>
      </c>
      <c r="J886" s="5" t="s">
        <v>33</v>
      </c>
      <c r="K886" s="5" t="s">
        <v>24</v>
      </c>
      <c r="L886" s="5" t="s">
        <v>46</v>
      </c>
      <c r="M886" s="7">
        <v>2</v>
      </c>
      <c r="N886" s="8">
        <v>41.19</v>
      </c>
      <c r="O886" s="8">
        <f>SalesDataTable[[#This Row],[Units Sold]]*SalesDataTable[[#This Row],[Unit Price]]</f>
        <v>82.38</v>
      </c>
      <c r="P886" s="9">
        <v>0</v>
      </c>
      <c r="Q886" s="21">
        <f>SalesDataTable[[#This Row],[Units Sold]]*SalesDataTable[[#This Row],[Unit Price]]*SalesDataTable[[#This Row],[Discount %]]</f>
        <v>0</v>
      </c>
      <c r="R886" s="8">
        <v>17.190000000000001</v>
      </c>
      <c r="S886" s="8">
        <f t="shared" si="52"/>
        <v>82.38</v>
      </c>
      <c r="T886" s="8">
        <f t="shared" si="53"/>
        <v>34.380000000000003</v>
      </c>
      <c r="U886" s="8">
        <f t="shared" si="54"/>
        <v>47.999999999999993</v>
      </c>
      <c r="V886" s="10">
        <f t="shared" si="55"/>
        <v>0.58266569555717407</v>
      </c>
    </row>
    <row r="887" spans="1:22" ht="15.6" x14ac:dyDescent="0.3">
      <c r="A887" s="3">
        <v>1597</v>
      </c>
      <c r="B887" s="4">
        <v>46165</v>
      </c>
      <c r="C887" s="5">
        <f>YEAR(SalesDataTable[[#This Row],[Order Date]])</f>
        <v>2026</v>
      </c>
      <c r="D887" s="6" t="str">
        <f>"Q"&amp;ROUNDUP(MONTH(SalesDataTable[[#This Row],[Order Date]])/3,0)</f>
        <v>Q2</v>
      </c>
      <c r="E887" s="5">
        <f>MONTH(SalesDataTable[[#This Row],[Order Date]])</f>
        <v>5</v>
      </c>
      <c r="F887" s="6" t="str">
        <f>TEXT(SalesDataTable[[#This Row],[Order Date]],"MMM")</f>
        <v>May</v>
      </c>
      <c r="G887" s="5" t="s">
        <v>40</v>
      </c>
      <c r="H887" s="5" t="s">
        <v>53</v>
      </c>
      <c r="I887" s="5" t="s">
        <v>22</v>
      </c>
      <c r="J887" s="5" t="s">
        <v>23</v>
      </c>
      <c r="K887" s="5" t="s">
        <v>34</v>
      </c>
      <c r="L887" s="5" t="s">
        <v>64</v>
      </c>
      <c r="M887" s="7">
        <v>1</v>
      </c>
      <c r="N887" s="8">
        <v>136.66999999999999</v>
      </c>
      <c r="O887" s="8">
        <f>SalesDataTable[[#This Row],[Units Sold]]*SalesDataTable[[#This Row],[Unit Price]]</f>
        <v>136.66999999999999</v>
      </c>
      <c r="P887" s="9">
        <v>0.05</v>
      </c>
      <c r="Q887" s="21">
        <f>SalesDataTable[[#This Row],[Units Sold]]*SalesDataTable[[#This Row],[Unit Price]]*SalesDataTable[[#This Row],[Discount %]]</f>
        <v>6.8334999999999999</v>
      </c>
      <c r="R887" s="8">
        <v>67.099999999999994</v>
      </c>
      <c r="S887" s="8">
        <f t="shared" si="52"/>
        <v>129.83649999999997</v>
      </c>
      <c r="T887" s="8">
        <f t="shared" si="53"/>
        <v>67.099999999999994</v>
      </c>
      <c r="U887" s="8">
        <f t="shared" si="54"/>
        <v>62.736499999999978</v>
      </c>
      <c r="V887" s="10">
        <f t="shared" si="55"/>
        <v>0.48319617364916639</v>
      </c>
    </row>
    <row r="888" spans="1:22" ht="15.6" x14ac:dyDescent="0.3">
      <c r="A888" s="3">
        <v>2273</v>
      </c>
      <c r="B888" s="4">
        <v>46165</v>
      </c>
      <c r="C888" s="5">
        <f>YEAR(SalesDataTable[[#This Row],[Order Date]])</f>
        <v>2026</v>
      </c>
      <c r="D888" s="6" t="str">
        <f>"Q"&amp;ROUNDUP(MONTH(SalesDataTable[[#This Row],[Order Date]])/3,0)</f>
        <v>Q2</v>
      </c>
      <c r="E888" s="5">
        <f>MONTH(SalesDataTable[[#This Row],[Order Date]])</f>
        <v>5</v>
      </c>
      <c r="F888" s="6" t="str">
        <f>TEXT(SalesDataTable[[#This Row],[Order Date]],"MMM")</f>
        <v>May</v>
      </c>
      <c r="G888" s="5" t="s">
        <v>31</v>
      </c>
      <c r="H888" s="5" t="s">
        <v>32</v>
      </c>
      <c r="I888" s="5" t="s">
        <v>39</v>
      </c>
      <c r="J888" s="5" t="s">
        <v>33</v>
      </c>
      <c r="K888" s="5" t="s">
        <v>54</v>
      </c>
      <c r="L888" s="5" t="s">
        <v>62</v>
      </c>
      <c r="M888" s="7">
        <v>2</v>
      </c>
      <c r="N888" s="8">
        <v>35.700000000000003</v>
      </c>
      <c r="O888" s="8">
        <f>SalesDataTable[[#This Row],[Units Sold]]*SalesDataTable[[#This Row],[Unit Price]]</f>
        <v>71.400000000000006</v>
      </c>
      <c r="P888" s="9">
        <v>0</v>
      </c>
      <c r="Q888" s="21">
        <f>SalesDataTable[[#This Row],[Units Sold]]*SalesDataTable[[#This Row],[Unit Price]]*SalesDataTable[[#This Row],[Discount %]]</f>
        <v>0</v>
      </c>
      <c r="R888" s="8">
        <v>13.52</v>
      </c>
      <c r="S888" s="8">
        <f t="shared" si="52"/>
        <v>71.400000000000006</v>
      </c>
      <c r="T888" s="8">
        <f t="shared" si="53"/>
        <v>27.04</v>
      </c>
      <c r="U888" s="8">
        <f t="shared" si="54"/>
        <v>44.360000000000007</v>
      </c>
      <c r="V888" s="10">
        <f t="shared" si="55"/>
        <v>0.62128851540616248</v>
      </c>
    </row>
    <row r="889" spans="1:22" ht="15.6" x14ac:dyDescent="0.3">
      <c r="A889" s="3">
        <v>2931</v>
      </c>
      <c r="B889" s="4">
        <v>46165</v>
      </c>
      <c r="C889" s="5">
        <f>YEAR(SalesDataTable[[#This Row],[Order Date]])</f>
        <v>2026</v>
      </c>
      <c r="D889" s="6" t="str">
        <f>"Q"&amp;ROUNDUP(MONTH(SalesDataTable[[#This Row],[Order Date]])/3,0)</f>
        <v>Q2</v>
      </c>
      <c r="E889" s="5">
        <f>MONTH(SalesDataTable[[#This Row],[Order Date]])</f>
        <v>5</v>
      </c>
      <c r="F889" s="6" t="str">
        <f>TEXT(SalesDataTable[[#This Row],[Order Date]],"MMM")</f>
        <v>May</v>
      </c>
      <c r="G889" s="5" t="s">
        <v>20</v>
      </c>
      <c r="H889" s="5" t="s">
        <v>21</v>
      </c>
      <c r="I889" s="5" t="s">
        <v>22</v>
      </c>
      <c r="J889" s="5" t="s">
        <v>23</v>
      </c>
      <c r="K889" s="5" t="s">
        <v>24</v>
      </c>
      <c r="L889" s="5" t="s">
        <v>50</v>
      </c>
      <c r="M889" s="7">
        <v>1</v>
      </c>
      <c r="N889" s="8">
        <v>100.87</v>
      </c>
      <c r="O889" s="8">
        <f>SalesDataTable[[#This Row],[Units Sold]]*SalesDataTable[[#This Row],[Unit Price]]</f>
        <v>100.87</v>
      </c>
      <c r="P889" s="9">
        <v>0</v>
      </c>
      <c r="Q889" s="21">
        <f>SalesDataTable[[#This Row],[Units Sold]]*SalesDataTable[[#This Row],[Unit Price]]*SalesDataTable[[#This Row],[Discount %]]</f>
        <v>0</v>
      </c>
      <c r="R889" s="8">
        <v>50.4</v>
      </c>
      <c r="S889" s="8">
        <f t="shared" si="52"/>
        <v>100.87</v>
      </c>
      <c r="T889" s="8">
        <f t="shared" si="53"/>
        <v>50.4</v>
      </c>
      <c r="U889" s="8">
        <f t="shared" si="54"/>
        <v>50.470000000000006</v>
      </c>
      <c r="V889" s="10">
        <f t="shared" si="55"/>
        <v>0.5003469812630118</v>
      </c>
    </row>
    <row r="890" spans="1:22" ht="15.6" x14ac:dyDescent="0.3">
      <c r="A890" s="3">
        <v>4143</v>
      </c>
      <c r="B890" s="4">
        <v>46165</v>
      </c>
      <c r="C890" s="5">
        <f>YEAR(SalesDataTable[[#This Row],[Order Date]])</f>
        <v>2026</v>
      </c>
      <c r="D890" s="6" t="str">
        <f>"Q"&amp;ROUNDUP(MONTH(SalesDataTable[[#This Row],[Order Date]])/3,0)</f>
        <v>Q2</v>
      </c>
      <c r="E890" s="5">
        <f>MONTH(SalesDataTable[[#This Row],[Order Date]])</f>
        <v>5</v>
      </c>
      <c r="F890" s="6" t="str">
        <f>TEXT(SalesDataTable[[#This Row],[Order Date]],"MMM")</f>
        <v>May</v>
      </c>
      <c r="G890" s="5" t="s">
        <v>31</v>
      </c>
      <c r="H890" s="5" t="s">
        <v>72</v>
      </c>
      <c r="I890" s="5" t="s">
        <v>39</v>
      </c>
      <c r="J890" s="5" t="s">
        <v>23</v>
      </c>
      <c r="K890" s="5" t="s">
        <v>34</v>
      </c>
      <c r="L890" s="5" t="s">
        <v>64</v>
      </c>
      <c r="M890" s="7">
        <v>1</v>
      </c>
      <c r="N890" s="8">
        <v>130.80000000000001</v>
      </c>
      <c r="O890" s="8">
        <f>SalesDataTable[[#This Row],[Units Sold]]*SalesDataTable[[#This Row],[Unit Price]]</f>
        <v>130.80000000000001</v>
      </c>
      <c r="P890" s="9">
        <v>0</v>
      </c>
      <c r="Q890" s="21">
        <f>SalesDataTable[[#This Row],[Units Sold]]*SalesDataTable[[#This Row],[Unit Price]]*SalesDataTable[[#This Row],[Discount %]]</f>
        <v>0</v>
      </c>
      <c r="R890" s="8">
        <v>68.7</v>
      </c>
      <c r="S890" s="8">
        <f t="shared" si="52"/>
        <v>130.80000000000001</v>
      </c>
      <c r="T890" s="8">
        <f t="shared" si="53"/>
        <v>68.7</v>
      </c>
      <c r="U890" s="8">
        <f t="shared" si="54"/>
        <v>62.100000000000009</v>
      </c>
      <c r="V890" s="10">
        <f t="shared" si="55"/>
        <v>0.4747706422018349</v>
      </c>
    </row>
    <row r="891" spans="1:22" ht="15.6" x14ac:dyDescent="0.3">
      <c r="A891" s="3">
        <v>4504</v>
      </c>
      <c r="B891" s="4">
        <v>46165</v>
      </c>
      <c r="C891" s="5">
        <f>YEAR(SalesDataTable[[#This Row],[Order Date]])</f>
        <v>2026</v>
      </c>
      <c r="D891" s="6" t="str">
        <f>"Q"&amp;ROUNDUP(MONTH(SalesDataTable[[#This Row],[Order Date]])/3,0)</f>
        <v>Q2</v>
      </c>
      <c r="E891" s="5">
        <f>MONTH(SalesDataTable[[#This Row],[Order Date]])</f>
        <v>5</v>
      </c>
      <c r="F891" s="6" t="str">
        <f>TEXT(SalesDataTable[[#This Row],[Order Date]],"MMM")</f>
        <v>May</v>
      </c>
      <c r="G891" s="5" t="s">
        <v>20</v>
      </c>
      <c r="H891" s="5" t="s">
        <v>56</v>
      </c>
      <c r="I891" s="5" t="s">
        <v>48</v>
      </c>
      <c r="J891" s="5" t="s">
        <v>23</v>
      </c>
      <c r="K891" s="5" t="s">
        <v>29</v>
      </c>
      <c r="L891" s="5" t="s">
        <v>57</v>
      </c>
      <c r="M891" s="7">
        <v>1</v>
      </c>
      <c r="N891" s="8">
        <v>153.88999999999999</v>
      </c>
      <c r="O891" s="8">
        <f>SalesDataTable[[#This Row],[Units Sold]]*SalesDataTable[[#This Row],[Unit Price]]</f>
        <v>153.88999999999999</v>
      </c>
      <c r="P891" s="9">
        <v>0</v>
      </c>
      <c r="Q891" s="21">
        <f>SalesDataTable[[#This Row],[Units Sold]]*SalesDataTable[[#This Row],[Unit Price]]*SalesDataTable[[#This Row],[Discount %]]</f>
        <v>0</v>
      </c>
      <c r="R891" s="8">
        <v>79.64</v>
      </c>
      <c r="S891" s="8">
        <f t="shared" si="52"/>
        <v>153.88999999999999</v>
      </c>
      <c r="T891" s="8">
        <f t="shared" si="53"/>
        <v>79.64</v>
      </c>
      <c r="U891" s="8">
        <f t="shared" si="54"/>
        <v>74.249999999999986</v>
      </c>
      <c r="V891" s="10">
        <f t="shared" si="55"/>
        <v>0.4824874910650464</v>
      </c>
    </row>
    <row r="892" spans="1:22" ht="15.6" x14ac:dyDescent="0.3">
      <c r="A892" s="3">
        <v>656</v>
      </c>
      <c r="B892" s="4">
        <v>46166</v>
      </c>
      <c r="C892" s="5">
        <f>YEAR(SalesDataTable[[#This Row],[Order Date]])</f>
        <v>2026</v>
      </c>
      <c r="D892" s="6" t="str">
        <f>"Q"&amp;ROUNDUP(MONTH(SalesDataTable[[#This Row],[Order Date]])/3,0)</f>
        <v>Q2</v>
      </c>
      <c r="E892" s="5">
        <f>MONTH(SalesDataTable[[#This Row],[Order Date]])</f>
        <v>5</v>
      </c>
      <c r="F892" s="6" t="str">
        <f>TEXT(SalesDataTable[[#This Row],[Order Date]],"MMM")</f>
        <v>May</v>
      </c>
      <c r="G892" s="5" t="s">
        <v>40</v>
      </c>
      <c r="H892" s="5" t="s">
        <v>51</v>
      </c>
      <c r="I892" s="5" t="s">
        <v>22</v>
      </c>
      <c r="J892" s="5" t="s">
        <v>33</v>
      </c>
      <c r="K892" s="5" t="s">
        <v>43</v>
      </c>
      <c r="L892" s="5" t="s">
        <v>71</v>
      </c>
      <c r="M892" s="7">
        <v>1</v>
      </c>
      <c r="N892" s="8">
        <v>122.51</v>
      </c>
      <c r="O892" s="8">
        <f>SalesDataTable[[#This Row],[Units Sold]]*SalesDataTable[[#This Row],[Unit Price]]</f>
        <v>122.51</v>
      </c>
      <c r="P892" s="9">
        <v>0.15</v>
      </c>
      <c r="Q892" s="21">
        <f>SalesDataTable[[#This Row],[Units Sold]]*SalesDataTable[[#This Row],[Unit Price]]*SalesDataTable[[#This Row],[Discount %]]</f>
        <v>18.3765</v>
      </c>
      <c r="R892" s="8">
        <v>62.2</v>
      </c>
      <c r="S892" s="8">
        <f t="shared" si="52"/>
        <v>104.1335</v>
      </c>
      <c r="T892" s="8">
        <f t="shared" si="53"/>
        <v>62.2</v>
      </c>
      <c r="U892" s="8">
        <f t="shared" si="54"/>
        <v>41.933499999999995</v>
      </c>
      <c r="V892" s="10">
        <f t="shared" si="55"/>
        <v>0.40268981643755369</v>
      </c>
    </row>
    <row r="893" spans="1:22" ht="15.6" x14ac:dyDescent="0.3">
      <c r="A893" s="3">
        <v>979</v>
      </c>
      <c r="B893" s="4">
        <v>46166</v>
      </c>
      <c r="C893" s="5">
        <f>YEAR(SalesDataTable[[#This Row],[Order Date]])</f>
        <v>2026</v>
      </c>
      <c r="D893" s="6" t="str">
        <f>"Q"&amp;ROUNDUP(MONTH(SalesDataTable[[#This Row],[Order Date]])/3,0)</f>
        <v>Q2</v>
      </c>
      <c r="E893" s="5">
        <f>MONTH(SalesDataTable[[#This Row],[Order Date]])</f>
        <v>5</v>
      </c>
      <c r="F893" s="6" t="str">
        <f>TEXT(SalesDataTable[[#This Row],[Order Date]],"MMM")</f>
        <v>May</v>
      </c>
      <c r="G893" s="5" t="s">
        <v>40</v>
      </c>
      <c r="H893" s="5" t="s">
        <v>41</v>
      </c>
      <c r="I893" s="5" t="s">
        <v>28</v>
      </c>
      <c r="J893" s="5" t="s">
        <v>23</v>
      </c>
      <c r="K893" s="5" t="s">
        <v>24</v>
      </c>
      <c r="L893" s="5" t="s">
        <v>25</v>
      </c>
      <c r="M893" s="7">
        <v>8</v>
      </c>
      <c r="N893" s="8">
        <v>79.94</v>
      </c>
      <c r="O893" s="8">
        <f>SalesDataTable[[#This Row],[Units Sold]]*SalesDataTable[[#This Row],[Unit Price]]</f>
        <v>639.52</v>
      </c>
      <c r="P893" s="9">
        <v>0.15</v>
      </c>
      <c r="Q893" s="21">
        <f>SalesDataTable[[#This Row],[Units Sold]]*SalesDataTable[[#This Row],[Unit Price]]*SalesDataTable[[#This Row],[Discount %]]</f>
        <v>95.927999999999997</v>
      </c>
      <c r="R893" s="8">
        <v>41.65</v>
      </c>
      <c r="S893" s="8">
        <f t="shared" si="52"/>
        <v>543.59199999999998</v>
      </c>
      <c r="T893" s="8">
        <f t="shared" si="53"/>
        <v>333.2</v>
      </c>
      <c r="U893" s="8">
        <f t="shared" si="54"/>
        <v>210.392</v>
      </c>
      <c r="V893" s="10">
        <f t="shared" si="55"/>
        <v>0.38704028021015763</v>
      </c>
    </row>
    <row r="894" spans="1:22" ht="15.6" x14ac:dyDescent="0.3">
      <c r="A894" s="3">
        <v>1510</v>
      </c>
      <c r="B894" s="4">
        <v>46166</v>
      </c>
      <c r="C894" s="5">
        <f>YEAR(SalesDataTable[[#This Row],[Order Date]])</f>
        <v>2026</v>
      </c>
      <c r="D894" s="6" t="str">
        <f>"Q"&amp;ROUNDUP(MONTH(SalesDataTable[[#This Row],[Order Date]])/3,0)</f>
        <v>Q2</v>
      </c>
      <c r="E894" s="5">
        <f>MONTH(SalesDataTable[[#This Row],[Order Date]])</f>
        <v>5</v>
      </c>
      <c r="F894" s="6" t="str">
        <f>TEXT(SalesDataTable[[#This Row],[Order Date]],"MMM")</f>
        <v>May</v>
      </c>
      <c r="G894" s="5" t="s">
        <v>40</v>
      </c>
      <c r="H894" s="5" t="s">
        <v>51</v>
      </c>
      <c r="I894" s="5" t="s">
        <v>22</v>
      </c>
      <c r="J894" s="5" t="s">
        <v>33</v>
      </c>
      <c r="K894" s="5" t="s">
        <v>24</v>
      </c>
      <c r="L894" s="5" t="s">
        <v>42</v>
      </c>
      <c r="M894" s="7">
        <v>2</v>
      </c>
      <c r="N894" s="8">
        <v>50.78</v>
      </c>
      <c r="O894" s="8">
        <f>SalesDataTable[[#This Row],[Units Sold]]*SalesDataTable[[#This Row],[Unit Price]]</f>
        <v>101.56</v>
      </c>
      <c r="P894" s="9">
        <v>0.05</v>
      </c>
      <c r="Q894" s="21">
        <f>SalesDataTable[[#This Row],[Units Sold]]*SalesDataTable[[#This Row],[Unit Price]]*SalesDataTable[[#This Row],[Discount %]]</f>
        <v>5.0780000000000003</v>
      </c>
      <c r="R894" s="8">
        <v>23.03</v>
      </c>
      <c r="S894" s="8">
        <f t="shared" si="52"/>
        <v>96.481999999999999</v>
      </c>
      <c r="T894" s="8">
        <f t="shared" si="53"/>
        <v>46.06</v>
      </c>
      <c r="U894" s="8">
        <f t="shared" si="54"/>
        <v>50.421999999999997</v>
      </c>
      <c r="V894" s="10">
        <f t="shared" si="55"/>
        <v>0.52260525279326708</v>
      </c>
    </row>
    <row r="895" spans="1:22" ht="15.6" x14ac:dyDescent="0.3">
      <c r="A895" s="3">
        <v>1959</v>
      </c>
      <c r="B895" s="4">
        <v>46166</v>
      </c>
      <c r="C895" s="5">
        <f>YEAR(SalesDataTable[[#This Row],[Order Date]])</f>
        <v>2026</v>
      </c>
      <c r="D895" s="6" t="str">
        <f>"Q"&amp;ROUNDUP(MONTH(SalesDataTable[[#This Row],[Order Date]])/3,0)</f>
        <v>Q2</v>
      </c>
      <c r="E895" s="5">
        <f>MONTH(SalesDataTable[[#This Row],[Order Date]])</f>
        <v>5</v>
      </c>
      <c r="F895" s="6" t="str">
        <f>TEXT(SalesDataTable[[#This Row],[Order Date]],"MMM")</f>
        <v>May</v>
      </c>
      <c r="G895" s="5" t="s">
        <v>20</v>
      </c>
      <c r="H895" s="5" t="s">
        <v>70</v>
      </c>
      <c r="I895" s="5" t="s">
        <v>48</v>
      </c>
      <c r="J895" s="5" t="s">
        <v>36</v>
      </c>
      <c r="K895" s="5" t="s">
        <v>24</v>
      </c>
      <c r="L895" s="5" t="s">
        <v>25</v>
      </c>
      <c r="M895" s="7">
        <v>2</v>
      </c>
      <c r="N895" s="8">
        <v>80.59</v>
      </c>
      <c r="O895" s="8">
        <f>SalesDataTable[[#This Row],[Units Sold]]*SalesDataTable[[#This Row],[Unit Price]]</f>
        <v>161.18</v>
      </c>
      <c r="P895" s="9">
        <v>0.05</v>
      </c>
      <c r="Q895" s="21">
        <f>SalesDataTable[[#This Row],[Units Sold]]*SalesDataTable[[#This Row],[Unit Price]]*SalesDataTable[[#This Row],[Discount %]]</f>
        <v>8.0590000000000011</v>
      </c>
      <c r="R895" s="8">
        <v>41.44</v>
      </c>
      <c r="S895" s="8">
        <f t="shared" si="52"/>
        <v>153.12100000000001</v>
      </c>
      <c r="T895" s="8">
        <f t="shared" si="53"/>
        <v>82.88</v>
      </c>
      <c r="U895" s="8">
        <f t="shared" si="54"/>
        <v>70.241000000000014</v>
      </c>
      <c r="V895" s="10">
        <f t="shared" si="55"/>
        <v>0.45872871781140412</v>
      </c>
    </row>
    <row r="896" spans="1:22" ht="15.6" x14ac:dyDescent="0.3">
      <c r="A896" s="3">
        <v>2089</v>
      </c>
      <c r="B896" s="4">
        <v>46166</v>
      </c>
      <c r="C896" s="5">
        <f>YEAR(SalesDataTable[[#This Row],[Order Date]])</f>
        <v>2026</v>
      </c>
      <c r="D896" s="6" t="str">
        <f>"Q"&amp;ROUNDUP(MONTH(SalesDataTable[[#This Row],[Order Date]])/3,0)</f>
        <v>Q2</v>
      </c>
      <c r="E896" s="5">
        <f>MONTH(SalesDataTable[[#This Row],[Order Date]])</f>
        <v>5</v>
      </c>
      <c r="F896" s="6" t="str">
        <f>TEXT(SalesDataTable[[#This Row],[Order Date]],"MMM")</f>
        <v>May</v>
      </c>
      <c r="G896" s="5" t="s">
        <v>20</v>
      </c>
      <c r="H896" s="5" t="s">
        <v>70</v>
      </c>
      <c r="I896" s="5" t="s">
        <v>48</v>
      </c>
      <c r="J896" s="5" t="s">
        <v>33</v>
      </c>
      <c r="K896" s="5" t="s">
        <v>54</v>
      </c>
      <c r="L896" s="5" t="s">
        <v>62</v>
      </c>
      <c r="M896" s="7">
        <v>3</v>
      </c>
      <c r="N896" s="8">
        <v>35.75</v>
      </c>
      <c r="O896" s="8">
        <f>SalesDataTable[[#This Row],[Units Sold]]*SalesDataTable[[#This Row],[Unit Price]]</f>
        <v>107.25</v>
      </c>
      <c r="P896" s="9">
        <v>0.15</v>
      </c>
      <c r="Q896" s="21">
        <f>SalesDataTable[[#This Row],[Units Sold]]*SalesDataTable[[#This Row],[Unit Price]]*SalesDataTable[[#This Row],[Discount %]]</f>
        <v>16.087499999999999</v>
      </c>
      <c r="R896" s="8">
        <v>13.54</v>
      </c>
      <c r="S896" s="8">
        <f t="shared" si="52"/>
        <v>91.162499999999994</v>
      </c>
      <c r="T896" s="8">
        <f t="shared" si="53"/>
        <v>40.619999999999997</v>
      </c>
      <c r="U896" s="8">
        <f t="shared" si="54"/>
        <v>50.542499999999997</v>
      </c>
      <c r="V896" s="10">
        <f t="shared" si="55"/>
        <v>0.55442204853969557</v>
      </c>
    </row>
    <row r="897" spans="1:22" ht="15.6" x14ac:dyDescent="0.3">
      <c r="A897" s="3">
        <v>2446</v>
      </c>
      <c r="B897" s="4">
        <v>46166</v>
      </c>
      <c r="C897" s="5">
        <f>YEAR(SalesDataTable[[#This Row],[Order Date]])</f>
        <v>2026</v>
      </c>
      <c r="D897" s="6" t="str">
        <f>"Q"&amp;ROUNDUP(MONTH(SalesDataTable[[#This Row],[Order Date]])/3,0)</f>
        <v>Q2</v>
      </c>
      <c r="E897" s="5">
        <f>MONTH(SalesDataTable[[#This Row],[Order Date]])</f>
        <v>5</v>
      </c>
      <c r="F897" s="6" t="str">
        <f>TEXT(SalesDataTable[[#This Row],[Order Date]],"MMM")</f>
        <v>May</v>
      </c>
      <c r="G897" s="5" t="s">
        <v>26</v>
      </c>
      <c r="H897" s="5" t="s">
        <v>63</v>
      </c>
      <c r="I897" s="5" t="s">
        <v>22</v>
      </c>
      <c r="J897" s="5" t="s">
        <v>33</v>
      </c>
      <c r="K897" s="5" t="s">
        <v>43</v>
      </c>
      <c r="L897" s="5" t="s">
        <v>49</v>
      </c>
      <c r="M897" s="7">
        <v>5</v>
      </c>
      <c r="N897" s="8">
        <v>195.78</v>
      </c>
      <c r="O897" s="8">
        <f>SalesDataTable[[#This Row],[Units Sold]]*SalesDataTable[[#This Row],[Unit Price]]</f>
        <v>978.9</v>
      </c>
      <c r="P897" s="9">
        <v>0.1</v>
      </c>
      <c r="Q897" s="21">
        <f>SalesDataTable[[#This Row],[Units Sold]]*SalesDataTable[[#This Row],[Unit Price]]*SalesDataTable[[#This Row],[Discount %]]</f>
        <v>97.89</v>
      </c>
      <c r="R897" s="8">
        <v>101.98</v>
      </c>
      <c r="S897" s="8">
        <f t="shared" si="52"/>
        <v>881.01</v>
      </c>
      <c r="T897" s="8">
        <f t="shared" si="53"/>
        <v>509.90000000000003</v>
      </c>
      <c r="U897" s="8">
        <f t="shared" si="54"/>
        <v>371.10999999999996</v>
      </c>
      <c r="V897" s="10">
        <f t="shared" si="55"/>
        <v>0.4212324491208953</v>
      </c>
    </row>
    <row r="898" spans="1:22" ht="15.6" x14ac:dyDescent="0.3">
      <c r="A898" s="3">
        <v>2847</v>
      </c>
      <c r="B898" s="4">
        <v>46166</v>
      </c>
      <c r="C898" s="5">
        <f>YEAR(SalesDataTable[[#This Row],[Order Date]])</f>
        <v>2026</v>
      </c>
      <c r="D898" s="6" t="str">
        <f>"Q"&amp;ROUNDUP(MONTH(SalesDataTable[[#This Row],[Order Date]])/3,0)</f>
        <v>Q2</v>
      </c>
      <c r="E898" s="5">
        <f>MONTH(SalesDataTable[[#This Row],[Order Date]])</f>
        <v>5</v>
      </c>
      <c r="F898" s="6" t="str">
        <f>TEXT(SalesDataTable[[#This Row],[Order Date]],"MMM")</f>
        <v>May</v>
      </c>
      <c r="G898" s="5" t="s">
        <v>40</v>
      </c>
      <c r="H898" s="5" t="s">
        <v>67</v>
      </c>
      <c r="I898" s="5" t="s">
        <v>22</v>
      </c>
      <c r="J898" s="5" t="s">
        <v>23</v>
      </c>
      <c r="K898" s="5" t="s">
        <v>43</v>
      </c>
      <c r="L898" s="5" t="s">
        <v>71</v>
      </c>
      <c r="M898" s="7">
        <v>2</v>
      </c>
      <c r="N898" s="8">
        <v>125.95</v>
      </c>
      <c r="O898" s="8">
        <f>SalesDataTable[[#This Row],[Units Sold]]*SalesDataTable[[#This Row],[Unit Price]]</f>
        <v>251.9</v>
      </c>
      <c r="P898" s="9">
        <v>0.05</v>
      </c>
      <c r="Q898" s="21">
        <f>SalesDataTable[[#This Row],[Units Sold]]*SalesDataTable[[#This Row],[Unit Price]]*SalesDataTable[[#This Row],[Discount %]]</f>
        <v>12.595000000000001</v>
      </c>
      <c r="R898" s="8">
        <v>61.74</v>
      </c>
      <c r="S898" s="8">
        <f t="shared" ref="S898:S961" si="56">M898*N898*(1-P898)</f>
        <v>239.30500000000001</v>
      </c>
      <c r="T898" s="8">
        <f t="shared" ref="T898:T961" si="57">M898*R898</f>
        <v>123.48</v>
      </c>
      <c r="U898" s="8">
        <f t="shared" ref="U898:U961" si="58">S898-T898</f>
        <v>115.825</v>
      </c>
      <c r="V898" s="10">
        <f t="shared" ref="V898:V961" si="59">IFERROR(U898/S898,0)</f>
        <v>0.48400576669940032</v>
      </c>
    </row>
    <row r="899" spans="1:22" ht="15.6" x14ac:dyDescent="0.3">
      <c r="A899" s="3">
        <v>3454</v>
      </c>
      <c r="B899" s="4">
        <v>46166</v>
      </c>
      <c r="C899" s="5">
        <f>YEAR(SalesDataTable[[#This Row],[Order Date]])</f>
        <v>2026</v>
      </c>
      <c r="D899" s="6" t="str">
        <f>"Q"&amp;ROUNDUP(MONTH(SalesDataTable[[#This Row],[Order Date]])/3,0)</f>
        <v>Q2</v>
      </c>
      <c r="E899" s="5">
        <f>MONTH(SalesDataTable[[#This Row],[Order Date]])</f>
        <v>5</v>
      </c>
      <c r="F899" s="6" t="str">
        <f>TEXT(SalesDataTable[[#This Row],[Order Date]],"MMM")</f>
        <v>May</v>
      </c>
      <c r="G899" s="5" t="s">
        <v>40</v>
      </c>
      <c r="H899" s="5" t="s">
        <v>51</v>
      </c>
      <c r="I899" s="5" t="s">
        <v>22</v>
      </c>
      <c r="J899" s="5" t="s">
        <v>33</v>
      </c>
      <c r="K899" s="5" t="s">
        <v>54</v>
      </c>
      <c r="L899" s="5" t="s">
        <v>55</v>
      </c>
      <c r="M899" s="7">
        <v>2</v>
      </c>
      <c r="N899" s="8">
        <v>41.32</v>
      </c>
      <c r="O899" s="8">
        <f>SalesDataTable[[#This Row],[Units Sold]]*SalesDataTable[[#This Row],[Unit Price]]</f>
        <v>82.64</v>
      </c>
      <c r="P899" s="9">
        <v>0</v>
      </c>
      <c r="Q899" s="21">
        <f>SalesDataTable[[#This Row],[Units Sold]]*SalesDataTable[[#This Row],[Unit Price]]*SalesDataTable[[#This Row],[Discount %]]</f>
        <v>0</v>
      </c>
      <c r="R899" s="8">
        <v>14.91</v>
      </c>
      <c r="S899" s="8">
        <f t="shared" si="56"/>
        <v>82.64</v>
      </c>
      <c r="T899" s="8">
        <f t="shared" si="57"/>
        <v>29.82</v>
      </c>
      <c r="U899" s="8">
        <f t="shared" si="58"/>
        <v>52.82</v>
      </c>
      <c r="V899" s="10">
        <f t="shared" si="59"/>
        <v>0.63915779283639884</v>
      </c>
    </row>
    <row r="900" spans="1:22" ht="15.6" x14ac:dyDescent="0.3">
      <c r="A900" s="3">
        <v>4472</v>
      </c>
      <c r="B900" s="4">
        <v>46166</v>
      </c>
      <c r="C900" s="5">
        <f>YEAR(SalesDataTable[[#This Row],[Order Date]])</f>
        <v>2026</v>
      </c>
      <c r="D900" s="6" t="str">
        <f>"Q"&amp;ROUNDUP(MONTH(SalesDataTable[[#This Row],[Order Date]])/3,0)</f>
        <v>Q2</v>
      </c>
      <c r="E900" s="5">
        <f>MONTH(SalesDataTable[[#This Row],[Order Date]])</f>
        <v>5</v>
      </c>
      <c r="F900" s="6" t="str">
        <f>TEXT(SalesDataTable[[#This Row],[Order Date]],"MMM")</f>
        <v>May</v>
      </c>
      <c r="G900" s="5" t="s">
        <v>40</v>
      </c>
      <c r="H900" s="5" t="s">
        <v>53</v>
      </c>
      <c r="I900" s="5" t="s">
        <v>48</v>
      </c>
      <c r="J900" s="5" t="s">
        <v>33</v>
      </c>
      <c r="K900" s="5" t="s">
        <v>29</v>
      </c>
      <c r="L900" s="5" t="s">
        <v>37</v>
      </c>
      <c r="M900" s="7">
        <v>2</v>
      </c>
      <c r="N900" s="8">
        <v>144.01</v>
      </c>
      <c r="O900" s="8">
        <f>SalesDataTable[[#This Row],[Units Sold]]*SalesDataTable[[#This Row],[Unit Price]]</f>
        <v>288.02</v>
      </c>
      <c r="P900" s="9">
        <v>0</v>
      </c>
      <c r="Q900" s="21">
        <f>SalesDataTable[[#This Row],[Units Sold]]*SalesDataTable[[#This Row],[Unit Price]]*SalesDataTable[[#This Row],[Discount %]]</f>
        <v>0</v>
      </c>
      <c r="R900" s="8">
        <v>79.37</v>
      </c>
      <c r="S900" s="8">
        <f t="shared" si="56"/>
        <v>288.02</v>
      </c>
      <c r="T900" s="8">
        <f t="shared" si="57"/>
        <v>158.74</v>
      </c>
      <c r="U900" s="8">
        <f t="shared" si="58"/>
        <v>129.27999999999997</v>
      </c>
      <c r="V900" s="10">
        <f t="shared" si="59"/>
        <v>0.44885771821401282</v>
      </c>
    </row>
    <row r="901" spans="1:22" ht="15.6" x14ac:dyDescent="0.3">
      <c r="A901" s="3">
        <v>4852</v>
      </c>
      <c r="B901" s="4">
        <v>46166</v>
      </c>
      <c r="C901" s="5">
        <f>YEAR(SalesDataTable[[#This Row],[Order Date]])</f>
        <v>2026</v>
      </c>
      <c r="D901" s="6" t="str">
        <f>"Q"&amp;ROUNDUP(MONTH(SalesDataTable[[#This Row],[Order Date]])/3,0)</f>
        <v>Q2</v>
      </c>
      <c r="E901" s="5">
        <f>MONTH(SalesDataTable[[#This Row],[Order Date]])</f>
        <v>5</v>
      </c>
      <c r="F901" s="6" t="str">
        <f>TEXT(SalesDataTable[[#This Row],[Order Date]],"MMM")</f>
        <v>May</v>
      </c>
      <c r="G901" s="5" t="s">
        <v>20</v>
      </c>
      <c r="H901" s="5" t="s">
        <v>70</v>
      </c>
      <c r="I901" s="5" t="s">
        <v>22</v>
      </c>
      <c r="J901" s="5" t="s">
        <v>36</v>
      </c>
      <c r="K901" s="5" t="s">
        <v>24</v>
      </c>
      <c r="L901" s="5" t="s">
        <v>42</v>
      </c>
      <c r="M901" s="7">
        <v>2</v>
      </c>
      <c r="N901" s="8">
        <v>51.17</v>
      </c>
      <c r="O901" s="8">
        <f>SalesDataTable[[#This Row],[Units Sold]]*SalesDataTable[[#This Row],[Unit Price]]</f>
        <v>102.34</v>
      </c>
      <c r="P901" s="9">
        <v>0.05</v>
      </c>
      <c r="Q901" s="21">
        <f>SalesDataTable[[#This Row],[Units Sold]]*SalesDataTable[[#This Row],[Unit Price]]*SalesDataTable[[#This Row],[Discount %]]</f>
        <v>5.1170000000000009</v>
      </c>
      <c r="R901" s="8">
        <v>21.97</v>
      </c>
      <c r="S901" s="8">
        <f t="shared" si="56"/>
        <v>97.222999999999999</v>
      </c>
      <c r="T901" s="8">
        <f t="shared" si="57"/>
        <v>43.94</v>
      </c>
      <c r="U901" s="8">
        <f t="shared" si="58"/>
        <v>53.283000000000001</v>
      </c>
      <c r="V901" s="10">
        <f t="shared" si="59"/>
        <v>0.54804932989107513</v>
      </c>
    </row>
    <row r="902" spans="1:22" ht="15.6" x14ac:dyDescent="0.3">
      <c r="A902" s="3">
        <v>4959</v>
      </c>
      <c r="B902" s="4">
        <v>46166</v>
      </c>
      <c r="C902" s="5">
        <f>YEAR(SalesDataTable[[#This Row],[Order Date]])</f>
        <v>2026</v>
      </c>
      <c r="D902" s="6" t="str">
        <f>"Q"&amp;ROUNDUP(MONTH(SalesDataTable[[#This Row],[Order Date]])/3,0)</f>
        <v>Q2</v>
      </c>
      <c r="E902" s="5">
        <f>MONTH(SalesDataTable[[#This Row],[Order Date]])</f>
        <v>5</v>
      </c>
      <c r="F902" s="6" t="str">
        <f>TEXT(SalesDataTable[[#This Row],[Order Date]],"MMM")</f>
        <v>May</v>
      </c>
      <c r="G902" s="5" t="s">
        <v>20</v>
      </c>
      <c r="H902" s="5" t="s">
        <v>21</v>
      </c>
      <c r="I902" s="5" t="s">
        <v>28</v>
      </c>
      <c r="J902" s="5" t="s">
        <v>36</v>
      </c>
      <c r="K902" s="5" t="s">
        <v>43</v>
      </c>
      <c r="L902" s="5" t="s">
        <v>60</v>
      </c>
      <c r="M902" s="7">
        <v>6</v>
      </c>
      <c r="N902" s="8">
        <v>83.58</v>
      </c>
      <c r="O902" s="8">
        <f>SalesDataTable[[#This Row],[Units Sold]]*SalesDataTable[[#This Row],[Unit Price]]</f>
        <v>501.48</v>
      </c>
      <c r="P902" s="9">
        <v>0.2</v>
      </c>
      <c r="Q902" s="21">
        <f>SalesDataTable[[#This Row],[Units Sold]]*SalesDataTable[[#This Row],[Unit Price]]*SalesDataTable[[#This Row],[Discount %]]</f>
        <v>100.29600000000001</v>
      </c>
      <c r="R902" s="8">
        <v>40.5</v>
      </c>
      <c r="S902" s="8">
        <f t="shared" si="56"/>
        <v>401.18400000000003</v>
      </c>
      <c r="T902" s="8">
        <f t="shared" si="57"/>
        <v>243</v>
      </c>
      <c r="U902" s="8">
        <f t="shared" si="58"/>
        <v>158.18400000000003</v>
      </c>
      <c r="V902" s="10">
        <f t="shared" si="59"/>
        <v>0.39429289303661169</v>
      </c>
    </row>
    <row r="903" spans="1:22" ht="15.6" x14ac:dyDescent="0.3">
      <c r="A903" s="3">
        <v>5056</v>
      </c>
      <c r="B903" s="4">
        <v>46166</v>
      </c>
      <c r="C903" s="5">
        <f>YEAR(SalesDataTable[[#This Row],[Order Date]])</f>
        <v>2026</v>
      </c>
      <c r="D903" s="6" t="str">
        <f>"Q"&amp;ROUNDUP(MONTH(SalesDataTable[[#This Row],[Order Date]])/3,0)</f>
        <v>Q2</v>
      </c>
      <c r="E903" s="5">
        <f>MONTH(SalesDataTable[[#This Row],[Order Date]])</f>
        <v>5</v>
      </c>
      <c r="F903" s="6" t="str">
        <f>TEXT(SalesDataTable[[#This Row],[Order Date]],"MMM")</f>
        <v>May</v>
      </c>
      <c r="G903" s="5" t="s">
        <v>31</v>
      </c>
      <c r="H903" s="5" t="s">
        <v>72</v>
      </c>
      <c r="I903" s="5" t="s">
        <v>48</v>
      </c>
      <c r="J903" s="5" t="s">
        <v>23</v>
      </c>
      <c r="K903" s="5" t="s">
        <v>43</v>
      </c>
      <c r="L903" s="5" t="s">
        <v>60</v>
      </c>
      <c r="M903" s="7">
        <v>2</v>
      </c>
      <c r="N903" s="8">
        <v>80.010000000000005</v>
      </c>
      <c r="O903" s="8">
        <f>SalesDataTable[[#This Row],[Units Sold]]*SalesDataTable[[#This Row],[Unit Price]]</f>
        <v>160.02000000000001</v>
      </c>
      <c r="P903" s="9">
        <v>0</v>
      </c>
      <c r="Q903" s="21">
        <f>SalesDataTable[[#This Row],[Units Sold]]*SalesDataTable[[#This Row],[Unit Price]]*SalesDataTable[[#This Row],[Discount %]]</f>
        <v>0</v>
      </c>
      <c r="R903" s="8">
        <v>38.54</v>
      </c>
      <c r="S903" s="8">
        <f t="shared" si="56"/>
        <v>160.02000000000001</v>
      </c>
      <c r="T903" s="8">
        <f t="shared" si="57"/>
        <v>77.08</v>
      </c>
      <c r="U903" s="8">
        <f t="shared" si="58"/>
        <v>82.940000000000012</v>
      </c>
      <c r="V903" s="10">
        <f t="shared" si="59"/>
        <v>0.51831021122359711</v>
      </c>
    </row>
    <row r="904" spans="1:22" ht="15.6" x14ac:dyDescent="0.3">
      <c r="A904" s="3">
        <v>1152</v>
      </c>
      <c r="B904" s="4">
        <v>46167</v>
      </c>
      <c r="C904" s="5">
        <f>YEAR(SalesDataTable[[#This Row],[Order Date]])</f>
        <v>2026</v>
      </c>
      <c r="D904" s="6" t="str">
        <f>"Q"&amp;ROUNDUP(MONTH(SalesDataTable[[#This Row],[Order Date]])/3,0)</f>
        <v>Q2</v>
      </c>
      <c r="E904" s="5">
        <f>MONTH(SalesDataTable[[#This Row],[Order Date]])</f>
        <v>5</v>
      </c>
      <c r="F904" s="6" t="str">
        <f>TEXT(SalesDataTable[[#This Row],[Order Date]],"MMM")</f>
        <v>May</v>
      </c>
      <c r="G904" s="5" t="s">
        <v>40</v>
      </c>
      <c r="H904" s="5" t="s">
        <v>51</v>
      </c>
      <c r="I904" s="5" t="s">
        <v>22</v>
      </c>
      <c r="J904" s="5" t="s">
        <v>33</v>
      </c>
      <c r="K904" s="5" t="s">
        <v>29</v>
      </c>
      <c r="L904" s="5" t="s">
        <v>30</v>
      </c>
      <c r="M904" s="7">
        <v>2</v>
      </c>
      <c r="N904" s="8">
        <v>94.4</v>
      </c>
      <c r="O904" s="8">
        <f>SalesDataTable[[#This Row],[Units Sold]]*SalesDataTable[[#This Row],[Unit Price]]</f>
        <v>188.8</v>
      </c>
      <c r="P904" s="9">
        <v>0</v>
      </c>
      <c r="Q904" s="21">
        <f>SalesDataTable[[#This Row],[Units Sold]]*SalesDataTable[[#This Row],[Unit Price]]*SalesDataTable[[#This Row],[Discount %]]</f>
        <v>0</v>
      </c>
      <c r="R904" s="8">
        <v>46.39</v>
      </c>
      <c r="S904" s="8">
        <f t="shared" si="56"/>
        <v>188.8</v>
      </c>
      <c r="T904" s="8">
        <f t="shared" si="57"/>
        <v>92.78</v>
      </c>
      <c r="U904" s="8">
        <f t="shared" si="58"/>
        <v>96.02000000000001</v>
      </c>
      <c r="V904" s="10">
        <f t="shared" si="59"/>
        <v>0.50858050847457625</v>
      </c>
    </row>
    <row r="905" spans="1:22" ht="15.6" x14ac:dyDescent="0.3">
      <c r="A905" s="3">
        <v>3919</v>
      </c>
      <c r="B905" s="4">
        <v>46167</v>
      </c>
      <c r="C905" s="5">
        <f>YEAR(SalesDataTable[[#This Row],[Order Date]])</f>
        <v>2026</v>
      </c>
      <c r="D905" s="6" t="str">
        <f>"Q"&amp;ROUNDUP(MONTH(SalesDataTable[[#This Row],[Order Date]])/3,0)</f>
        <v>Q2</v>
      </c>
      <c r="E905" s="5">
        <f>MONTH(SalesDataTable[[#This Row],[Order Date]])</f>
        <v>5</v>
      </c>
      <c r="F905" s="6" t="str">
        <f>TEXT(SalesDataTable[[#This Row],[Order Date]],"MMM")</f>
        <v>May</v>
      </c>
      <c r="G905" s="5" t="s">
        <v>31</v>
      </c>
      <c r="H905" s="5" t="s">
        <v>32</v>
      </c>
      <c r="I905" s="5" t="s">
        <v>39</v>
      </c>
      <c r="J905" s="5" t="s">
        <v>36</v>
      </c>
      <c r="K905" s="5" t="s">
        <v>29</v>
      </c>
      <c r="L905" s="5" t="s">
        <v>57</v>
      </c>
      <c r="M905" s="7">
        <v>6</v>
      </c>
      <c r="N905" s="8">
        <v>157.33000000000001</v>
      </c>
      <c r="O905" s="8">
        <f>SalesDataTable[[#This Row],[Units Sold]]*SalesDataTable[[#This Row],[Unit Price]]</f>
        <v>943.98</v>
      </c>
      <c r="P905" s="9">
        <v>0</v>
      </c>
      <c r="Q905" s="21">
        <f>SalesDataTable[[#This Row],[Units Sold]]*SalesDataTable[[#This Row],[Unit Price]]*SalesDataTable[[#This Row],[Discount %]]</f>
        <v>0</v>
      </c>
      <c r="R905" s="8">
        <v>78.849999999999994</v>
      </c>
      <c r="S905" s="8">
        <f t="shared" si="56"/>
        <v>943.98</v>
      </c>
      <c r="T905" s="8">
        <f t="shared" si="57"/>
        <v>473.09999999999997</v>
      </c>
      <c r="U905" s="8">
        <f t="shared" si="58"/>
        <v>470.88000000000005</v>
      </c>
      <c r="V905" s="10">
        <f t="shared" si="59"/>
        <v>0.4988241276298227</v>
      </c>
    </row>
    <row r="906" spans="1:22" ht="15.6" x14ac:dyDescent="0.3">
      <c r="A906" s="3">
        <v>4202</v>
      </c>
      <c r="B906" s="4">
        <v>46167</v>
      </c>
      <c r="C906" s="5">
        <f>YEAR(SalesDataTable[[#This Row],[Order Date]])</f>
        <v>2026</v>
      </c>
      <c r="D906" s="6" t="str">
        <f>"Q"&amp;ROUNDUP(MONTH(SalesDataTable[[#This Row],[Order Date]])/3,0)</f>
        <v>Q2</v>
      </c>
      <c r="E906" s="5">
        <f>MONTH(SalesDataTable[[#This Row],[Order Date]])</f>
        <v>5</v>
      </c>
      <c r="F906" s="6" t="str">
        <f>TEXT(SalesDataTable[[#This Row],[Order Date]],"MMM")</f>
        <v>May</v>
      </c>
      <c r="G906" s="5" t="s">
        <v>31</v>
      </c>
      <c r="H906" s="5" t="s">
        <v>38</v>
      </c>
      <c r="I906" s="5" t="s">
        <v>22</v>
      </c>
      <c r="J906" s="5" t="s">
        <v>33</v>
      </c>
      <c r="K906" s="5" t="s">
        <v>43</v>
      </c>
      <c r="L906" s="5" t="s">
        <v>71</v>
      </c>
      <c r="M906" s="7">
        <v>1</v>
      </c>
      <c r="N906" s="8">
        <v>125.44</v>
      </c>
      <c r="O906" s="8">
        <f>SalesDataTable[[#This Row],[Units Sold]]*SalesDataTable[[#This Row],[Unit Price]]</f>
        <v>125.44</v>
      </c>
      <c r="P906" s="9">
        <v>0</v>
      </c>
      <c r="Q906" s="21">
        <f>SalesDataTable[[#This Row],[Units Sold]]*SalesDataTable[[#This Row],[Unit Price]]*SalesDataTable[[#This Row],[Discount %]]</f>
        <v>0</v>
      </c>
      <c r="R906" s="8">
        <v>59.92</v>
      </c>
      <c r="S906" s="8">
        <f t="shared" si="56"/>
        <v>125.44</v>
      </c>
      <c r="T906" s="8">
        <f t="shared" si="57"/>
        <v>59.92</v>
      </c>
      <c r="U906" s="8">
        <f t="shared" si="58"/>
        <v>65.52</v>
      </c>
      <c r="V906" s="10">
        <f t="shared" si="59"/>
        <v>0.5223214285714286</v>
      </c>
    </row>
    <row r="907" spans="1:22" ht="15.6" x14ac:dyDescent="0.3">
      <c r="A907" s="3">
        <v>4274</v>
      </c>
      <c r="B907" s="4">
        <v>46167</v>
      </c>
      <c r="C907" s="5">
        <f>YEAR(SalesDataTable[[#This Row],[Order Date]])</f>
        <v>2026</v>
      </c>
      <c r="D907" s="6" t="str">
        <f>"Q"&amp;ROUNDUP(MONTH(SalesDataTable[[#This Row],[Order Date]])/3,0)</f>
        <v>Q2</v>
      </c>
      <c r="E907" s="5">
        <f>MONTH(SalesDataTable[[#This Row],[Order Date]])</f>
        <v>5</v>
      </c>
      <c r="F907" s="6" t="str">
        <f>TEXT(SalesDataTable[[#This Row],[Order Date]],"MMM")</f>
        <v>May</v>
      </c>
      <c r="G907" s="5" t="s">
        <v>26</v>
      </c>
      <c r="H907" s="5" t="s">
        <v>63</v>
      </c>
      <c r="I907" s="5" t="s">
        <v>48</v>
      </c>
      <c r="J907" s="5" t="s">
        <v>23</v>
      </c>
      <c r="K907" s="5" t="s">
        <v>54</v>
      </c>
      <c r="L907" s="5" t="s">
        <v>62</v>
      </c>
      <c r="M907" s="7">
        <v>2</v>
      </c>
      <c r="N907" s="8">
        <v>36.18</v>
      </c>
      <c r="O907" s="8">
        <f>SalesDataTable[[#This Row],[Units Sold]]*SalesDataTable[[#This Row],[Unit Price]]</f>
        <v>72.36</v>
      </c>
      <c r="P907" s="9">
        <v>0</v>
      </c>
      <c r="Q907" s="21">
        <f>SalesDataTable[[#This Row],[Units Sold]]*SalesDataTable[[#This Row],[Unit Price]]*SalesDataTable[[#This Row],[Discount %]]</f>
        <v>0</v>
      </c>
      <c r="R907" s="8">
        <v>13.71</v>
      </c>
      <c r="S907" s="8">
        <f t="shared" si="56"/>
        <v>72.36</v>
      </c>
      <c r="T907" s="8">
        <f t="shared" si="57"/>
        <v>27.42</v>
      </c>
      <c r="U907" s="8">
        <f t="shared" si="58"/>
        <v>44.94</v>
      </c>
      <c r="V907" s="10">
        <f t="shared" si="59"/>
        <v>0.62106135986733002</v>
      </c>
    </row>
    <row r="908" spans="1:22" ht="15.6" x14ac:dyDescent="0.3">
      <c r="A908" s="3">
        <v>4364</v>
      </c>
      <c r="B908" s="4">
        <v>46167</v>
      </c>
      <c r="C908" s="5">
        <f>YEAR(SalesDataTable[[#This Row],[Order Date]])</f>
        <v>2026</v>
      </c>
      <c r="D908" s="6" t="str">
        <f>"Q"&amp;ROUNDUP(MONTH(SalesDataTable[[#This Row],[Order Date]])/3,0)</f>
        <v>Q2</v>
      </c>
      <c r="E908" s="5">
        <f>MONTH(SalesDataTable[[#This Row],[Order Date]])</f>
        <v>5</v>
      </c>
      <c r="F908" s="6" t="str">
        <f>TEXT(SalesDataTable[[#This Row],[Order Date]],"MMM")</f>
        <v>May</v>
      </c>
      <c r="G908" s="5" t="s">
        <v>20</v>
      </c>
      <c r="H908" s="5" t="s">
        <v>70</v>
      </c>
      <c r="I908" s="5" t="s">
        <v>39</v>
      </c>
      <c r="J908" s="5" t="s">
        <v>23</v>
      </c>
      <c r="K908" s="5" t="s">
        <v>54</v>
      </c>
      <c r="L908" s="5" t="s">
        <v>55</v>
      </c>
      <c r="M908" s="7">
        <v>1</v>
      </c>
      <c r="N908" s="8">
        <v>41</v>
      </c>
      <c r="O908" s="8">
        <f>SalesDataTable[[#This Row],[Units Sold]]*SalesDataTable[[#This Row],[Unit Price]]</f>
        <v>41</v>
      </c>
      <c r="P908" s="9">
        <v>0.05</v>
      </c>
      <c r="Q908" s="21">
        <f>SalesDataTable[[#This Row],[Units Sold]]*SalesDataTable[[#This Row],[Unit Price]]*SalesDataTable[[#This Row],[Discount %]]</f>
        <v>2.0500000000000003</v>
      </c>
      <c r="R908" s="8">
        <v>14.51</v>
      </c>
      <c r="S908" s="8">
        <f t="shared" si="56"/>
        <v>38.949999999999996</v>
      </c>
      <c r="T908" s="8">
        <f t="shared" si="57"/>
        <v>14.51</v>
      </c>
      <c r="U908" s="8">
        <f t="shared" si="58"/>
        <v>24.439999999999998</v>
      </c>
      <c r="V908" s="10">
        <f t="shared" si="59"/>
        <v>0.62747111681643131</v>
      </c>
    </row>
    <row r="909" spans="1:22" ht="15.6" x14ac:dyDescent="0.3">
      <c r="A909" s="3">
        <v>4896</v>
      </c>
      <c r="B909" s="4">
        <v>46167</v>
      </c>
      <c r="C909" s="5">
        <f>YEAR(SalesDataTable[[#This Row],[Order Date]])</f>
        <v>2026</v>
      </c>
      <c r="D909" s="6" t="str">
        <f>"Q"&amp;ROUNDUP(MONTH(SalesDataTable[[#This Row],[Order Date]])/3,0)</f>
        <v>Q2</v>
      </c>
      <c r="E909" s="5">
        <f>MONTH(SalesDataTable[[#This Row],[Order Date]])</f>
        <v>5</v>
      </c>
      <c r="F909" s="6" t="str">
        <f>TEXT(SalesDataTable[[#This Row],[Order Date]],"MMM")</f>
        <v>May</v>
      </c>
      <c r="G909" s="5" t="s">
        <v>31</v>
      </c>
      <c r="H909" s="5" t="s">
        <v>45</v>
      </c>
      <c r="I909" s="5" t="s">
        <v>22</v>
      </c>
      <c r="J909" s="5" t="s">
        <v>23</v>
      </c>
      <c r="K909" s="5" t="s">
        <v>29</v>
      </c>
      <c r="L909" s="5" t="s">
        <v>66</v>
      </c>
      <c r="M909" s="7">
        <v>1</v>
      </c>
      <c r="N909" s="8">
        <v>72.33</v>
      </c>
      <c r="O909" s="8">
        <f>SalesDataTable[[#This Row],[Units Sold]]*SalesDataTable[[#This Row],[Unit Price]]</f>
        <v>72.33</v>
      </c>
      <c r="P909" s="9">
        <v>0.1</v>
      </c>
      <c r="Q909" s="21">
        <f>SalesDataTable[[#This Row],[Units Sold]]*SalesDataTable[[#This Row],[Unit Price]]*SalesDataTable[[#This Row],[Discount %]]</f>
        <v>7.2330000000000005</v>
      </c>
      <c r="R909" s="8">
        <v>32.61</v>
      </c>
      <c r="S909" s="8">
        <f t="shared" si="56"/>
        <v>65.096999999999994</v>
      </c>
      <c r="T909" s="8">
        <f t="shared" si="57"/>
        <v>32.61</v>
      </c>
      <c r="U909" s="8">
        <f t="shared" si="58"/>
        <v>32.486999999999995</v>
      </c>
      <c r="V909" s="10">
        <f t="shared" si="59"/>
        <v>0.49905525600258072</v>
      </c>
    </row>
    <row r="910" spans="1:22" ht="15.6" x14ac:dyDescent="0.3">
      <c r="A910" s="3">
        <v>5109</v>
      </c>
      <c r="B910" s="4">
        <v>46167</v>
      </c>
      <c r="C910" s="5">
        <f>YEAR(SalesDataTable[[#This Row],[Order Date]])</f>
        <v>2026</v>
      </c>
      <c r="D910" s="6" t="str">
        <f>"Q"&amp;ROUNDUP(MONTH(SalesDataTable[[#This Row],[Order Date]])/3,0)</f>
        <v>Q2</v>
      </c>
      <c r="E910" s="5">
        <f>MONTH(SalesDataTable[[#This Row],[Order Date]])</f>
        <v>5</v>
      </c>
      <c r="F910" s="6" t="str">
        <f>TEXT(SalesDataTable[[#This Row],[Order Date]],"MMM")</f>
        <v>May</v>
      </c>
      <c r="G910" s="5" t="s">
        <v>40</v>
      </c>
      <c r="H910" s="5" t="s">
        <v>41</v>
      </c>
      <c r="I910" s="5" t="s">
        <v>22</v>
      </c>
      <c r="J910" s="5" t="s">
        <v>36</v>
      </c>
      <c r="K910" s="5" t="s">
        <v>43</v>
      </c>
      <c r="L910" s="5" t="s">
        <v>71</v>
      </c>
      <c r="M910" s="7">
        <v>2</v>
      </c>
      <c r="N910" s="8">
        <v>125.42</v>
      </c>
      <c r="O910" s="8">
        <f>SalesDataTable[[#This Row],[Units Sold]]*SalesDataTable[[#This Row],[Unit Price]]</f>
        <v>250.84</v>
      </c>
      <c r="P910" s="9">
        <v>0</v>
      </c>
      <c r="Q910" s="21">
        <f>SalesDataTable[[#This Row],[Units Sold]]*SalesDataTable[[#This Row],[Unit Price]]*SalesDataTable[[#This Row],[Discount %]]</f>
        <v>0</v>
      </c>
      <c r="R910" s="8">
        <v>62.28</v>
      </c>
      <c r="S910" s="8">
        <f t="shared" si="56"/>
        <v>250.84</v>
      </c>
      <c r="T910" s="8">
        <f t="shared" si="57"/>
        <v>124.56</v>
      </c>
      <c r="U910" s="8">
        <f t="shared" si="58"/>
        <v>126.28</v>
      </c>
      <c r="V910" s="10">
        <f t="shared" si="59"/>
        <v>0.50342848030617127</v>
      </c>
    </row>
    <row r="911" spans="1:22" ht="15.6" x14ac:dyDescent="0.3">
      <c r="A911" s="3">
        <v>289</v>
      </c>
      <c r="B911" s="4">
        <v>46168</v>
      </c>
      <c r="C911" s="5">
        <f>YEAR(SalesDataTable[[#This Row],[Order Date]])</f>
        <v>2026</v>
      </c>
      <c r="D911" s="6" t="str">
        <f>"Q"&amp;ROUNDUP(MONTH(SalesDataTable[[#This Row],[Order Date]])/3,0)</f>
        <v>Q2</v>
      </c>
      <c r="E911" s="5">
        <f>MONTH(SalesDataTable[[#This Row],[Order Date]])</f>
        <v>5</v>
      </c>
      <c r="F911" s="6" t="str">
        <f>TEXT(SalesDataTable[[#This Row],[Order Date]],"MMM")</f>
        <v>May</v>
      </c>
      <c r="G911" s="5" t="s">
        <v>20</v>
      </c>
      <c r="H911" s="5" t="s">
        <v>70</v>
      </c>
      <c r="I911" s="5" t="s">
        <v>22</v>
      </c>
      <c r="J911" s="5" t="s">
        <v>36</v>
      </c>
      <c r="K911" s="5" t="s">
        <v>24</v>
      </c>
      <c r="L911" s="5" t="s">
        <v>46</v>
      </c>
      <c r="M911" s="7">
        <v>2</v>
      </c>
      <c r="N911" s="8">
        <v>41.29</v>
      </c>
      <c r="O911" s="8">
        <f>SalesDataTable[[#This Row],[Units Sold]]*SalesDataTable[[#This Row],[Unit Price]]</f>
        <v>82.58</v>
      </c>
      <c r="P911" s="9">
        <v>0.15</v>
      </c>
      <c r="Q911" s="21">
        <f>SalesDataTable[[#This Row],[Units Sold]]*SalesDataTable[[#This Row],[Unit Price]]*SalesDataTable[[#This Row],[Discount %]]</f>
        <v>12.386999999999999</v>
      </c>
      <c r="R911" s="8">
        <v>16.43</v>
      </c>
      <c r="S911" s="8">
        <f t="shared" si="56"/>
        <v>70.192999999999998</v>
      </c>
      <c r="T911" s="8">
        <f t="shared" si="57"/>
        <v>32.86</v>
      </c>
      <c r="U911" s="8">
        <f t="shared" si="58"/>
        <v>37.332999999999998</v>
      </c>
      <c r="V911" s="10">
        <f t="shared" si="59"/>
        <v>0.531862151496588</v>
      </c>
    </row>
    <row r="912" spans="1:22" ht="15.6" x14ac:dyDescent="0.3">
      <c r="A912" s="3">
        <v>4092</v>
      </c>
      <c r="B912" s="4">
        <v>46168</v>
      </c>
      <c r="C912" s="5">
        <f>YEAR(SalesDataTable[[#This Row],[Order Date]])</f>
        <v>2026</v>
      </c>
      <c r="D912" s="6" t="str">
        <f>"Q"&amp;ROUNDUP(MONTH(SalesDataTable[[#This Row],[Order Date]])/3,0)</f>
        <v>Q2</v>
      </c>
      <c r="E912" s="5">
        <f>MONTH(SalesDataTable[[#This Row],[Order Date]])</f>
        <v>5</v>
      </c>
      <c r="F912" s="6" t="str">
        <f>TEXT(SalesDataTable[[#This Row],[Order Date]],"MMM")</f>
        <v>May</v>
      </c>
      <c r="G912" s="5" t="s">
        <v>40</v>
      </c>
      <c r="H912" s="5" t="s">
        <v>53</v>
      </c>
      <c r="I912" s="5" t="s">
        <v>28</v>
      </c>
      <c r="J912" s="5" t="s">
        <v>36</v>
      </c>
      <c r="K912" s="5" t="s">
        <v>34</v>
      </c>
      <c r="L912" s="5" t="s">
        <v>64</v>
      </c>
      <c r="M912" s="7">
        <v>8</v>
      </c>
      <c r="N912" s="8">
        <v>131.4</v>
      </c>
      <c r="O912" s="8">
        <f>SalesDataTable[[#This Row],[Units Sold]]*SalesDataTable[[#This Row],[Unit Price]]</f>
        <v>1051.2</v>
      </c>
      <c r="P912" s="9">
        <v>0.05</v>
      </c>
      <c r="Q912" s="21">
        <f>SalesDataTable[[#This Row],[Units Sold]]*SalesDataTable[[#This Row],[Unit Price]]*SalesDataTable[[#This Row],[Discount %]]</f>
        <v>52.56</v>
      </c>
      <c r="R912" s="8">
        <v>66.489999999999995</v>
      </c>
      <c r="S912" s="8">
        <f t="shared" si="56"/>
        <v>998.64</v>
      </c>
      <c r="T912" s="8">
        <f t="shared" si="57"/>
        <v>531.91999999999996</v>
      </c>
      <c r="U912" s="8">
        <f t="shared" si="58"/>
        <v>466.72</v>
      </c>
      <c r="V912" s="10">
        <f t="shared" si="59"/>
        <v>0.46735560362092449</v>
      </c>
    </row>
    <row r="913" spans="1:22" ht="15.6" x14ac:dyDescent="0.3">
      <c r="A913" s="3">
        <v>4727</v>
      </c>
      <c r="B913" s="4">
        <v>46168</v>
      </c>
      <c r="C913" s="5">
        <f>YEAR(SalesDataTable[[#This Row],[Order Date]])</f>
        <v>2026</v>
      </c>
      <c r="D913" s="6" t="str">
        <f>"Q"&amp;ROUNDUP(MONTH(SalesDataTable[[#This Row],[Order Date]])/3,0)</f>
        <v>Q2</v>
      </c>
      <c r="E913" s="5">
        <f>MONTH(SalesDataTable[[#This Row],[Order Date]])</f>
        <v>5</v>
      </c>
      <c r="F913" s="6" t="str">
        <f>TEXT(SalesDataTable[[#This Row],[Order Date]],"MMM")</f>
        <v>May</v>
      </c>
      <c r="G913" s="5" t="s">
        <v>31</v>
      </c>
      <c r="H913" s="5" t="s">
        <v>72</v>
      </c>
      <c r="I913" s="5" t="s">
        <v>22</v>
      </c>
      <c r="J913" s="5" t="s">
        <v>33</v>
      </c>
      <c r="K913" s="5" t="s">
        <v>29</v>
      </c>
      <c r="L913" s="5" t="s">
        <v>37</v>
      </c>
      <c r="M913" s="7">
        <v>4</v>
      </c>
      <c r="N913" s="8">
        <v>140.66999999999999</v>
      </c>
      <c r="O913" s="8">
        <f>SalesDataTable[[#This Row],[Units Sold]]*SalesDataTable[[#This Row],[Unit Price]]</f>
        <v>562.67999999999995</v>
      </c>
      <c r="P913" s="9">
        <v>0</v>
      </c>
      <c r="Q913" s="21">
        <f>SalesDataTable[[#This Row],[Units Sold]]*SalesDataTable[[#This Row],[Unit Price]]*SalesDataTable[[#This Row],[Discount %]]</f>
        <v>0</v>
      </c>
      <c r="R913" s="8">
        <v>80.72</v>
      </c>
      <c r="S913" s="8">
        <f t="shared" si="56"/>
        <v>562.67999999999995</v>
      </c>
      <c r="T913" s="8">
        <f t="shared" si="57"/>
        <v>322.88</v>
      </c>
      <c r="U913" s="8">
        <f t="shared" si="58"/>
        <v>239.79999999999995</v>
      </c>
      <c r="V913" s="10">
        <f t="shared" si="59"/>
        <v>0.42617473519584842</v>
      </c>
    </row>
    <row r="914" spans="1:22" ht="15.6" x14ac:dyDescent="0.3">
      <c r="A914" s="3">
        <v>4753</v>
      </c>
      <c r="B914" s="4">
        <v>46168</v>
      </c>
      <c r="C914" s="5">
        <f>YEAR(SalesDataTable[[#This Row],[Order Date]])</f>
        <v>2026</v>
      </c>
      <c r="D914" s="6" t="str">
        <f>"Q"&amp;ROUNDUP(MONTH(SalesDataTable[[#This Row],[Order Date]])/3,0)</f>
        <v>Q2</v>
      </c>
      <c r="E914" s="5">
        <f>MONTH(SalesDataTable[[#This Row],[Order Date]])</f>
        <v>5</v>
      </c>
      <c r="F914" s="6" t="str">
        <f>TEXT(SalesDataTable[[#This Row],[Order Date]],"MMM")</f>
        <v>May</v>
      </c>
      <c r="G914" s="5" t="s">
        <v>40</v>
      </c>
      <c r="H914" s="5" t="s">
        <v>53</v>
      </c>
      <c r="I914" s="5" t="s">
        <v>22</v>
      </c>
      <c r="J914" s="5" t="s">
        <v>23</v>
      </c>
      <c r="K914" s="5" t="s">
        <v>54</v>
      </c>
      <c r="L914" s="5" t="s">
        <v>62</v>
      </c>
      <c r="M914" s="7">
        <v>1</v>
      </c>
      <c r="N914" s="8">
        <v>36.659999999999997</v>
      </c>
      <c r="O914" s="8">
        <f>SalesDataTable[[#This Row],[Units Sold]]*SalesDataTable[[#This Row],[Unit Price]]</f>
        <v>36.659999999999997</v>
      </c>
      <c r="P914" s="9">
        <v>0.05</v>
      </c>
      <c r="Q914" s="21">
        <f>SalesDataTable[[#This Row],[Units Sold]]*SalesDataTable[[#This Row],[Unit Price]]*SalesDataTable[[#This Row],[Discount %]]</f>
        <v>1.833</v>
      </c>
      <c r="R914" s="8">
        <v>13.51</v>
      </c>
      <c r="S914" s="8">
        <f t="shared" si="56"/>
        <v>34.826999999999998</v>
      </c>
      <c r="T914" s="8">
        <f t="shared" si="57"/>
        <v>13.51</v>
      </c>
      <c r="U914" s="8">
        <f t="shared" si="58"/>
        <v>21.317</v>
      </c>
      <c r="V914" s="10">
        <f t="shared" si="59"/>
        <v>0.61208257960777557</v>
      </c>
    </row>
    <row r="915" spans="1:22" ht="15.6" x14ac:dyDescent="0.3">
      <c r="A915" s="3">
        <v>942</v>
      </c>
      <c r="B915" s="4">
        <v>46169</v>
      </c>
      <c r="C915" s="5">
        <f>YEAR(SalesDataTable[[#This Row],[Order Date]])</f>
        <v>2026</v>
      </c>
      <c r="D915" s="6" t="str">
        <f>"Q"&amp;ROUNDUP(MONTH(SalesDataTable[[#This Row],[Order Date]])/3,0)</f>
        <v>Q2</v>
      </c>
      <c r="E915" s="5">
        <f>MONTH(SalesDataTable[[#This Row],[Order Date]])</f>
        <v>5</v>
      </c>
      <c r="F915" s="6" t="str">
        <f>TEXT(SalesDataTable[[#This Row],[Order Date]],"MMM")</f>
        <v>May</v>
      </c>
      <c r="G915" s="5" t="s">
        <v>40</v>
      </c>
      <c r="H915" s="5" t="s">
        <v>41</v>
      </c>
      <c r="I915" s="5" t="s">
        <v>22</v>
      </c>
      <c r="J915" s="5" t="s">
        <v>23</v>
      </c>
      <c r="K915" s="5" t="s">
        <v>34</v>
      </c>
      <c r="L915" s="5" t="s">
        <v>52</v>
      </c>
      <c r="M915" s="7">
        <v>1</v>
      </c>
      <c r="N915" s="8">
        <v>46.28</v>
      </c>
      <c r="O915" s="8">
        <f>SalesDataTable[[#This Row],[Units Sold]]*SalesDataTable[[#This Row],[Unit Price]]</f>
        <v>46.28</v>
      </c>
      <c r="P915" s="9">
        <v>0.05</v>
      </c>
      <c r="Q915" s="21">
        <f>SalesDataTable[[#This Row],[Units Sold]]*SalesDataTable[[#This Row],[Unit Price]]*SalesDataTable[[#This Row],[Discount %]]</f>
        <v>2.3140000000000001</v>
      </c>
      <c r="R915" s="8">
        <v>17.95</v>
      </c>
      <c r="S915" s="8">
        <f t="shared" si="56"/>
        <v>43.966000000000001</v>
      </c>
      <c r="T915" s="8">
        <f t="shared" si="57"/>
        <v>17.95</v>
      </c>
      <c r="U915" s="8">
        <f t="shared" si="58"/>
        <v>26.016000000000002</v>
      </c>
      <c r="V915" s="10">
        <f t="shared" si="59"/>
        <v>0.591729973161079</v>
      </c>
    </row>
    <row r="916" spans="1:22" ht="15.6" x14ac:dyDescent="0.3">
      <c r="A916" s="3">
        <v>1755</v>
      </c>
      <c r="B916" s="4">
        <v>46169</v>
      </c>
      <c r="C916" s="5">
        <f>YEAR(SalesDataTable[[#This Row],[Order Date]])</f>
        <v>2026</v>
      </c>
      <c r="D916" s="6" t="str">
        <f>"Q"&amp;ROUNDUP(MONTH(SalesDataTable[[#This Row],[Order Date]])/3,0)</f>
        <v>Q2</v>
      </c>
      <c r="E916" s="5">
        <f>MONTH(SalesDataTable[[#This Row],[Order Date]])</f>
        <v>5</v>
      </c>
      <c r="F916" s="6" t="str">
        <f>TEXT(SalesDataTable[[#This Row],[Order Date]],"MMM")</f>
        <v>May</v>
      </c>
      <c r="G916" s="5" t="s">
        <v>40</v>
      </c>
      <c r="H916" s="5" t="s">
        <v>67</v>
      </c>
      <c r="I916" s="5" t="s">
        <v>48</v>
      </c>
      <c r="J916" s="5" t="s">
        <v>23</v>
      </c>
      <c r="K916" s="5" t="s">
        <v>29</v>
      </c>
      <c r="L916" s="5" t="s">
        <v>30</v>
      </c>
      <c r="M916" s="7">
        <v>2</v>
      </c>
      <c r="N916" s="8">
        <v>92.12</v>
      </c>
      <c r="O916" s="8">
        <f>SalesDataTable[[#This Row],[Units Sold]]*SalesDataTable[[#This Row],[Unit Price]]</f>
        <v>184.24</v>
      </c>
      <c r="P916" s="9">
        <v>0</v>
      </c>
      <c r="Q916" s="21">
        <f>SalesDataTable[[#This Row],[Units Sold]]*SalesDataTable[[#This Row],[Unit Price]]*SalesDataTable[[#This Row],[Discount %]]</f>
        <v>0</v>
      </c>
      <c r="R916" s="8">
        <v>46.64</v>
      </c>
      <c r="S916" s="8">
        <f t="shared" si="56"/>
        <v>184.24</v>
      </c>
      <c r="T916" s="8">
        <f t="shared" si="57"/>
        <v>93.28</v>
      </c>
      <c r="U916" s="8">
        <f t="shared" si="58"/>
        <v>90.960000000000008</v>
      </c>
      <c r="V916" s="10">
        <f t="shared" si="59"/>
        <v>0.49370386452453324</v>
      </c>
    </row>
    <row r="917" spans="1:22" ht="15.6" x14ac:dyDescent="0.3">
      <c r="A917" s="3">
        <v>3073</v>
      </c>
      <c r="B917" s="4">
        <v>46169</v>
      </c>
      <c r="C917" s="5">
        <f>YEAR(SalesDataTable[[#This Row],[Order Date]])</f>
        <v>2026</v>
      </c>
      <c r="D917" s="6" t="str">
        <f>"Q"&amp;ROUNDUP(MONTH(SalesDataTable[[#This Row],[Order Date]])/3,0)</f>
        <v>Q2</v>
      </c>
      <c r="E917" s="5">
        <f>MONTH(SalesDataTable[[#This Row],[Order Date]])</f>
        <v>5</v>
      </c>
      <c r="F917" s="6" t="str">
        <f>TEXT(SalesDataTable[[#This Row],[Order Date]],"MMM")</f>
        <v>May</v>
      </c>
      <c r="G917" s="5" t="s">
        <v>40</v>
      </c>
      <c r="H917" s="5" t="s">
        <v>67</v>
      </c>
      <c r="I917" s="5" t="s">
        <v>22</v>
      </c>
      <c r="J917" s="5" t="s">
        <v>23</v>
      </c>
      <c r="K917" s="5" t="s">
        <v>54</v>
      </c>
      <c r="L917" s="5" t="s">
        <v>55</v>
      </c>
      <c r="M917" s="7">
        <v>3</v>
      </c>
      <c r="N917" s="8">
        <v>39.549999999999997</v>
      </c>
      <c r="O917" s="8">
        <f>SalesDataTable[[#This Row],[Units Sold]]*SalesDataTable[[#This Row],[Unit Price]]</f>
        <v>118.64999999999999</v>
      </c>
      <c r="P917" s="9">
        <v>0</v>
      </c>
      <c r="Q917" s="21">
        <f>SalesDataTable[[#This Row],[Units Sold]]*SalesDataTable[[#This Row],[Unit Price]]*SalesDataTable[[#This Row],[Discount %]]</f>
        <v>0</v>
      </c>
      <c r="R917" s="8">
        <v>14.87</v>
      </c>
      <c r="S917" s="8">
        <f t="shared" si="56"/>
        <v>118.64999999999999</v>
      </c>
      <c r="T917" s="8">
        <f t="shared" si="57"/>
        <v>44.61</v>
      </c>
      <c r="U917" s="8">
        <f t="shared" si="58"/>
        <v>74.039999999999992</v>
      </c>
      <c r="V917" s="10">
        <f t="shared" si="59"/>
        <v>0.6240202275600506</v>
      </c>
    </row>
    <row r="918" spans="1:22" ht="15.6" x14ac:dyDescent="0.3">
      <c r="A918" s="3">
        <v>4230</v>
      </c>
      <c r="B918" s="4">
        <v>46169</v>
      </c>
      <c r="C918" s="5">
        <f>YEAR(SalesDataTable[[#This Row],[Order Date]])</f>
        <v>2026</v>
      </c>
      <c r="D918" s="6" t="str">
        <f>"Q"&amp;ROUNDUP(MONTH(SalesDataTable[[#This Row],[Order Date]])/3,0)</f>
        <v>Q2</v>
      </c>
      <c r="E918" s="5">
        <f>MONTH(SalesDataTable[[#This Row],[Order Date]])</f>
        <v>5</v>
      </c>
      <c r="F918" s="6" t="str">
        <f>TEXT(SalesDataTable[[#This Row],[Order Date]],"MMM")</f>
        <v>May</v>
      </c>
      <c r="G918" s="5" t="s">
        <v>20</v>
      </c>
      <c r="H918" s="5" t="s">
        <v>21</v>
      </c>
      <c r="I918" s="5" t="s">
        <v>39</v>
      </c>
      <c r="J918" s="5" t="s">
        <v>33</v>
      </c>
      <c r="K918" s="5" t="s">
        <v>24</v>
      </c>
      <c r="L918" s="5" t="s">
        <v>25</v>
      </c>
      <c r="M918" s="7">
        <v>1</v>
      </c>
      <c r="N918" s="8">
        <v>83.3</v>
      </c>
      <c r="O918" s="8">
        <f>SalesDataTable[[#This Row],[Units Sold]]*SalesDataTable[[#This Row],[Unit Price]]</f>
        <v>83.3</v>
      </c>
      <c r="P918" s="9">
        <v>0</v>
      </c>
      <c r="Q918" s="21">
        <f>SalesDataTable[[#This Row],[Units Sold]]*SalesDataTable[[#This Row],[Unit Price]]*SalesDataTable[[#This Row],[Discount %]]</f>
        <v>0</v>
      </c>
      <c r="R918" s="8">
        <v>41.93</v>
      </c>
      <c r="S918" s="8">
        <f t="shared" si="56"/>
        <v>83.3</v>
      </c>
      <c r="T918" s="8">
        <f t="shared" si="57"/>
        <v>41.93</v>
      </c>
      <c r="U918" s="8">
        <f t="shared" si="58"/>
        <v>41.37</v>
      </c>
      <c r="V918" s="10">
        <f t="shared" si="59"/>
        <v>0.49663865546218489</v>
      </c>
    </row>
    <row r="919" spans="1:22" ht="15.6" x14ac:dyDescent="0.3">
      <c r="A919" s="3">
        <v>644</v>
      </c>
      <c r="B919" s="4">
        <v>46170</v>
      </c>
      <c r="C919" s="5">
        <f>YEAR(SalesDataTable[[#This Row],[Order Date]])</f>
        <v>2026</v>
      </c>
      <c r="D919" s="6" t="str">
        <f>"Q"&amp;ROUNDUP(MONTH(SalesDataTable[[#This Row],[Order Date]])/3,0)</f>
        <v>Q2</v>
      </c>
      <c r="E919" s="5">
        <f>MONTH(SalesDataTable[[#This Row],[Order Date]])</f>
        <v>5</v>
      </c>
      <c r="F919" s="6" t="str">
        <f>TEXT(SalesDataTable[[#This Row],[Order Date]],"MMM")</f>
        <v>May</v>
      </c>
      <c r="G919" s="5" t="s">
        <v>40</v>
      </c>
      <c r="H919" s="5" t="s">
        <v>67</v>
      </c>
      <c r="I919" s="5" t="s">
        <v>39</v>
      </c>
      <c r="J919" s="5" t="s">
        <v>33</v>
      </c>
      <c r="K919" s="5" t="s">
        <v>29</v>
      </c>
      <c r="L919" s="5" t="s">
        <v>30</v>
      </c>
      <c r="M919" s="7">
        <v>2</v>
      </c>
      <c r="N919" s="8">
        <v>93.84</v>
      </c>
      <c r="O919" s="8">
        <f>SalesDataTable[[#This Row],[Units Sold]]*SalesDataTable[[#This Row],[Unit Price]]</f>
        <v>187.68</v>
      </c>
      <c r="P919" s="9">
        <v>0</v>
      </c>
      <c r="Q919" s="21">
        <f>SalesDataTable[[#This Row],[Units Sold]]*SalesDataTable[[#This Row],[Unit Price]]*SalesDataTable[[#This Row],[Discount %]]</f>
        <v>0</v>
      </c>
      <c r="R919" s="8">
        <v>44.72</v>
      </c>
      <c r="S919" s="8">
        <f t="shared" si="56"/>
        <v>187.68</v>
      </c>
      <c r="T919" s="8">
        <f t="shared" si="57"/>
        <v>89.44</v>
      </c>
      <c r="U919" s="8">
        <f t="shared" si="58"/>
        <v>98.240000000000009</v>
      </c>
      <c r="V919" s="10">
        <f t="shared" si="59"/>
        <v>0.52344416027280483</v>
      </c>
    </row>
    <row r="920" spans="1:22" ht="15.6" x14ac:dyDescent="0.3">
      <c r="A920" s="3">
        <v>1122</v>
      </c>
      <c r="B920" s="4">
        <v>46170</v>
      </c>
      <c r="C920" s="5">
        <f>YEAR(SalesDataTable[[#This Row],[Order Date]])</f>
        <v>2026</v>
      </c>
      <c r="D920" s="6" t="str">
        <f>"Q"&amp;ROUNDUP(MONTH(SalesDataTable[[#This Row],[Order Date]])/3,0)</f>
        <v>Q2</v>
      </c>
      <c r="E920" s="5">
        <f>MONTH(SalesDataTable[[#This Row],[Order Date]])</f>
        <v>5</v>
      </c>
      <c r="F920" s="6" t="str">
        <f>TEXT(SalesDataTable[[#This Row],[Order Date]],"MMM")</f>
        <v>May</v>
      </c>
      <c r="G920" s="5" t="s">
        <v>31</v>
      </c>
      <c r="H920" s="5" t="s">
        <v>72</v>
      </c>
      <c r="I920" s="5" t="s">
        <v>22</v>
      </c>
      <c r="J920" s="5" t="s">
        <v>23</v>
      </c>
      <c r="K920" s="5" t="s">
        <v>24</v>
      </c>
      <c r="L920" s="5" t="s">
        <v>42</v>
      </c>
      <c r="M920" s="7">
        <v>2</v>
      </c>
      <c r="N920" s="8">
        <v>51.25</v>
      </c>
      <c r="O920" s="8">
        <f>SalesDataTable[[#This Row],[Units Sold]]*SalesDataTable[[#This Row],[Unit Price]]</f>
        <v>102.5</v>
      </c>
      <c r="P920" s="9">
        <v>0</v>
      </c>
      <c r="Q920" s="21">
        <f>SalesDataTable[[#This Row],[Units Sold]]*SalesDataTable[[#This Row],[Unit Price]]*SalesDataTable[[#This Row],[Discount %]]</f>
        <v>0</v>
      </c>
      <c r="R920" s="8">
        <v>22.57</v>
      </c>
      <c r="S920" s="8">
        <f t="shared" si="56"/>
        <v>102.5</v>
      </c>
      <c r="T920" s="8">
        <f t="shared" si="57"/>
        <v>45.14</v>
      </c>
      <c r="U920" s="8">
        <f t="shared" si="58"/>
        <v>57.36</v>
      </c>
      <c r="V920" s="10">
        <f t="shared" si="59"/>
        <v>0.55960975609756092</v>
      </c>
    </row>
    <row r="921" spans="1:22" ht="15.6" x14ac:dyDescent="0.3">
      <c r="A921" s="3">
        <v>2019</v>
      </c>
      <c r="B921" s="4">
        <v>46170</v>
      </c>
      <c r="C921" s="5">
        <f>YEAR(SalesDataTable[[#This Row],[Order Date]])</f>
        <v>2026</v>
      </c>
      <c r="D921" s="6" t="str">
        <f>"Q"&amp;ROUNDUP(MONTH(SalesDataTable[[#This Row],[Order Date]])/3,0)</f>
        <v>Q2</v>
      </c>
      <c r="E921" s="5">
        <f>MONTH(SalesDataTable[[#This Row],[Order Date]])</f>
        <v>5</v>
      </c>
      <c r="F921" s="6" t="str">
        <f>TEXT(SalesDataTable[[#This Row],[Order Date]],"MMM")</f>
        <v>May</v>
      </c>
      <c r="G921" s="5" t="s">
        <v>40</v>
      </c>
      <c r="H921" s="5" t="s">
        <v>67</v>
      </c>
      <c r="I921" s="5" t="s">
        <v>28</v>
      </c>
      <c r="J921" s="5" t="s">
        <v>36</v>
      </c>
      <c r="K921" s="5" t="s">
        <v>24</v>
      </c>
      <c r="L921" s="5" t="s">
        <v>25</v>
      </c>
      <c r="M921" s="7">
        <v>8</v>
      </c>
      <c r="N921" s="8">
        <v>80.13</v>
      </c>
      <c r="O921" s="8">
        <f>SalesDataTable[[#This Row],[Units Sold]]*SalesDataTable[[#This Row],[Unit Price]]</f>
        <v>641.04</v>
      </c>
      <c r="P921" s="9">
        <v>0.1</v>
      </c>
      <c r="Q921" s="21">
        <f>SalesDataTable[[#This Row],[Units Sold]]*SalesDataTable[[#This Row],[Unit Price]]*SalesDataTable[[#This Row],[Discount %]]</f>
        <v>64.103999999999999</v>
      </c>
      <c r="R921" s="8">
        <v>43.8</v>
      </c>
      <c r="S921" s="8">
        <f t="shared" si="56"/>
        <v>576.93600000000004</v>
      </c>
      <c r="T921" s="8">
        <f t="shared" si="57"/>
        <v>350.4</v>
      </c>
      <c r="U921" s="8">
        <f t="shared" si="58"/>
        <v>226.53600000000006</v>
      </c>
      <c r="V921" s="10">
        <f t="shared" si="59"/>
        <v>0.39265360455925796</v>
      </c>
    </row>
    <row r="922" spans="1:22" ht="15.6" x14ac:dyDescent="0.3">
      <c r="A922" s="3">
        <v>2432</v>
      </c>
      <c r="B922" s="4">
        <v>46170</v>
      </c>
      <c r="C922" s="5">
        <f>YEAR(SalesDataTable[[#This Row],[Order Date]])</f>
        <v>2026</v>
      </c>
      <c r="D922" s="6" t="str">
        <f>"Q"&amp;ROUNDUP(MONTH(SalesDataTable[[#This Row],[Order Date]])/3,0)</f>
        <v>Q2</v>
      </c>
      <c r="E922" s="5">
        <f>MONTH(SalesDataTable[[#This Row],[Order Date]])</f>
        <v>5</v>
      </c>
      <c r="F922" s="6" t="str">
        <f>TEXT(SalesDataTable[[#This Row],[Order Date]],"MMM")</f>
        <v>May</v>
      </c>
      <c r="G922" s="5" t="s">
        <v>26</v>
      </c>
      <c r="H922" s="5" t="s">
        <v>63</v>
      </c>
      <c r="I922" s="5" t="s">
        <v>22</v>
      </c>
      <c r="J922" s="5" t="s">
        <v>23</v>
      </c>
      <c r="K922" s="5" t="s">
        <v>54</v>
      </c>
      <c r="L922" s="5" t="s">
        <v>55</v>
      </c>
      <c r="M922" s="7">
        <v>1</v>
      </c>
      <c r="N922" s="8">
        <v>41.13</v>
      </c>
      <c r="O922" s="8">
        <f>SalesDataTable[[#This Row],[Units Sold]]*SalesDataTable[[#This Row],[Unit Price]]</f>
        <v>41.13</v>
      </c>
      <c r="P922" s="9">
        <v>0</v>
      </c>
      <c r="Q922" s="21">
        <f>SalesDataTable[[#This Row],[Units Sold]]*SalesDataTable[[#This Row],[Unit Price]]*SalesDataTable[[#This Row],[Discount %]]</f>
        <v>0</v>
      </c>
      <c r="R922" s="8">
        <v>14.8</v>
      </c>
      <c r="S922" s="8">
        <f t="shared" si="56"/>
        <v>41.13</v>
      </c>
      <c r="T922" s="8">
        <f t="shared" si="57"/>
        <v>14.8</v>
      </c>
      <c r="U922" s="8">
        <f t="shared" si="58"/>
        <v>26.330000000000002</v>
      </c>
      <c r="V922" s="10">
        <f t="shared" si="59"/>
        <v>0.64016532944322879</v>
      </c>
    </row>
    <row r="923" spans="1:22" ht="15.6" x14ac:dyDescent="0.3">
      <c r="A923" s="3">
        <v>2989</v>
      </c>
      <c r="B923" s="4">
        <v>46170</v>
      </c>
      <c r="C923" s="5">
        <f>YEAR(SalesDataTable[[#This Row],[Order Date]])</f>
        <v>2026</v>
      </c>
      <c r="D923" s="6" t="str">
        <f>"Q"&amp;ROUNDUP(MONTH(SalesDataTable[[#This Row],[Order Date]])/3,0)</f>
        <v>Q2</v>
      </c>
      <c r="E923" s="5">
        <f>MONTH(SalesDataTable[[#This Row],[Order Date]])</f>
        <v>5</v>
      </c>
      <c r="F923" s="6" t="str">
        <f>TEXT(SalesDataTable[[#This Row],[Order Date]],"MMM")</f>
        <v>May</v>
      </c>
      <c r="G923" s="5" t="s">
        <v>40</v>
      </c>
      <c r="H923" s="5" t="s">
        <v>67</v>
      </c>
      <c r="I923" s="5" t="s">
        <v>22</v>
      </c>
      <c r="J923" s="5" t="s">
        <v>23</v>
      </c>
      <c r="K923" s="5" t="s">
        <v>43</v>
      </c>
      <c r="L923" s="5" t="s">
        <v>60</v>
      </c>
      <c r="M923" s="7">
        <v>1</v>
      </c>
      <c r="N923" s="8">
        <v>81.28</v>
      </c>
      <c r="O923" s="8">
        <f>SalesDataTable[[#This Row],[Units Sold]]*SalesDataTable[[#This Row],[Unit Price]]</f>
        <v>81.28</v>
      </c>
      <c r="P923" s="9">
        <v>0.15</v>
      </c>
      <c r="Q923" s="21">
        <f>SalesDataTable[[#This Row],[Units Sold]]*SalesDataTable[[#This Row],[Unit Price]]*SalesDataTable[[#This Row],[Discount %]]</f>
        <v>12.192</v>
      </c>
      <c r="R923" s="8">
        <v>39.020000000000003</v>
      </c>
      <c r="S923" s="8">
        <f t="shared" si="56"/>
        <v>69.087999999999994</v>
      </c>
      <c r="T923" s="8">
        <f t="shared" si="57"/>
        <v>39.020000000000003</v>
      </c>
      <c r="U923" s="8">
        <f t="shared" si="58"/>
        <v>30.067999999999991</v>
      </c>
      <c r="V923" s="10">
        <f t="shared" si="59"/>
        <v>0.43521306160259371</v>
      </c>
    </row>
    <row r="924" spans="1:22" ht="15.6" x14ac:dyDescent="0.3">
      <c r="A924" s="3">
        <v>3019</v>
      </c>
      <c r="B924" s="4">
        <v>46170</v>
      </c>
      <c r="C924" s="5">
        <f>YEAR(SalesDataTable[[#This Row],[Order Date]])</f>
        <v>2026</v>
      </c>
      <c r="D924" s="6" t="str">
        <f>"Q"&amp;ROUNDUP(MONTH(SalesDataTable[[#This Row],[Order Date]])/3,0)</f>
        <v>Q2</v>
      </c>
      <c r="E924" s="5">
        <f>MONTH(SalesDataTable[[#This Row],[Order Date]])</f>
        <v>5</v>
      </c>
      <c r="F924" s="6" t="str">
        <f>TEXT(SalesDataTable[[#This Row],[Order Date]],"MMM")</f>
        <v>May</v>
      </c>
      <c r="G924" s="5" t="s">
        <v>31</v>
      </c>
      <c r="H924" s="5" t="s">
        <v>38</v>
      </c>
      <c r="I924" s="5" t="s">
        <v>22</v>
      </c>
      <c r="J924" s="5" t="s">
        <v>36</v>
      </c>
      <c r="K924" s="5" t="s">
        <v>34</v>
      </c>
      <c r="L924" s="5" t="s">
        <v>52</v>
      </c>
      <c r="M924" s="7">
        <v>1</v>
      </c>
      <c r="N924" s="8">
        <v>46.19</v>
      </c>
      <c r="O924" s="8">
        <f>SalesDataTable[[#This Row],[Units Sold]]*SalesDataTable[[#This Row],[Unit Price]]</f>
        <v>46.19</v>
      </c>
      <c r="P924" s="9">
        <v>0</v>
      </c>
      <c r="Q924" s="21">
        <f>SalesDataTable[[#This Row],[Units Sold]]*SalesDataTable[[#This Row],[Unit Price]]*SalesDataTable[[#This Row],[Discount %]]</f>
        <v>0</v>
      </c>
      <c r="R924" s="8">
        <v>18.329999999999998</v>
      </c>
      <c r="S924" s="8">
        <f t="shared" si="56"/>
        <v>46.19</v>
      </c>
      <c r="T924" s="8">
        <f t="shared" si="57"/>
        <v>18.329999999999998</v>
      </c>
      <c r="U924" s="8">
        <f t="shared" si="58"/>
        <v>27.86</v>
      </c>
      <c r="V924" s="10">
        <f t="shared" si="59"/>
        <v>0.60316085732842606</v>
      </c>
    </row>
    <row r="925" spans="1:22" ht="15.6" x14ac:dyDescent="0.3">
      <c r="A925" s="3">
        <v>3798</v>
      </c>
      <c r="B925" s="4">
        <v>46170</v>
      </c>
      <c r="C925" s="5">
        <f>YEAR(SalesDataTable[[#This Row],[Order Date]])</f>
        <v>2026</v>
      </c>
      <c r="D925" s="6" t="str">
        <f>"Q"&amp;ROUNDUP(MONTH(SalesDataTable[[#This Row],[Order Date]])/3,0)</f>
        <v>Q2</v>
      </c>
      <c r="E925" s="5">
        <f>MONTH(SalesDataTable[[#This Row],[Order Date]])</f>
        <v>5</v>
      </c>
      <c r="F925" s="6" t="str">
        <f>TEXT(SalesDataTable[[#This Row],[Order Date]],"MMM")</f>
        <v>May</v>
      </c>
      <c r="G925" s="5" t="s">
        <v>40</v>
      </c>
      <c r="H925" s="5" t="s">
        <v>53</v>
      </c>
      <c r="I925" s="5" t="s">
        <v>22</v>
      </c>
      <c r="J925" s="5" t="s">
        <v>23</v>
      </c>
      <c r="K925" s="5" t="s">
        <v>29</v>
      </c>
      <c r="L925" s="5" t="s">
        <v>57</v>
      </c>
      <c r="M925" s="7">
        <v>3</v>
      </c>
      <c r="N925" s="8">
        <v>156.58000000000001</v>
      </c>
      <c r="O925" s="8">
        <f>SalesDataTable[[#This Row],[Units Sold]]*SalesDataTable[[#This Row],[Unit Price]]</f>
        <v>469.74</v>
      </c>
      <c r="P925" s="9">
        <v>0</v>
      </c>
      <c r="Q925" s="21">
        <f>SalesDataTable[[#This Row],[Units Sold]]*SalesDataTable[[#This Row],[Unit Price]]*SalesDataTable[[#This Row],[Discount %]]</f>
        <v>0</v>
      </c>
      <c r="R925" s="8">
        <v>79.099999999999994</v>
      </c>
      <c r="S925" s="8">
        <f t="shared" si="56"/>
        <v>469.74</v>
      </c>
      <c r="T925" s="8">
        <f t="shared" si="57"/>
        <v>237.29999999999998</v>
      </c>
      <c r="U925" s="8">
        <f t="shared" si="58"/>
        <v>232.44000000000003</v>
      </c>
      <c r="V925" s="10">
        <f t="shared" si="59"/>
        <v>0.49482692553327379</v>
      </c>
    </row>
    <row r="926" spans="1:22" ht="15.6" x14ac:dyDescent="0.3">
      <c r="A926" s="3">
        <v>3862</v>
      </c>
      <c r="B926" s="4">
        <v>46170</v>
      </c>
      <c r="C926" s="5">
        <f>YEAR(SalesDataTable[[#This Row],[Order Date]])</f>
        <v>2026</v>
      </c>
      <c r="D926" s="6" t="str">
        <f>"Q"&amp;ROUNDUP(MONTH(SalesDataTable[[#This Row],[Order Date]])/3,0)</f>
        <v>Q2</v>
      </c>
      <c r="E926" s="5">
        <f>MONTH(SalesDataTable[[#This Row],[Order Date]])</f>
        <v>5</v>
      </c>
      <c r="F926" s="6" t="str">
        <f>TEXT(SalesDataTable[[#This Row],[Order Date]],"MMM")</f>
        <v>May</v>
      </c>
      <c r="G926" s="5" t="s">
        <v>40</v>
      </c>
      <c r="H926" s="5" t="s">
        <v>67</v>
      </c>
      <c r="I926" s="5" t="s">
        <v>48</v>
      </c>
      <c r="J926" s="5" t="s">
        <v>33</v>
      </c>
      <c r="K926" s="5" t="s">
        <v>54</v>
      </c>
      <c r="L926" s="5" t="s">
        <v>58</v>
      </c>
      <c r="M926" s="7">
        <v>1</v>
      </c>
      <c r="N926" s="8">
        <v>123.91</v>
      </c>
      <c r="O926" s="8">
        <f>SalesDataTable[[#This Row],[Units Sold]]*SalesDataTable[[#This Row],[Unit Price]]</f>
        <v>123.91</v>
      </c>
      <c r="P926" s="9">
        <v>0</v>
      </c>
      <c r="Q926" s="21">
        <f>SalesDataTable[[#This Row],[Units Sold]]*SalesDataTable[[#This Row],[Unit Price]]*SalesDataTable[[#This Row],[Discount %]]</f>
        <v>0</v>
      </c>
      <c r="R926" s="8">
        <v>68.89</v>
      </c>
      <c r="S926" s="8">
        <f t="shared" si="56"/>
        <v>123.91</v>
      </c>
      <c r="T926" s="8">
        <f t="shared" si="57"/>
        <v>68.89</v>
      </c>
      <c r="U926" s="8">
        <f t="shared" si="58"/>
        <v>55.019999999999996</v>
      </c>
      <c r="V926" s="10">
        <f t="shared" si="59"/>
        <v>0.44403195867968687</v>
      </c>
    </row>
    <row r="927" spans="1:22" ht="15.6" x14ac:dyDescent="0.3">
      <c r="A927" s="3">
        <v>4281</v>
      </c>
      <c r="B927" s="4">
        <v>46170</v>
      </c>
      <c r="C927" s="5">
        <f>YEAR(SalesDataTable[[#This Row],[Order Date]])</f>
        <v>2026</v>
      </c>
      <c r="D927" s="6" t="str">
        <f>"Q"&amp;ROUNDUP(MONTH(SalesDataTable[[#This Row],[Order Date]])/3,0)</f>
        <v>Q2</v>
      </c>
      <c r="E927" s="5">
        <f>MONTH(SalesDataTable[[#This Row],[Order Date]])</f>
        <v>5</v>
      </c>
      <c r="F927" s="6" t="str">
        <f>TEXT(SalesDataTable[[#This Row],[Order Date]],"MMM")</f>
        <v>May</v>
      </c>
      <c r="G927" s="5" t="s">
        <v>31</v>
      </c>
      <c r="H927" s="5" t="s">
        <v>32</v>
      </c>
      <c r="I927" s="5" t="s">
        <v>48</v>
      </c>
      <c r="J927" s="5" t="s">
        <v>33</v>
      </c>
      <c r="K927" s="5" t="s">
        <v>24</v>
      </c>
      <c r="L927" s="5" t="s">
        <v>42</v>
      </c>
      <c r="M927" s="7">
        <v>1</v>
      </c>
      <c r="N927" s="8">
        <v>50.64</v>
      </c>
      <c r="O927" s="8">
        <f>SalesDataTable[[#This Row],[Units Sold]]*SalesDataTable[[#This Row],[Unit Price]]</f>
        <v>50.64</v>
      </c>
      <c r="P927" s="9">
        <v>0</v>
      </c>
      <c r="Q927" s="21">
        <f>SalesDataTable[[#This Row],[Units Sold]]*SalesDataTable[[#This Row],[Unit Price]]*SalesDataTable[[#This Row],[Discount %]]</f>
        <v>0</v>
      </c>
      <c r="R927" s="8">
        <v>22.97</v>
      </c>
      <c r="S927" s="8">
        <f t="shared" si="56"/>
        <v>50.64</v>
      </c>
      <c r="T927" s="8">
        <f t="shared" si="57"/>
        <v>22.97</v>
      </c>
      <c r="U927" s="8">
        <f t="shared" si="58"/>
        <v>27.67</v>
      </c>
      <c r="V927" s="10">
        <f t="shared" si="59"/>
        <v>0.54640600315955767</v>
      </c>
    </row>
    <row r="928" spans="1:22" ht="15.6" x14ac:dyDescent="0.3">
      <c r="A928" s="3">
        <v>191</v>
      </c>
      <c r="B928" s="4">
        <v>46171</v>
      </c>
      <c r="C928" s="5">
        <f>YEAR(SalesDataTable[[#This Row],[Order Date]])</f>
        <v>2026</v>
      </c>
      <c r="D928" s="6" t="str">
        <f>"Q"&amp;ROUNDUP(MONTH(SalesDataTable[[#This Row],[Order Date]])/3,0)</f>
        <v>Q2</v>
      </c>
      <c r="E928" s="5">
        <f>MONTH(SalesDataTable[[#This Row],[Order Date]])</f>
        <v>5</v>
      </c>
      <c r="F928" s="6" t="str">
        <f>TEXT(SalesDataTable[[#This Row],[Order Date]],"MMM")</f>
        <v>May</v>
      </c>
      <c r="G928" s="5" t="s">
        <v>31</v>
      </c>
      <c r="H928" s="5" t="s">
        <v>45</v>
      </c>
      <c r="I928" s="5" t="s">
        <v>22</v>
      </c>
      <c r="J928" s="5" t="s">
        <v>23</v>
      </c>
      <c r="K928" s="5" t="s">
        <v>29</v>
      </c>
      <c r="L928" s="5" t="s">
        <v>66</v>
      </c>
      <c r="M928" s="7">
        <v>2</v>
      </c>
      <c r="N928" s="8">
        <v>70.48</v>
      </c>
      <c r="O928" s="8">
        <f>SalesDataTable[[#This Row],[Units Sold]]*SalesDataTable[[#This Row],[Unit Price]]</f>
        <v>140.96</v>
      </c>
      <c r="P928" s="9">
        <v>0.1</v>
      </c>
      <c r="Q928" s="21">
        <f>SalesDataTable[[#This Row],[Units Sold]]*SalesDataTable[[#This Row],[Unit Price]]*SalesDataTable[[#This Row],[Discount %]]</f>
        <v>14.096000000000002</v>
      </c>
      <c r="R928" s="8">
        <v>33.229999999999997</v>
      </c>
      <c r="S928" s="8">
        <f t="shared" si="56"/>
        <v>126.864</v>
      </c>
      <c r="T928" s="8">
        <f t="shared" si="57"/>
        <v>66.459999999999994</v>
      </c>
      <c r="U928" s="8">
        <f t="shared" si="58"/>
        <v>60.404000000000011</v>
      </c>
      <c r="V928" s="10">
        <f t="shared" si="59"/>
        <v>0.47613192079707412</v>
      </c>
    </row>
    <row r="929" spans="1:22" ht="15.6" x14ac:dyDescent="0.3">
      <c r="A929" s="3">
        <v>1039</v>
      </c>
      <c r="B929" s="4">
        <v>46171</v>
      </c>
      <c r="C929" s="5">
        <f>YEAR(SalesDataTable[[#This Row],[Order Date]])</f>
        <v>2026</v>
      </c>
      <c r="D929" s="6" t="str">
        <f>"Q"&amp;ROUNDUP(MONTH(SalesDataTable[[#This Row],[Order Date]])/3,0)</f>
        <v>Q2</v>
      </c>
      <c r="E929" s="5">
        <f>MONTH(SalesDataTable[[#This Row],[Order Date]])</f>
        <v>5</v>
      </c>
      <c r="F929" s="6" t="str">
        <f>TEXT(SalesDataTable[[#This Row],[Order Date]],"MMM")</f>
        <v>May</v>
      </c>
      <c r="G929" s="5" t="s">
        <v>26</v>
      </c>
      <c r="H929" s="5" t="s">
        <v>61</v>
      </c>
      <c r="I929" s="5" t="s">
        <v>48</v>
      </c>
      <c r="J929" s="5" t="s">
        <v>33</v>
      </c>
      <c r="K929" s="5" t="s">
        <v>24</v>
      </c>
      <c r="L929" s="5" t="s">
        <v>46</v>
      </c>
      <c r="M929" s="7">
        <v>1</v>
      </c>
      <c r="N929" s="8">
        <v>41.27</v>
      </c>
      <c r="O929" s="8">
        <f>SalesDataTable[[#This Row],[Units Sold]]*SalesDataTable[[#This Row],[Unit Price]]</f>
        <v>41.27</v>
      </c>
      <c r="P929" s="9">
        <v>0.05</v>
      </c>
      <c r="Q929" s="21">
        <f>SalesDataTable[[#This Row],[Units Sold]]*SalesDataTable[[#This Row],[Unit Price]]*SalesDataTable[[#This Row],[Discount %]]</f>
        <v>2.0635000000000003</v>
      </c>
      <c r="R929" s="8">
        <v>17.149999999999999</v>
      </c>
      <c r="S929" s="8">
        <f t="shared" si="56"/>
        <v>39.206499999999998</v>
      </c>
      <c r="T929" s="8">
        <f t="shared" si="57"/>
        <v>17.149999999999999</v>
      </c>
      <c r="U929" s="8">
        <f t="shared" si="58"/>
        <v>22.0565</v>
      </c>
      <c r="V929" s="10">
        <f t="shared" si="59"/>
        <v>0.56257253261576523</v>
      </c>
    </row>
    <row r="930" spans="1:22" ht="15.6" x14ac:dyDescent="0.3">
      <c r="A930" s="3">
        <v>2641</v>
      </c>
      <c r="B930" s="4">
        <v>46171</v>
      </c>
      <c r="C930" s="5">
        <f>YEAR(SalesDataTable[[#This Row],[Order Date]])</f>
        <v>2026</v>
      </c>
      <c r="D930" s="6" t="str">
        <f>"Q"&amp;ROUNDUP(MONTH(SalesDataTable[[#This Row],[Order Date]])/3,0)</f>
        <v>Q2</v>
      </c>
      <c r="E930" s="5">
        <f>MONTH(SalesDataTable[[#This Row],[Order Date]])</f>
        <v>5</v>
      </c>
      <c r="F930" s="6" t="str">
        <f>TEXT(SalesDataTable[[#This Row],[Order Date]],"MMM")</f>
        <v>May</v>
      </c>
      <c r="G930" s="5" t="s">
        <v>20</v>
      </c>
      <c r="H930" s="5" t="s">
        <v>70</v>
      </c>
      <c r="I930" s="5" t="s">
        <v>48</v>
      </c>
      <c r="J930" s="5" t="s">
        <v>23</v>
      </c>
      <c r="K930" s="5" t="s">
        <v>54</v>
      </c>
      <c r="L930" s="5" t="s">
        <v>62</v>
      </c>
      <c r="M930" s="7">
        <v>2</v>
      </c>
      <c r="N930" s="8">
        <v>36.9</v>
      </c>
      <c r="O930" s="8">
        <f>SalesDataTable[[#This Row],[Units Sold]]*SalesDataTable[[#This Row],[Unit Price]]</f>
        <v>73.8</v>
      </c>
      <c r="P930" s="9">
        <v>0</v>
      </c>
      <c r="Q930" s="21">
        <f>SalesDataTable[[#This Row],[Units Sold]]*SalesDataTable[[#This Row],[Unit Price]]*SalesDataTable[[#This Row],[Discount %]]</f>
        <v>0</v>
      </c>
      <c r="R930" s="8">
        <v>14.07</v>
      </c>
      <c r="S930" s="8">
        <f t="shared" si="56"/>
        <v>73.8</v>
      </c>
      <c r="T930" s="8">
        <f t="shared" si="57"/>
        <v>28.14</v>
      </c>
      <c r="U930" s="8">
        <f t="shared" si="58"/>
        <v>45.66</v>
      </c>
      <c r="V930" s="10">
        <f t="shared" si="59"/>
        <v>0.61869918699186988</v>
      </c>
    </row>
    <row r="931" spans="1:22" ht="15.6" x14ac:dyDescent="0.3">
      <c r="A931" s="3">
        <v>3058</v>
      </c>
      <c r="B931" s="4">
        <v>46171</v>
      </c>
      <c r="C931" s="5">
        <f>YEAR(SalesDataTable[[#This Row],[Order Date]])</f>
        <v>2026</v>
      </c>
      <c r="D931" s="6" t="str">
        <f>"Q"&amp;ROUNDUP(MONTH(SalesDataTable[[#This Row],[Order Date]])/3,0)</f>
        <v>Q2</v>
      </c>
      <c r="E931" s="5">
        <f>MONTH(SalesDataTable[[#This Row],[Order Date]])</f>
        <v>5</v>
      </c>
      <c r="F931" s="6" t="str">
        <f>TEXT(SalesDataTable[[#This Row],[Order Date]],"MMM")</f>
        <v>May</v>
      </c>
      <c r="G931" s="5" t="s">
        <v>26</v>
      </c>
      <c r="H931" s="5" t="s">
        <v>61</v>
      </c>
      <c r="I931" s="5" t="s">
        <v>22</v>
      </c>
      <c r="J931" s="5" t="s">
        <v>23</v>
      </c>
      <c r="K931" s="5" t="s">
        <v>43</v>
      </c>
      <c r="L931" s="5" t="s">
        <v>49</v>
      </c>
      <c r="M931" s="7">
        <v>1</v>
      </c>
      <c r="N931" s="8">
        <v>196.91</v>
      </c>
      <c r="O931" s="8">
        <f>SalesDataTable[[#This Row],[Units Sold]]*SalesDataTable[[#This Row],[Unit Price]]</f>
        <v>196.91</v>
      </c>
      <c r="P931" s="9">
        <v>0</v>
      </c>
      <c r="Q931" s="21">
        <f>SalesDataTable[[#This Row],[Units Sold]]*SalesDataTable[[#This Row],[Unit Price]]*SalesDataTable[[#This Row],[Discount %]]</f>
        <v>0</v>
      </c>
      <c r="R931" s="8">
        <v>106.31</v>
      </c>
      <c r="S931" s="8">
        <f t="shared" si="56"/>
        <v>196.91</v>
      </c>
      <c r="T931" s="8">
        <f t="shared" si="57"/>
        <v>106.31</v>
      </c>
      <c r="U931" s="8">
        <f t="shared" si="58"/>
        <v>90.6</v>
      </c>
      <c r="V931" s="10">
        <f t="shared" si="59"/>
        <v>0.46010867909197095</v>
      </c>
    </row>
    <row r="932" spans="1:22" ht="15.6" x14ac:dyDescent="0.3">
      <c r="A932" s="3">
        <v>3110</v>
      </c>
      <c r="B932" s="4">
        <v>46171</v>
      </c>
      <c r="C932" s="5">
        <f>YEAR(SalesDataTable[[#This Row],[Order Date]])</f>
        <v>2026</v>
      </c>
      <c r="D932" s="6" t="str">
        <f>"Q"&amp;ROUNDUP(MONTH(SalesDataTable[[#This Row],[Order Date]])/3,0)</f>
        <v>Q2</v>
      </c>
      <c r="E932" s="5">
        <f>MONTH(SalesDataTable[[#This Row],[Order Date]])</f>
        <v>5</v>
      </c>
      <c r="F932" s="6" t="str">
        <f>TEXT(SalesDataTable[[#This Row],[Order Date]],"MMM")</f>
        <v>May</v>
      </c>
      <c r="G932" s="5" t="s">
        <v>26</v>
      </c>
      <c r="H932" s="5" t="s">
        <v>47</v>
      </c>
      <c r="I932" s="5" t="s">
        <v>39</v>
      </c>
      <c r="J932" s="5" t="s">
        <v>36</v>
      </c>
      <c r="K932" s="5" t="s">
        <v>54</v>
      </c>
      <c r="L932" s="5" t="s">
        <v>62</v>
      </c>
      <c r="M932" s="7">
        <v>3</v>
      </c>
      <c r="N932" s="8">
        <v>35.79</v>
      </c>
      <c r="O932" s="8">
        <f>SalesDataTable[[#This Row],[Units Sold]]*SalesDataTable[[#This Row],[Unit Price]]</f>
        <v>107.37</v>
      </c>
      <c r="P932" s="9">
        <v>0</v>
      </c>
      <c r="Q932" s="21">
        <f>SalesDataTable[[#This Row],[Units Sold]]*SalesDataTable[[#This Row],[Unit Price]]*SalesDataTable[[#This Row],[Discount %]]</f>
        <v>0</v>
      </c>
      <c r="R932" s="8">
        <v>13.67</v>
      </c>
      <c r="S932" s="8">
        <f t="shared" si="56"/>
        <v>107.37</v>
      </c>
      <c r="T932" s="8">
        <f t="shared" si="57"/>
        <v>41.01</v>
      </c>
      <c r="U932" s="8">
        <f t="shared" si="58"/>
        <v>66.360000000000014</v>
      </c>
      <c r="V932" s="10">
        <f t="shared" si="59"/>
        <v>0.61804973456272716</v>
      </c>
    </row>
    <row r="933" spans="1:22" ht="15.6" x14ac:dyDescent="0.3">
      <c r="A933" s="3">
        <v>3981</v>
      </c>
      <c r="B933" s="4">
        <v>46171</v>
      </c>
      <c r="C933" s="5">
        <f>YEAR(SalesDataTable[[#This Row],[Order Date]])</f>
        <v>2026</v>
      </c>
      <c r="D933" s="6" t="str">
        <f>"Q"&amp;ROUNDUP(MONTH(SalesDataTable[[#This Row],[Order Date]])/3,0)</f>
        <v>Q2</v>
      </c>
      <c r="E933" s="5">
        <f>MONTH(SalesDataTable[[#This Row],[Order Date]])</f>
        <v>5</v>
      </c>
      <c r="F933" s="6" t="str">
        <f>TEXT(SalesDataTable[[#This Row],[Order Date]],"MMM")</f>
        <v>May</v>
      </c>
      <c r="G933" s="5" t="s">
        <v>40</v>
      </c>
      <c r="H933" s="5" t="s">
        <v>67</v>
      </c>
      <c r="I933" s="5" t="s">
        <v>22</v>
      </c>
      <c r="J933" s="5" t="s">
        <v>33</v>
      </c>
      <c r="K933" s="5" t="s">
        <v>24</v>
      </c>
      <c r="L933" s="5" t="s">
        <v>25</v>
      </c>
      <c r="M933" s="7">
        <v>2</v>
      </c>
      <c r="N933" s="8">
        <v>82.22</v>
      </c>
      <c r="O933" s="8">
        <f>SalesDataTable[[#This Row],[Units Sold]]*SalesDataTable[[#This Row],[Unit Price]]</f>
        <v>164.44</v>
      </c>
      <c r="P933" s="9">
        <v>0.05</v>
      </c>
      <c r="Q933" s="21">
        <f>SalesDataTable[[#This Row],[Units Sold]]*SalesDataTable[[#This Row],[Unit Price]]*SalesDataTable[[#This Row],[Discount %]]</f>
        <v>8.2219999999999995</v>
      </c>
      <c r="R933" s="8">
        <v>42.35</v>
      </c>
      <c r="S933" s="8">
        <f t="shared" si="56"/>
        <v>156.21799999999999</v>
      </c>
      <c r="T933" s="8">
        <f t="shared" si="57"/>
        <v>84.7</v>
      </c>
      <c r="U933" s="8">
        <f t="shared" si="58"/>
        <v>71.517999999999986</v>
      </c>
      <c r="V933" s="10">
        <f t="shared" si="59"/>
        <v>0.45780895927485943</v>
      </c>
    </row>
    <row r="934" spans="1:22" ht="15.6" x14ac:dyDescent="0.3">
      <c r="A934" s="3">
        <v>4663</v>
      </c>
      <c r="B934" s="4">
        <v>46171</v>
      </c>
      <c r="C934" s="5">
        <f>YEAR(SalesDataTable[[#This Row],[Order Date]])</f>
        <v>2026</v>
      </c>
      <c r="D934" s="6" t="str">
        <f>"Q"&amp;ROUNDUP(MONTH(SalesDataTable[[#This Row],[Order Date]])/3,0)</f>
        <v>Q2</v>
      </c>
      <c r="E934" s="5">
        <f>MONTH(SalesDataTable[[#This Row],[Order Date]])</f>
        <v>5</v>
      </c>
      <c r="F934" s="6" t="str">
        <f>TEXT(SalesDataTable[[#This Row],[Order Date]],"MMM")</f>
        <v>May</v>
      </c>
      <c r="G934" s="5" t="s">
        <v>31</v>
      </c>
      <c r="H934" s="5" t="s">
        <v>45</v>
      </c>
      <c r="I934" s="5" t="s">
        <v>22</v>
      </c>
      <c r="J934" s="5" t="s">
        <v>33</v>
      </c>
      <c r="K934" s="5" t="s">
        <v>24</v>
      </c>
      <c r="L934" s="5" t="s">
        <v>46</v>
      </c>
      <c r="M934" s="7">
        <v>1</v>
      </c>
      <c r="N934" s="8">
        <v>40.57</v>
      </c>
      <c r="O934" s="8">
        <f>SalesDataTable[[#This Row],[Units Sold]]*SalesDataTable[[#This Row],[Unit Price]]</f>
        <v>40.57</v>
      </c>
      <c r="P934" s="9">
        <v>0</v>
      </c>
      <c r="Q934" s="21">
        <f>SalesDataTable[[#This Row],[Units Sold]]*SalesDataTable[[#This Row],[Unit Price]]*SalesDataTable[[#This Row],[Discount %]]</f>
        <v>0</v>
      </c>
      <c r="R934" s="8">
        <v>16.809999999999999</v>
      </c>
      <c r="S934" s="8">
        <f t="shared" si="56"/>
        <v>40.57</v>
      </c>
      <c r="T934" s="8">
        <f t="shared" si="57"/>
        <v>16.809999999999999</v>
      </c>
      <c r="U934" s="8">
        <f t="shared" si="58"/>
        <v>23.76</v>
      </c>
      <c r="V934" s="10">
        <f t="shared" si="59"/>
        <v>0.58565442445156524</v>
      </c>
    </row>
    <row r="935" spans="1:22" ht="15.6" x14ac:dyDescent="0.3">
      <c r="A935" s="3">
        <v>5021</v>
      </c>
      <c r="B935" s="4">
        <v>46171</v>
      </c>
      <c r="C935" s="5">
        <f>YEAR(SalesDataTable[[#This Row],[Order Date]])</f>
        <v>2026</v>
      </c>
      <c r="D935" s="6" t="str">
        <f>"Q"&amp;ROUNDUP(MONTH(SalesDataTable[[#This Row],[Order Date]])/3,0)</f>
        <v>Q2</v>
      </c>
      <c r="E935" s="5">
        <f>MONTH(SalesDataTable[[#This Row],[Order Date]])</f>
        <v>5</v>
      </c>
      <c r="F935" s="6" t="str">
        <f>TEXT(SalesDataTable[[#This Row],[Order Date]],"MMM")</f>
        <v>May</v>
      </c>
      <c r="G935" s="5" t="s">
        <v>31</v>
      </c>
      <c r="H935" s="5" t="s">
        <v>59</v>
      </c>
      <c r="I935" s="5" t="s">
        <v>39</v>
      </c>
      <c r="J935" s="5" t="s">
        <v>23</v>
      </c>
      <c r="K935" s="5" t="s">
        <v>43</v>
      </c>
      <c r="L935" s="5" t="s">
        <v>49</v>
      </c>
      <c r="M935" s="7">
        <v>1</v>
      </c>
      <c r="N935" s="8">
        <v>191.62</v>
      </c>
      <c r="O935" s="8">
        <f>SalesDataTable[[#This Row],[Units Sold]]*SalesDataTable[[#This Row],[Unit Price]]</f>
        <v>191.62</v>
      </c>
      <c r="P935" s="9">
        <v>0.05</v>
      </c>
      <c r="Q935" s="21">
        <f>SalesDataTable[[#This Row],[Units Sold]]*SalesDataTable[[#This Row],[Unit Price]]*SalesDataTable[[#This Row],[Discount %]]</f>
        <v>9.5810000000000013</v>
      </c>
      <c r="R935" s="8">
        <v>106.15</v>
      </c>
      <c r="S935" s="8">
        <f t="shared" si="56"/>
        <v>182.03899999999999</v>
      </c>
      <c r="T935" s="8">
        <f t="shared" si="57"/>
        <v>106.15</v>
      </c>
      <c r="U935" s="8">
        <f t="shared" si="58"/>
        <v>75.888999999999982</v>
      </c>
      <c r="V935" s="10">
        <f t="shared" si="59"/>
        <v>0.41688319535923613</v>
      </c>
    </row>
    <row r="936" spans="1:22" ht="15.6" x14ac:dyDescent="0.3">
      <c r="A936" s="3">
        <v>5107</v>
      </c>
      <c r="B936" s="4">
        <v>46171</v>
      </c>
      <c r="C936" s="5">
        <f>YEAR(SalesDataTable[[#This Row],[Order Date]])</f>
        <v>2026</v>
      </c>
      <c r="D936" s="6" t="str">
        <f>"Q"&amp;ROUNDUP(MONTH(SalesDataTable[[#This Row],[Order Date]])/3,0)</f>
        <v>Q2</v>
      </c>
      <c r="E936" s="5">
        <f>MONTH(SalesDataTable[[#This Row],[Order Date]])</f>
        <v>5</v>
      </c>
      <c r="F936" s="6" t="str">
        <f>TEXT(SalesDataTable[[#This Row],[Order Date]],"MMM")</f>
        <v>May</v>
      </c>
      <c r="G936" s="5" t="s">
        <v>26</v>
      </c>
      <c r="H936" s="5" t="s">
        <v>47</v>
      </c>
      <c r="I936" s="5" t="s">
        <v>48</v>
      </c>
      <c r="J936" s="5" t="s">
        <v>23</v>
      </c>
      <c r="K936" s="5" t="s">
        <v>29</v>
      </c>
      <c r="L936" s="5" t="s">
        <v>57</v>
      </c>
      <c r="M936" s="7">
        <v>1</v>
      </c>
      <c r="N936" s="8">
        <v>154.07</v>
      </c>
      <c r="O936" s="8">
        <f>SalesDataTable[[#This Row],[Units Sold]]*SalesDataTable[[#This Row],[Unit Price]]</f>
        <v>154.07</v>
      </c>
      <c r="P936" s="9">
        <v>0.05</v>
      </c>
      <c r="Q936" s="21">
        <f>SalesDataTable[[#This Row],[Units Sold]]*SalesDataTable[[#This Row],[Unit Price]]*SalesDataTable[[#This Row],[Discount %]]</f>
        <v>7.7035</v>
      </c>
      <c r="R936" s="8">
        <v>78.400000000000006</v>
      </c>
      <c r="S936" s="8">
        <f t="shared" si="56"/>
        <v>146.36649999999997</v>
      </c>
      <c r="T936" s="8">
        <f t="shared" si="57"/>
        <v>78.400000000000006</v>
      </c>
      <c r="U936" s="8">
        <f t="shared" si="58"/>
        <v>67.966499999999968</v>
      </c>
      <c r="V936" s="10">
        <f t="shared" si="59"/>
        <v>0.46435830603314271</v>
      </c>
    </row>
    <row r="937" spans="1:22" ht="15.6" x14ac:dyDescent="0.3">
      <c r="A937" s="3">
        <v>454</v>
      </c>
      <c r="B937" s="4">
        <v>46172</v>
      </c>
      <c r="C937" s="5">
        <f>YEAR(SalesDataTable[[#This Row],[Order Date]])</f>
        <v>2026</v>
      </c>
      <c r="D937" s="6" t="str">
        <f>"Q"&amp;ROUNDUP(MONTH(SalesDataTable[[#This Row],[Order Date]])/3,0)</f>
        <v>Q2</v>
      </c>
      <c r="E937" s="5">
        <f>MONTH(SalesDataTable[[#This Row],[Order Date]])</f>
        <v>5</v>
      </c>
      <c r="F937" s="6" t="str">
        <f>TEXT(SalesDataTable[[#This Row],[Order Date]],"MMM")</f>
        <v>May</v>
      </c>
      <c r="G937" s="5" t="s">
        <v>31</v>
      </c>
      <c r="H937" s="5" t="s">
        <v>59</v>
      </c>
      <c r="I937" s="5" t="s">
        <v>48</v>
      </c>
      <c r="J937" s="5" t="s">
        <v>23</v>
      </c>
      <c r="K937" s="5" t="s">
        <v>43</v>
      </c>
      <c r="L937" s="5" t="s">
        <v>71</v>
      </c>
      <c r="M937" s="7">
        <v>1</v>
      </c>
      <c r="N937" s="8">
        <v>120.8</v>
      </c>
      <c r="O937" s="8">
        <f>SalesDataTable[[#This Row],[Units Sold]]*SalesDataTable[[#This Row],[Unit Price]]</f>
        <v>120.8</v>
      </c>
      <c r="P937" s="9">
        <v>0</v>
      </c>
      <c r="Q937" s="21">
        <f>SalesDataTable[[#This Row],[Units Sold]]*SalesDataTable[[#This Row],[Unit Price]]*SalesDataTable[[#This Row],[Discount %]]</f>
        <v>0</v>
      </c>
      <c r="R937" s="8">
        <v>61.4</v>
      </c>
      <c r="S937" s="8">
        <f t="shared" si="56"/>
        <v>120.8</v>
      </c>
      <c r="T937" s="8">
        <f t="shared" si="57"/>
        <v>61.4</v>
      </c>
      <c r="U937" s="8">
        <f t="shared" si="58"/>
        <v>59.4</v>
      </c>
      <c r="V937" s="10">
        <f t="shared" si="59"/>
        <v>0.49172185430463577</v>
      </c>
    </row>
    <row r="938" spans="1:22" ht="15.6" x14ac:dyDescent="0.3">
      <c r="A938" s="3">
        <v>873</v>
      </c>
      <c r="B938" s="4">
        <v>46172</v>
      </c>
      <c r="C938" s="5">
        <f>YEAR(SalesDataTable[[#This Row],[Order Date]])</f>
        <v>2026</v>
      </c>
      <c r="D938" s="6" t="str">
        <f>"Q"&amp;ROUNDUP(MONTH(SalesDataTable[[#This Row],[Order Date]])/3,0)</f>
        <v>Q2</v>
      </c>
      <c r="E938" s="5">
        <f>MONTH(SalesDataTable[[#This Row],[Order Date]])</f>
        <v>5</v>
      </c>
      <c r="F938" s="6" t="str">
        <f>TEXT(SalesDataTable[[#This Row],[Order Date]],"MMM")</f>
        <v>May</v>
      </c>
      <c r="G938" s="5" t="s">
        <v>31</v>
      </c>
      <c r="H938" s="5" t="s">
        <v>59</v>
      </c>
      <c r="I938" s="5" t="s">
        <v>22</v>
      </c>
      <c r="J938" s="5" t="s">
        <v>36</v>
      </c>
      <c r="K938" s="5" t="s">
        <v>24</v>
      </c>
      <c r="L938" s="5" t="s">
        <v>46</v>
      </c>
      <c r="M938" s="7">
        <v>1</v>
      </c>
      <c r="N938" s="8">
        <v>40.15</v>
      </c>
      <c r="O938" s="8">
        <f>SalesDataTable[[#This Row],[Units Sold]]*SalesDataTable[[#This Row],[Unit Price]]</f>
        <v>40.15</v>
      </c>
      <c r="P938" s="9">
        <v>0</v>
      </c>
      <c r="Q938" s="21">
        <f>SalesDataTable[[#This Row],[Units Sold]]*SalesDataTable[[#This Row],[Unit Price]]*SalesDataTable[[#This Row],[Discount %]]</f>
        <v>0</v>
      </c>
      <c r="R938" s="8">
        <v>16.82</v>
      </c>
      <c r="S938" s="8">
        <f t="shared" si="56"/>
        <v>40.15</v>
      </c>
      <c r="T938" s="8">
        <f t="shared" si="57"/>
        <v>16.82</v>
      </c>
      <c r="U938" s="8">
        <f t="shared" si="58"/>
        <v>23.33</v>
      </c>
      <c r="V938" s="10">
        <f t="shared" si="59"/>
        <v>0.58107098381070976</v>
      </c>
    </row>
    <row r="939" spans="1:22" ht="15.6" x14ac:dyDescent="0.3">
      <c r="A939" s="3">
        <v>1116</v>
      </c>
      <c r="B939" s="4">
        <v>46172</v>
      </c>
      <c r="C939" s="5">
        <f>YEAR(SalesDataTable[[#This Row],[Order Date]])</f>
        <v>2026</v>
      </c>
      <c r="D939" s="6" t="str">
        <f>"Q"&amp;ROUNDUP(MONTH(SalesDataTable[[#This Row],[Order Date]])/3,0)</f>
        <v>Q2</v>
      </c>
      <c r="E939" s="5">
        <f>MONTH(SalesDataTable[[#This Row],[Order Date]])</f>
        <v>5</v>
      </c>
      <c r="F939" s="6" t="str">
        <f>TEXT(SalesDataTable[[#This Row],[Order Date]],"MMM")</f>
        <v>May</v>
      </c>
      <c r="G939" s="5" t="s">
        <v>26</v>
      </c>
      <c r="H939" s="5" t="s">
        <v>63</v>
      </c>
      <c r="I939" s="5" t="s">
        <v>28</v>
      </c>
      <c r="J939" s="5" t="s">
        <v>36</v>
      </c>
      <c r="K939" s="5" t="s">
        <v>34</v>
      </c>
      <c r="L939" s="5" t="s">
        <v>64</v>
      </c>
      <c r="M939" s="7">
        <v>5</v>
      </c>
      <c r="N939" s="8">
        <v>134.4</v>
      </c>
      <c r="O939" s="8">
        <f>SalesDataTable[[#This Row],[Units Sold]]*SalesDataTable[[#This Row],[Unit Price]]</f>
        <v>672</v>
      </c>
      <c r="P939" s="9">
        <v>0.15</v>
      </c>
      <c r="Q939" s="21">
        <f>SalesDataTable[[#This Row],[Units Sold]]*SalesDataTable[[#This Row],[Unit Price]]*SalesDataTable[[#This Row],[Discount %]]</f>
        <v>100.8</v>
      </c>
      <c r="R939" s="8">
        <v>67.709999999999994</v>
      </c>
      <c r="S939" s="8">
        <f t="shared" si="56"/>
        <v>571.19999999999993</v>
      </c>
      <c r="T939" s="8">
        <f t="shared" si="57"/>
        <v>338.54999999999995</v>
      </c>
      <c r="U939" s="8">
        <f t="shared" si="58"/>
        <v>232.64999999999998</v>
      </c>
      <c r="V939" s="10">
        <f t="shared" si="59"/>
        <v>0.40730042016806722</v>
      </c>
    </row>
    <row r="940" spans="1:22" ht="15.6" x14ac:dyDescent="0.3">
      <c r="A940" s="3">
        <v>1206</v>
      </c>
      <c r="B940" s="4">
        <v>46172</v>
      </c>
      <c r="C940" s="5">
        <f>YEAR(SalesDataTable[[#This Row],[Order Date]])</f>
        <v>2026</v>
      </c>
      <c r="D940" s="6" t="str">
        <f>"Q"&amp;ROUNDUP(MONTH(SalesDataTable[[#This Row],[Order Date]])/3,0)</f>
        <v>Q2</v>
      </c>
      <c r="E940" s="5">
        <f>MONTH(SalesDataTable[[#This Row],[Order Date]])</f>
        <v>5</v>
      </c>
      <c r="F940" s="6" t="str">
        <f>TEXT(SalesDataTable[[#This Row],[Order Date]],"MMM")</f>
        <v>May</v>
      </c>
      <c r="G940" s="5" t="s">
        <v>40</v>
      </c>
      <c r="H940" s="5" t="s">
        <v>67</v>
      </c>
      <c r="I940" s="5" t="s">
        <v>22</v>
      </c>
      <c r="J940" s="5" t="s">
        <v>23</v>
      </c>
      <c r="K940" s="5" t="s">
        <v>34</v>
      </c>
      <c r="L940" s="5" t="s">
        <v>35</v>
      </c>
      <c r="M940" s="7">
        <v>2</v>
      </c>
      <c r="N940" s="8">
        <v>37.130000000000003</v>
      </c>
      <c r="O940" s="8">
        <f>SalesDataTable[[#This Row],[Units Sold]]*SalesDataTable[[#This Row],[Unit Price]]</f>
        <v>74.260000000000005</v>
      </c>
      <c r="P940" s="9">
        <v>0.05</v>
      </c>
      <c r="Q940" s="21">
        <f>SalesDataTable[[#This Row],[Units Sold]]*SalesDataTable[[#This Row],[Unit Price]]*SalesDataTable[[#This Row],[Discount %]]</f>
        <v>3.7130000000000005</v>
      </c>
      <c r="R940" s="8">
        <v>13.44</v>
      </c>
      <c r="S940" s="8">
        <f t="shared" si="56"/>
        <v>70.546999999999997</v>
      </c>
      <c r="T940" s="8">
        <f t="shared" si="57"/>
        <v>26.88</v>
      </c>
      <c r="U940" s="8">
        <f t="shared" si="58"/>
        <v>43.667000000000002</v>
      </c>
      <c r="V940" s="10">
        <f t="shared" si="59"/>
        <v>0.6189774193091131</v>
      </c>
    </row>
    <row r="941" spans="1:22" ht="15.6" x14ac:dyDescent="0.3">
      <c r="A941" s="3">
        <v>1576</v>
      </c>
      <c r="B941" s="4">
        <v>46172</v>
      </c>
      <c r="C941" s="5">
        <f>YEAR(SalesDataTable[[#This Row],[Order Date]])</f>
        <v>2026</v>
      </c>
      <c r="D941" s="6" t="str">
        <f>"Q"&amp;ROUNDUP(MONTH(SalesDataTable[[#This Row],[Order Date]])/3,0)</f>
        <v>Q2</v>
      </c>
      <c r="E941" s="5">
        <f>MONTH(SalesDataTable[[#This Row],[Order Date]])</f>
        <v>5</v>
      </c>
      <c r="F941" s="6" t="str">
        <f>TEXT(SalesDataTable[[#This Row],[Order Date]],"MMM")</f>
        <v>May</v>
      </c>
      <c r="G941" s="5" t="s">
        <v>26</v>
      </c>
      <c r="H941" s="5" t="s">
        <v>27</v>
      </c>
      <c r="I941" s="5" t="s">
        <v>22</v>
      </c>
      <c r="J941" s="5" t="s">
        <v>36</v>
      </c>
      <c r="K941" s="5" t="s">
        <v>43</v>
      </c>
      <c r="L941" s="5" t="s">
        <v>71</v>
      </c>
      <c r="M941" s="7">
        <v>6</v>
      </c>
      <c r="N941" s="8">
        <v>123.82</v>
      </c>
      <c r="O941" s="8">
        <f>SalesDataTable[[#This Row],[Units Sold]]*SalesDataTable[[#This Row],[Unit Price]]</f>
        <v>742.92</v>
      </c>
      <c r="P941" s="9">
        <v>0</v>
      </c>
      <c r="Q941" s="21">
        <f>SalesDataTable[[#This Row],[Units Sold]]*SalesDataTable[[#This Row],[Unit Price]]*SalesDataTable[[#This Row],[Discount %]]</f>
        <v>0</v>
      </c>
      <c r="R941" s="8">
        <v>61.91</v>
      </c>
      <c r="S941" s="8">
        <f t="shared" si="56"/>
        <v>742.92</v>
      </c>
      <c r="T941" s="8">
        <f t="shared" si="57"/>
        <v>371.46</v>
      </c>
      <c r="U941" s="8">
        <f t="shared" si="58"/>
        <v>371.46</v>
      </c>
      <c r="V941" s="10">
        <f t="shared" si="59"/>
        <v>0.5</v>
      </c>
    </row>
    <row r="942" spans="1:22" ht="15.6" x14ac:dyDescent="0.3">
      <c r="A942" s="3">
        <v>2634</v>
      </c>
      <c r="B942" s="4">
        <v>46172</v>
      </c>
      <c r="C942" s="5">
        <f>YEAR(SalesDataTable[[#This Row],[Order Date]])</f>
        <v>2026</v>
      </c>
      <c r="D942" s="6" t="str">
        <f>"Q"&amp;ROUNDUP(MONTH(SalesDataTable[[#This Row],[Order Date]])/3,0)</f>
        <v>Q2</v>
      </c>
      <c r="E942" s="5">
        <f>MONTH(SalesDataTable[[#This Row],[Order Date]])</f>
        <v>5</v>
      </c>
      <c r="F942" s="6" t="str">
        <f>TEXT(SalesDataTable[[#This Row],[Order Date]],"MMM")</f>
        <v>May</v>
      </c>
      <c r="G942" s="5" t="s">
        <v>31</v>
      </c>
      <c r="H942" s="5" t="s">
        <v>72</v>
      </c>
      <c r="I942" s="5" t="s">
        <v>48</v>
      </c>
      <c r="J942" s="5" t="s">
        <v>23</v>
      </c>
      <c r="K942" s="5" t="s">
        <v>34</v>
      </c>
      <c r="L942" s="5" t="s">
        <v>35</v>
      </c>
      <c r="M942" s="7">
        <v>2</v>
      </c>
      <c r="N942" s="8">
        <v>36.94</v>
      </c>
      <c r="O942" s="8">
        <f>SalesDataTable[[#This Row],[Units Sold]]*SalesDataTable[[#This Row],[Unit Price]]</f>
        <v>73.88</v>
      </c>
      <c r="P942" s="9">
        <v>0.05</v>
      </c>
      <c r="Q942" s="21">
        <f>SalesDataTable[[#This Row],[Units Sold]]*SalesDataTable[[#This Row],[Unit Price]]*SalesDataTable[[#This Row],[Discount %]]</f>
        <v>3.694</v>
      </c>
      <c r="R942" s="8">
        <v>13.82</v>
      </c>
      <c r="S942" s="8">
        <f t="shared" si="56"/>
        <v>70.185999999999993</v>
      </c>
      <c r="T942" s="8">
        <f t="shared" si="57"/>
        <v>27.64</v>
      </c>
      <c r="U942" s="8">
        <f t="shared" si="58"/>
        <v>42.545999999999992</v>
      </c>
      <c r="V942" s="10">
        <f t="shared" si="59"/>
        <v>0.60618926851508848</v>
      </c>
    </row>
    <row r="943" spans="1:22" ht="15.6" x14ac:dyDescent="0.3">
      <c r="A943" s="3">
        <v>2649</v>
      </c>
      <c r="B943" s="4">
        <v>46172</v>
      </c>
      <c r="C943" s="5">
        <f>YEAR(SalesDataTable[[#This Row],[Order Date]])</f>
        <v>2026</v>
      </c>
      <c r="D943" s="6" t="str">
        <f>"Q"&amp;ROUNDUP(MONTH(SalesDataTable[[#This Row],[Order Date]])/3,0)</f>
        <v>Q2</v>
      </c>
      <c r="E943" s="5">
        <f>MONTH(SalesDataTable[[#This Row],[Order Date]])</f>
        <v>5</v>
      </c>
      <c r="F943" s="6" t="str">
        <f>TEXT(SalesDataTable[[#This Row],[Order Date]],"MMM")</f>
        <v>May</v>
      </c>
      <c r="G943" s="5" t="s">
        <v>20</v>
      </c>
      <c r="H943" s="5" t="s">
        <v>21</v>
      </c>
      <c r="I943" s="5" t="s">
        <v>22</v>
      </c>
      <c r="J943" s="5" t="s">
        <v>33</v>
      </c>
      <c r="K943" s="5" t="s">
        <v>43</v>
      </c>
      <c r="L943" s="5" t="s">
        <v>49</v>
      </c>
      <c r="M943" s="7">
        <v>3</v>
      </c>
      <c r="N943" s="8">
        <v>199.17</v>
      </c>
      <c r="O943" s="8">
        <f>SalesDataTable[[#This Row],[Units Sold]]*SalesDataTable[[#This Row],[Unit Price]]</f>
        <v>597.51</v>
      </c>
      <c r="P943" s="9">
        <v>0.05</v>
      </c>
      <c r="Q943" s="21">
        <f>SalesDataTable[[#This Row],[Units Sold]]*SalesDataTable[[#This Row],[Unit Price]]*SalesDataTable[[#This Row],[Discount %]]</f>
        <v>29.875500000000002</v>
      </c>
      <c r="R943" s="8">
        <v>105.24</v>
      </c>
      <c r="S943" s="8">
        <f t="shared" si="56"/>
        <v>567.6345</v>
      </c>
      <c r="T943" s="8">
        <f t="shared" si="57"/>
        <v>315.71999999999997</v>
      </c>
      <c r="U943" s="8">
        <f t="shared" si="58"/>
        <v>251.91450000000003</v>
      </c>
      <c r="V943" s="10">
        <f t="shared" si="59"/>
        <v>0.4437970207941907</v>
      </c>
    </row>
    <row r="944" spans="1:22" ht="15.6" x14ac:dyDescent="0.3">
      <c r="A944" s="3">
        <v>2774</v>
      </c>
      <c r="B944" s="4">
        <v>46172</v>
      </c>
      <c r="C944" s="5">
        <f>YEAR(SalesDataTable[[#This Row],[Order Date]])</f>
        <v>2026</v>
      </c>
      <c r="D944" s="6" t="str">
        <f>"Q"&amp;ROUNDUP(MONTH(SalesDataTable[[#This Row],[Order Date]])/3,0)</f>
        <v>Q2</v>
      </c>
      <c r="E944" s="5">
        <f>MONTH(SalesDataTable[[#This Row],[Order Date]])</f>
        <v>5</v>
      </c>
      <c r="F944" s="6" t="str">
        <f>TEXT(SalesDataTable[[#This Row],[Order Date]],"MMM")</f>
        <v>May</v>
      </c>
      <c r="G944" s="5" t="s">
        <v>20</v>
      </c>
      <c r="H944" s="5" t="s">
        <v>56</v>
      </c>
      <c r="I944" s="5" t="s">
        <v>22</v>
      </c>
      <c r="J944" s="5" t="s">
        <v>23</v>
      </c>
      <c r="K944" s="5" t="s">
        <v>43</v>
      </c>
      <c r="L944" s="5" t="s">
        <v>60</v>
      </c>
      <c r="M944" s="7">
        <v>3</v>
      </c>
      <c r="N944" s="8">
        <v>83.17</v>
      </c>
      <c r="O944" s="8">
        <f>SalesDataTable[[#This Row],[Units Sold]]*SalesDataTable[[#This Row],[Unit Price]]</f>
        <v>249.51</v>
      </c>
      <c r="P944" s="9">
        <v>0</v>
      </c>
      <c r="Q944" s="21">
        <f>SalesDataTable[[#This Row],[Units Sold]]*SalesDataTable[[#This Row],[Unit Price]]*SalesDataTable[[#This Row],[Discount %]]</f>
        <v>0</v>
      </c>
      <c r="R944" s="8">
        <v>40.520000000000003</v>
      </c>
      <c r="S944" s="8">
        <f t="shared" si="56"/>
        <v>249.51</v>
      </c>
      <c r="T944" s="8">
        <f t="shared" si="57"/>
        <v>121.56</v>
      </c>
      <c r="U944" s="8">
        <f t="shared" si="58"/>
        <v>127.94999999999999</v>
      </c>
      <c r="V944" s="10">
        <f t="shared" si="59"/>
        <v>0.51280509799206442</v>
      </c>
    </row>
    <row r="945" spans="1:22" ht="15.6" x14ac:dyDescent="0.3">
      <c r="A945" s="3">
        <v>3037</v>
      </c>
      <c r="B945" s="4">
        <v>46172</v>
      </c>
      <c r="C945" s="5">
        <f>YEAR(SalesDataTable[[#This Row],[Order Date]])</f>
        <v>2026</v>
      </c>
      <c r="D945" s="6" t="str">
        <f>"Q"&amp;ROUNDUP(MONTH(SalesDataTable[[#This Row],[Order Date]])/3,0)</f>
        <v>Q2</v>
      </c>
      <c r="E945" s="5">
        <f>MONTH(SalesDataTable[[#This Row],[Order Date]])</f>
        <v>5</v>
      </c>
      <c r="F945" s="6" t="str">
        <f>TEXT(SalesDataTable[[#This Row],[Order Date]],"MMM")</f>
        <v>May</v>
      </c>
      <c r="G945" s="5" t="s">
        <v>26</v>
      </c>
      <c r="H945" s="5" t="s">
        <v>47</v>
      </c>
      <c r="I945" s="5" t="s">
        <v>22</v>
      </c>
      <c r="J945" s="5" t="s">
        <v>36</v>
      </c>
      <c r="K945" s="5" t="s">
        <v>34</v>
      </c>
      <c r="L945" s="5" t="s">
        <v>52</v>
      </c>
      <c r="M945" s="7">
        <v>1</v>
      </c>
      <c r="N945" s="8">
        <v>45.8</v>
      </c>
      <c r="O945" s="8">
        <f>SalesDataTable[[#This Row],[Units Sold]]*SalesDataTable[[#This Row],[Unit Price]]</f>
        <v>45.8</v>
      </c>
      <c r="P945" s="9">
        <v>0.05</v>
      </c>
      <c r="Q945" s="21">
        <f>SalesDataTable[[#This Row],[Units Sold]]*SalesDataTable[[#This Row],[Unit Price]]*SalesDataTable[[#This Row],[Discount %]]</f>
        <v>2.29</v>
      </c>
      <c r="R945" s="8">
        <v>17.88</v>
      </c>
      <c r="S945" s="8">
        <f t="shared" si="56"/>
        <v>43.51</v>
      </c>
      <c r="T945" s="8">
        <f t="shared" si="57"/>
        <v>17.88</v>
      </c>
      <c r="U945" s="8">
        <f t="shared" si="58"/>
        <v>25.63</v>
      </c>
      <c r="V945" s="10">
        <f t="shared" si="59"/>
        <v>0.58905998621006661</v>
      </c>
    </row>
    <row r="946" spans="1:22" ht="15.6" x14ac:dyDescent="0.3">
      <c r="A946" s="3">
        <v>3138</v>
      </c>
      <c r="B946" s="4">
        <v>46172</v>
      </c>
      <c r="C946" s="5">
        <f>YEAR(SalesDataTable[[#This Row],[Order Date]])</f>
        <v>2026</v>
      </c>
      <c r="D946" s="6" t="str">
        <f>"Q"&amp;ROUNDUP(MONTH(SalesDataTable[[#This Row],[Order Date]])/3,0)</f>
        <v>Q2</v>
      </c>
      <c r="E946" s="5">
        <f>MONTH(SalesDataTable[[#This Row],[Order Date]])</f>
        <v>5</v>
      </c>
      <c r="F946" s="6" t="str">
        <f>TEXT(SalesDataTable[[#This Row],[Order Date]],"MMM")</f>
        <v>May</v>
      </c>
      <c r="G946" s="5" t="s">
        <v>31</v>
      </c>
      <c r="H946" s="5" t="s">
        <v>32</v>
      </c>
      <c r="I946" s="5" t="s">
        <v>48</v>
      </c>
      <c r="J946" s="5" t="s">
        <v>23</v>
      </c>
      <c r="K946" s="5" t="s">
        <v>29</v>
      </c>
      <c r="L946" s="5" t="s">
        <v>57</v>
      </c>
      <c r="M946" s="7">
        <v>1</v>
      </c>
      <c r="N946" s="8">
        <v>154.85</v>
      </c>
      <c r="O946" s="8">
        <f>SalesDataTable[[#This Row],[Units Sold]]*SalesDataTable[[#This Row],[Unit Price]]</f>
        <v>154.85</v>
      </c>
      <c r="P946" s="9">
        <v>0</v>
      </c>
      <c r="Q946" s="21">
        <f>SalesDataTable[[#This Row],[Units Sold]]*SalesDataTable[[#This Row],[Unit Price]]*SalesDataTable[[#This Row],[Discount %]]</f>
        <v>0</v>
      </c>
      <c r="R946" s="8">
        <v>80.17</v>
      </c>
      <c r="S946" s="8">
        <f t="shared" si="56"/>
        <v>154.85</v>
      </c>
      <c r="T946" s="8">
        <f t="shared" si="57"/>
        <v>80.17</v>
      </c>
      <c r="U946" s="8">
        <f t="shared" si="58"/>
        <v>74.679999999999993</v>
      </c>
      <c r="V946" s="10">
        <f t="shared" si="59"/>
        <v>0.48227316758153049</v>
      </c>
    </row>
    <row r="947" spans="1:22" ht="15.6" x14ac:dyDescent="0.3">
      <c r="A947" s="3">
        <v>3228</v>
      </c>
      <c r="B947" s="4">
        <v>46172</v>
      </c>
      <c r="C947" s="5">
        <f>YEAR(SalesDataTable[[#This Row],[Order Date]])</f>
        <v>2026</v>
      </c>
      <c r="D947" s="6" t="str">
        <f>"Q"&amp;ROUNDUP(MONTH(SalesDataTable[[#This Row],[Order Date]])/3,0)</f>
        <v>Q2</v>
      </c>
      <c r="E947" s="5">
        <f>MONTH(SalesDataTable[[#This Row],[Order Date]])</f>
        <v>5</v>
      </c>
      <c r="F947" s="6" t="str">
        <f>TEXT(SalesDataTable[[#This Row],[Order Date]],"MMM")</f>
        <v>May</v>
      </c>
      <c r="G947" s="5" t="s">
        <v>40</v>
      </c>
      <c r="H947" s="5" t="s">
        <v>67</v>
      </c>
      <c r="I947" s="5" t="s">
        <v>22</v>
      </c>
      <c r="J947" s="5" t="s">
        <v>36</v>
      </c>
      <c r="K947" s="5" t="s">
        <v>43</v>
      </c>
      <c r="L947" s="5" t="s">
        <v>49</v>
      </c>
      <c r="M947" s="7">
        <v>1</v>
      </c>
      <c r="N947" s="8">
        <v>194.99</v>
      </c>
      <c r="O947" s="8">
        <f>SalesDataTable[[#This Row],[Units Sold]]*SalesDataTable[[#This Row],[Unit Price]]</f>
        <v>194.99</v>
      </c>
      <c r="P947" s="9">
        <v>0</v>
      </c>
      <c r="Q947" s="21">
        <f>SalesDataTable[[#This Row],[Units Sold]]*SalesDataTable[[#This Row],[Unit Price]]*SalesDataTable[[#This Row],[Discount %]]</f>
        <v>0</v>
      </c>
      <c r="R947" s="8">
        <v>101.21</v>
      </c>
      <c r="S947" s="8">
        <f t="shared" si="56"/>
        <v>194.99</v>
      </c>
      <c r="T947" s="8">
        <f t="shared" si="57"/>
        <v>101.21</v>
      </c>
      <c r="U947" s="8">
        <f t="shared" si="58"/>
        <v>93.780000000000015</v>
      </c>
      <c r="V947" s="10">
        <f t="shared" si="59"/>
        <v>0.48094774090979031</v>
      </c>
    </row>
    <row r="948" spans="1:22" ht="15.6" x14ac:dyDescent="0.3">
      <c r="A948" s="3">
        <v>3401</v>
      </c>
      <c r="B948" s="4">
        <v>46172</v>
      </c>
      <c r="C948" s="5">
        <f>YEAR(SalesDataTable[[#This Row],[Order Date]])</f>
        <v>2026</v>
      </c>
      <c r="D948" s="6" t="str">
        <f>"Q"&amp;ROUNDUP(MONTH(SalesDataTable[[#This Row],[Order Date]])/3,0)</f>
        <v>Q2</v>
      </c>
      <c r="E948" s="5">
        <f>MONTH(SalesDataTable[[#This Row],[Order Date]])</f>
        <v>5</v>
      </c>
      <c r="F948" s="6" t="str">
        <f>TEXT(SalesDataTable[[#This Row],[Order Date]],"MMM")</f>
        <v>May</v>
      </c>
      <c r="G948" s="5" t="s">
        <v>31</v>
      </c>
      <c r="H948" s="5" t="s">
        <v>59</v>
      </c>
      <c r="I948" s="5" t="s">
        <v>22</v>
      </c>
      <c r="J948" s="5" t="s">
        <v>23</v>
      </c>
      <c r="K948" s="5" t="s">
        <v>54</v>
      </c>
      <c r="L948" s="5" t="s">
        <v>62</v>
      </c>
      <c r="M948" s="7">
        <v>1</v>
      </c>
      <c r="N948" s="8">
        <v>36.31</v>
      </c>
      <c r="O948" s="8">
        <f>SalesDataTable[[#This Row],[Units Sold]]*SalesDataTable[[#This Row],[Unit Price]]</f>
        <v>36.31</v>
      </c>
      <c r="P948" s="9">
        <v>0</v>
      </c>
      <c r="Q948" s="21">
        <f>SalesDataTable[[#This Row],[Units Sold]]*SalesDataTable[[#This Row],[Unit Price]]*SalesDataTable[[#This Row],[Discount %]]</f>
        <v>0</v>
      </c>
      <c r="R948" s="8">
        <v>13.93</v>
      </c>
      <c r="S948" s="8">
        <f t="shared" si="56"/>
        <v>36.31</v>
      </c>
      <c r="T948" s="8">
        <f t="shared" si="57"/>
        <v>13.93</v>
      </c>
      <c r="U948" s="8">
        <f t="shared" si="58"/>
        <v>22.380000000000003</v>
      </c>
      <c r="V948" s="10">
        <f t="shared" si="59"/>
        <v>0.61635912971633167</v>
      </c>
    </row>
    <row r="949" spans="1:22" ht="15.6" x14ac:dyDescent="0.3">
      <c r="A949" s="3">
        <v>3511</v>
      </c>
      <c r="B949" s="4">
        <v>46172</v>
      </c>
      <c r="C949" s="5">
        <f>YEAR(SalesDataTable[[#This Row],[Order Date]])</f>
        <v>2026</v>
      </c>
      <c r="D949" s="6" t="str">
        <f>"Q"&amp;ROUNDUP(MONTH(SalesDataTable[[#This Row],[Order Date]])/3,0)</f>
        <v>Q2</v>
      </c>
      <c r="E949" s="5">
        <f>MONTH(SalesDataTable[[#This Row],[Order Date]])</f>
        <v>5</v>
      </c>
      <c r="F949" s="6" t="str">
        <f>TEXT(SalesDataTable[[#This Row],[Order Date]],"MMM")</f>
        <v>May</v>
      </c>
      <c r="G949" s="5" t="s">
        <v>20</v>
      </c>
      <c r="H949" s="5" t="s">
        <v>21</v>
      </c>
      <c r="I949" s="5" t="s">
        <v>22</v>
      </c>
      <c r="J949" s="5" t="s">
        <v>23</v>
      </c>
      <c r="K949" s="5" t="s">
        <v>34</v>
      </c>
      <c r="L949" s="5" t="s">
        <v>52</v>
      </c>
      <c r="M949" s="7">
        <v>1</v>
      </c>
      <c r="N949" s="8">
        <v>47.19</v>
      </c>
      <c r="O949" s="8">
        <f>SalesDataTable[[#This Row],[Units Sold]]*SalesDataTable[[#This Row],[Unit Price]]</f>
        <v>47.19</v>
      </c>
      <c r="P949" s="9">
        <v>0</v>
      </c>
      <c r="Q949" s="21">
        <f>SalesDataTable[[#This Row],[Units Sold]]*SalesDataTable[[#This Row],[Unit Price]]*SalesDataTable[[#This Row],[Discount %]]</f>
        <v>0</v>
      </c>
      <c r="R949" s="8">
        <v>18.54</v>
      </c>
      <c r="S949" s="8">
        <f t="shared" si="56"/>
        <v>47.19</v>
      </c>
      <c r="T949" s="8">
        <f t="shared" si="57"/>
        <v>18.54</v>
      </c>
      <c r="U949" s="8">
        <f t="shared" si="58"/>
        <v>28.65</v>
      </c>
      <c r="V949" s="10">
        <f t="shared" si="59"/>
        <v>0.60712015257469798</v>
      </c>
    </row>
    <row r="950" spans="1:22" ht="15.6" x14ac:dyDescent="0.3">
      <c r="A950" s="3">
        <v>4485</v>
      </c>
      <c r="B950" s="4">
        <v>46172</v>
      </c>
      <c r="C950" s="5">
        <f>YEAR(SalesDataTable[[#This Row],[Order Date]])</f>
        <v>2026</v>
      </c>
      <c r="D950" s="6" t="str">
        <f>"Q"&amp;ROUNDUP(MONTH(SalesDataTable[[#This Row],[Order Date]])/3,0)</f>
        <v>Q2</v>
      </c>
      <c r="E950" s="5">
        <f>MONTH(SalesDataTable[[#This Row],[Order Date]])</f>
        <v>5</v>
      </c>
      <c r="F950" s="6" t="str">
        <f>TEXT(SalesDataTable[[#This Row],[Order Date]],"MMM")</f>
        <v>May</v>
      </c>
      <c r="G950" s="5" t="s">
        <v>40</v>
      </c>
      <c r="H950" s="5" t="s">
        <v>53</v>
      </c>
      <c r="I950" s="5" t="s">
        <v>22</v>
      </c>
      <c r="J950" s="5" t="s">
        <v>33</v>
      </c>
      <c r="K950" s="5" t="s">
        <v>54</v>
      </c>
      <c r="L950" s="5" t="s">
        <v>58</v>
      </c>
      <c r="M950" s="7">
        <v>1</v>
      </c>
      <c r="N950" s="8">
        <v>124.14</v>
      </c>
      <c r="O950" s="8">
        <f>SalesDataTable[[#This Row],[Units Sold]]*SalesDataTable[[#This Row],[Unit Price]]</f>
        <v>124.14</v>
      </c>
      <c r="P950" s="9">
        <v>0</v>
      </c>
      <c r="Q950" s="21">
        <f>SalesDataTable[[#This Row],[Units Sold]]*SalesDataTable[[#This Row],[Unit Price]]*SalesDataTable[[#This Row],[Discount %]]</f>
        <v>0</v>
      </c>
      <c r="R950" s="8">
        <v>70.900000000000006</v>
      </c>
      <c r="S950" s="8">
        <f t="shared" si="56"/>
        <v>124.14</v>
      </c>
      <c r="T950" s="8">
        <f t="shared" si="57"/>
        <v>70.900000000000006</v>
      </c>
      <c r="U950" s="8">
        <f t="shared" si="58"/>
        <v>53.239999999999995</v>
      </c>
      <c r="V950" s="10">
        <f t="shared" si="59"/>
        <v>0.42887062993394548</v>
      </c>
    </row>
    <row r="951" spans="1:22" ht="15.6" x14ac:dyDescent="0.3">
      <c r="A951" s="3">
        <v>447</v>
      </c>
      <c r="B951" s="4">
        <v>46173</v>
      </c>
      <c r="C951" s="5">
        <f>YEAR(SalesDataTable[[#This Row],[Order Date]])</f>
        <v>2026</v>
      </c>
      <c r="D951" s="6" t="str">
        <f>"Q"&amp;ROUNDUP(MONTH(SalesDataTable[[#This Row],[Order Date]])/3,0)</f>
        <v>Q2</v>
      </c>
      <c r="E951" s="5">
        <f>MONTH(SalesDataTable[[#This Row],[Order Date]])</f>
        <v>5</v>
      </c>
      <c r="F951" s="6" t="str">
        <f>TEXT(SalesDataTable[[#This Row],[Order Date]],"MMM")</f>
        <v>May</v>
      </c>
      <c r="G951" s="5" t="s">
        <v>40</v>
      </c>
      <c r="H951" s="5" t="s">
        <v>53</v>
      </c>
      <c r="I951" s="5" t="s">
        <v>22</v>
      </c>
      <c r="J951" s="5" t="s">
        <v>23</v>
      </c>
      <c r="K951" s="5" t="s">
        <v>34</v>
      </c>
      <c r="L951" s="5" t="s">
        <v>64</v>
      </c>
      <c r="M951" s="7">
        <v>1</v>
      </c>
      <c r="N951" s="8">
        <v>131.94999999999999</v>
      </c>
      <c r="O951" s="8">
        <f>SalesDataTable[[#This Row],[Units Sold]]*SalesDataTable[[#This Row],[Unit Price]]</f>
        <v>131.94999999999999</v>
      </c>
      <c r="P951" s="9">
        <v>0</v>
      </c>
      <c r="Q951" s="21">
        <f>SalesDataTable[[#This Row],[Units Sold]]*SalesDataTable[[#This Row],[Unit Price]]*SalesDataTable[[#This Row],[Discount %]]</f>
        <v>0</v>
      </c>
      <c r="R951" s="8">
        <v>65.17</v>
      </c>
      <c r="S951" s="8">
        <f t="shared" si="56"/>
        <v>131.94999999999999</v>
      </c>
      <c r="T951" s="8">
        <f t="shared" si="57"/>
        <v>65.17</v>
      </c>
      <c r="U951" s="8">
        <f t="shared" si="58"/>
        <v>66.779999999999987</v>
      </c>
      <c r="V951" s="10">
        <f t="shared" si="59"/>
        <v>0.50610079575596811</v>
      </c>
    </row>
    <row r="952" spans="1:22" ht="15.6" x14ac:dyDescent="0.3">
      <c r="A952" s="3">
        <v>1208</v>
      </c>
      <c r="B952" s="4">
        <v>46173</v>
      </c>
      <c r="C952" s="5">
        <f>YEAR(SalesDataTable[[#This Row],[Order Date]])</f>
        <v>2026</v>
      </c>
      <c r="D952" s="6" t="str">
        <f>"Q"&amp;ROUNDUP(MONTH(SalesDataTable[[#This Row],[Order Date]])/3,0)</f>
        <v>Q2</v>
      </c>
      <c r="E952" s="5">
        <f>MONTH(SalesDataTable[[#This Row],[Order Date]])</f>
        <v>5</v>
      </c>
      <c r="F952" s="6" t="str">
        <f>TEXT(SalesDataTable[[#This Row],[Order Date]],"MMM")</f>
        <v>May</v>
      </c>
      <c r="G952" s="5" t="s">
        <v>40</v>
      </c>
      <c r="H952" s="5" t="s">
        <v>53</v>
      </c>
      <c r="I952" s="5" t="s">
        <v>48</v>
      </c>
      <c r="J952" s="5" t="s">
        <v>33</v>
      </c>
      <c r="K952" s="5" t="s">
        <v>24</v>
      </c>
      <c r="L952" s="5" t="s">
        <v>50</v>
      </c>
      <c r="M952" s="7">
        <v>1</v>
      </c>
      <c r="N952" s="8">
        <v>102.24</v>
      </c>
      <c r="O952" s="8">
        <f>SalesDataTable[[#This Row],[Units Sold]]*SalesDataTable[[#This Row],[Unit Price]]</f>
        <v>102.24</v>
      </c>
      <c r="P952" s="9">
        <v>0</v>
      </c>
      <c r="Q952" s="21">
        <f>SalesDataTable[[#This Row],[Units Sold]]*SalesDataTable[[#This Row],[Unit Price]]*SalesDataTable[[#This Row],[Discount %]]</f>
        <v>0</v>
      </c>
      <c r="R952" s="8">
        <v>50.75</v>
      </c>
      <c r="S952" s="8">
        <f t="shared" si="56"/>
        <v>102.24</v>
      </c>
      <c r="T952" s="8">
        <f t="shared" si="57"/>
        <v>50.75</v>
      </c>
      <c r="U952" s="8">
        <f t="shared" si="58"/>
        <v>51.489999999999995</v>
      </c>
      <c r="V952" s="10">
        <f t="shared" si="59"/>
        <v>0.50361893583724571</v>
      </c>
    </row>
    <row r="953" spans="1:22" ht="15.6" x14ac:dyDescent="0.3">
      <c r="A953" s="3">
        <v>1355</v>
      </c>
      <c r="B953" s="4">
        <v>46173</v>
      </c>
      <c r="C953" s="5">
        <f>YEAR(SalesDataTable[[#This Row],[Order Date]])</f>
        <v>2026</v>
      </c>
      <c r="D953" s="6" t="str">
        <f>"Q"&amp;ROUNDUP(MONTH(SalesDataTable[[#This Row],[Order Date]])/3,0)</f>
        <v>Q2</v>
      </c>
      <c r="E953" s="5">
        <f>MONTH(SalesDataTable[[#This Row],[Order Date]])</f>
        <v>5</v>
      </c>
      <c r="F953" s="6" t="str">
        <f>TEXT(SalesDataTable[[#This Row],[Order Date]],"MMM")</f>
        <v>May</v>
      </c>
      <c r="G953" s="5" t="s">
        <v>40</v>
      </c>
      <c r="H953" s="5" t="s">
        <v>67</v>
      </c>
      <c r="I953" s="5" t="s">
        <v>48</v>
      </c>
      <c r="J953" s="5" t="s">
        <v>33</v>
      </c>
      <c r="K953" s="5" t="s">
        <v>29</v>
      </c>
      <c r="L953" s="5" t="s">
        <v>57</v>
      </c>
      <c r="M953" s="7">
        <v>2</v>
      </c>
      <c r="N953" s="8">
        <v>152.07</v>
      </c>
      <c r="O953" s="8">
        <f>SalesDataTable[[#This Row],[Units Sold]]*SalesDataTable[[#This Row],[Unit Price]]</f>
        <v>304.14</v>
      </c>
      <c r="P953" s="9">
        <v>0</v>
      </c>
      <c r="Q953" s="21">
        <f>SalesDataTable[[#This Row],[Units Sold]]*SalesDataTable[[#This Row],[Unit Price]]*SalesDataTable[[#This Row],[Discount %]]</f>
        <v>0</v>
      </c>
      <c r="R953" s="8">
        <v>76.849999999999994</v>
      </c>
      <c r="S953" s="8">
        <f t="shared" si="56"/>
        <v>304.14</v>
      </c>
      <c r="T953" s="8">
        <f t="shared" si="57"/>
        <v>153.69999999999999</v>
      </c>
      <c r="U953" s="8">
        <f t="shared" si="58"/>
        <v>150.44</v>
      </c>
      <c r="V953" s="10">
        <f t="shared" si="59"/>
        <v>0.49464062602748737</v>
      </c>
    </row>
    <row r="954" spans="1:22" ht="15.6" x14ac:dyDescent="0.3">
      <c r="A954" s="3">
        <v>1474</v>
      </c>
      <c r="B954" s="4">
        <v>46173</v>
      </c>
      <c r="C954" s="5">
        <f>YEAR(SalesDataTable[[#This Row],[Order Date]])</f>
        <v>2026</v>
      </c>
      <c r="D954" s="6" t="str">
        <f>"Q"&amp;ROUNDUP(MONTH(SalesDataTable[[#This Row],[Order Date]])/3,0)</f>
        <v>Q2</v>
      </c>
      <c r="E954" s="5">
        <f>MONTH(SalesDataTable[[#This Row],[Order Date]])</f>
        <v>5</v>
      </c>
      <c r="F954" s="6" t="str">
        <f>TEXT(SalesDataTable[[#This Row],[Order Date]],"MMM")</f>
        <v>May</v>
      </c>
      <c r="G954" s="5" t="s">
        <v>31</v>
      </c>
      <c r="H954" s="5" t="s">
        <v>38</v>
      </c>
      <c r="I954" s="5" t="s">
        <v>22</v>
      </c>
      <c r="J954" s="5" t="s">
        <v>33</v>
      </c>
      <c r="K954" s="5" t="s">
        <v>43</v>
      </c>
      <c r="L954" s="5" t="s">
        <v>71</v>
      </c>
      <c r="M954" s="7">
        <v>2</v>
      </c>
      <c r="N954" s="8">
        <v>123.34</v>
      </c>
      <c r="O954" s="8">
        <f>SalesDataTable[[#This Row],[Units Sold]]*SalesDataTable[[#This Row],[Unit Price]]</f>
        <v>246.68</v>
      </c>
      <c r="P954" s="9">
        <v>0.05</v>
      </c>
      <c r="Q954" s="21">
        <f>SalesDataTable[[#This Row],[Units Sold]]*SalesDataTable[[#This Row],[Unit Price]]*SalesDataTable[[#This Row],[Discount %]]</f>
        <v>12.334000000000001</v>
      </c>
      <c r="R954" s="8">
        <v>58.96</v>
      </c>
      <c r="S954" s="8">
        <f t="shared" si="56"/>
        <v>234.346</v>
      </c>
      <c r="T954" s="8">
        <f t="shared" si="57"/>
        <v>117.92</v>
      </c>
      <c r="U954" s="8">
        <f t="shared" si="58"/>
        <v>116.426</v>
      </c>
      <c r="V954" s="10">
        <f t="shared" si="59"/>
        <v>0.49681240558831813</v>
      </c>
    </row>
    <row r="955" spans="1:22" ht="15.6" x14ac:dyDescent="0.3">
      <c r="A955" s="3">
        <v>1625</v>
      </c>
      <c r="B955" s="4">
        <v>46173</v>
      </c>
      <c r="C955" s="5">
        <f>YEAR(SalesDataTable[[#This Row],[Order Date]])</f>
        <v>2026</v>
      </c>
      <c r="D955" s="6" t="str">
        <f>"Q"&amp;ROUNDUP(MONTH(SalesDataTable[[#This Row],[Order Date]])/3,0)</f>
        <v>Q2</v>
      </c>
      <c r="E955" s="5">
        <f>MONTH(SalesDataTable[[#This Row],[Order Date]])</f>
        <v>5</v>
      </c>
      <c r="F955" s="6" t="str">
        <f>TEXT(SalesDataTable[[#This Row],[Order Date]],"MMM")</f>
        <v>May</v>
      </c>
      <c r="G955" s="5" t="s">
        <v>31</v>
      </c>
      <c r="H955" s="5" t="s">
        <v>32</v>
      </c>
      <c r="I955" s="5" t="s">
        <v>39</v>
      </c>
      <c r="J955" s="5" t="s">
        <v>23</v>
      </c>
      <c r="K955" s="5" t="s">
        <v>29</v>
      </c>
      <c r="L955" s="5" t="s">
        <v>57</v>
      </c>
      <c r="M955" s="7">
        <v>1</v>
      </c>
      <c r="N955" s="8">
        <v>155.81</v>
      </c>
      <c r="O955" s="8">
        <f>SalesDataTable[[#This Row],[Units Sold]]*SalesDataTable[[#This Row],[Unit Price]]</f>
        <v>155.81</v>
      </c>
      <c r="P955" s="9">
        <v>0</v>
      </c>
      <c r="Q955" s="21">
        <f>SalesDataTable[[#This Row],[Units Sold]]*SalesDataTable[[#This Row],[Unit Price]]*SalesDataTable[[#This Row],[Discount %]]</f>
        <v>0</v>
      </c>
      <c r="R955" s="8">
        <v>80.31</v>
      </c>
      <c r="S955" s="8">
        <f t="shared" si="56"/>
        <v>155.81</v>
      </c>
      <c r="T955" s="8">
        <f t="shared" si="57"/>
        <v>80.31</v>
      </c>
      <c r="U955" s="8">
        <f t="shared" si="58"/>
        <v>75.5</v>
      </c>
      <c r="V955" s="10">
        <f t="shared" si="59"/>
        <v>0.48456453372697517</v>
      </c>
    </row>
    <row r="956" spans="1:22" ht="15.6" x14ac:dyDescent="0.3">
      <c r="A956" s="3">
        <v>1877</v>
      </c>
      <c r="B956" s="4">
        <v>46173</v>
      </c>
      <c r="C956" s="5">
        <f>YEAR(SalesDataTable[[#This Row],[Order Date]])</f>
        <v>2026</v>
      </c>
      <c r="D956" s="6" t="str">
        <f>"Q"&amp;ROUNDUP(MONTH(SalesDataTable[[#This Row],[Order Date]])/3,0)</f>
        <v>Q2</v>
      </c>
      <c r="E956" s="5">
        <f>MONTH(SalesDataTable[[#This Row],[Order Date]])</f>
        <v>5</v>
      </c>
      <c r="F956" s="6" t="str">
        <f>TEXT(SalesDataTable[[#This Row],[Order Date]],"MMM")</f>
        <v>May</v>
      </c>
      <c r="G956" s="5" t="s">
        <v>31</v>
      </c>
      <c r="H956" s="5" t="s">
        <v>72</v>
      </c>
      <c r="I956" s="5" t="s">
        <v>22</v>
      </c>
      <c r="J956" s="5" t="s">
        <v>23</v>
      </c>
      <c r="K956" s="5" t="s">
        <v>34</v>
      </c>
      <c r="L956" s="5" t="s">
        <v>68</v>
      </c>
      <c r="M956" s="7">
        <v>1</v>
      </c>
      <c r="N956" s="8">
        <v>163.19</v>
      </c>
      <c r="O956" s="8">
        <f>SalesDataTable[[#This Row],[Units Sold]]*SalesDataTable[[#This Row],[Unit Price]]</f>
        <v>163.19</v>
      </c>
      <c r="P956" s="9">
        <v>0.05</v>
      </c>
      <c r="Q956" s="21">
        <f>SalesDataTable[[#This Row],[Units Sold]]*SalesDataTable[[#This Row],[Unit Price]]*SalesDataTable[[#This Row],[Discount %]]</f>
        <v>8.1594999999999995</v>
      </c>
      <c r="R956" s="8">
        <v>87.95</v>
      </c>
      <c r="S956" s="8">
        <f t="shared" si="56"/>
        <v>155.03049999999999</v>
      </c>
      <c r="T956" s="8">
        <f t="shared" si="57"/>
        <v>87.95</v>
      </c>
      <c r="U956" s="8">
        <f t="shared" si="58"/>
        <v>67.080499999999986</v>
      </c>
      <c r="V956" s="10">
        <f t="shared" si="59"/>
        <v>0.4326922766810401</v>
      </c>
    </row>
    <row r="957" spans="1:22" ht="15.6" x14ac:dyDescent="0.3">
      <c r="A957" s="3">
        <v>1978</v>
      </c>
      <c r="B957" s="4">
        <v>46173</v>
      </c>
      <c r="C957" s="5">
        <f>YEAR(SalesDataTable[[#This Row],[Order Date]])</f>
        <v>2026</v>
      </c>
      <c r="D957" s="6" t="str">
        <f>"Q"&amp;ROUNDUP(MONTH(SalesDataTable[[#This Row],[Order Date]])/3,0)</f>
        <v>Q2</v>
      </c>
      <c r="E957" s="5">
        <f>MONTH(SalesDataTable[[#This Row],[Order Date]])</f>
        <v>5</v>
      </c>
      <c r="F957" s="6" t="str">
        <f>TEXT(SalesDataTable[[#This Row],[Order Date]],"MMM")</f>
        <v>May</v>
      </c>
      <c r="G957" s="5" t="s">
        <v>26</v>
      </c>
      <c r="H957" s="5" t="s">
        <v>63</v>
      </c>
      <c r="I957" s="5" t="s">
        <v>22</v>
      </c>
      <c r="J957" s="5" t="s">
        <v>23</v>
      </c>
      <c r="K957" s="5" t="s">
        <v>29</v>
      </c>
      <c r="L957" s="5" t="s">
        <v>37</v>
      </c>
      <c r="M957" s="7">
        <v>1</v>
      </c>
      <c r="N957" s="8">
        <v>147.30000000000001</v>
      </c>
      <c r="O957" s="8">
        <f>SalesDataTable[[#This Row],[Units Sold]]*SalesDataTable[[#This Row],[Unit Price]]</f>
        <v>147.30000000000001</v>
      </c>
      <c r="P957" s="9">
        <v>0.05</v>
      </c>
      <c r="Q957" s="21">
        <f>SalesDataTable[[#This Row],[Units Sold]]*SalesDataTable[[#This Row],[Unit Price]]*SalesDataTable[[#This Row],[Discount %]]</f>
        <v>7.3650000000000011</v>
      </c>
      <c r="R957" s="8">
        <v>81.510000000000005</v>
      </c>
      <c r="S957" s="8">
        <f t="shared" si="56"/>
        <v>139.935</v>
      </c>
      <c r="T957" s="8">
        <f t="shared" si="57"/>
        <v>81.510000000000005</v>
      </c>
      <c r="U957" s="8">
        <f t="shared" si="58"/>
        <v>58.424999999999997</v>
      </c>
      <c r="V957" s="10">
        <f t="shared" si="59"/>
        <v>0.41751527494908347</v>
      </c>
    </row>
    <row r="958" spans="1:22" ht="15.6" x14ac:dyDescent="0.3">
      <c r="A958" s="3">
        <v>3616</v>
      </c>
      <c r="B958" s="4">
        <v>46173</v>
      </c>
      <c r="C958" s="5">
        <f>YEAR(SalesDataTable[[#This Row],[Order Date]])</f>
        <v>2026</v>
      </c>
      <c r="D958" s="6" t="str">
        <f>"Q"&amp;ROUNDUP(MONTH(SalesDataTable[[#This Row],[Order Date]])/3,0)</f>
        <v>Q2</v>
      </c>
      <c r="E958" s="5">
        <f>MONTH(SalesDataTable[[#This Row],[Order Date]])</f>
        <v>5</v>
      </c>
      <c r="F958" s="6" t="str">
        <f>TEXT(SalesDataTable[[#This Row],[Order Date]],"MMM")</f>
        <v>May</v>
      </c>
      <c r="G958" s="5" t="s">
        <v>31</v>
      </c>
      <c r="H958" s="5" t="s">
        <v>32</v>
      </c>
      <c r="I958" s="5" t="s">
        <v>22</v>
      </c>
      <c r="J958" s="5" t="s">
        <v>23</v>
      </c>
      <c r="K958" s="5" t="s">
        <v>54</v>
      </c>
      <c r="L958" s="5" t="s">
        <v>58</v>
      </c>
      <c r="M958" s="7">
        <v>5</v>
      </c>
      <c r="N958" s="8">
        <v>126.16</v>
      </c>
      <c r="O958" s="8">
        <f>SalesDataTable[[#This Row],[Units Sold]]*SalesDataTable[[#This Row],[Unit Price]]</f>
        <v>630.79999999999995</v>
      </c>
      <c r="P958" s="9">
        <v>0</v>
      </c>
      <c r="Q958" s="21">
        <f>SalesDataTable[[#This Row],[Units Sold]]*SalesDataTable[[#This Row],[Unit Price]]*SalesDataTable[[#This Row],[Discount %]]</f>
        <v>0</v>
      </c>
      <c r="R958" s="8">
        <v>68.59</v>
      </c>
      <c r="S958" s="8">
        <f t="shared" si="56"/>
        <v>630.79999999999995</v>
      </c>
      <c r="T958" s="8">
        <f t="shared" si="57"/>
        <v>342.95000000000005</v>
      </c>
      <c r="U958" s="8">
        <f t="shared" si="58"/>
        <v>287.84999999999991</v>
      </c>
      <c r="V958" s="10">
        <f t="shared" si="59"/>
        <v>0.45632530120481918</v>
      </c>
    </row>
    <row r="959" spans="1:22" ht="15.6" x14ac:dyDescent="0.3">
      <c r="A959" s="3">
        <v>3992</v>
      </c>
      <c r="B959" s="4">
        <v>46173</v>
      </c>
      <c r="C959" s="5">
        <f>YEAR(SalesDataTable[[#This Row],[Order Date]])</f>
        <v>2026</v>
      </c>
      <c r="D959" s="6" t="str">
        <f>"Q"&amp;ROUNDUP(MONTH(SalesDataTable[[#This Row],[Order Date]])/3,0)</f>
        <v>Q2</v>
      </c>
      <c r="E959" s="5">
        <f>MONTH(SalesDataTable[[#This Row],[Order Date]])</f>
        <v>5</v>
      </c>
      <c r="F959" s="6" t="str">
        <f>TEXT(SalesDataTable[[#This Row],[Order Date]],"MMM")</f>
        <v>May</v>
      </c>
      <c r="G959" s="5" t="s">
        <v>40</v>
      </c>
      <c r="H959" s="5" t="s">
        <v>53</v>
      </c>
      <c r="I959" s="5" t="s">
        <v>22</v>
      </c>
      <c r="J959" s="5" t="s">
        <v>33</v>
      </c>
      <c r="K959" s="5" t="s">
        <v>34</v>
      </c>
      <c r="L959" s="5" t="s">
        <v>68</v>
      </c>
      <c r="M959" s="7">
        <v>2</v>
      </c>
      <c r="N959" s="8">
        <v>163.57</v>
      </c>
      <c r="O959" s="8">
        <f>SalesDataTable[[#This Row],[Units Sold]]*SalesDataTable[[#This Row],[Unit Price]]</f>
        <v>327.14</v>
      </c>
      <c r="P959" s="9">
        <v>0</v>
      </c>
      <c r="Q959" s="21">
        <f>SalesDataTable[[#This Row],[Units Sold]]*SalesDataTable[[#This Row],[Unit Price]]*SalesDataTable[[#This Row],[Discount %]]</f>
        <v>0</v>
      </c>
      <c r="R959" s="8">
        <v>85.72</v>
      </c>
      <c r="S959" s="8">
        <f t="shared" si="56"/>
        <v>327.14</v>
      </c>
      <c r="T959" s="8">
        <f t="shared" si="57"/>
        <v>171.44</v>
      </c>
      <c r="U959" s="8">
        <f t="shared" si="58"/>
        <v>155.69999999999999</v>
      </c>
      <c r="V959" s="10">
        <f t="shared" si="59"/>
        <v>0.47594302133643085</v>
      </c>
    </row>
    <row r="960" spans="1:22" ht="15.6" x14ac:dyDescent="0.3">
      <c r="A960" s="3">
        <v>4091</v>
      </c>
      <c r="B960" s="4">
        <v>46173</v>
      </c>
      <c r="C960" s="5">
        <f>YEAR(SalesDataTable[[#This Row],[Order Date]])</f>
        <v>2026</v>
      </c>
      <c r="D960" s="6" t="str">
        <f>"Q"&amp;ROUNDUP(MONTH(SalesDataTable[[#This Row],[Order Date]])/3,0)</f>
        <v>Q2</v>
      </c>
      <c r="E960" s="5">
        <f>MONTH(SalesDataTable[[#This Row],[Order Date]])</f>
        <v>5</v>
      </c>
      <c r="F960" s="6" t="str">
        <f>TEXT(SalesDataTable[[#This Row],[Order Date]],"MMM")</f>
        <v>May</v>
      </c>
      <c r="G960" s="5" t="s">
        <v>31</v>
      </c>
      <c r="H960" s="5" t="s">
        <v>72</v>
      </c>
      <c r="I960" s="5" t="s">
        <v>22</v>
      </c>
      <c r="J960" s="5" t="s">
        <v>33</v>
      </c>
      <c r="K960" s="5" t="s">
        <v>29</v>
      </c>
      <c r="L960" s="5" t="s">
        <v>37</v>
      </c>
      <c r="M960" s="7">
        <v>1</v>
      </c>
      <c r="N960" s="8">
        <v>142.06</v>
      </c>
      <c r="O960" s="8">
        <f>SalesDataTable[[#This Row],[Units Sold]]*SalesDataTable[[#This Row],[Unit Price]]</f>
        <v>142.06</v>
      </c>
      <c r="P960" s="9">
        <v>0</v>
      </c>
      <c r="Q960" s="21">
        <f>SalesDataTable[[#This Row],[Units Sold]]*SalesDataTable[[#This Row],[Unit Price]]*SalesDataTable[[#This Row],[Discount %]]</f>
        <v>0</v>
      </c>
      <c r="R960" s="8">
        <v>77.36</v>
      </c>
      <c r="S960" s="8">
        <f t="shared" si="56"/>
        <v>142.06</v>
      </c>
      <c r="T960" s="8">
        <f t="shared" si="57"/>
        <v>77.36</v>
      </c>
      <c r="U960" s="8">
        <f t="shared" si="58"/>
        <v>64.7</v>
      </c>
      <c r="V960" s="10">
        <f t="shared" si="59"/>
        <v>0.45544136280444886</v>
      </c>
    </row>
    <row r="961" spans="1:22" ht="15.6" x14ac:dyDescent="0.3">
      <c r="A961" s="3">
        <v>4204</v>
      </c>
      <c r="B961" s="4">
        <v>46173</v>
      </c>
      <c r="C961" s="5">
        <f>YEAR(SalesDataTable[[#This Row],[Order Date]])</f>
        <v>2026</v>
      </c>
      <c r="D961" s="6" t="str">
        <f>"Q"&amp;ROUNDUP(MONTH(SalesDataTable[[#This Row],[Order Date]])/3,0)</f>
        <v>Q2</v>
      </c>
      <c r="E961" s="5">
        <f>MONTH(SalesDataTable[[#This Row],[Order Date]])</f>
        <v>5</v>
      </c>
      <c r="F961" s="6" t="str">
        <f>TEXT(SalesDataTable[[#This Row],[Order Date]],"MMM")</f>
        <v>May</v>
      </c>
      <c r="G961" s="5" t="s">
        <v>26</v>
      </c>
      <c r="H961" s="5" t="s">
        <v>61</v>
      </c>
      <c r="I961" s="5" t="s">
        <v>22</v>
      </c>
      <c r="J961" s="5" t="s">
        <v>33</v>
      </c>
      <c r="K961" s="5" t="s">
        <v>24</v>
      </c>
      <c r="L961" s="5" t="s">
        <v>25</v>
      </c>
      <c r="M961" s="7">
        <v>1</v>
      </c>
      <c r="N961" s="8">
        <v>81.37</v>
      </c>
      <c r="O961" s="8">
        <f>SalesDataTable[[#This Row],[Units Sold]]*SalesDataTable[[#This Row],[Unit Price]]</f>
        <v>81.37</v>
      </c>
      <c r="P961" s="9">
        <v>0</v>
      </c>
      <c r="Q961" s="21">
        <f>SalesDataTable[[#This Row],[Units Sold]]*SalesDataTable[[#This Row],[Unit Price]]*SalesDataTable[[#This Row],[Discount %]]</f>
        <v>0</v>
      </c>
      <c r="R961" s="8">
        <v>42.01</v>
      </c>
      <c r="S961" s="8">
        <f t="shared" si="56"/>
        <v>81.37</v>
      </c>
      <c r="T961" s="8">
        <f t="shared" si="57"/>
        <v>42.01</v>
      </c>
      <c r="U961" s="8">
        <f t="shared" si="58"/>
        <v>39.360000000000007</v>
      </c>
      <c r="V961" s="10">
        <f t="shared" si="59"/>
        <v>0.48371635737986979</v>
      </c>
    </row>
    <row r="962" spans="1:22" ht="15.6" x14ac:dyDescent="0.3">
      <c r="A962" s="3">
        <v>4234</v>
      </c>
      <c r="B962" s="4">
        <v>46173</v>
      </c>
      <c r="C962" s="5">
        <f>YEAR(SalesDataTable[[#This Row],[Order Date]])</f>
        <v>2026</v>
      </c>
      <c r="D962" s="6" t="str">
        <f>"Q"&amp;ROUNDUP(MONTH(SalesDataTable[[#This Row],[Order Date]])/3,0)</f>
        <v>Q2</v>
      </c>
      <c r="E962" s="5">
        <f>MONTH(SalesDataTable[[#This Row],[Order Date]])</f>
        <v>5</v>
      </c>
      <c r="F962" s="6" t="str">
        <f>TEXT(SalesDataTable[[#This Row],[Order Date]],"MMM")</f>
        <v>May</v>
      </c>
      <c r="G962" s="5" t="s">
        <v>40</v>
      </c>
      <c r="H962" s="5" t="s">
        <v>53</v>
      </c>
      <c r="I962" s="5" t="s">
        <v>39</v>
      </c>
      <c r="J962" s="5" t="s">
        <v>33</v>
      </c>
      <c r="K962" s="5" t="s">
        <v>43</v>
      </c>
      <c r="L962" s="5" t="s">
        <v>71</v>
      </c>
      <c r="M962" s="7">
        <v>1</v>
      </c>
      <c r="N962" s="8">
        <v>120.75</v>
      </c>
      <c r="O962" s="8">
        <f>SalesDataTable[[#This Row],[Units Sold]]*SalesDataTable[[#This Row],[Unit Price]]</f>
        <v>120.75</v>
      </c>
      <c r="P962" s="9">
        <v>0</v>
      </c>
      <c r="Q962" s="21">
        <f>SalesDataTable[[#This Row],[Units Sold]]*SalesDataTable[[#This Row],[Unit Price]]*SalesDataTable[[#This Row],[Discount %]]</f>
        <v>0</v>
      </c>
      <c r="R962" s="8">
        <v>61.21</v>
      </c>
      <c r="S962" s="8">
        <f t="shared" ref="S962:S1025" si="60">M962*N962*(1-P962)</f>
        <v>120.75</v>
      </c>
      <c r="T962" s="8">
        <f t="shared" ref="T962:T1025" si="61">M962*R962</f>
        <v>61.21</v>
      </c>
      <c r="U962" s="8">
        <f t="shared" ref="U962:U1025" si="62">S962-T962</f>
        <v>59.54</v>
      </c>
      <c r="V962" s="10">
        <f t="shared" ref="V962:V1025" si="63">IFERROR(U962/S962,0)</f>
        <v>0.49308488612836437</v>
      </c>
    </row>
    <row r="963" spans="1:22" ht="15.6" x14ac:dyDescent="0.3">
      <c r="A963" s="3">
        <v>4696</v>
      </c>
      <c r="B963" s="4">
        <v>46173</v>
      </c>
      <c r="C963" s="5">
        <f>YEAR(SalesDataTable[[#This Row],[Order Date]])</f>
        <v>2026</v>
      </c>
      <c r="D963" s="6" t="str">
        <f>"Q"&amp;ROUNDUP(MONTH(SalesDataTable[[#This Row],[Order Date]])/3,0)</f>
        <v>Q2</v>
      </c>
      <c r="E963" s="5">
        <f>MONTH(SalesDataTable[[#This Row],[Order Date]])</f>
        <v>5</v>
      </c>
      <c r="F963" s="6" t="str">
        <f>TEXT(SalesDataTable[[#This Row],[Order Date]],"MMM")</f>
        <v>May</v>
      </c>
      <c r="G963" s="5" t="s">
        <v>26</v>
      </c>
      <c r="H963" s="5" t="s">
        <v>69</v>
      </c>
      <c r="I963" s="5" t="s">
        <v>22</v>
      </c>
      <c r="J963" s="5" t="s">
        <v>33</v>
      </c>
      <c r="K963" s="5" t="s">
        <v>24</v>
      </c>
      <c r="L963" s="5" t="s">
        <v>25</v>
      </c>
      <c r="M963" s="7">
        <v>4</v>
      </c>
      <c r="N963" s="8">
        <v>81.790000000000006</v>
      </c>
      <c r="O963" s="8">
        <f>SalesDataTable[[#This Row],[Units Sold]]*SalesDataTable[[#This Row],[Unit Price]]</f>
        <v>327.16000000000003</v>
      </c>
      <c r="P963" s="9">
        <v>0</v>
      </c>
      <c r="Q963" s="21">
        <f>SalesDataTable[[#This Row],[Units Sold]]*SalesDataTable[[#This Row],[Unit Price]]*SalesDataTable[[#This Row],[Discount %]]</f>
        <v>0</v>
      </c>
      <c r="R963" s="8">
        <v>42.96</v>
      </c>
      <c r="S963" s="8">
        <f t="shared" si="60"/>
        <v>327.16000000000003</v>
      </c>
      <c r="T963" s="8">
        <f t="shared" si="61"/>
        <v>171.84</v>
      </c>
      <c r="U963" s="8">
        <f t="shared" si="62"/>
        <v>155.32000000000002</v>
      </c>
      <c r="V963" s="10">
        <f t="shared" si="63"/>
        <v>0.47475241472062601</v>
      </c>
    </row>
    <row r="964" spans="1:22" ht="15.6" x14ac:dyDescent="0.3">
      <c r="A964" s="3">
        <v>4755</v>
      </c>
      <c r="B964" s="4">
        <v>46173</v>
      </c>
      <c r="C964" s="5">
        <f>YEAR(SalesDataTable[[#This Row],[Order Date]])</f>
        <v>2026</v>
      </c>
      <c r="D964" s="6" t="str">
        <f>"Q"&amp;ROUNDUP(MONTH(SalesDataTable[[#This Row],[Order Date]])/3,0)</f>
        <v>Q2</v>
      </c>
      <c r="E964" s="5">
        <f>MONTH(SalesDataTable[[#This Row],[Order Date]])</f>
        <v>5</v>
      </c>
      <c r="F964" s="6" t="str">
        <f>TEXT(SalesDataTable[[#This Row],[Order Date]],"MMM")</f>
        <v>May</v>
      </c>
      <c r="G964" s="5" t="s">
        <v>20</v>
      </c>
      <c r="H964" s="5" t="s">
        <v>70</v>
      </c>
      <c r="I964" s="5" t="s">
        <v>22</v>
      </c>
      <c r="J964" s="5" t="s">
        <v>33</v>
      </c>
      <c r="K964" s="5" t="s">
        <v>43</v>
      </c>
      <c r="L964" s="5" t="s">
        <v>60</v>
      </c>
      <c r="M964" s="7">
        <v>1</v>
      </c>
      <c r="N964" s="8">
        <v>81.2</v>
      </c>
      <c r="O964" s="8">
        <f>SalesDataTable[[#This Row],[Units Sold]]*SalesDataTable[[#This Row],[Unit Price]]</f>
        <v>81.2</v>
      </c>
      <c r="P964" s="9">
        <v>0.1</v>
      </c>
      <c r="Q964" s="21">
        <f>SalesDataTable[[#This Row],[Units Sold]]*SalesDataTable[[#This Row],[Unit Price]]*SalesDataTable[[#This Row],[Discount %]]</f>
        <v>8.120000000000001</v>
      </c>
      <c r="R964" s="8">
        <v>40.270000000000003</v>
      </c>
      <c r="S964" s="8">
        <f t="shared" si="60"/>
        <v>73.08</v>
      </c>
      <c r="T964" s="8">
        <f t="shared" si="61"/>
        <v>40.270000000000003</v>
      </c>
      <c r="U964" s="8">
        <f t="shared" si="62"/>
        <v>32.809999999999995</v>
      </c>
      <c r="V964" s="10">
        <f t="shared" si="63"/>
        <v>0.44896004378762994</v>
      </c>
    </row>
    <row r="965" spans="1:22" ht="15.6" x14ac:dyDescent="0.3">
      <c r="A965" s="3">
        <v>5090</v>
      </c>
      <c r="B965" s="4">
        <v>46173</v>
      </c>
      <c r="C965" s="5">
        <f>YEAR(SalesDataTable[[#This Row],[Order Date]])</f>
        <v>2026</v>
      </c>
      <c r="D965" s="6" t="str">
        <f>"Q"&amp;ROUNDUP(MONTH(SalesDataTable[[#This Row],[Order Date]])/3,0)</f>
        <v>Q2</v>
      </c>
      <c r="E965" s="5">
        <f>MONTH(SalesDataTable[[#This Row],[Order Date]])</f>
        <v>5</v>
      </c>
      <c r="F965" s="6" t="str">
        <f>TEXT(SalesDataTable[[#This Row],[Order Date]],"MMM")</f>
        <v>May</v>
      </c>
      <c r="G965" s="5" t="s">
        <v>26</v>
      </c>
      <c r="H965" s="5" t="s">
        <v>27</v>
      </c>
      <c r="I965" s="5" t="s">
        <v>48</v>
      </c>
      <c r="J965" s="5" t="s">
        <v>33</v>
      </c>
      <c r="K965" s="5" t="s">
        <v>34</v>
      </c>
      <c r="L965" s="5" t="s">
        <v>52</v>
      </c>
      <c r="M965" s="7">
        <v>2</v>
      </c>
      <c r="N965" s="8">
        <v>46.52</v>
      </c>
      <c r="O965" s="8">
        <f>SalesDataTable[[#This Row],[Units Sold]]*SalesDataTable[[#This Row],[Unit Price]]</f>
        <v>93.04</v>
      </c>
      <c r="P965" s="9">
        <v>0.05</v>
      </c>
      <c r="Q965" s="21">
        <f>SalesDataTable[[#This Row],[Units Sold]]*SalesDataTable[[#This Row],[Unit Price]]*SalesDataTable[[#This Row],[Discount %]]</f>
        <v>4.6520000000000001</v>
      </c>
      <c r="R965" s="8">
        <v>18.739999999999998</v>
      </c>
      <c r="S965" s="8">
        <f t="shared" si="60"/>
        <v>88.388000000000005</v>
      </c>
      <c r="T965" s="8">
        <f t="shared" si="61"/>
        <v>37.479999999999997</v>
      </c>
      <c r="U965" s="8">
        <f t="shared" si="62"/>
        <v>50.908000000000008</v>
      </c>
      <c r="V965" s="10">
        <f t="shared" si="63"/>
        <v>0.57596053762954258</v>
      </c>
    </row>
    <row r="966" spans="1:22" ht="15.6" x14ac:dyDescent="0.3">
      <c r="A966" s="3">
        <v>27</v>
      </c>
      <c r="B966" s="4">
        <v>46174</v>
      </c>
      <c r="C966" s="5">
        <f>YEAR(SalesDataTable[[#This Row],[Order Date]])</f>
        <v>2026</v>
      </c>
      <c r="D966" s="6" t="str">
        <f>"Q"&amp;ROUNDUP(MONTH(SalesDataTable[[#This Row],[Order Date]])/3,0)</f>
        <v>Q2</v>
      </c>
      <c r="E966" s="5">
        <f>MONTH(SalesDataTable[[#This Row],[Order Date]])</f>
        <v>6</v>
      </c>
      <c r="F966" s="6" t="str">
        <f>TEXT(SalesDataTable[[#This Row],[Order Date]],"MMM")</f>
        <v>Jun</v>
      </c>
      <c r="G966" s="5" t="s">
        <v>40</v>
      </c>
      <c r="H966" s="5" t="s">
        <v>67</v>
      </c>
      <c r="I966" s="5" t="s">
        <v>22</v>
      </c>
      <c r="J966" s="5" t="s">
        <v>23</v>
      </c>
      <c r="K966" s="5" t="s">
        <v>43</v>
      </c>
      <c r="L966" s="5" t="s">
        <v>49</v>
      </c>
      <c r="M966" s="7">
        <v>1</v>
      </c>
      <c r="N966" s="8">
        <v>195.22</v>
      </c>
      <c r="O966" s="8">
        <f>SalesDataTable[[#This Row],[Units Sold]]*SalesDataTable[[#This Row],[Unit Price]]</f>
        <v>195.22</v>
      </c>
      <c r="P966" s="9">
        <v>0</v>
      </c>
      <c r="Q966" s="21">
        <f>SalesDataTable[[#This Row],[Units Sold]]*SalesDataTable[[#This Row],[Unit Price]]*SalesDataTable[[#This Row],[Discount %]]</f>
        <v>0</v>
      </c>
      <c r="R966" s="8">
        <v>105.91</v>
      </c>
      <c r="S966" s="8">
        <f t="shared" si="60"/>
        <v>195.22</v>
      </c>
      <c r="T966" s="8">
        <f t="shared" si="61"/>
        <v>105.91</v>
      </c>
      <c r="U966" s="8">
        <f t="shared" si="62"/>
        <v>89.31</v>
      </c>
      <c r="V966" s="10">
        <f t="shared" si="63"/>
        <v>0.45748386435816002</v>
      </c>
    </row>
    <row r="967" spans="1:22" ht="15.6" x14ac:dyDescent="0.3">
      <c r="A967" s="3">
        <v>463</v>
      </c>
      <c r="B967" s="4">
        <v>46174</v>
      </c>
      <c r="C967" s="5">
        <f>YEAR(SalesDataTable[[#This Row],[Order Date]])</f>
        <v>2026</v>
      </c>
      <c r="D967" s="6" t="str">
        <f>"Q"&amp;ROUNDUP(MONTH(SalesDataTable[[#This Row],[Order Date]])/3,0)</f>
        <v>Q2</v>
      </c>
      <c r="E967" s="5">
        <f>MONTH(SalesDataTable[[#This Row],[Order Date]])</f>
        <v>6</v>
      </c>
      <c r="F967" s="6" t="str">
        <f>TEXT(SalesDataTable[[#This Row],[Order Date]],"MMM")</f>
        <v>Jun</v>
      </c>
      <c r="G967" s="5" t="s">
        <v>40</v>
      </c>
      <c r="H967" s="5" t="s">
        <v>41</v>
      </c>
      <c r="I967" s="5" t="s">
        <v>22</v>
      </c>
      <c r="J967" s="5" t="s">
        <v>33</v>
      </c>
      <c r="K967" s="5" t="s">
        <v>24</v>
      </c>
      <c r="L967" s="5" t="s">
        <v>46</v>
      </c>
      <c r="M967" s="7">
        <v>1</v>
      </c>
      <c r="N967" s="8">
        <v>40.71</v>
      </c>
      <c r="O967" s="8">
        <f>SalesDataTable[[#This Row],[Units Sold]]*SalesDataTable[[#This Row],[Unit Price]]</f>
        <v>40.71</v>
      </c>
      <c r="P967" s="9">
        <v>0.05</v>
      </c>
      <c r="Q967" s="21">
        <f>SalesDataTable[[#This Row],[Units Sold]]*SalesDataTable[[#This Row],[Unit Price]]*SalesDataTable[[#This Row],[Discount %]]</f>
        <v>2.0355000000000003</v>
      </c>
      <c r="R967" s="8">
        <v>16.559999999999999</v>
      </c>
      <c r="S967" s="8">
        <f t="shared" si="60"/>
        <v>38.674500000000002</v>
      </c>
      <c r="T967" s="8">
        <f t="shared" si="61"/>
        <v>16.559999999999999</v>
      </c>
      <c r="U967" s="8">
        <f t="shared" si="62"/>
        <v>22.114500000000003</v>
      </c>
      <c r="V967" s="10">
        <f t="shared" si="63"/>
        <v>0.57181088314005357</v>
      </c>
    </row>
    <row r="968" spans="1:22" ht="15.6" x14ac:dyDescent="0.3">
      <c r="A968" s="3">
        <v>653</v>
      </c>
      <c r="B968" s="4">
        <v>46174</v>
      </c>
      <c r="C968" s="5">
        <f>YEAR(SalesDataTable[[#This Row],[Order Date]])</f>
        <v>2026</v>
      </c>
      <c r="D968" s="6" t="str">
        <f>"Q"&amp;ROUNDUP(MONTH(SalesDataTable[[#This Row],[Order Date]])/3,0)</f>
        <v>Q2</v>
      </c>
      <c r="E968" s="5">
        <f>MONTH(SalesDataTable[[#This Row],[Order Date]])</f>
        <v>6</v>
      </c>
      <c r="F968" s="6" t="str">
        <f>TEXT(SalesDataTable[[#This Row],[Order Date]],"MMM")</f>
        <v>Jun</v>
      </c>
      <c r="G968" s="5" t="s">
        <v>26</v>
      </c>
      <c r="H968" s="5" t="s">
        <v>61</v>
      </c>
      <c r="I968" s="5" t="s">
        <v>22</v>
      </c>
      <c r="J968" s="5" t="s">
        <v>23</v>
      </c>
      <c r="K968" s="5" t="s">
        <v>54</v>
      </c>
      <c r="L968" s="5" t="s">
        <v>55</v>
      </c>
      <c r="M968" s="7">
        <v>1</v>
      </c>
      <c r="N968" s="8">
        <v>41.26</v>
      </c>
      <c r="O968" s="8">
        <f>SalesDataTable[[#This Row],[Units Sold]]*SalesDataTable[[#This Row],[Unit Price]]</f>
        <v>41.26</v>
      </c>
      <c r="P968" s="9">
        <v>0.05</v>
      </c>
      <c r="Q968" s="21">
        <f>SalesDataTable[[#This Row],[Units Sold]]*SalesDataTable[[#This Row],[Unit Price]]*SalesDataTable[[#This Row],[Discount %]]</f>
        <v>2.0630000000000002</v>
      </c>
      <c r="R968" s="8">
        <v>14.32</v>
      </c>
      <c r="S968" s="8">
        <f t="shared" si="60"/>
        <v>39.196999999999996</v>
      </c>
      <c r="T968" s="8">
        <f t="shared" si="61"/>
        <v>14.32</v>
      </c>
      <c r="U968" s="8">
        <f t="shared" si="62"/>
        <v>24.876999999999995</v>
      </c>
      <c r="V968" s="10">
        <f t="shared" si="63"/>
        <v>0.63466591831007468</v>
      </c>
    </row>
    <row r="969" spans="1:22" ht="15.6" x14ac:dyDescent="0.3">
      <c r="A969" s="3">
        <v>1485</v>
      </c>
      <c r="B969" s="4">
        <v>46174</v>
      </c>
      <c r="C969" s="5">
        <f>YEAR(SalesDataTable[[#This Row],[Order Date]])</f>
        <v>2026</v>
      </c>
      <c r="D969" s="6" t="str">
        <f>"Q"&amp;ROUNDUP(MONTH(SalesDataTable[[#This Row],[Order Date]])/3,0)</f>
        <v>Q2</v>
      </c>
      <c r="E969" s="5">
        <f>MONTH(SalesDataTable[[#This Row],[Order Date]])</f>
        <v>6</v>
      </c>
      <c r="F969" s="6" t="str">
        <f>TEXT(SalesDataTable[[#This Row],[Order Date]],"MMM")</f>
        <v>Jun</v>
      </c>
      <c r="G969" s="5" t="s">
        <v>26</v>
      </c>
      <c r="H969" s="5" t="s">
        <v>61</v>
      </c>
      <c r="I969" s="5" t="s">
        <v>39</v>
      </c>
      <c r="J969" s="5" t="s">
        <v>33</v>
      </c>
      <c r="K969" s="5" t="s">
        <v>54</v>
      </c>
      <c r="L969" s="5" t="s">
        <v>55</v>
      </c>
      <c r="M969" s="7">
        <v>2</v>
      </c>
      <c r="N969" s="8">
        <v>40.840000000000003</v>
      </c>
      <c r="O969" s="8">
        <f>SalesDataTable[[#This Row],[Units Sold]]*SalesDataTable[[#This Row],[Unit Price]]</f>
        <v>81.680000000000007</v>
      </c>
      <c r="P969" s="9">
        <v>0</v>
      </c>
      <c r="Q969" s="21">
        <f>SalesDataTable[[#This Row],[Units Sold]]*SalesDataTable[[#This Row],[Unit Price]]*SalesDataTable[[#This Row],[Discount %]]</f>
        <v>0</v>
      </c>
      <c r="R969" s="8">
        <v>14.48</v>
      </c>
      <c r="S969" s="8">
        <f t="shared" si="60"/>
        <v>81.680000000000007</v>
      </c>
      <c r="T969" s="8">
        <f t="shared" si="61"/>
        <v>28.96</v>
      </c>
      <c r="U969" s="8">
        <f t="shared" si="62"/>
        <v>52.720000000000006</v>
      </c>
      <c r="V969" s="10">
        <f t="shared" si="63"/>
        <v>0.64544564152791384</v>
      </c>
    </row>
    <row r="970" spans="1:22" ht="15.6" x14ac:dyDescent="0.3">
      <c r="A970" s="3">
        <v>1925</v>
      </c>
      <c r="B970" s="4">
        <v>46174</v>
      </c>
      <c r="C970" s="5">
        <f>YEAR(SalesDataTable[[#This Row],[Order Date]])</f>
        <v>2026</v>
      </c>
      <c r="D970" s="6" t="str">
        <f>"Q"&amp;ROUNDUP(MONTH(SalesDataTable[[#This Row],[Order Date]])/3,0)</f>
        <v>Q2</v>
      </c>
      <c r="E970" s="5">
        <f>MONTH(SalesDataTable[[#This Row],[Order Date]])</f>
        <v>6</v>
      </c>
      <c r="F970" s="6" t="str">
        <f>TEXT(SalesDataTable[[#This Row],[Order Date]],"MMM")</f>
        <v>Jun</v>
      </c>
      <c r="G970" s="5" t="s">
        <v>40</v>
      </c>
      <c r="H970" s="5" t="s">
        <v>41</v>
      </c>
      <c r="I970" s="5" t="s">
        <v>22</v>
      </c>
      <c r="J970" s="5" t="s">
        <v>23</v>
      </c>
      <c r="K970" s="5" t="s">
        <v>29</v>
      </c>
      <c r="L970" s="5" t="s">
        <v>37</v>
      </c>
      <c r="M970" s="7">
        <v>1</v>
      </c>
      <c r="N970" s="8">
        <v>143.32</v>
      </c>
      <c r="O970" s="8">
        <f>SalesDataTable[[#This Row],[Units Sold]]*SalesDataTable[[#This Row],[Unit Price]]</f>
        <v>143.32</v>
      </c>
      <c r="P970" s="9">
        <v>0</v>
      </c>
      <c r="Q970" s="21">
        <f>SalesDataTable[[#This Row],[Units Sold]]*SalesDataTable[[#This Row],[Unit Price]]*SalesDataTable[[#This Row],[Discount %]]</f>
        <v>0</v>
      </c>
      <c r="R970" s="8">
        <v>80.36</v>
      </c>
      <c r="S970" s="8">
        <f t="shared" si="60"/>
        <v>143.32</v>
      </c>
      <c r="T970" s="8">
        <f t="shared" si="61"/>
        <v>80.36</v>
      </c>
      <c r="U970" s="8">
        <f t="shared" si="62"/>
        <v>62.959999999999994</v>
      </c>
      <c r="V970" s="10">
        <f t="shared" si="63"/>
        <v>0.43929667876081496</v>
      </c>
    </row>
    <row r="971" spans="1:22" ht="15.6" x14ac:dyDescent="0.3">
      <c r="A971" s="3">
        <v>1952</v>
      </c>
      <c r="B971" s="4">
        <v>46174</v>
      </c>
      <c r="C971" s="5">
        <f>YEAR(SalesDataTable[[#This Row],[Order Date]])</f>
        <v>2026</v>
      </c>
      <c r="D971" s="6" t="str">
        <f>"Q"&amp;ROUNDUP(MONTH(SalesDataTable[[#This Row],[Order Date]])/3,0)</f>
        <v>Q2</v>
      </c>
      <c r="E971" s="5">
        <f>MONTH(SalesDataTable[[#This Row],[Order Date]])</f>
        <v>6</v>
      </c>
      <c r="F971" s="6" t="str">
        <f>TEXT(SalesDataTable[[#This Row],[Order Date]],"MMM")</f>
        <v>Jun</v>
      </c>
      <c r="G971" s="5" t="s">
        <v>20</v>
      </c>
      <c r="H971" s="5" t="s">
        <v>70</v>
      </c>
      <c r="I971" s="5" t="s">
        <v>22</v>
      </c>
      <c r="J971" s="5" t="s">
        <v>33</v>
      </c>
      <c r="K971" s="5" t="s">
        <v>29</v>
      </c>
      <c r="L971" s="5" t="s">
        <v>57</v>
      </c>
      <c r="M971" s="7">
        <v>2</v>
      </c>
      <c r="N971" s="8">
        <v>156.31</v>
      </c>
      <c r="O971" s="8">
        <f>SalesDataTable[[#This Row],[Units Sold]]*SalesDataTable[[#This Row],[Unit Price]]</f>
        <v>312.62</v>
      </c>
      <c r="P971" s="9">
        <v>0</v>
      </c>
      <c r="Q971" s="21">
        <f>SalesDataTable[[#This Row],[Units Sold]]*SalesDataTable[[#This Row],[Unit Price]]*SalesDataTable[[#This Row],[Discount %]]</f>
        <v>0</v>
      </c>
      <c r="R971" s="8">
        <v>79.87</v>
      </c>
      <c r="S971" s="8">
        <f t="shared" si="60"/>
        <v>312.62</v>
      </c>
      <c r="T971" s="8">
        <f t="shared" si="61"/>
        <v>159.74</v>
      </c>
      <c r="U971" s="8">
        <f t="shared" si="62"/>
        <v>152.88</v>
      </c>
      <c r="V971" s="10">
        <f t="shared" si="63"/>
        <v>0.4890282131661442</v>
      </c>
    </row>
    <row r="972" spans="1:22" ht="15.6" x14ac:dyDescent="0.3">
      <c r="A972" s="3">
        <v>2010</v>
      </c>
      <c r="B972" s="4">
        <v>46174</v>
      </c>
      <c r="C972" s="5">
        <f>YEAR(SalesDataTable[[#This Row],[Order Date]])</f>
        <v>2026</v>
      </c>
      <c r="D972" s="6" t="str">
        <f>"Q"&amp;ROUNDUP(MONTH(SalesDataTable[[#This Row],[Order Date]])/3,0)</f>
        <v>Q2</v>
      </c>
      <c r="E972" s="5">
        <f>MONTH(SalesDataTable[[#This Row],[Order Date]])</f>
        <v>6</v>
      </c>
      <c r="F972" s="6" t="str">
        <f>TEXT(SalesDataTable[[#This Row],[Order Date]],"MMM")</f>
        <v>Jun</v>
      </c>
      <c r="G972" s="5" t="s">
        <v>40</v>
      </c>
      <c r="H972" s="5" t="s">
        <v>53</v>
      </c>
      <c r="I972" s="5" t="s">
        <v>22</v>
      </c>
      <c r="J972" s="5" t="s">
        <v>33</v>
      </c>
      <c r="K972" s="5" t="s">
        <v>24</v>
      </c>
      <c r="L972" s="5" t="s">
        <v>50</v>
      </c>
      <c r="M972" s="7">
        <v>3</v>
      </c>
      <c r="N972" s="8">
        <v>100.69</v>
      </c>
      <c r="O972" s="8">
        <f>SalesDataTable[[#This Row],[Units Sold]]*SalesDataTable[[#This Row],[Unit Price]]</f>
        <v>302.07</v>
      </c>
      <c r="P972" s="9">
        <v>0.1</v>
      </c>
      <c r="Q972" s="21">
        <f>SalesDataTable[[#This Row],[Units Sold]]*SalesDataTable[[#This Row],[Unit Price]]*SalesDataTable[[#This Row],[Discount %]]</f>
        <v>30.207000000000001</v>
      </c>
      <c r="R972" s="8">
        <v>51.31</v>
      </c>
      <c r="S972" s="8">
        <f t="shared" si="60"/>
        <v>271.863</v>
      </c>
      <c r="T972" s="8">
        <f t="shared" si="61"/>
        <v>153.93</v>
      </c>
      <c r="U972" s="8">
        <f t="shared" si="62"/>
        <v>117.93299999999999</v>
      </c>
      <c r="V972" s="10">
        <f t="shared" si="63"/>
        <v>0.43379569856876438</v>
      </c>
    </row>
    <row r="973" spans="1:22" ht="15.6" x14ac:dyDescent="0.3">
      <c r="A973" s="3">
        <v>2114</v>
      </c>
      <c r="B973" s="4">
        <v>46174</v>
      </c>
      <c r="C973" s="5">
        <f>YEAR(SalesDataTable[[#This Row],[Order Date]])</f>
        <v>2026</v>
      </c>
      <c r="D973" s="6" t="str">
        <f>"Q"&amp;ROUNDUP(MONTH(SalesDataTable[[#This Row],[Order Date]])/3,0)</f>
        <v>Q2</v>
      </c>
      <c r="E973" s="5">
        <f>MONTH(SalesDataTable[[#This Row],[Order Date]])</f>
        <v>6</v>
      </c>
      <c r="F973" s="6" t="str">
        <f>TEXT(SalesDataTable[[#This Row],[Order Date]],"MMM")</f>
        <v>Jun</v>
      </c>
      <c r="G973" s="5" t="s">
        <v>40</v>
      </c>
      <c r="H973" s="5" t="s">
        <v>67</v>
      </c>
      <c r="I973" s="5" t="s">
        <v>39</v>
      </c>
      <c r="J973" s="5" t="s">
        <v>36</v>
      </c>
      <c r="K973" s="5" t="s">
        <v>34</v>
      </c>
      <c r="L973" s="5" t="s">
        <v>52</v>
      </c>
      <c r="M973" s="7">
        <v>2</v>
      </c>
      <c r="N973" s="8">
        <v>45.54</v>
      </c>
      <c r="O973" s="8">
        <f>SalesDataTable[[#This Row],[Units Sold]]*SalesDataTable[[#This Row],[Unit Price]]</f>
        <v>91.08</v>
      </c>
      <c r="P973" s="9">
        <v>0.1</v>
      </c>
      <c r="Q973" s="21">
        <f>SalesDataTable[[#This Row],[Units Sold]]*SalesDataTable[[#This Row],[Unit Price]]*SalesDataTable[[#This Row],[Discount %]]</f>
        <v>9.1080000000000005</v>
      </c>
      <c r="R973" s="8">
        <v>18.309999999999999</v>
      </c>
      <c r="S973" s="8">
        <f t="shared" si="60"/>
        <v>81.971999999999994</v>
      </c>
      <c r="T973" s="8">
        <f t="shared" si="61"/>
        <v>36.619999999999997</v>
      </c>
      <c r="U973" s="8">
        <f t="shared" si="62"/>
        <v>45.351999999999997</v>
      </c>
      <c r="V973" s="10">
        <f t="shared" si="63"/>
        <v>0.5532620894939736</v>
      </c>
    </row>
    <row r="974" spans="1:22" ht="15.6" x14ac:dyDescent="0.3">
      <c r="A974" s="3">
        <v>3104</v>
      </c>
      <c r="B974" s="4">
        <v>46174</v>
      </c>
      <c r="C974" s="5">
        <f>YEAR(SalesDataTable[[#This Row],[Order Date]])</f>
        <v>2026</v>
      </c>
      <c r="D974" s="6" t="str">
        <f>"Q"&amp;ROUNDUP(MONTH(SalesDataTable[[#This Row],[Order Date]])/3,0)</f>
        <v>Q2</v>
      </c>
      <c r="E974" s="5">
        <f>MONTH(SalesDataTable[[#This Row],[Order Date]])</f>
        <v>6</v>
      </c>
      <c r="F974" s="6" t="str">
        <f>TEXT(SalesDataTable[[#This Row],[Order Date]],"MMM")</f>
        <v>Jun</v>
      </c>
      <c r="G974" s="5" t="s">
        <v>31</v>
      </c>
      <c r="H974" s="5" t="s">
        <v>38</v>
      </c>
      <c r="I974" s="5" t="s">
        <v>28</v>
      </c>
      <c r="J974" s="5" t="s">
        <v>36</v>
      </c>
      <c r="K974" s="5" t="s">
        <v>29</v>
      </c>
      <c r="L974" s="5" t="s">
        <v>57</v>
      </c>
      <c r="M974" s="7">
        <v>5</v>
      </c>
      <c r="N974" s="8">
        <v>153.97</v>
      </c>
      <c r="O974" s="8">
        <f>SalesDataTable[[#This Row],[Units Sold]]*SalesDataTable[[#This Row],[Unit Price]]</f>
        <v>769.85</v>
      </c>
      <c r="P974" s="9">
        <v>0.15</v>
      </c>
      <c r="Q974" s="21">
        <f>SalesDataTable[[#This Row],[Units Sold]]*SalesDataTable[[#This Row],[Unit Price]]*SalesDataTable[[#This Row],[Discount %]]</f>
        <v>115.47749999999999</v>
      </c>
      <c r="R974" s="8">
        <v>79.81</v>
      </c>
      <c r="S974" s="8">
        <f t="shared" si="60"/>
        <v>654.37249999999995</v>
      </c>
      <c r="T974" s="8">
        <f t="shared" si="61"/>
        <v>399.05</v>
      </c>
      <c r="U974" s="8">
        <f t="shared" si="62"/>
        <v>255.32249999999993</v>
      </c>
      <c r="V974" s="10">
        <f t="shared" si="63"/>
        <v>0.39017914108554369</v>
      </c>
    </row>
    <row r="975" spans="1:22" ht="15.6" x14ac:dyDescent="0.3">
      <c r="A975" s="3">
        <v>3230</v>
      </c>
      <c r="B975" s="4">
        <v>46174</v>
      </c>
      <c r="C975" s="5">
        <f>YEAR(SalesDataTable[[#This Row],[Order Date]])</f>
        <v>2026</v>
      </c>
      <c r="D975" s="6" t="str">
        <f>"Q"&amp;ROUNDUP(MONTH(SalesDataTable[[#This Row],[Order Date]])/3,0)</f>
        <v>Q2</v>
      </c>
      <c r="E975" s="5">
        <f>MONTH(SalesDataTable[[#This Row],[Order Date]])</f>
        <v>6</v>
      </c>
      <c r="F975" s="6" t="str">
        <f>TEXT(SalesDataTable[[#This Row],[Order Date]],"MMM")</f>
        <v>Jun</v>
      </c>
      <c r="G975" s="5" t="s">
        <v>31</v>
      </c>
      <c r="H975" s="5" t="s">
        <v>72</v>
      </c>
      <c r="I975" s="5" t="s">
        <v>39</v>
      </c>
      <c r="J975" s="5" t="s">
        <v>23</v>
      </c>
      <c r="K975" s="5" t="s">
        <v>54</v>
      </c>
      <c r="L975" s="5" t="s">
        <v>58</v>
      </c>
      <c r="M975" s="7">
        <v>1</v>
      </c>
      <c r="N975" s="8">
        <v>124.17</v>
      </c>
      <c r="O975" s="8">
        <f>SalesDataTable[[#This Row],[Units Sold]]*SalesDataTable[[#This Row],[Unit Price]]</f>
        <v>124.17</v>
      </c>
      <c r="P975" s="9">
        <v>0</v>
      </c>
      <c r="Q975" s="21">
        <f>SalesDataTable[[#This Row],[Units Sold]]*SalesDataTable[[#This Row],[Unit Price]]*SalesDataTable[[#This Row],[Discount %]]</f>
        <v>0</v>
      </c>
      <c r="R975" s="8">
        <v>71.040000000000006</v>
      </c>
      <c r="S975" s="8">
        <f t="shared" si="60"/>
        <v>124.17</v>
      </c>
      <c r="T975" s="8">
        <f t="shared" si="61"/>
        <v>71.040000000000006</v>
      </c>
      <c r="U975" s="8">
        <f t="shared" si="62"/>
        <v>53.129999999999995</v>
      </c>
      <c r="V975" s="10">
        <f t="shared" si="63"/>
        <v>0.4278811307079004</v>
      </c>
    </row>
    <row r="976" spans="1:22" ht="15.6" x14ac:dyDescent="0.3">
      <c r="A976" s="3">
        <v>3415</v>
      </c>
      <c r="B976" s="4">
        <v>46174</v>
      </c>
      <c r="C976" s="5">
        <f>YEAR(SalesDataTable[[#This Row],[Order Date]])</f>
        <v>2026</v>
      </c>
      <c r="D976" s="6" t="str">
        <f>"Q"&amp;ROUNDUP(MONTH(SalesDataTable[[#This Row],[Order Date]])/3,0)</f>
        <v>Q2</v>
      </c>
      <c r="E976" s="5">
        <f>MONTH(SalesDataTable[[#This Row],[Order Date]])</f>
        <v>6</v>
      </c>
      <c r="F976" s="6" t="str">
        <f>TEXT(SalesDataTable[[#This Row],[Order Date]],"MMM")</f>
        <v>Jun</v>
      </c>
      <c r="G976" s="5" t="s">
        <v>31</v>
      </c>
      <c r="H976" s="5" t="s">
        <v>45</v>
      </c>
      <c r="I976" s="5" t="s">
        <v>39</v>
      </c>
      <c r="J976" s="5" t="s">
        <v>23</v>
      </c>
      <c r="K976" s="5" t="s">
        <v>29</v>
      </c>
      <c r="L976" s="5" t="s">
        <v>57</v>
      </c>
      <c r="M976" s="7">
        <v>1</v>
      </c>
      <c r="N976" s="8">
        <v>152.94999999999999</v>
      </c>
      <c r="O976" s="8">
        <f>SalesDataTable[[#This Row],[Units Sold]]*SalesDataTable[[#This Row],[Unit Price]]</f>
        <v>152.94999999999999</v>
      </c>
      <c r="P976" s="9">
        <v>0.05</v>
      </c>
      <c r="Q976" s="21">
        <f>SalesDataTable[[#This Row],[Units Sold]]*SalesDataTable[[#This Row],[Unit Price]]*SalesDataTable[[#This Row],[Discount %]]</f>
        <v>7.6475</v>
      </c>
      <c r="R976" s="8">
        <v>76.97</v>
      </c>
      <c r="S976" s="8">
        <f t="shared" si="60"/>
        <v>145.30249999999998</v>
      </c>
      <c r="T976" s="8">
        <f t="shared" si="61"/>
        <v>76.97</v>
      </c>
      <c r="U976" s="8">
        <f t="shared" si="62"/>
        <v>68.332499999999982</v>
      </c>
      <c r="V976" s="10">
        <f t="shared" si="63"/>
        <v>0.47027752447480248</v>
      </c>
    </row>
    <row r="977" spans="1:22" ht="15.6" x14ac:dyDescent="0.3">
      <c r="A977" s="3">
        <v>4130</v>
      </c>
      <c r="B977" s="4">
        <v>46174</v>
      </c>
      <c r="C977" s="5">
        <f>YEAR(SalesDataTable[[#This Row],[Order Date]])</f>
        <v>2026</v>
      </c>
      <c r="D977" s="6" t="str">
        <f>"Q"&amp;ROUNDUP(MONTH(SalesDataTable[[#This Row],[Order Date]])/3,0)</f>
        <v>Q2</v>
      </c>
      <c r="E977" s="5">
        <f>MONTH(SalesDataTable[[#This Row],[Order Date]])</f>
        <v>6</v>
      </c>
      <c r="F977" s="6" t="str">
        <f>TEXT(SalesDataTable[[#This Row],[Order Date]],"MMM")</f>
        <v>Jun</v>
      </c>
      <c r="G977" s="5" t="s">
        <v>40</v>
      </c>
      <c r="H977" s="5" t="s">
        <v>67</v>
      </c>
      <c r="I977" s="5" t="s">
        <v>22</v>
      </c>
      <c r="J977" s="5" t="s">
        <v>33</v>
      </c>
      <c r="K977" s="5" t="s">
        <v>24</v>
      </c>
      <c r="L977" s="5" t="s">
        <v>25</v>
      </c>
      <c r="M977" s="7">
        <v>3</v>
      </c>
      <c r="N977" s="8">
        <v>80.099999999999994</v>
      </c>
      <c r="O977" s="8">
        <f>SalesDataTable[[#This Row],[Units Sold]]*SalesDataTable[[#This Row],[Unit Price]]</f>
        <v>240.29999999999998</v>
      </c>
      <c r="P977" s="9">
        <v>0</v>
      </c>
      <c r="Q977" s="21">
        <f>SalesDataTable[[#This Row],[Units Sold]]*SalesDataTable[[#This Row],[Unit Price]]*SalesDataTable[[#This Row],[Discount %]]</f>
        <v>0</v>
      </c>
      <c r="R977" s="8">
        <v>43.51</v>
      </c>
      <c r="S977" s="8">
        <f t="shared" si="60"/>
        <v>240.29999999999998</v>
      </c>
      <c r="T977" s="8">
        <f t="shared" si="61"/>
        <v>130.53</v>
      </c>
      <c r="U977" s="8">
        <f t="shared" si="62"/>
        <v>109.76999999999998</v>
      </c>
      <c r="V977" s="10">
        <f t="shared" si="63"/>
        <v>0.45680399500624214</v>
      </c>
    </row>
    <row r="978" spans="1:22" ht="15.6" x14ac:dyDescent="0.3">
      <c r="A978" s="3">
        <v>4314</v>
      </c>
      <c r="B978" s="4">
        <v>46174</v>
      </c>
      <c r="C978" s="5">
        <f>YEAR(SalesDataTable[[#This Row],[Order Date]])</f>
        <v>2026</v>
      </c>
      <c r="D978" s="6" t="str">
        <f>"Q"&amp;ROUNDUP(MONTH(SalesDataTable[[#This Row],[Order Date]])/3,0)</f>
        <v>Q2</v>
      </c>
      <c r="E978" s="5">
        <f>MONTH(SalesDataTable[[#This Row],[Order Date]])</f>
        <v>6</v>
      </c>
      <c r="F978" s="6" t="str">
        <f>TEXT(SalesDataTable[[#This Row],[Order Date]],"MMM")</f>
        <v>Jun</v>
      </c>
      <c r="G978" s="5" t="s">
        <v>40</v>
      </c>
      <c r="H978" s="5" t="s">
        <v>41</v>
      </c>
      <c r="I978" s="5" t="s">
        <v>39</v>
      </c>
      <c r="J978" s="5" t="s">
        <v>33</v>
      </c>
      <c r="K978" s="5" t="s">
        <v>54</v>
      </c>
      <c r="L978" s="5" t="s">
        <v>62</v>
      </c>
      <c r="M978" s="7">
        <v>2</v>
      </c>
      <c r="N978" s="8">
        <v>36.61</v>
      </c>
      <c r="O978" s="8">
        <f>SalesDataTable[[#This Row],[Units Sold]]*SalesDataTable[[#This Row],[Unit Price]]</f>
        <v>73.22</v>
      </c>
      <c r="P978" s="9">
        <v>0</v>
      </c>
      <c r="Q978" s="21">
        <f>SalesDataTable[[#This Row],[Units Sold]]*SalesDataTable[[#This Row],[Unit Price]]*SalesDataTable[[#This Row],[Discount %]]</f>
        <v>0</v>
      </c>
      <c r="R978" s="8">
        <v>14.15</v>
      </c>
      <c r="S978" s="8">
        <f t="shared" si="60"/>
        <v>73.22</v>
      </c>
      <c r="T978" s="8">
        <f t="shared" si="61"/>
        <v>28.3</v>
      </c>
      <c r="U978" s="8">
        <f t="shared" si="62"/>
        <v>44.92</v>
      </c>
      <c r="V978" s="10">
        <f t="shared" si="63"/>
        <v>0.61349358098880091</v>
      </c>
    </row>
    <row r="979" spans="1:22" ht="15.6" x14ac:dyDescent="0.3">
      <c r="A979" s="3">
        <v>998</v>
      </c>
      <c r="B979" s="4">
        <v>46175</v>
      </c>
      <c r="C979" s="5">
        <f>YEAR(SalesDataTable[[#This Row],[Order Date]])</f>
        <v>2026</v>
      </c>
      <c r="D979" s="6" t="str">
        <f>"Q"&amp;ROUNDUP(MONTH(SalesDataTable[[#This Row],[Order Date]])/3,0)</f>
        <v>Q2</v>
      </c>
      <c r="E979" s="5">
        <f>MONTH(SalesDataTable[[#This Row],[Order Date]])</f>
        <v>6</v>
      </c>
      <c r="F979" s="6" t="str">
        <f>TEXT(SalesDataTable[[#This Row],[Order Date]],"MMM")</f>
        <v>Jun</v>
      </c>
      <c r="G979" s="5" t="s">
        <v>26</v>
      </c>
      <c r="H979" s="5" t="s">
        <v>61</v>
      </c>
      <c r="I979" s="5" t="s">
        <v>22</v>
      </c>
      <c r="J979" s="5" t="s">
        <v>23</v>
      </c>
      <c r="K979" s="5" t="s">
        <v>34</v>
      </c>
      <c r="L979" s="5" t="s">
        <v>64</v>
      </c>
      <c r="M979" s="7">
        <v>2</v>
      </c>
      <c r="N979" s="8">
        <v>131.81</v>
      </c>
      <c r="O979" s="8">
        <f>SalesDataTable[[#This Row],[Units Sold]]*SalesDataTable[[#This Row],[Unit Price]]</f>
        <v>263.62</v>
      </c>
      <c r="P979" s="9">
        <v>0.05</v>
      </c>
      <c r="Q979" s="21">
        <f>SalesDataTable[[#This Row],[Units Sold]]*SalesDataTable[[#This Row],[Unit Price]]*SalesDataTable[[#This Row],[Discount %]]</f>
        <v>13.181000000000001</v>
      </c>
      <c r="R979" s="8">
        <v>66.09</v>
      </c>
      <c r="S979" s="8">
        <f t="shared" si="60"/>
        <v>250.43899999999999</v>
      </c>
      <c r="T979" s="8">
        <f t="shared" si="61"/>
        <v>132.18</v>
      </c>
      <c r="U979" s="8">
        <f t="shared" si="62"/>
        <v>118.25899999999999</v>
      </c>
      <c r="V979" s="10">
        <f t="shared" si="63"/>
        <v>0.47220680485068217</v>
      </c>
    </row>
    <row r="980" spans="1:22" ht="15.6" x14ac:dyDescent="0.3">
      <c r="A980" s="3">
        <v>1172</v>
      </c>
      <c r="B980" s="4">
        <v>46175</v>
      </c>
      <c r="C980" s="5">
        <f>YEAR(SalesDataTable[[#This Row],[Order Date]])</f>
        <v>2026</v>
      </c>
      <c r="D980" s="6" t="str">
        <f>"Q"&amp;ROUNDUP(MONTH(SalesDataTable[[#This Row],[Order Date]])/3,0)</f>
        <v>Q2</v>
      </c>
      <c r="E980" s="5">
        <f>MONTH(SalesDataTable[[#This Row],[Order Date]])</f>
        <v>6</v>
      </c>
      <c r="F980" s="6" t="str">
        <f>TEXT(SalesDataTable[[#This Row],[Order Date]],"MMM")</f>
        <v>Jun</v>
      </c>
      <c r="G980" s="5" t="s">
        <v>20</v>
      </c>
      <c r="H980" s="5" t="s">
        <v>70</v>
      </c>
      <c r="I980" s="5" t="s">
        <v>22</v>
      </c>
      <c r="J980" s="5" t="s">
        <v>23</v>
      </c>
      <c r="K980" s="5" t="s">
        <v>29</v>
      </c>
      <c r="L980" s="5" t="s">
        <v>57</v>
      </c>
      <c r="M980" s="7">
        <v>1</v>
      </c>
      <c r="N980" s="8">
        <v>153.43</v>
      </c>
      <c r="O980" s="8">
        <f>SalesDataTable[[#This Row],[Units Sold]]*SalesDataTable[[#This Row],[Unit Price]]</f>
        <v>153.43</v>
      </c>
      <c r="P980" s="9">
        <v>0.05</v>
      </c>
      <c r="Q980" s="21">
        <f>SalesDataTable[[#This Row],[Units Sold]]*SalesDataTable[[#This Row],[Unit Price]]*SalesDataTable[[#This Row],[Discount %]]</f>
        <v>7.6715000000000009</v>
      </c>
      <c r="R980" s="8">
        <v>78.16</v>
      </c>
      <c r="S980" s="8">
        <f t="shared" si="60"/>
        <v>145.7585</v>
      </c>
      <c r="T980" s="8">
        <f t="shared" si="61"/>
        <v>78.16</v>
      </c>
      <c r="U980" s="8">
        <f t="shared" si="62"/>
        <v>67.598500000000001</v>
      </c>
      <c r="V980" s="10">
        <f t="shared" si="63"/>
        <v>0.46377055197467043</v>
      </c>
    </row>
    <row r="981" spans="1:22" ht="15.6" x14ac:dyDescent="0.3">
      <c r="A981" s="3">
        <v>1261</v>
      </c>
      <c r="B981" s="4">
        <v>46175</v>
      </c>
      <c r="C981" s="5">
        <f>YEAR(SalesDataTable[[#This Row],[Order Date]])</f>
        <v>2026</v>
      </c>
      <c r="D981" s="6" t="str">
        <f>"Q"&amp;ROUNDUP(MONTH(SalesDataTable[[#This Row],[Order Date]])/3,0)</f>
        <v>Q2</v>
      </c>
      <c r="E981" s="5">
        <f>MONTH(SalesDataTable[[#This Row],[Order Date]])</f>
        <v>6</v>
      </c>
      <c r="F981" s="6" t="str">
        <f>TEXT(SalesDataTable[[#This Row],[Order Date]],"MMM")</f>
        <v>Jun</v>
      </c>
      <c r="G981" s="5" t="s">
        <v>26</v>
      </c>
      <c r="H981" s="5" t="s">
        <v>69</v>
      </c>
      <c r="I981" s="5" t="s">
        <v>22</v>
      </c>
      <c r="J981" s="5" t="s">
        <v>33</v>
      </c>
      <c r="K981" s="5" t="s">
        <v>24</v>
      </c>
      <c r="L981" s="5" t="s">
        <v>25</v>
      </c>
      <c r="M981" s="7">
        <v>2</v>
      </c>
      <c r="N981" s="8">
        <v>80.06</v>
      </c>
      <c r="O981" s="8">
        <f>SalesDataTable[[#This Row],[Units Sold]]*SalesDataTable[[#This Row],[Unit Price]]</f>
        <v>160.12</v>
      </c>
      <c r="P981" s="9">
        <v>0</v>
      </c>
      <c r="Q981" s="21">
        <f>SalesDataTable[[#This Row],[Units Sold]]*SalesDataTable[[#This Row],[Unit Price]]*SalesDataTable[[#This Row],[Discount %]]</f>
        <v>0</v>
      </c>
      <c r="R981" s="8">
        <v>42.87</v>
      </c>
      <c r="S981" s="8">
        <f t="shared" si="60"/>
        <v>160.12</v>
      </c>
      <c r="T981" s="8">
        <f t="shared" si="61"/>
        <v>85.74</v>
      </c>
      <c r="U981" s="8">
        <f t="shared" si="62"/>
        <v>74.38000000000001</v>
      </c>
      <c r="V981" s="10">
        <f t="shared" si="63"/>
        <v>0.4645266050462154</v>
      </c>
    </row>
    <row r="982" spans="1:22" ht="15.6" x14ac:dyDescent="0.3">
      <c r="A982" s="3">
        <v>1762</v>
      </c>
      <c r="B982" s="4">
        <v>46175</v>
      </c>
      <c r="C982" s="5">
        <f>YEAR(SalesDataTable[[#This Row],[Order Date]])</f>
        <v>2026</v>
      </c>
      <c r="D982" s="6" t="str">
        <f>"Q"&amp;ROUNDUP(MONTH(SalesDataTable[[#This Row],[Order Date]])/3,0)</f>
        <v>Q2</v>
      </c>
      <c r="E982" s="5">
        <f>MONTH(SalesDataTable[[#This Row],[Order Date]])</f>
        <v>6</v>
      </c>
      <c r="F982" s="6" t="str">
        <f>TEXT(SalesDataTable[[#This Row],[Order Date]],"MMM")</f>
        <v>Jun</v>
      </c>
      <c r="G982" s="5" t="s">
        <v>40</v>
      </c>
      <c r="H982" s="5" t="s">
        <v>67</v>
      </c>
      <c r="I982" s="5" t="s">
        <v>39</v>
      </c>
      <c r="J982" s="5" t="s">
        <v>36</v>
      </c>
      <c r="K982" s="5" t="s">
        <v>54</v>
      </c>
      <c r="L982" s="5" t="s">
        <v>55</v>
      </c>
      <c r="M982" s="7">
        <v>1</v>
      </c>
      <c r="N982" s="8">
        <v>40.549999999999997</v>
      </c>
      <c r="O982" s="8">
        <f>SalesDataTable[[#This Row],[Units Sold]]*SalesDataTable[[#This Row],[Unit Price]]</f>
        <v>40.549999999999997</v>
      </c>
      <c r="P982" s="9">
        <v>0</v>
      </c>
      <c r="Q982" s="21">
        <f>SalesDataTable[[#This Row],[Units Sold]]*SalesDataTable[[#This Row],[Unit Price]]*SalesDataTable[[#This Row],[Discount %]]</f>
        <v>0</v>
      </c>
      <c r="R982" s="8">
        <v>15.16</v>
      </c>
      <c r="S982" s="8">
        <f t="shared" si="60"/>
        <v>40.549999999999997</v>
      </c>
      <c r="T982" s="8">
        <f t="shared" si="61"/>
        <v>15.16</v>
      </c>
      <c r="U982" s="8">
        <f t="shared" si="62"/>
        <v>25.389999999999997</v>
      </c>
      <c r="V982" s="10">
        <f t="shared" si="63"/>
        <v>0.62614056720098643</v>
      </c>
    </row>
    <row r="983" spans="1:22" ht="15.6" x14ac:dyDescent="0.3">
      <c r="A983" s="3">
        <v>1851</v>
      </c>
      <c r="B983" s="4">
        <v>46175</v>
      </c>
      <c r="C983" s="5">
        <f>YEAR(SalesDataTable[[#This Row],[Order Date]])</f>
        <v>2026</v>
      </c>
      <c r="D983" s="6" t="str">
        <f>"Q"&amp;ROUNDUP(MONTH(SalesDataTable[[#This Row],[Order Date]])/3,0)</f>
        <v>Q2</v>
      </c>
      <c r="E983" s="5">
        <f>MONTH(SalesDataTable[[#This Row],[Order Date]])</f>
        <v>6</v>
      </c>
      <c r="F983" s="6" t="str">
        <f>TEXT(SalesDataTable[[#This Row],[Order Date]],"MMM")</f>
        <v>Jun</v>
      </c>
      <c r="G983" s="5" t="s">
        <v>26</v>
      </c>
      <c r="H983" s="5" t="s">
        <v>47</v>
      </c>
      <c r="I983" s="5" t="s">
        <v>22</v>
      </c>
      <c r="J983" s="5" t="s">
        <v>33</v>
      </c>
      <c r="K983" s="5" t="s">
        <v>34</v>
      </c>
      <c r="L983" s="5" t="s">
        <v>52</v>
      </c>
      <c r="M983" s="7">
        <v>3</v>
      </c>
      <c r="N983" s="8">
        <v>45.43</v>
      </c>
      <c r="O983" s="8">
        <f>SalesDataTable[[#This Row],[Units Sold]]*SalesDataTable[[#This Row],[Unit Price]]</f>
        <v>136.29</v>
      </c>
      <c r="P983" s="9">
        <v>0.15</v>
      </c>
      <c r="Q983" s="21">
        <f>SalesDataTable[[#This Row],[Units Sold]]*SalesDataTable[[#This Row],[Unit Price]]*SalesDataTable[[#This Row],[Discount %]]</f>
        <v>20.443499999999997</v>
      </c>
      <c r="R983" s="8">
        <v>17.850000000000001</v>
      </c>
      <c r="S983" s="8">
        <f t="shared" si="60"/>
        <v>115.84649999999999</v>
      </c>
      <c r="T983" s="8">
        <f t="shared" si="61"/>
        <v>53.550000000000004</v>
      </c>
      <c r="U983" s="8">
        <f t="shared" si="62"/>
        <v>62.296499999999988</v>
      </c>
      <c r="V983" s="10">
        <f t="shared" si="63"/>
        <v>0.53775038520801222</v>
      </c>
    </row>
    <row r="984" spans="1:22" ht="15.6" x14ac:dyDescent="0.3">
      <c r="A984" s="3">
        <v>3205</v>
      </c>
      <c r="B984" s="4">
        <v>46175</v>
      </c>
      <c r="C984" s="5">
        <f>YEAR(SalesDataTable[[#This Row],[Order Date]])</f>
        <v>2026</v>
      </c>
      <c r="D984" s="6" t="str">
        <f>"Q"&amp;ROUNDUP(MONTH(SalesDataTable[[#This Row],[Order Date]])/3,0)</f>
        <v>Q2</v>
      </c>
      <c r="E984" s="5">
        <f>MONTH(SalesDataTable[[#This Row],[Order Date]])</f>
        <v>6</v>
      </c>
      <c r="F984" s="6" t="str">
        <f>TEXT(SalesDataTable[[#This Row],[Order Date]],"MMM")</f>
        <v>Jun</v>
      </c>
      <c r="G984" s="5" t="s">
        <v>40</v>
      </c>
      <c r="H984" s="5" t="s">
        <v>41</v>
      </c>
      <c r="I984" s="5" t="s">
        <v>28</v>
      </c>
      <c r="J984" s="5" t="s">
        <v>36</v>
      </c>
      <c r="K984" s="5" t="s">
        <v>29</v>
      </c>
      <c r="L984" s="5" t="s">
        <v>37</v>
      </c>
      <c r="M984" s="7">
        <v>6</v>
      </c>
      <c r="N984" s="8">
        <v>146.85</v>
      </c>
      <c r="O984" s="8">
        <f>SalesDataTable[[#This Row],[Units Sold]]*SalesDataTable[[#This Row],[Unit Price]]</f>
        <v>881.09999999999991</v>
      </c>
      <c r="P984" s="9">
        <v>0.15</v>
      </c>
      <c r="Q984" s="21">
        <f>SalesDataTable[[#This Row],[Units Sold]]*SalesDataTable[[#This Row],[Unit Price]]*SalesDataTable[[#This Row],[Discount %]]</f>
        <v>132.16499999999999</v>
      </c>
      <c r="R984" s="8">
        <v>80.45</v>
      </c>
      <c r="S984" s="8">
        <f t="shared" si="60"/>
        <v>748.93499999999995</v>
      </c>
      <c r="T984" s="8">
        <f t="shared" si="61"/>
        <v>482.70000000000005</v>
      </c>
      <c r="U984" s="8">
        <f t="shared" si="62"/>
        <v>266.2349999999999</v>
      </c>
      <c r="V984" s="10">
        <f t="shared" si="63"/>
        <v>0.35548478839952724</v>
      </c>
    </row>
    <row r="985" spans="1:22" ht="15.6" x14ac:dyDescent="0.3">
      <c r="A985" s="3">
        <v>1396</v>
      </c>
      <c r="B985" s="4">
        <v>46176</v>
      </c>
      <c r="C985" s="5">
        <f>YEAR(SalesDataTable[[#This Row],[Order Date]])</f>
        <v>2026</v>
      </c>
      <c r="D985" s="6" t="str">
        <f>"Q"&amp;ROUNDUP(MONTH(SalesDataTable[[#This Row],[Order Date]])/3,0)</f>
        <v>Q2</v>
      </c>
      <c r="E985" s="5">
        <f>MONTH(SalesDataTable[[#This Row],[Order Date]])</f>
        <v>6</v>
      </c>
      <c r="F985" s="6" t="str">
        <f>TEXT(SalesDataTable[[#This Row],[Order Date]],"MMM")</f>
        <v>Jun</v>
      </c>
      <c r="G985" s="5" t="s">
        <v>31</v>
      </c>
      <c r="H985" s="5" t="s">
        <v>38</v>
      </c>
      <c r="I985" s="5" t="s">
        <v>22</v>
      </c>
      <c r="J985" s="5" t="s">
        <v>36</v>
      </c>
      <c r="K985" s="5" t="s">
        <v>43</v>
      </c>
      <c r="L985" s="5" t="s">
        <v>49</v>
      </c>
      <c r="M985" s="7">
        <v>1</v>
      </c>
      <c r="N985" s="8">
        <v>192.33</v>
      </c>
      <c r="O985" s="8">
        <f>SalesDataTable[[#This Row],[Units Sold]]*SalesDataTable[[#This Row],[Unit Price]]</f>
        <v>192.33</v>
      </c>
      <c r="P985" s="9">
        <v>0.1</v>
      </c>
      <c r="Q985" s="21">
        <f>SalesDataTable[[#This Row],[Units Sold]]*SalesDataTable[[#This Row],[Unit Price]]*SalesDataTable[[#This Row],[Discount %]]</f>
        <v>19.233000000000004</v>
      </c>
      <c r="R985" s="8">
        <v>105.15</v>
      </c>
      <c r="S985" s="8">
        <f t="shared" si="60"/>
        <v>173.09700000000001</v>
      </c>
      <c r="T985" s="8">
        <f t="shared" si="61"/>
        <v>105.15</v>
      </c>
      <c r="U985" s="8">
        <f t="shared" si="62"/>
        <v>67.947000000000003</v>
      </c>
      <c r="V985" s="10">
        <f t="shared" si="63"/>
        <v>0.39253713235931298</v>
      </c>
    </row>
    <row r="986" spans="1:22" ht="15.6" x14ac:dyDescent="0.3">
      <c r="A986" s="3">
        <v>1441</v>
      </c>
      <c r="B986" s="4">
        <v>46176</v>
      </c>
      <c r="C986" s="5">
        <f>YEAR(SalesDataTable[[#This Row],[Order Date]])</f>
        <v>2026</v>
      </c>
      <c r="D986" s="6" t="str">
        <f>"Q"&amp;ROUNDUP(MONTH(SalesDataTable[[#This Row],[Order Date]])/3,0)</f>
        <v>Q2</v>
      </c>
      <c r="E986" s="5">
        <f>MONTH(SalesDataTable[[#This Row],[Order Date]])</f>
        <v>6</v>
      </c>
      <c r="F986" s="6" t="str">
        <f>TEXT(SalesDataTable[[#This Row],[Order Date]],"MMM")</f>
        <v>Jun</v>
      </c>
      <c r="G986" s="5" t="s">
        <v>31</v>
      </c>
      <c r="H986" s="5" t="s">
        <v>59</v>
      </c>
      <c r="I986" s="5" t="s">
        <v>48</v>
      </c>
      <c r="J986" s="5" t="s">
        <v>33</v>
      </c>
      <c r="K986" s="5" t="s">
        <v>34</v>
      </c>
      <c r="L986" s="5" t="s">
        <v>64</v>
      </c>
      <c r="M986" s="7">
        <v>3</v>
      </c>
      <c r="N986" s="8">
        <v>135.4</v>
      </c>
      <c r="O986" s="8">
        <f>SalesDataTable[[#This Row],[Units Sold]]*SalesDataTable[[#This Row],[Unit Price]]</f>
        <v>406.20000000000005</v>
      </c>
      <c r="P986" s="9">
        <v>0</v>
      </c>
      <c r="Q986" s="21">
        <f>SalesDataTable[[#This Row],[Units Sold]]*SalesDataTable[[#This Row],[Unit Price]]*SalesDataTable[[#This Row],[Discount %]]</f>
        <v>0</v>
      </c>
      <c r="R986" s="8">
        <v>65.16</v>
      </c>
      <c r="S986" s="8">
        <f t="shared" si="60"/>
        <v>406.20000000000005</v>
      </c>
      <c r="T986" s="8">
        <f t="shared" si="61"/>
        <v>195.48</v>
      </c>
      <c r="U986" s="8">
        <f t="shared" si="62"/>
        <v>210.72000000000006</v>
      </c>
      <c r="V986" s="10">
        <f t="shared" si="63"/>
        <v>0.51875923190546536</v>
      </c>
    </row>
    <row r="987" spans="1:22" ht="15.6" x14ac:dyDescent="0.3">
      <c r="A987" s="3">
        <v>1511</v>
      </c>
      <c r="B987" s="4">
        <v>46176</v>
      </c>
      <c r="C987" s="5">
        <f>YEAR(SalesDataTable[[#This Row],[Order Date]])</f>
        <v>2026</v>
      </c>
      <c r="D987" s="6" t="str">
        <f>"Q"&amp;ROUNDUP(MONTH(SalesDataTable[[#This Row],[Order Date]])/3,0)</f>
        <v>Q2</v>
      </c>
      <c r="E987" s="5">
        <f>MONTH(SalesDataTable[[#This Row],[Order Date]])</f>
        <v>6</v>
      </c>
      <c r="F987" s="6" t="str">
        <f>TEXT(SalesDataTable[[#This Row],[Order Date]],"MMM")</f>
        <v>Jun</v>
      </c>
      <c r="G987" s="5" t="s">
        <v>31</v>
      </c>
      <c r="H987" s="5" t="s">
        <v>45</v>
      </c>
      <c r="I987" s="5" t="s">
        <v>22</v>
      </c>
      <c r="J987" s="5" t="s">
        <v>33</v>
      </c>
      <c r="K987" s="5" t="s">
        <v>54</v>
      </c>
      <c r="L987" s="5" t="s">
        <v>62</v>
      </c>
      <c r="M987" s="7">
        <v>2</v>
      </c>
      <c r="N987" s="8">
        <v>36.08</v>
      </c>
      <c r="O987" s="8">
        <f>SalesDataTable[[#This Row],[Units Sold]]*SalesDataTable[[#This Row],[Unit Price]]</f>
        <v>72.16</v>
      </c>
      <c r="P987" s="9">
        <v>0.05</v>
      </c>
      <c r="Q987" s="21">
        <f>SalesDataTable[[#This Row],[Units Sold]]*SalesDataTable[[#This Row],[Unit Price]]*SalesDataTable[[#This Row],[Discount %]]</f>
        <v>3.6080000000000001</v>
      </c>
      <c r="R987" s="8">
        <v>13.73</v>
      </c>
      <c r="S987" s="8">
        <f t="shared" si="60"/>
        <v>68.551999999999992</v>
      </c>
      <c r="T987" s="8">
        <f t="shared" si="61"/>
        <v>27.46</v>
      </c>
      <c r="U987" s="8">
        <f t="shared" si="62"/>
        <v>41.091999999999992</v>
      </c>
      <c r="V987" s="10">
        <f t="shared" si="63"/>
        <v>0.59942817131520587</v>
      </c>
    </row>
    <row r="988" spans="1:22" ht="15.6" x14ac:dyDescent="0.3">
      <c r="A988" s="3">
        <v>1701</v>
      </c>
      <c r="B988" s="4">
        <v>46176</v>
      </c>
      <c r="C988" s="5">
        <f>YEAR(SalesDataTable[[#This Row],[Order Date]])</f>
        <v>2026</v>
      </c>
      <c r="D988" s="6" t="str">
        <f>"Q"&amp;ROUNDUP(MONTH(SalesDataTable[[#This Row],[Order Date]])/3,0)</f>
        <v>Q2</v>
      </c>
      <c r="E988" s="5">
        <f>MONTH(SalesDataTable[[#This Row],[Order Date]])</f>
        <v>6</v>
      </c>
      <c r="F988" s="6" t="str">
        <f>TEXT(SalesDataTable[[#This Row],[Order Date]],"MMM")</f>
        <v>Jun</v>
      </c>
      <c r="G988" s="5" t="s">
        <v>20</v>
      </c>
      <c r="H988" s="5" t="s">
        <v>56</v>
      </c>
      <c r="I988" s="5" t="s">
        <v>22</v>
      </c>
      <c r="J988" s="5" t="s">
        <v>33</v>
      </c>
      <c r="K988" s="5" t="s">
        <v>34</v>
      </c>
      <c r="L988" s="5" t="s">
        <v>52</v>
      </c>
      <c r="M988" s="7">
        <v>1</v>
      </c>
      <c r="N988" s="8">
        <v>46.16</v>
      </c>
      <c r="O988" s="8">
        <f>SalesDataTable[[#This Row],[Units Sold]]*SalesDataTable[[#This Row],[Unit Price]]</f>
        <v>46.16</v>
      </c>
      <c r="P988" s="9">
        <v>0</v>
      </c>
      <c r="Q988" s="21">
        <f>SalesDataTable[[#This Row],[Units Sold]]*SalesDataTable[[#This Row],[Unit Price]]*SalesDataTable[[#This Row],[Discount %]]</f>
        <v>0</v>
      </c>
      <c r="R988" s="8">
        <v>18.36</v>
      </c>
      <c r="S988" s="8">
        <f t="shared" si="60"/>
        <v>46.16</v>
      </c>
      <c r="T988" s="8">
        <f t="shared" si="61"/>
        <v>18.36</v>
      </c>
      <c r="U988" s="8">
        <f t="shared" si="62"/>
        <v>27.799999999999997</v>
      </c>
      <c r="V988" s="10">
        <f t="shared" si="63"/>
        <v>0.60225303292894283</v>
      </c>
    </row>
    <row r="989" spans="1:22" ht="15.6" x14ac:dyDescent="0.3">
      <c r="A989" s="3">
        <v>1984</v>
      </c>
      <c r="B989" s="4">
        <v>46176</v>
      </c>
      <c r="C989" s="5">
        <f>YEAR(SalesDataTable[[#This Row],[Order Date]])</f>
        <v>2026</v>
      </c>
      <c r="D989" s="6" t="str">
        <f>"Q"&amp;ROUNDUP(MONTH(SalesDataTable[[#This Row],[Order Date]])/3,0)</f>
        <v>Q2</v>
      </c>
      <c r="E989" s="5">
        <f>MONTH(SalesDataTable[[#This Row],[Order Date]])</f>
        <v>6</v>
      </c>
      <c r="F989" s="6" t="str">
        <f>TEXT(SalesDataTable[[#This Row],[Order Date]],"MMM")</f>
        <v>Jun</v>
      </c>
      <c r="G989" s="5" t="s">
        <v>26</v>
      </c>
      <c r="H989" s="5" t="s">
        <v>27</v>
      </c>
      <c r="I989" s="5" t="s">
        <v>22</v>
      </c>
      <c r="J989" s="5" t="s">
        <v>23</v>
      </c>
      <c r="K989" s="5" t="s">
        <v>24</v>
      </c>
      <c r="L989" s="5" t="s">
        <v>42</v>
      </c>
      <c r="M989" s="7">
        <v>2</v>
      </c>
      <c r="N989" s="8">
        <v>50.77</v>
      </c>
      <c r="O989" s="8">
        <f>SalesDataTable[[#This Row],[Units Sold]]*SalesDataTable[[#This Row],[Unit Price]]</f>
        <v>101.54</v>
      </c>
      <c r="P989" s="9">
        <v>0</v>
      </c>
      <c r="Q989" s="21">
        <f>SalesDataTable[[#This Row],[Units Sold]]*SalesDataTable[[#This Row],[Unit Price]]*SalesDataTable[[#This Row],[Discount %]]</f>
        <v>0</v>
      </c>
      <c r="R989" s="8">
        <v>22.93</v>
      </c>
      <c r="S989" s="8">
        <f t="shared" si="60"/>
        <v>101.54</v>
      </c>
      <c r="T989" s="8">
        <f t="shared" si="61"/>
        <v>45.86</v>
      </c>
      <c r="U989" s="8">
        <f t="shared" si="62"/>
        <v>55.680000000000007</v>
      </c>
      <c r="V989" s="10">
        <f t="shared" si="63"/>
        <v>0.54835532794957653</v>
      </c>
    </row>
    <row r="990" spans="1:22" ht="15.6" x14ac:dyDescent="0.3">
      <c r="A990" s="3">
        <v>2572</v>
      </c>
      <c r="B990" s="4">
        <v>46176</v>
      </c>
      <c r="C990" s="5">
        <f>YEAR(SalesDataTable[[#This Row],[Order Date]])</f>
        <v>2026</v>
      </c>
      <c r="D990" s="6" t="str">
        <f>"Q"&amp;ROUNDUP(MONTH(SalesDataTable[[#This Row],[Order Date]])/3,0)</f>
        <v>Q2</v>
      </c>
      <c r="E990" s="5">
        <f>MONTH(SalesDataTable[[#This Row],[Order Date]])</f>
        <v>6</v>
      </c>
      <c r="F990" s="6" t="str">
        <f>TEXT(SalesDataTable[[#This Row],[Order Date]],"MMM")</f>
        <v>Jun</v>
      </c>
      <c r="G990" s="5" t="s">
        <v>40</v>
      </c>
      <c r="H990" s="5" t="s">
        <v>53</v>
      </c>
      <c r="I990" s="5" t="s">
        <v>48</v>
      </c>
      <c r="J990" s="5" t="s">
        <v>36</v>
      </c>
      <c r="K990" s="5" t="s">
        <v>29</v>
      </c>
      <c r="L990" s="5" t="s">
        <v>66</v>
      </c>
      <c r="M990" s="7">
        <v>2</v>
      </c>
      <c r="N990" s="8">
        <v>70.97</v>
      </c>
      <c r="O990" s="8">
        <f>SalesDataTable[[#This Row],[Units Sold]]*SalesDataTable[[#This Row],[Unit Price]]</f>
        <v>141.94</v>
      </c>
      <c r="P990" s="9">
        <v>0.05</v>
      </c>
      <c r="Q990" s="21">
        <f>SalesDataTable[[#This Row],[Units Sold]]*SalesDataTable[[#This Row],[Unit Price]]*SalesDataTable[[#This Row],[Discount %]]</f>
        <v>7.0970000000000004</v>
      </c>
      <c r="R990" s="8">
        <v>32.54</v>
      </c>
      <c r="S990" s="8">
        <f t="shared" si="60"/>
        <v>134.84299999999999</v>
      </c>
      <c r="T990" s="8">
        <f t="shared" si="61"/>
        <v>65.08</v>
      </c>
      <c r="U990" s="8">
        <f t="shared" si="62"/>
        <v>69.762999999999991</v>
      </c>
      <c r="V990" s="10">
        <f t="shared" si="63"/>
        <v>0.51736463887632278</v>
      </c>
    </row>
    <row r="991" spans="1:22" ht="15.6" x14ac:dyDescent="0.3">
      <c r="A991" s="3">
        <v>2833</v>
      </c>
      <c r="B991" s="4">
        <v>46176</v>
      </c>
      <c r="C991" s="5">
        <f>YEAR(SalesDataTable[[#This Row],[Order Date]])</f>
        <v>2026</v>
      </c>
      <c r="D991" s="6" t="str">
        <f>"Q"&amp;ROUNDUP(MONTH(SalesDataTable[[#This Row],[Order Date]])/3,0)</f>
        <v>Q2</v>
      </c>
      <c r="E991" s="5">
        <f>MONTH(SalesDataTable[[#This Row],[Order Date]])</f>
        <v>6</v>
      </c>
      <c r="F991" s="6" t="str">
        <f>TEXT(SalesDataTable[[#This Row],[Order Date]],"MMM")</f>
        <v>Jun</v>
      </c>
      <c r="G991" s="5" t="s">
        <v>40</v>
      </c>
      <c r="H991" s="5" t="s">
        <v>67</v>
      </c>
      <c r="I991" s="5" t="s">
        <v>22</v>
      </c>
      <c r="J991" s="5" t="s">
        <v>23</v>
      </c>
      <c r="K991" s="5" t="s">
        <v>29</v>
      </c>
      <c r="L991" s="5" t="s">
        <v>37</v>
      </c>
      <c r="M991" s="7">
        <v>3</v>
      </c>
      <c r="N991" s="8">
        <v>141.6</v>
      </c>
      <c r="O991" s="8">
        <f>SalesDataTable[[#This Row],[Units Sold]]*SalesDataTable[[#This Row],[Unit Price]]</f>
        <v>424.79999999999995</v>
      </c>
      <c r="P991" s="9">
        <v>0</v>
      </c>
      <c r="Q991" s="21">
        <f>SalesDataTable[[#This Row],[Units Sold]]*SalesDataTable[[#This Row],[Unit Price]]*SalesDataTable[[#This Row],[Discount %]]</f>
        <v>0</v>
      </c>
      <c r="R991" s="8">
        <v>78.02</v>
      </c>
      <c r="S991" s="8">
        <f t="shared" si="60"/>
        <v>424.79999999999995</v>
      </c>
      <c r="T991" s="8">
        <f t="shared" si="61"/>
        <v>234.06</v>
      </c>
      <c r="U991" s="8">
        <f t="shared" si="62"/>
        <v>190.73999999999995</v>
      </c>
      <c r="V991" s="10">
        <f t="shared" si="63"/>
        <v>0.44901129943502821</v>
      </c>
    </row>
    <row r="992" spans="1:22" ht="15.6" x14ac:dyDescent="0.3">
      <c r="A992" s="3">
        <v>3522</v>
      </c>
      <c r="B992" s="4">
        <v>46176</v>
      </c>
      <c r="C992" s="5">
        <f>YEAR(SalesDataTable[[#This Row],[Order Date]])</f>
        <v>2026</v>
      </c>
      <c r="D992" s="6" t="str">
        <f>"Q"&amp;ROUNDUP(MONTH(SalesDataTable[[#This Row],[Order Date]])/3,0)</f>
        <v>Q2</v>
      </c>
      <c r="E992" s="5">
        <f>MONTH(SalesDataTable[[#This Row],[Order Date]])</f>
        <v>6</v>
      </c>
      <c r="F992" s="6" t="str">
        <f>TEXT(SalesDataTable[[#This Row],[Order Date]],"MMM")</f>
        <v>Jun</v>
      </c>
      <c r="G992" s="5" t="s">
        <v>40</v>
      </c>
      <c r="H992" s="5" t="s">
        <v>67</v>
      </c>
      <c r="I992" s="5" t="s">
        <v>22</v>
      </c>
      <c r="J992" s="5" t="s">
        <v>33</v>
      </c>
      <c r="K992" s="5" t="s">
        <v>24</v>
      </c>
      <c r="L992" s="5" t="s">
        <v>46</v>
      </c>
      <c r="M992" s="7">
        <v>1</v>
      </c>
      <c r="N992" s="8">
        <v>40.57</v>
      </c>
      <c r="O992" s="8">
        <f>SalesDataTable[[#This Row],[Units Sold]]*SalesDataTable[[#This Row],[Unit Price]]</f>
        <v>40.57</v>
      </c>
      <c r="P992" s="9">
        <v>0</v>
      </c>
      <c r="Q992" s="21">
        <f>SalesDataTable[[#This Row],[Units Sold]]*SalesDataTable[[#This Row],[Unit Price]]*SalesDataTable[[#This Row],[Discount %]]</f>
        <v>0</v>
      </c>
      <c r="R992" s="8">
        <v>16.329999999999998</v>
      </c>
      <c r="S992" s="8">
        <f t="shared" si="60"/>
        <v>40.57</v>
      </c>
      <c r="T992" s="8">
        <f t="shared" si="61"/>
        <v>16.329999999999998</v>
      </c>
      <c r="U992" s="8">
        <f t="shared" si="62"/>
        <v>24.240000000000002</v>
      </c>
      <c r="V992" s="10">
        <f t="shared" si="63"/>
        <v>0.59748582696573826</v>
      </c>
    </row>
    <row r="993" spans="1:22" ht="15.6" x14ac:dyDescent="0.3">
      <c r="A993" s="3">
        <v>146</v>
      </c>
      <c r="B993" s="4">
        <v>46177</v>
      </c>
      <c r="C993" s="5">
        <f>YEAR(SalesDataTable[[#This Row],[Order Date]])</f>
        <v>2026</v>
      </c>
      <c r="D993" s="6" t="str">
        <f>"Q"&amp;ROUNDUP(MONTH(SalesDataTable[[#This Row],[Order Date]])/3,0)</f>
        <v>Q2</v>
      </c>
      <c r="E993" s="5">
        <f>MONTH(SalesDataTable[[#This Row],[Order Date]])</f>
        <v>6</v>
      </c>
      <c r="F993" s="6" t="str">
        <f>TEXT(SalesDataTable[[#This Row],[Order Date]],"MMM")</f>
        <v>Jun</v>
      </c>
      <c r="G993" s="5" t="s">
        <v>26</v>
      </c>
      <c r="H993" s="5" t="s">
        <v>69</v>
      </c>
      <c r="I993" s="5" t="s">
        <v>48</v>
      </c>
      <c r="J993" s="5" t="s">
        <v>23</v>
      </c>
      <c r="K993" s="5" t="s">
        <v>24</v>
      </c>
      <c r="L993" s="5" t="s">
        <v>25</v>
      </c>
      <c r="M993" s="7">
        <v>2</v>
      </c>
      <c r="N993" s="8">
        <v>81.81</v>
      </c>
      <c r="O993" s="8">
        <f>SalesDataTable[[#This Row],[Units Sold]]*SalesDataTable[[#This Row],[Unit Price]]</f>
        <v>163.62</v>
      </c>
      <c r="P993" s="9">
        <v>0</v>
      </c>
      <c r="Q993" s="21">
        <f>SalesDataTable[[#This Row],[Units Sold]]*SalesDataTable[[#This Row],[Unit Price]]*SalesDataTable[[#This Row],[Discount %]]</f>
        <v>0</v>
      </c>
      <c r="R993" s="8">
        <v>42.54</v>
      </c>
      <c r="S993" s="8">
        <f t="shared" si="60"/>
        <v>163.62</v>
      </c>
      <c r="T993" s="8">
        <f t="shared" si="61"/>
        <v>85.08</v>
      </c>
      <c r="U993" s="8">
        <f t="shared" si="62"/>
        <v>78.540000000000006</v>
      </c>
      <c r="V993" s="10">
        <f t="shared" si="63"/>
        <v>0.48001466813348004</v>
      </c>
    </row>
    <row r="994" spans="1:22" ht="15.6" x14ac:dyDescent="0.3">
      <c r="A994" s="3">
        <v>161</v>
      </c>
      <c r="B994" s="4">
        <v>46177</v>
      </c>
      <c r="C994" s="5">
        <f>YEAR(SalesDataTable[[#This Row],[Order Date]])</f>
        <v>2026</v>
      </c>
      <c r="D994" s="6" t="str">
        <f>"Q"&amp;ROUNDUP(MONTH(SalesDataTable[[#This Row],[Order Date]])/3,0)</f>
        <v>Q2</v>
      </c>
      <c r="E994" s="5">
        <f>MONTH(SalesDataTable[[#This Row],[Order Date]])</f>
        <v>6</v>
      </c>
      <c r="F994" s="6" t="str">
        <f>TEXT(SalesDataTable[[#This Row],[Order Date]],"MMM")</f>
        <v>Jun</v>
      </c>
      <c r="G994" s="5" t="s">
        <v>20</v>
      </c>
      <c r="H994" s="5" t="s">
        <v>21</v>
      </c>
      <c r="I994" s="5" t="s">
        <v>48</v>
      </c>
      <c r="J994" s="5" t="s">
        <v>23</v>
      </c>
      <c r="K994" s="5" t="s">
        <v>24</v>
      </c>
      <c r="L994" s="5" t="s">
        <v>42</v>
      </c>
      <c r="M994" s="7">
        <v>2</v>
      </c>
      <c r="N994" s="8">
        <v>50.09</v>
      </c>
      <c r="O994" s="8">
        <f>SalesDataTable[[#This Row],[Units Sold]]*SalesDataTable[[#This Row],[Unit Price]]</f>
        <v>100.18</v>
      </c>
      <c r="P994" s="9">
        <v>0</v>
      </c>
      <c r="Q994" s="21">
        <f>SalesDataTable[[#This Row],[Units Sold]]*SalesDataTable[[#This Row],[Unit Price]]*SalesDataTable[[#This Row],[Discount %]]</f>
        <v>0</v>
      </c>
      <c r="R994" s="8">
        <v>22.91</v>
      </c>
      <c r="S994" s="8">
        <f t="shared" si="60"/>
        <v>100.18</v>
      </c>
      <c r="T994" s="8">
        <f t="shared" si="61"/>
        <v>45.82</v>
      </c>
      <c r="U994" s="8">
        <f t="shared" si="62"/>
        <v>54.360000000000007</v>
      </c>
      <c r="V994" s="10">
        <f t="shared" si="63"/>
        <v>0.54262327809942112</v>
      </c>
    </row>
    <row r="995" spans="1:22" ht="15.6" x14ac:dyDescent="0.3">
      <c r="A995" s="3">
        <v>819</v>
      </c>
      <c r="B995" s="4">
        <v>46177</v>
      </c>
      <c r="C995" s="5">
        <f>YEAR(SalesDataTable[[#This Row],[Order Date]])</f>
        <v>2026</v>
      </c>
      <c r="D995" s="6" t="str">
        <f>"Q"&amp;ROUNDUP(MONTH(SalesDataTable[[#This Row],[Order Date]])/3,0)</f>
        <v>Q2</v>
      </c>
      <c r="E995" s="5">
        <f>MONTH(SalesDataTable[[#This Row],[Order Date]])</f>
        <v>6</v>
      </c>
      <c r="F995" s="6" t="str">
        <f>TEXT(SalesDataTable[[#This Row],[Order Date]],"MMM")</f>
        <v>Jun</v>
      </c>
      <c r="G995" s="5" t="s">
        <v>40</v>
      </c>
      <c r="H995" s="5" t="s">
        <v>53</v>
      </c>
      <c r="I995" s="5" t="s">
        <v>22</v>
      </c>
      <c r="J995" s="5" t="s">
        <v>23</v>
      </c>
      <c r="K995" s="5" t="s">
        <v>29</v>
      </c>
      <c r="L995" s="5" t="s">
        <v>66</v>
      </c>
      <c r="M995" s="7">
        <v>1</v>
      </c>
      <c r="N995" s="8">
        <v>72.38</v>
      </c>
      <c r="O995" s="8">
        <f>SalesDataTable[[#This Row],[Units Sold]]*SalesDataTable[[#This Row],[Unit Price]]</f>
        <v>72.38</v>
      </c>
      <c r="P995" s="9">
        <v>0</v>
      </c>
      <c r="Q995" s="21">
        <f>SalesDataTable[[#This Row],[Units Sold]]*SalesDataTable[[#This Row],[Unit Price]]*SalesDataTable[[#This Row],[Discount %]]</f>
        <v>0</v>
      </c>
      <c r="R995" s="8">
        <v>32.68</v>
      </c>
      <c r="S995" s="8">
        <f t="shared" si="60"/>
        <v>72.38</v>
      </c>
      <c r="T995" s="8">
        <f t="shared" si="61"/>
        <v>32.68</v>
      </c>
      <c r="U995" s="8">
        <f t="shared" si="62"/>
        <v>39.699999999999996</v>
      </c>
      <c r="V995" s="10">
        <f t="shared" si="63"/>
        <v>0.54849405913235694</v>
      </c>
    </row>
    <row r="996" spans="1:22" ht="15.6" x14ac:dyDescent="0.3">
      <c r="A996" s="3">
        <v>2104</v>
      </c>
      <c r="B996" s="4">
        <v>46177</v>
      </c>
      <c r="C996" s="5">
        <f>YEAR(SalesDataTable[[#This Row],[Order Date]])</f>
        <v>2026</v>
      </c>
      <c r="D996" s="6" t="str">
        <f>"Q"&amp;ROUNDUP(MONTH(SalesDataTable[[#This Row],[Order Date]])/3,0)</f>
        <v>Q2</v>
      </c>
      <c r="E996" s="5">
        <f>MONTH(SalesDataTable[[#This Row],[Order Date]])</f>
        <v>6</v>
      </c>
      <c r="F996" s="6" t="str">
        <f>TEXT(SalesDataTable[[#This Row],[Order Date]],"MMM")</f>
        <v>Jun</v>
      </c>
      <c r="G996" s="5" t="s">
        <v>26</v>
      </c>
      <c r="H996" s="5" t="s">
        <v>27</v>
      </c>
      <c r="I996" s="5" t="s">
        <v>22</v>
      </c>
      <c r="J996" s="5" t="s">
        <v>33</v>
      </c>
      <c r="K996" s="5" t="s">
        <v>29</v>
      </c>
      <c r="L996" s="5" t="s">
        <v>30</v>
      </c>
      <c r="M996" s="7">
        <v>1</v>
      </c>
      <c r="N996" s="8">
        <v>92.31</v>
      </c>
      <c r="O996" s="8">
        <f>SalesDataTable[[#This Row],[Units Sold]]*SalesDataTable[[#This Row],[Unit Price]]</f>
        <v>92.31</v>
      </c>
      <c r="P996" s="9">
        <v>0</v>
      </c>
      <c r="Q996" s="21">
        <f>SalesDataTable[[#This Row],[Units Sold]]*SalesDataTable[[#This Row],[Unit Price]]*SalesDataTable[[#This Row],[Discount %]]</f>
        <v>0</v>
      </c>
      <c r="R996" s="8">
        <v>45.58</v>
      </c>
      <c r="S996" s="8">
        <f t="shared" si="60"/>
        <v>92.31</v>
      </c>
      <c r="T996" s="8">
        <f t="shared" si="61"/>
        <v>45.58</v>
      </c>
      <c r="U996" s="8">
        <f t="shared" si="62"/>
        <v>46.730000000000004</v>
      </c>
      <c r="V996" s="10">
        <f t="shared" si="63"/>
        <v>0.50622901094139316</v>
      </c>
    </row>
    <row r="997" spans="1:22" ht="15.6" x14ac:dyDescent="0.3">
      <c r="A997" s="3">
        <v>2678</v>
      </c>
      <c r="B997" s="4">
        <v>46177</v>
      </c>
      <c r="C997" s="5">
        <f>YEAR(SalesDataTable[[#This Row],[Order Date]])</f>
        <v>2026</v>
      </c>
      <c r="D997" s="6" t="str">
        <f>"Q"&amp;ROUNDUP(MONTH(SalesDataTable[[#This Row],[Order Date]])/3,0)</f>
        <v>Q2</v>
      </c>
      <c r="E997" s="5">
        <f>MONTH(SalesDataTable[[#This Row],[Order Date]])</f>
        <v>6</v>
      </c>
      <c r="F997" s="6" t="str">
        <f>TEXT(SalesDataTable[[#This Row],[Order Date]],"MMM")</f>
        <v>Jun</v>
      </c>
      <c r="G997" s="5" t="s">
        <v>40</v>
      </c>
      <c r="H997" s="5" t="s">
        <v>53</v>
      </c>
      <c r="I997" s="5" t="s">
        <v>28</v>
      </c>
      <c r="J997" s="5" t="s">
        <v>23</v>
      </c>
      <c r="K997" s="5" t="s">
        <v>34</v>
      </c>
      <c r="L997" s="5" t="s">
        <v>52</v>
      </c>
      <c r="M997" s="7">
        <v>12</v>
      </c>
      <c r="N997" s="8">
        <v>47.6</v>
      </c>
      <c r="O997" s="8">
        <f>SalesDataTable[[#This Row],[Units Sold]]*SalesDataTable[[#This Row],[Unit Price]]</f>
        <v>571.20000000000005</v>
      </c>
      <c r="P997" s="9">
        <v>0.15</v>
      </c>
      <c r="Q997" s="21">
        <f>SalesDataTable[[#This Row],[Units Sold]]*SalesDataTable[[#This Row],[Unit Price]]*SalesDataTable[[#This Row],[Discount %]]</f>
        <v>85.68</v>
      </c>
      <c r="R997" s="8">
        <v>18.670000000000002</v>
      </c>
      <c r="S997" s="8">
        <f t="shared" si="60"/>
        <v>485.52000000000004</v>
      </c>
      <c r="T997" s="8">
        <f t="shared" si="61"/>
        <v>224.04000000000002</v>
      </c>
      <c r="U997" s="8">
        <f t="shared" si="62"/>
        <v>261.48</v>
      </c>
      <c r="V997" s="10">
        <f t="shared" si="63"/>
        <v>0.53855659911023235</v>
      </c>
    </row>
    <row r="998" spans="1:22" ht="15.6" x14ac:dyDescent="0.3">
      <c r="A998" s="3">
        <v>3015</v>
      </c>
      <c r="B998" s="4">
        <v>46177</v>
      </c>
      <c r="C998" s="5">
        <f>YEAR(SalesDataTable[[#This Row],[Order Date]])</f>
        <v>2026</v>
      </c>
      <c r="D998" s="6" t="str">
        <f>"Q"&amp;ROUNDUP(MONTH(SalesDataTable[[#This Row],[Order Date]])/3,0)</f>
        <v>Q2</v>
      </c>
      <c r="E998" s="5">
        <f>MONTH(SalesDataTable[[#This Row],[Order Date]])</f>
        <v>6</v>
      </c>
      <c r="F998" s="6" t="str">
        <f>TEXT(SalesDataTable[[#This Row],[Order Date]],"MMM")</f>
        <v>Jun</v>
      </c>
      <c r="G998" s="5" t="s">
        <v>26</v>
      </c>
      <c r="H998" s="5" t="s">
        <v>69</v>
      </c>
      <c r="I998" s="5" t="s">
        <v>22</v>
      </c>
      <c r="J998" s="5" t="s">
        <v>23</v>
      </c>
      <c r="K998" s="5" t="s">
        <v>34</v>
      </c>
      <c r="L998" s="5" t="s">
        <v>52</v>
      </c>
      <c r="M998" s="7">
        <v>1</v>
      </c>
      <c r="N998" s="8">
        <v>45.5</v>
      </c>
      <c r="O998" s="8">
        <f>SalesDataTable[[#This Row],[Units Sold]]*SalesDataTable[[#This Row],[Unit Price]]</f>
        <v>45.5</v>
      </c>
      <c r="P998" s="9">
        <v>0.05</v>
      </c>
      <c r="Q998" s="21">
        <f>SalesDataTable[[#This Row],[Units Sold]]*SalesDataTable[[#This Row],[Unit Price]]*SalesDataTable[[#This Row],[Discount %]]</f>
        <v>2.2749999999999999</v>
      </c>
      <c r="R998" s="8">
        <v>18.89</v>
      </c>
      <c r="S998" s="8">
        <f t="shared" si="60"/>
        <v>43.225000000000001</v>
      </c>
      <c r="T998" s="8">
        <f t="shared" si="61"/>
        <v>18.89</v>
      </c>
      <c r="U998" s="8">
        <f t="shared" si="62"/>
        <v>24.335000000000001</v>
      </c>
      <c r="V998" s="10">
        <f t="shared" si="63"/>
        <v>0.56298438403701567</v>
      </c>
    </row>
    <row r="999" spans="1:22" ht="15.6" x14ac:dyDescent="0.3">
      <c r="A999" s="3">
        <v>3243</v>
      </c>
      <c r="B999" s="4">
        <v>46177</v>
      </c>
      <c r="C999" s="5">
        <f>YEAR(SalesDataTable[[#This Row],[Order Date]])</f>
        <v>2026</v>
      </c>
      <c r="D999" s="6" t="str">
        <f>"Q"&amp;ROUNDUP(MONTH(SalesDataTable[[#This Row],[Order Date]])/3,0)</f>
        <v>Q2</v>
      </c>
      <c r="E999" s="5">
        <f>MONTH(SalesDataTable[[#This Row],[Order Date]])</f>
        <v>6</v>
      </c>
      <c r="F999" s="6" t="str">
        <f>TEXT(SalesDataTable[[#This Row],[Order Date]],"MMM")</f>
        <v>Jun</v>
      </c>
      <c r="G999" s="5" t="s">
        <v>31</v>
      </c>
      <c r="H999" s="5" t="s">
        <v>45</v>
      </c>
      <c r="I999" s="5" t="s">
        <v>22</v>
      </c>
      <c r="J999" s="5" t="s">
        <v>23</v>
      </c>
      <c r="K999" s="5" t="s">
        <v>54</v>
      </c>
      <c r="L999" s="5" t="s">
        <v>62</v>
      </c>
      <c r="M999" s="7">
        <v>1</v>
      </c>
      <c r="N999" s="8">
        <v>35.99</v>
      </c>
      <c r="O999" s="8">
        <f>SalesDataTable[[#This Row],[Units Sold]]*SalesDataTable[[#This Row],[Unit Price]]</f>
        <v>35.99</v>
      </c>
      <c r="P999" s="9">
        <v>0</v>
      </c>
      <c r="Q999" s="21">
        <f>SalesDataTable[[#This Row],[Units Sold]]*SalesDataTable[[#This Row],[Unit Price]]*SalesDataTable[[#This Row],[Discount %]]</f>
        <v>0</v>
      </c>
      <c r="R999" s="8">
        <v>14.05</v>
      </c>
      <c r="S999" s="8">
        <f t="shared" si="60"/>
        <v>35.99</v>
      </c>
      <c r="T999" s="8">
        <f t="shared" si="61"/>
        <v>14.05</v>
      </c>
      <c r="U999" s="8">
        <f t="shared" si="62"/>
        <v>21.94</v>
      </c>
      <c r="V999" s="10">
        <f t="shared" si="63"/>
        <v>0.60961378160600166</v>
      </c>
    </row>
    <row r="1000" spans="1:22" ht="15.6" x14ac:dyDescent="0.3">
      <c r="A1000" s="3">
        <v>3283</v>
      </c>
      <c r="B1000" s="4">
        <v>46177</v>
      </c>
      <c r="C1000" s="5">
        <f>YEAR(SalesDataTable[[#This Row],[Order Date]])</f>
        <v>2026</v>
      </c>
      <c r="D1000" s="6" t="str">
        <f>"Q"&amp;ROUNDUP(MONTH(SalesDataTable[[#This Row],[Order Date]])/3,0)</f>
        <v>Q2</v>
      </c>
      <c r="E1000" s="5">
        <f>MONTH(SalesDataTable[[#This Row],[Order Date]])</f>
        <v>6</v>
      </c>
      <c r="F1000" s="6" t="str">
        <f>TEXT(SalesDataTable[[#This Row],[Order Date]],"MMM")</f>
        <v>Jun</v>
      </c>
      <c r="G1000" s="5" t="s">
        <v>26</v>
      </c>
      <c r="H1000" s="5" t="s">
        <v>63</v>
      </c>
      <c r="I1000" s="5" t="s">
        <v>48</v>
      </c>
      <c r="J1000" s="5" t="s">
        <v>23</v>
      </c>
      <c r="K1000" s="5" t="s">
        <v>54</v>
      </c>
      <c r="L1000" s="5" t="s">
        <v>58</v>
      </c>
      <c r="M1000" s="7">
        <v>1</v>
      </c>
      <c r="N1000" s="8">
        <v>122.55</v>
      </c>
      <c r="O1000" s="8">
        <f>SalesDataTable[[#This Row],[Units Sold]]*SalesDataTable[[#This Row],[Unit Price]]</f>
        <v>122.55</v>
      </c>
      <c r="P1000" s="9">
        <v>0</v>
      </c>
      <c r="Q1000" s="21">
        <f>SalesDataTable[[#This Row],[Units Sold]]*SalesDataTable[[#This Row],[Unit Price]]*SalesDataTable[[#This Row],[Discount %]]</f>
        <v>0</v>
      </c>
      <c r="R1000" s="8">
        <v>68.97</v>
      </c>
      <c r="S1000" s="8">
        <f t="shared" si="60"/>
        <v>122.55</v>
      </c>
      <c r="T1000" s="8">
        <f t="shared" si="61"/>
        <v>68.97</v>
      </c>
      <c r="U1000" s="8">
        <f t="shared" si="62"/>
        <v>53.58</v>
      </c>
      <c r="V1000" s="10">
        <f t="shared" si="63"/>
        <v>0.43720930232558142</v>
      </c>
    </row>
    <row r="1001" spans="1:22" ht="15.6" x14ac:dyDescent="0.3">
      <c r="A1001" s="3">
        <v>3966</v>
      </c>
      <c r="B1001" s="4">
        <v>46177</v>
      </c>
      <c r="C1001" s="5">
        <f>YEAR(SalesDataTable[[#This Row],[Order Date]])</f>
        <v>2026</v>
      </c>
      <c r="D1001" s="6" t="str">
        <f>"Q"&amp;ROUNDUP(MONTH(SalesDataTable[[#This Row],[Order Date]])/3,0)</f>
        <v>Q2</v>
      </c>
      <c r="E1001" s="5">
        <f>MONTH(SalesDataTable[[#This Row],[Order Date]])</f>
        <v>6</v>
      </c>
      <c r="F1001" s="6" t="str">
        <f>TEXT(SalesDataTable[[#This Row],[Order Date]],"MMM")</f>
        <v>Jun</v>
      </c>
      <c r="G1001" s="5" t="s">
        <v>40</v>
      </c>
      <c r="H1001" s="5" t="s">
        <v>53</v>
      </c>
      <c r="I1001" s="5" t="s">
        <v>22</v>
      </c>
      <c r="J1001" s="5" t="s">
        <v>33</v>
      </c>
      <c r="K1001" s="5" t="s">
        <v>54</v>
      </c>
      <c r="L1001" s="5" t="s">
        <v>58</v>
      </c>
      <c r="M1001" s="7">
        <v>3</v>
      </c>
      <c r="N1001" s="8">
        <v>126.22</v>
      </c>
      <c r="O1001" s="8">
        <f>SalesDataTable[[#This Row],[Units Sold]]*SalesDataTable[[#This Row],[Unit Price]]</f>
        <v>378.65999999999997</v>
      </c>
      <c r="P1001" s="9">
        <v>0</v>
      </c>
      <c r="Q1001" s="21">
        <f>SalesDataTable[[#This Row],[Units Sold]]*SalesDataTable[[#This Row],[Unit Price]]*SalesDataTable[[#This Row],[Discount %]]</f>
        <v>0</v>
      </c>
      <c r="R1001" s="8">
        <v>69.599999999999994</v>
      </c>
      <c r="S1001" s="8">
        <f t="shared" si="60"/>
        <v>378.65999999999997</v>
      </c>
      <c r="T1001" s="8">
        <f t="shared" si="61"/>
        <v>208.79999999999998</v>
      </c>
      <c r="U1001" s="8">
        <f t="shared" si="62"/>
        <v>169.85999999999999</v>
      </c>
      <c r="V1001" s="10">
        <f t="shared" si="63"/>
        <v>0.4485818412295991</v>
      </c>
    </row>
    <row r="1002" spans="1:22" ht="15.6" x14ac:dyDescent="0.3">
      <c r="A1002" s="3">
        <v>1349</v>
      </c>
      <c r="B1002" s="4">
        <v>46178</v>
      </c>
      <c r="C1002" s="5">
        <f>YEAR(SalesDataTable[[#This Row],[Order Date]])</f>
        <v>2026</v>
      </c>
      <c r="D1002" s="6" t="str">
        <f>"Q"&amp;ROUNDUP(MONTH(SalesDataTable[[#This Row],[Order Date]])/3,0)</f>
        <v>Q2</v>
      </c>
      <c r="E1002" s="5">
        <f>MONTH(SalesDataTable[[#This Row],[Order Date]])</f>
        <v>6</v>
      </c>
      <c r="F1002" s="6" t="str">
        <f>TEXT(SalesDataTable[[#This Row],[Order Date]],"MMM")</f>
        <v>Jun</v>
      </c>
      <c r="G1002" s="5" t="s">
        <v>20</v>
      </c>
      <c r="H1002" s="5" t="s">
        <v>70</v>
      </c>
      <c r="I1002" s="5" t="s">
        <v>39</v>
      </c>
      <c r="J1002" s="5" t="s">
        <v>23</v>
      </c>
      <c r="K1002" s="5" t="s">
        <v>29</v>
      </c>
      <c r="L1002" s="5" t="s">
        <v>30</v>
      </c>
      <c r="M1002" s="7">
        <v>6</v>
      </c>
      <c r="N1002" s="8">
        <v>91.98</v>
      </c>
      <c r="O1002" s="8">
        <f>SalesDataTable[[#This Row],[Units Sold]]*SalesDataTable[[#This Row],[Unit Price]]</f>
        <v>551.88</v>
      </c>
      <c r="P1002" s="9">
        <v>0.05</v>
      </c>
      <c r="Q1002" s="21">
        <f>SalesDataTable[[#This Row],[Units Sold]]*SalesDataTable[[#This Row],[Unit Price]]*SalesDataTable[[#This Row],[Discount %]]</f>
        <v>27.594000000000001</v>
      </c>
      <c r="R1002" s="8">
        <v>46.46</v>
      </c>
      <c r="S1002" s="8">
        <f t="shared" si="60"/>
        <v>524.28599999999994</v>
      </c>
      <c r="T1002" s="8">
        <f t="shared" si="61"/>
        <v>278.76</v>
      </c>
      <c r="U1002" s="8">
        <f t="shared" si="62"/>
        <v>245.52599999999995</v>
      </c>
      <c r="V1002" s="10">
        <f t="shared" si="63"/>
        <v>0.46830546686350577</v>
      </c>
    </row>
    <row r="1003" spans="1:22" ht="15.6" x14ac:dyDescent="0.3">
      <c r="A1003" s="3">
        <v>2333</v>
      </c>
      <c r="B1003" s="4">
        <v>46178</v>
      </c>
      <c r="C1003" s="5">
        <f>YEAR(SalesDataTable[[#This Row],[Order Date]])</f>
        <v>2026</v>
      </c>
      <c r="D1003" s="6" t="str">
        <f>"Q"&amp;ROUNDUP(MONTH(SalesDataTable[[#This Row],[Order Date]])/3,0)</f>
        <v>Q2</v>
      </c>
      <c r="E1003" s="5">
        <f>MONTH(SalesDataTable[[#This Row],[Order Date]])</f>
        <v>6</v>
      </c>
      <c r="F1003" s="6" t="str">
        <f>TEXT(SalesDataTable[[#This Row],[Order Date]],"MMM")</f>
        <v>Jun</v>
      </c>
      <c r="G1003" s="5" t="s">
        <v>31</v>
      </c>
      <c r="H1003" s="5" t="s">
        <v>45</v>
      </c>
      <c r="I1003" s="5" t="s">
        <v>22</v>
      </c>
      <c r="J1003" s="5" t="s">
        <v>36</v>
      </c>
      <c r="K1003" s="5" t="s">
        <v>43</v>
      </c>
      <c r="L1003" s="5" t="s">
        <v>71</v>
      </c>
      <c r="M1003" s="7">
        <v>1</v>
      </c>
      <c r="N1003" s="8">
        <v>125.32</v>
      </c>
      <c r="O1003" s="8">
        <f>SalesDataTable[[#This Row],[Units Sold]]*SalesDataTable[[#This Row],[Unit Price]]</f>
        <v>125.32</v>
      </c>
      <c r="P1003" s="9">
        <v>0</v>
      </c>
      <c r="Q1003" s="21">
        <f>SalesDataTable[[#This Row],[Units Sold]]*SalesDataTable[[#This Row],[Unit Price]]*SalesDataTable[[#This Row],[Discount %]]</f>
        <v>0</v>
      </c>
      <c r="R1003" s="8">
        <v>59.03</v>
      </c>
      <c r="S1003" s="8">
        <f t="shared" si="60"/>
        <v>125.32</v>
      </c>
      <c r="T1003" s="8">
        <f t="shared" si="61"/>
        <v>59.03</v>
      </c>
      <c r="U1003" s="8">
        <f t="shared" si="62"/>
        <v>66.289999999999992</v>
      </c>
      <c r="V1003" s="10">
        <f t="shared" si="63"/>
        <v>0.52896584743057773</v>
      </c>
    </row>
    <row r="1004" spans="1:22" ht="15.6" x14ac:dyDescent="0.3">
      <c r="A1004" s="3">
        <v>2628</v>
      </c>
      <c r="B1004" s="4">
        <v>46178</v>
      </c>
      <c r="C1004" s="5">
        <f>YEAR(SalesDataTable[[#This Row],[Order Date]])</f>
        <v>2026</v>
      </c>
      <c r="D1004" s="6" t="str">
        <f>"Q"&amp;ROUNDUP(MONTH(SalesDataTable[[#This Row],[Order Date]])/3,0)</f>
        <v>Q2</v>
      </c>
      <c r="E1004" s="5">
        <f>MONTH(SalesDataTable[[#This Row],[Order Date]])</f>
        <v>6</v>
      </c>
      <c r="F1004" s="6" t="str">
        <f>TEXT(SalesDataTable[[#This Row],[Order Date]],"MMM")</f>
        <v>Jun</v>
      </c>
      <c r="G1004" s="5" t="s">
        <v>40</v>
      </c>
      <c r="H1004" s="5" t="s">
        <v>53</v>
      </c>
      <c r="I1004" s="5" t="s">
        <v>48</v>
      </c>
      <c r="J1004" s="5" t="s">
        <v>23</v>
      </c>
      <c r="K1004" s="5" t="s">
        <v>34</v>
      </c>
      <c r="L1004" s="5" t="s">
        <v>68</v>
      </c>
      <c r="M1004" s="7">
        <v>2</v>
      </c>
      <c r="N1004" s="8">
        <v>167.26</v>
      </c>
      <c r="O1004" s="8">
        <f>SalesDataTable[[#This Row],[Units Sold]]*SalesDataTable[[#This Row],[Unit Price]]</f>
        <v>334.52</v>
      </c>
      <c r="P1004" s="9">
        <v>0</v>
      </c>
      <c r="Q1004" s="21">
        <f>SalesDataTable[[#This Row],[Units Sold]]*SalesDataTable[[#This Row],[Unit Price]]*SalesDataTable[[#This Row],[Discount %]]</f>
        <v>0</v>
      </c>
      <c r="R1004" s="8">
        <v>89.65</v>
      </c>
      <c r="S1004" s="8">
        <f t="shared" si="60"/>
        <v>334.52</v>
      </c>
      <c r="T1004" s="8">
        <f t="shared" si="61"/>
        <v>179.3</v>
      </c>
      <c r="U1004" s="8">
        <f t="shared" si="62"/>
        <v>155.21999999999997</v>
      </c>
      <c r="V1004" s="10">
        <f t="shared" si="63"/>
        <v>0.46400813105344968</v>
      </c>
    </row>
    <row r="1005" spans="1:22" ht="15.6" x14ac:dyDescent="0.3">
      <c r="A1005" s="3">
        <v>2718</v>
      </c>
      <c r="B1005" s="4">
        <v>46178</v>
      </c>
      <c r="C1005" s="5">
        <f>YEAR(SalesDataTable[[#This Row],[Order Date]])</f>
        <v>2026</v>
      </c>
      <c r="D1005" s="6" t="str">
        <f>"Q"&amp;ROUNDUP(MONTH(SalesDataTable[[#This Row],[Order Date]])/3,0)</f>
        <v>Q2</v>
      </c>
      <c r="E1005" s="5">
        <f>MONTH(SalesDataTable[[#This Row],[Order Date]])</f>
        <v>6</v>
      </c>
      <c r="F1005" s="6" t="str">
        <f>TEXT(SalesDataTable[[#This Row],[Order Date]],"MMM")</f>
        <v>Jun</v>
      </c>
      <c r="G1005" s="5" t="s">
        <v>20</v>
      </c>
      <c r="H1005" s="5" t="s">
        <v>21</v>
      </c>
      <c r="I1005" s="5" t="s">
        <v>48</v>
      </c>
      <c r="J1005" s="5" t="s">
        <v>23</v>
      </c>
      <c r="K1005" s="5" t="s">
        <v>24</v>
      </c>
      <c r="L1005" s="5" t="s">
        <v>25</v>
      </c>
      <c r="M1005" s="7">
        <v>1</v>
      </c>
      <c r="N1005" s="8">
        <v>80.19</v>
      </c>
      <c r="O1005" s="8">
        <f>SalesDataTable[[#This Row],[Units Sold]]*SalesDataTable[[#This Row],[Unit Price]]</f>
        <v>80.19</v>
      </c>
      <c r="P1005" s="9">
        <v>0</v>
      </c>
      <c r="Q1005" s="21">
        <f>SalesDataTable[[#This Row],[Units Sold]]*SalesDataTable[[#This Row],[Unit Price]]*SalesDataTable[[#This Row],[Discount %]]</f>
        <v>0</v>
      </c>
      <c r="R1005" s="8">
        <v>42.18</v>
      </c>
      <c r="S1005" s="8">
        <f t="shared" si="60"/>
        <v>80.19</v>
      </c>
      <c r="T1005" s="8">
        <f t="shared" si="61"/>
        <v>42.18</v>
      </c>
      <c r="U1005" s="8">
        <f t="shared" si="62"/>
        <v>38.01</v>
      </c>
      <c r="V1005" s="10">
        <f t="shared" si="63"/>
        <v>0.47399925177702956</v>
      </c>
    </row>
    <row r="1006" spans="1:22" ht="15.6" x14ac:dyDescent="0.3">
      <c r="A1006" s="3">
        <v>3185</v>
      </c>
      <c r="B1006" s="4">
        <v>46178</v>
      </c>
      <c r="C1006" s="5">
        <f>YEAR(SalesDataTable[[#This Row],[Order Date]])</f>
        <v>2026</v>
      </c>
      <c r="D1006" s="6" t="str">
        <f>"Q"&amp;ROUNDUP(MONTH(SalesDataTable[[#This Row],[Order Date]])/3,0)</f>
        <v>Q2</v>
      </c>
      <c r="E1006" s="5">
        <f>MONTH(SalesDataTable[[#This Row],[Order Date]])</f>
        <v>6</v>
      </c>
      <c r="F1006" s="6" t="str">
        <f>TEXT(SalesDataTable[[#This Row],[Order Date]],"MMM")</f>
        <v>Jun</v>
      </c>
      <c r="G1006" s="5" t="s">
        <v>20</v>
      </c>
      <c r="H1006" s="5" t="s">
        <v>70</v>
      </c>
      <c r="I1006" s="5" t="s">
        <v>22</v>
      </c>
      <c r="J1006" s="5" t="s">
        <v>33</v>
      </c>
      <c r="K1006" s="5" t="s">
        <v>24</v>
      </c>
      <c r="L1006" s="5" t="s">
        <v>42</v>
      </c>
      <c r="M1006" s="7">
        <v>1</v>
      </c>
      <c r="N1006" s="8">
        <v>49.86</v>
      </c>
      <c r="O1006" s="8">
        <f>SalesDataTable[[#This Row],[Units Sold]]*SalesDataTable[[#This Row],[Unit Price]]</f>
        <v>49.86</v>
      </c>
      <c r="P1006" s="9">
        <v>0</v>
      </c>
      <c r="Q1006" s="21">
        <f>SalesDataTable[[#This Row],[Units Sold]]*SalesDataTable[[#This Row],[Unit Price]]*SalesDataTable[[#This Row],[Discount %]]</f>
        <v>0</v>
      </c>
      <c r="R1006" s="8">
        <v>22.72</v>
      </c>
      <c r="S1006" s="8">
        <f t="shared" si="60"/>
        <v>49.86</v>
      </c>
      <c r="T1006" s="8">
        <f t="shared" si="61"/>
        <v>22.72</v>
      </c>
      <c r="U1006" s="8">
        <f t="shared" si="62"/>
        <v>27.14</v>
      </c>
      <c r="V1006" s="10">
        <f t="shared" si="63"/>
        <v>0.5443241075010028</v>
      </c>
    </row>
    <row r="1007" spans="1:22" ht="15.6" x14ac:dyDescent="0.3">
      <c r="A1007" s="3">
        <v>4495</v>
      </c>
      <c r="B1007" s="4">
        <v>46178</v>
      </c>
      <c r="C1007" s="5">
        <f>YEAR(SalesDataTable[[#This Row],[Order Date]])</f>
        <v>2026</v>
      </c>
      <c r="D1007" s="6" t="str">
        <f>"Q"&amp;ROUNDUP(MONTH(SalesDataTable[[#This Row],[Order Date]])/3,0)</f>
        <v>Q2</v>
      </c>
      <c r="E1007" s="5">
        <f>MONTH(SalesDataTable[[#This Row],[Order Date]])</f>
        <v>6</v>
      </c>
      <c r="F1007" s="6" t="str">
        <f>TEXT(SalesDataTable[[#This Row],[Order Date]],"MMM")</f>
        <v>Jun</v>
      </c>
      <c r="G1007" s="5" t="s">
        <v>31</v>
      </c>
      <c r="H1007" s="5" t="s">
        <v>59</v>
      </c>
      <c r="I1007" s="5" t="s">
        <v>39</v>
      </c>
      <c r="J1007" s="5" t="s">
        <v>33</v>
      </c>
      <c r="K1007" s="5" t="s">
        <v>43</v>
      </c>
      <c r="L1007" s="5" t="s">
        <v>49</v>
      </c>
      <c r="M1007" s="7">
        <v>2</v>
      </c>
      <c r="N1007" s="8">
        <v>195.51</v>
      </c>
      <c r="O1007" s="8">
        <f>SalesDataTable[[#This Row],[Units Sold]]*SalesDataTable[[#This Row],[Unit Price]]</f>
        <v>391.02</v>
      </c>
      <c r="P1007" s="9">
        <v>0</v>
      </c>
      <c r="Q1007" s="21">
        <f>SalesDataTable[[#This Row],[Units Sold]]*SalesDataTable[[#This Row],[Unit Price]]*SalesDataTable[[#This Row],[Discount %]]</f>
        <v>0</v>
      </c>
      <c r="R1007" s="8">
        <v>102.97</v>
      </c>
      <c r="S1007" s="8">
        <f t="shared" si="60"/>
        <v>391.02</v>
      </c>
      <c r="T1007" s="8">
        <f t="shared" si="61"/>
        <v>205.94</v>
      </c>
      <c r="U1007" s="8">
        <f t="shared" si="62"/>
        <v>185.07999999999998</v>
      </c>
      <c r="V1007" s="10">
        <f t="shared" si="63"/>
        <v>0.47332617257429288</v>
      </c>
    </row>
    <row r="1008" spans="1:22" ht="15.6" x14ac:dyDescent="0.3">
      <c r="A1008" s="3">
        <v>815</v>
      </c>
      <c r="B1008" s="4">
        <v>46179</v>
      </c>
      <c r="C1008" s="5">
        <f>YEAR(SalesDataTable[[#This Row],[Order Date]])</f>
        <v>2026</v>
      </c>
      <c r="D1008" s="6" t="str">
        <f>"Q"&amp;ROUNDUP(MONTH(SalesDataTable[[#This Row],[Order Date]])/3,0)</f>
        <v>Q2</v>
      </c>
      <c r="E1008" s="5">
        <f>MONTH(SalesDataTable[[#This Row],[Order Date]])</f>
        <v>6</v>
      </c>
      <c r="F1008" s="6" t="str">
        <f>TEXT(SalesDataTable[[#This Row],[Order Date]],"MMM")</f>
        <v>Jun</v>
      </c>
      <c r="G1008" s="5" t="s">
        <v>20</v>
      </c>
      <c r="H1008" s="5" t="s">
        <v>21</v>
      </c>
      <c r="I1008" s="5" t="s">
        <v>39</v>
      </c>
      <c r="J1008" s="5" t="s">
        <v>33</v>
      </c>
      <c r="K1008" s="5" t="s">
        <v>54</v>
      </c>
      <c r="L1008" s="5" t="s">
        <v>55</v>
      </c>
      <c r="M1008" s="7">
        <v>1</v>
      </c>
      <c r="N1008" s="8">
        <v>39.61</v>
      </c>
      <c r="O1008" s="8">
        <f>SalesDataTable[[#This Row],[Units Sold]]*SalesDataTable[[#This Row],[Unit Price]]</f>
        <v>39.61</v>
      </c>
      <c r="P1008" s="9">
        <v>0</v>
      </c>
      <c r="Q1008" s="21">
        <f>SalesDataTable[[#This Row],[Units Sold]]*SalesDataTable[[#This Row],[Unit Price]]*SalesDataTable[[#This Row],[Discount %]]</f>
        <v>0</v>
      </c>
      <c r="R1008" s="8">
        <v>14.75</v>
      </c>
      <c r="S1008" s="8">
        <f t="shared" si="60"/>
        <v>39.61</v>
      </c>
      <c r="T1008" s="8">
        <f t="shared" si="61"/>
        <v>14.75</v>
      </c>
      <c r="U1008" s="8">
        <f t="shared" si="62"/>
        <v>24.86</v>
      </c>
      <c r="V1008" s="10">
        <f t="shared" si="63"/>
        <v>0.62761928805857103</v>
      </c>
    </row>
    <row r="1009" spans="1:22" ht="15.6" x14ac:dyDescent="0.3">
      <c r="A1009" s="3">
        <v>1140</v>
      </c>
      <c r="B1009" s="4">
        <v>46179</v>
      </c>
      <c r="C1009" s="5">
        <f>YEAR(SalesDataTable[[#This Row],[Order Date]])</f>
        <v>2026</v>
      </c>
      <c r="D1009" s="6" t="str">
        <f>"Q"&amp;ROUNDUP(MONTH(SalesDataTable[[#This Row],[Order Date]])/3,0)</f>
        <v>Q2</v>
      </c>
      <c r="E1009" s="5">
        <f>MONTH(SalesDataTable[[#This Row],[Order Date]])</f>
        <v>6</v>
      </c>
      <c r="F1009" s="6" t="str">
        <f>TEXT(SalesDataTable[[#This Row],[Order Date]],"MMM")</f>
        <v>Jun</v>
      </c>
      <c r="G1009" s="5" t="s">
        <v>26</v>
      </c>
      <c r="H1009" s="5" t="s">
        <v>27</v>
      </c>
      <c r="I1009" s="5" t="s">
        <v>39</v>
      </c>
      <c r="J1009" s="5" t="s">
        <v>23</v>
      </c>
      <c r="K1009" s="5" t="s">
        <v>29</v>
      </c>
      <c r="L1009" s="5" t="s">
        <v>66</v>
      </c>
      <c r="M1009" s="7">
        <v>1</v>
      </c>
      <c r="N1009" s="8">
        <v>70.86</v>
      </c>
      <c r="O1009" s="8">
        <f>SalesDataTable[[#This Row],[Units Sold]]*SalesDataTable[[#This Row],[Unit Price]]</f>
        <v>70.86</v>
      </c>
      <c r="P1009" s="9">
        <v>0</v>
      </c>
      <c r="Q1009" s="21">
        <f>SalesDataTable[[#This Row],[Units Sold]]*SalesDataTable[[#This Row],[Unit Price]]*SalesDataTable[[#This Row],[Discount %]]</f>
        <v>0</v>
      </c>
      <c r="R1009" s="8">
        <v>31.47</v>
      </c>
      <c r="S1009" s="8">
        <f t="shared" si="60"/>
        <v>70.86</v>
      </c>
      <c r="T1009" s="8">
        <f t="shared" si="61"/>
        <v>31.47</v>
      </c>
      <c r="U1009" s="8">
        <f t="shared" si="62"/>
        <v>39.39</v>
      </c>
      <c r="V1009" s="10">
        <f t="shared" si="63"/>
        <v>0.55588484335309063</v>
      </c>
    </row>
    <row r="1010" spans="1:22" ht="15.6" x14ac:dyDescent="0.3">
      <c r="A1010" s="3">
        <v>1544</v>
      </c>
      <c r="B1010" s="4">
        <v>46179</v>
      </c>
      <c r="C1010" s="5">
        <f>YEAR(SalesDataTable[[#This Row],[Order Date]])</f>
        <v>2026</v>
      </c>
      <c r="D1010" s="6" t="str">
        <f>"Q"&amp;ROUNDUP(MONTH(SalesDataTable[[#This Row],[Order Date]])/3,0)</f>
        <v>Q2</v>
      </c>
      <c r="E1010" s="5">
        <f>MONTH(SalesDataTable[[#This Row],[Order Date]])</f>
        <v>6</v>
      </c>
      <c r="F1010" s="6" t="str">
        <f>TEXT(SalesDataTable[[#This Row],[Order Date]],"MMM")</f>
        <v>Jun</v>
      </c>
      <c r="G1010" s="5" t="s">
        <v>40</v>
      </c>
      <c r="H1010" s="5" t="s">
        <v>51</v>
      </c>
      <c r="I1010" s="5" t="s">
        <v>28</v>
      </c>
      <c r="J1010" s="5" t="s">
        <v>23</v>
      </c>
      <c r="K1010" s="5" t="s">
        <v>54</v>
      </c>
      <c r="L1010" s="5" t="s">
        <v>55</v>
      </c>
      <c r="M1010" s="7">
        <v>8</v>
      </c>
      <c r="N1010" s="8">
        <v>40.46</v>
      </c>
      <c r="O1010" s="8">
        <f>SalesDataTable[[#This Row],[Units Sold]]*SalesDataTable[[#This Row],[Unit Price]]</f>
        <v>323.68</v>
      </c>
      <c r="P1010" s="9">
        <v>0.2</v>
      </c>
      <c r="Q1010" s="21">
        <f>SalesDataTable[[#This Row],[Units Sold]]*SalesDataTable[[#This Row],[Unit Price]]*SalesDataTable[[#This Row],[Discount %]]</f>
        <v>64.736000000000004</v>
      </c>
      <c r="R1010" s="8">
        <v>14.7</v>
      </c>
      <c r="S1010" s="8">
        <f t="shared" si="60"/>
        <v>258.94400000000002</v>
      </c>
      <c r="T1010" s="8">
        <f t="shared" si="61"/>
        <v>117.6</v>
      </c>
      <c r="U1010" s="8">
        <f t="shared" si="62"/>
        <v>141.34400000000002</v>
      </c>
      <c r="V1010" s="10">
        <f t="shared" si="63"/>
        <v>0.54584775086505199</v>
      </c>
    </row>
    <row r="1011" spans="1:22" ht="15.6" x14ac:dyDescent="0.3">
      <c r="A1011" s="3">
        <v>2420</v>
      </c>
      <c r="B1011" s="4">
        <v>46179</v>
      </c>
      <c r="C1011" s="5">
        <f>YEAR(SalesDataTable[[#This Row],[Order Date]])</f>
        <v>2026</v>
      </c>
      <c r="D1011" s="6" t="str">
        <f>"Q"&amp;ROUNDUP(MONTH(SalesDataTable[[#This Row],[Order Date]])/3,0)</f>
        <v>Q2</v>
      </c>
      <c r="E1011" s="5">
        <f>MONTH(SalesDataTable[[#This Row],[Order Date]])</f>
        <v>6</v>
      </c>
      <c r="F1011" s="6" t="str">
        <f>TEXT(SalesDataTable[[#This Row],[Order Date]],"MMM")</f>
        <v>Jun</v>
      </c>
      <c r="G1011" s="5" t="s">
        <v>31</v>
      </c>
      <c r="H1011" s="5" t="s">
        <v>45</v>
      </c>
      <c r="I1011" s="5" t="s">
        <v>22</v>
      </c>
      <c r="J1011" s="5" t="s">
        <v>33</v>
      </c>
      <c r="K1011" s="5" t="s">
        <v>34</v>
      </c>
      <c r="L1011" s="5" t="s">
        <v>64</v>
      </c>
      <c r="M1011" s="7">
        <v>1</v>
      </c>
      <c r="N1011" s="8">
        <v>131.79</v>
      </c>
      <c r="O1011" s="8">
        <f>SalesDataTable[[#This Row],[Units Sold]]*SalesDataTable[[#This Row],[Unit Price]]</f>
        <v>131.79</v>
      </c>
      <c r="P1011" s="9">
        <v>0</v>
      </c>
      <c r="Q1011" s="21">
        <f>SalesDataTable[[#This Row],[Units Sold]]*SalesDataTable[[#This Row],[Unit Price]]*SalesDataTable[[#This Row],[Discount %]]</f>
        <v>0</v>
      </c>
      <c r="R1011" s="8">
        <v>68.22</v>
      </c>
      <c r="S1011" s="8">
        <f t="shared" si="60"/>
        <v>131.79</v>
      </c>
      <c r="T1011" s="8">
        <f t="shared" si="61"/>
        <v>68.22</v>
      </c>
      <c r="U1011" s="8">
        <f t="shared" si="62"/>
        <v>63.569999999999993</v>
      </c>
      <c r="V1011" s="10">
        <f t="shared" si="63"/>
        <v>0.48235829729114499</v>
      </c>
    </row>
    <row r="1012" spans="1:22" ht="15.6" x14ac:dyDescent="0.3">
      <c r="A1012" s="3">
        <v>2805</v>
      </c>
      <c r="B1012" s="4">
        <v>46179</v>
      </c>
      <c r="C1012" s="5">
        <f>YEAR(SalesDataTable[[#This Row],[Order Date]])</f>
        <v>2026</v>
      </c>
      <c r="D1012" s="6" t="str">
        <f>"Q"&amp;ROUNDUP(MONTH(SalesDataTable[[#This Row],[Order Date]])/3,0)</f>
        <v>Q2</v>
      </c>
      <c r="E1012" s="5">
        <f>MONTH(SalesDataTable[[#This Row],[Order Date]])</f>
        <v>6</v>
      </c>
      <c r="F1012" s="6" t="str">
        <f>TEXT(SalesDataTable[[#This Row],[Order Date]],"MMM")</f>
        <v>Jun</v>
      </c>
      <c r="G1012" s="5" t="s">
        <v>31</v>
      </c>
      <c r="H1012" s="5" t="s">
        <v>59</v>
      </c>
      <c r="I1012" s="5" t="s">
        <v>28</v>
      </c>
      <c r="J1012" s="5" t="s">
        <v>23</v>
      </c>
      <c r="K1012" s="5" t="s">
        <v>43</v>
      </c>
      <c r="L1012" s="5" t="s">
        <v>44</v>
      </c>
      <c r="M1012" s="7">
        <v>12</v>
      </c>
      <c r="N1012" s="8">
        <v>338.45</v>
      </c>
      <c r="O1012" s="8">
        <f>SalesDataTable[[#This Row],[Units Sold]]*SalesDataTable[[#This Row],[Unit Price]]</f>
        <v>4061.3999999999996</v>
      </c>
      <c r="P1012" s="9">
        <v>0.1</v>
      </c>
      <c r="Q1012" s="21">
        <f>SalesDataTable[[#This Row],[Units Sold]]*SalesDataTable[[#This Row],[Unit Price]]*SalesDataTable[[#This Row],[Discount %]]</f>
        <v>406.14</v>
      </c>
      <c r="R1012" s="8">
        <v>196.78</v>
      </c>
      <c r="S1012" s="8">
        <f t="shared" si="60"/>
        <v>3655.2599999999998</v>
      </c>
      <c r="T1012" s="8">
        <f t="shared" si="61"/>
        <v>2361.36</v>
      </c>
      <c r="U1012" s="8">
        <f t="shared" si="62"/>
        <v>1293.8999999999996</v>
      </c>
      <c r="V1012" s="10">
        <f t="shared" si="63"/>
        <v>0.35398302719915947</v>
      </c>
    </row>
    <row r="1013" spans="1:22" ht="15.6" x14ac:dyDescent="0.3">
      <c r="A1013" s="3">
        <v>3160</v>
      </c>
      <c r="B1013" s="4">
        <v>46179</v>
      </c>
      <c r="C1013" s="5">
        <f>YEAR(SalesDataTable[[#This Row],[Order Date]])</f>
        <v>2026</v>
      </c>
      <c r="D1013" s="6" t="str">
        <f>"Q"&amp;ROUNDUP(MONTH(SalesDataTable[[#This Row],[Order Date]])/3,0)</f>
        <v>Q2</v>
      </c>
      <c r="E1013" s="5">
        <f>MONTH(SalesDataTable[[#This Row],[Order Date]])</f>
        <v>6</v>
      </c>
      <c r="F1013" s="6" t="str">
        <f>TEXT(SalesDataTable[[#This Row],[Order Date]],"MMM")</f>
        <v>Jun</v>
      </c>
      <c r="G1013" s="5" t="s">
        <v>31</v>
      </c>
      <c r="H1013" s="5" t="s">
        <v>38</v>
      </c>
      <c r="I1013" s="5" t="s">
        <v>39</v>
      </c>
      <c r="J1013" s="5" t="s">
        <v>23</v>
      </c>
      <c r="K1013" s="5" t="s">
        <v>54</v>
      </c>
      <c r="L1013" s="5" t="s">
        <v>55</v>
      </c>
      <c r="M1013" s="7">
        <v>2</v>
      </c>
      <c r="N1013" s="8">
        <v>40.99</v>
      </c>
      <c r="O1013" s="8">
        <f>SalesDataTable[[#This Row],[Units Sold]]*SalesDataTable[[#This Row],[Unit Price]]</f>
        <v>81.98</v>
      </c>
      <c r="P1013" s="9">
        <v>0</v>
      </c>
      <c r="Q1013" s="21">
        <f>SalesDataTable[[#This Row],[Units Sold]]*SalesDataTable[[#This Row],[Unit Price]]*SalesDataTable[[#This Row],[Discount %]]</f>
        <v>0</v>
      </c>
      <c r="R1013" s="8">
        <v>14.53</v>
      </c>
      <c r="S1013" s="8">
        <f t="shared" si="60"/>
        <v>81.98</v>
      </c>
      <c r="T1013" s="8">
        <f t="shared" si="61"/>
        <v>29.06</v>
      </c>
      <c r="U1013" s="8">
        <f t="shared" si="62"/>
        <v>52.92</v>
      </c>
      <c r="V1013" s="10">
        <f t="shared" si="63"/>
        <v>0.64552329836545497</v>
      </c>
    </row>
    <row r="1014" spans="1:22" ht="15.6" x14ac:dyDescent="0.3">
      <c r="A1014" s="3">
        <v>3278</v>
      </c>
      <c r="B1014" s="4">
        <v>46179</v>
      </c>
      <c r="C1014" s="5">
        <f>YEAR(SalesDataTable[[#This Row],[Order Date]])</f>
        <v>2026</v>
      </c>
      <c r="D1014" s="6" t="str">
        <f>"Q"&amp;ROUNDUP(MONTH(SalesDataTable[[#This Row],[Order Date]])/3,0)</f>
        <v>Q2</v>
      </c>
      <c r="E1014" s="5">
        <f>MONTH(SalesDataTable[[#This Row],[Order Date]])</f>
        <v>6</v>
      </c>
      <c r="F1014" s="6" t="str">
        <f>TEXT(SalesDataTable[[#This Row],[Order Date]],"MMM")</f>
        <v>Jun</v>
      </c>
      <c r="G1014" s="5" t="s">
        <v>26</v>
      </c>
      <c r="H1014" s="5" t="s">
        <v>63</v>
      </c>
      <c r="I1014" s="5" t="s">
        <v>39</v>
      </c>
      <c r="J1014" s="5" t="s">
        <v>23</v>
      </c>
      <c r="K1014" s="5" t="s">
        <v>24</v>
      </c>
      <c r="L1014" s="5" t="s">
        <v>50</v>
      </c>
      <c r="M1014" s="7">
        <v>1</v>
      </c>
      <c r="N1014" s="8">
        <v>101.85</v>
      </c>
      <c r="O1014" s="8">
        <f>SalesDataTable[[#This Row],[Units Sold]]*SalesDataTable[[#This Row],[Unit Price]]</f>
        <v>101.85</v>
      </c>
      <c r="P1014" s="9">
        <v>0</v>
      </c>
      <c r="Q1014" s="21">
        <f>SalesDataTable[[#This Row],[Units Sold]]*SalesDataTable[[#This Row],[Unit Price]]*SalesDataTable[[#This Row],[Discount %]]</f>
        <v>0</v>
      </c>
      <c r="R1014" s="8">
        <v>51.59</v>
      </c>
      <c r="S1014" s="8">
        <f t="shared" si="60"/>
        <v>101.85</v>
      </c>
      <c r="T1014" s="8">
        <f t="shared" si="61"/>
        <v>51.59</v>
      </c>
      <c r="U1014" s="8">
        <f t="shared" si="62"/>
        <v>50.259999999999991</v>
      </c>
      <c r="V1014" s="10">
        <f t="shared" si="63"/>
        <v>0.49347079037800679</v>
      </c>
    </row>
    <row r="1015" spans="1:22" ht="15.6" x14ac:dyDescent="0.3">
      <c r="A1015" s="3">
        <v>3555</v>
      </c>
      <c r="B1015" s="4">
        <v>46179</v>
      </c>
      <c r="C1015" s="5">
        <f>YEAR(SalesDataTable[[#This Row],[Order Date]])</f>
        <v>2026</v>
      </c>
      <c r="D1015" s="6" t="str">
        <f>"Q"&amp;ROUNDUP(MONTH(SalesDataTable[[#This Row],[Order Date]])/3,0)</f>
        <v>Q2</v>
      </c>
      <c r="E1015" s="5">
        <f>MONTH(SalesDataTable[[#This Row],[Order Date]])</f>
        <v>6</v>
      </c>
      <c r="F1015" s="6" t="str">
        <f>TEXT(SalesDataTable[[#This Row],[Order Date]],"MMM")</f>
        <v>Jun</v>
      </c>
      <c r="G1015" s="5" t="s">
        <v>31</v>
      </c>
      <c r="H1015" s="5" t="s">
        <v>32</v>
      </c>
      <c r="I1015" s="5" t="s">
        <v>28</v>
      </c>
      <c r="J1015" s="5" t="s">
        <v>36</v>
      </c>
      <c r="K1015" s="5" t="s">
        <v>43</v>
      </c>
      <c r="L1015" s="5" t="s">
        <v>44</v>
      </c>
      <c r="M1015" s="7">
        <v>4</v>
      </c>
      <c r="N1015" s="8">
        <v>346.14</v>
      </c>
      <c r="O1015" s="8">
        <f>SalesDataTable[[#This Row],[Units Sold]]*SalesDataTable[[#This Row],[Unit Price]]</f>
        <v>1384.56</v>
      </c>
      <c r="P1015" s="9">
        <v>0.05</v>
      </c>
      <c r="Q1015" s="21">
        <f>SalesDataTable[[#This Row],[Units Sold]]*SalesDataTable[[#This Row],[Unit Price]]*SalesDataTable[[#This Row],[Discount %]]</f>
        <v>69.227999999999994</v>
      </c>
      <c r="R1015" s="8">
        <v>198.97</v>
      </c>
      <c r="S1015" s="8">
        <f t="shared" si="60"/>
        <v>1315.3319999999999</v>
      </c>
      <c r="T1015" s="8">
        <f t="shared" si="61"/>
        <v>795.88</v>
      </c>
      <c r="U1015" s="8">
        <f t="shared" si="62"/>
        <v>519.45199999999988</v>
      </c>
      <c r="V1015" s="10">
        <f t="shared" si="63"/>
        <v>0.39492082607280893</v>
      </c>
    </row>
    <row r="1016" spans="1:22" ht="15.6" x14ac:dyDescent="0.3">
      <c r="A1016" s="3">
        <v>3702</v>
      </c>
      <c r="B1016" s="4">
        <v>46179</v>
      </c>
      <c r="C1016" s="5">
        <f>YEAR(SalesDataTable[[#This Row],[Order Date]])</f>
        <v>2026</v>
      </c>
      <c r="D1016" s="6" t="str">
        <f>"Q"&amp;ROUNDUP(MONTH(SalesDataTable[[#This Row],[Order Date]])/3,0)</f>
        <v>Q2</v>
      </c>
      <c r="E1016" s="5">
        <f>MONTH(SalesDataTable[[#This Row],[Order Date]])</f>
        <v>6</v>
      </c>
      <c r="F1016" s="6" t="str">
        <f>TEXT(SalesDataTable[[#This Row],[Order Date]],"MMM")</f>
        <v>Jun</v>
      </c>
      <c r="G1016" s="5" t="s">
        <v>20</v>
      </c>
      <c r="H1016" s="5" t="s">
        <v>56</v>
      </c>
      <c r="I1016" s="5" t="s">
        <v>39</v>
      </c>
      <c r="J1016" s="5" t="s">
        <v>36</v>
      </c>
      <c r="K1016" s="5" t="s">
        <v>24</v>
      </c>
      <c r="L1016" s="5" t="s">
        <v>25</v>
      </c>
      <c r="M1016" s="7">
        <v>2</v>
      </c>
      <c r="N1016" s="8">
        <v>83.28</v>
      </c>
      <c r="O1016" s="8">
        <f>SalesDataTable[[#This Row],[Units Sold]]*SalesDataTable[[#This Row],[Unit Price]]</f>
        <v>166.56</v>
      </c>
      <c r="P1016" s="9">
        <v>0</v>
      </c>
      <c r="Q1016" s="21">
        <f>SalesDataTable[[#This Row],[Units Sold]]*SalesDataTable[[#This Row],[Unit Price]]*SalesDataTable[[#This Row],[Discount %]]</f>
        <v>0</v>
      </c>
      <c r="R1016" s="8">
        <v>43.56</v>
      </c>
      <c r="S1016" s="8">
        <f t="shared" si="60"/>
        <v>166.56</v>
      </c>
      <c r="T1016" s="8">
        <f t="shared" si="61"/>
        <v>87.12</v>
      </c>
      <c r="U1016" s="8">
        <f t="shared" si="62"/>
        <v>79.44</v>
      </c>
      <c r="V1016" s="10">
        <f t="shared" si="63"/>
        <v>0.47694524495677232</v>
      </c>
    </row>
    <row r="1017" spans="1:22" ht="15.6" x14ac:dyDescent="0.3">
      <c r="A1017" s="3">
        <v>4349</v>
      </c>
      <c r="B1017" s="4">
        <v>46179</v>
      </c>
      <c r="C1017" s="5">
        <f>YEAR(SalesDataTable[[#This Row],[Order Date]])</f>
        <v>2026</v>
      </c>
      <c r="D1017" s="6" t="str">
        <f>"Q"&amp;ROUNDUP(MONTH(SalesDataTable[[#This Row],[Order Date]])/3,0)</f>
        <v>Q2</v>
      </c>
      <c r="E1017" s="5">
        <f>MONTH(SalesDataTable[[#This Row],[Order Date]])</f>
        <v>6</v>
      </c>
      <c r="F1017" s="6" t="str">
        <f>TEXT(SalesDataTable[[#This Row],[Order Date]],"MMM")</f>
        <v>Jun</v>
      </c>
      <c r="G1017" s="5" t="s">
        <v>40</v>
      </c>
      <c r="H1017" s="5" t="s">
        <v>51</v>
      </c>
      <c r="I1017" s="5" t="s">
        <v>39</v>
      </c>
      <c r="J1017" s="5" t="s">
        <v>36</v>
      </c>
      <c r="K1017" s="5" t="s">
        <v>24</v>
      </c>
      <c r="L1017" s="5" t="s">
        <v>25</v>
      </c>
      <c r="M1017" s="7">
        <v>1</v>
      </c>
      <c r="N1017" s="8">
        <v>80.349999999999994</v>
      </c>
      <c r="O1017" s="8">
        <f>SalesDataTable[[#This Row],[Units Sold]]*SalesDataTable[[#This Row],[Unit Price]]</f>
        <v>80.349999999999994</v>
      </c>
      <c r="P1017" s="9">
        <v>0.15</v>
      </c>
      <c r="Q1017" s="21">
        <f>SalesDataTable[[#This Row],[Units Sold]]*SalesDataTable[[#This Row],[Unit Price]]*SalesDataTable[[#This Row],[Discount %]]</f>
        <v>12.052499999999998</v>
      </c>
      <c r="R1017" s="8">
        <v>43.51</v>
      </c>
      <c r="S1017" s="8">
        <f t="shared" si="60"/>
        <v>68.297499999999999</v>
      </c>
      <c r="T1017" s="8">
        <f t="shared" si="61"/>
        <v>43.51</v>
      </c>
      <c r="U1017" s="8">
        <f t="shared" si="62"/>
        <v>24.787500000000001</v>
      </c>
      <c r="V1017" s="10">
        <f t="shared" si="63"/>
        <v>0.3629342216040119</v>
      </c>
    </row>
    <row r="1018" spans="1:22" ht="15.6" x14ac:dyDescent="0.3">
      <c r="A1018" s="3">
        <v>4989</v>
      </c>
      <c r="B1018" s="4">
        <v>46179</v>
      </c>
      <c r="C1018" s="5">
        <f>YEAR(SalesDataTable[[#This Row],[Order Date]])</f>
        <v>2026</v>
      </c>
      <c r="D1018" s="6" t="str">
        <f>"Q"&amp;ROUNDUP(MONTH(SalesDataTable[[#This Row],[Order Date]])/3,0)</f>
        <v>Q2</v>
      </c>
      <c r="E1018" s="5">
        <f>MONTH(SalesDataTable[[#This Row],[Order Date]])</f>
        <v>6</v>
      </c>
      <c r="F1018" s="6" t="str">
        <f>TEXT(SalesDataTable[[#This Row],[Order Date]],"MMM")</f>
        <v>Jun</v>
      </c>
      <c r="G1018" s="5" t="s">
        <v>26</v>
      </c>
      <c r="H1018" s="5" t="s">
        <v>27</v>
      </c>
      <c r="I1018" s="5" t="s">
        <v>22</v>
      </c>
      <c r="J1018" s="5" t="s">
        <v>23</v>
      </c>
      <c r="K1018" s="5" t="s">
        <v>24</v>
      </c>
      <c r="L1018" s="5" t="s">
        <v>46</v>
      </c>
      <c r="M1018" s="7">
        <v>1</v>
      </c>
      <c r="N1018" s="8">
        <v>40.86</v>
      </c>
      <c r="O1018" s="8">
        <f>SalesDataTable[[#This Row],[Units Sold]]*SalesDataTable[[#This Row],[Unit Price]]</f>
        <v>40.86</v>
      </c>
      <c r="P1018" s="9">
        <v>0.05</v>
      </c>
      <c r="Q1018" s="21">
        <f>SalesDataTable[[#This Row],[Units Sold]]*SalesDataTable[[#This Row],[Unit Price]]*SalesDataTable[[#This Row],[Discount %]]</f>
        <v>2.0430000000000001</v>
      </c>
      <c r="R1018" s="8">
        <v>16.899999999999999</v>
      </c>
      <c r="S1018" s="8">
        <f t="shared" si="60"/>
        <v>38.817</v>
      </c>
      <c r="T1018" s="8">
        <f t="shared" si="61"/>
        <v>16.899999999999999</v>
      </c>
      <c r="U1018" s="8">
        <f t="shared" si="62"/>
        <v>21.917000000000002</v>
      </c>
      <c r="V1018" s="10">
        <f t="shared" si="63"/>
        <v>0.564623747327202</v>
      </c>
    </row>
    <row r="1019" spans="1:22" ht="15.6" x14ac:dyDescent="0.3">
      <c r="A1019" s="3">
        <v>713</v>
      </c>
      <c r="B1019" s="4">
        <v>46180</v>
      </c>
      <c r="C1019" s="5">
        <f>YEAR(SalesDataTable[[#This Row],[Order Date]])</f>
        <v>2026</v>
      </c>
      <c r="D1019" s="6" t="str">
        <f>"Q"&amp;ROUNDUP(MONTH(SalesDataTable[[#This Row],[Order Date]])/3,0)</f>
        <v>Q2</v>
      </c>
      <c r="E1019" s="5">
        <f>MONTH(SalesDataTable[[#This Row],[Order Date]])</f>
        <v>6</v>
      </c>
      <c r="F1019" s="6" t="str">
        <f>TEXT(SalesDataTable[[#This Row],[Order Date]],"MMM")</f>
        <v>Jun</v>
      </c>
      <c r="G1019" s="5" t="s">
        <v>26</v>
      </c>
      <c r="H1019" s="5" t="s">
        <v>47</v>
      </c>
      <c r="I1019" s="5" t="s">
        <v>39</v>
      </c>
      <c r="J1019" s="5" t="s">
        <v>23</v>
      </c>
      <c r="K1019" s="5" t="s">
        <v>34</v>
      </c>
      <c r="L1019" s="5" t="s">
        <v>35</v>
      </c>
      <c r="M1019" s="7">
        <v>4</v>
      </c>
      <c r="N1019" s="8">
        <v>36.299999999999997</v>
      </c>
      <c r="O1019" s="8">
        <f>SalesDataTable[[#This Row],[Units Sold]]*SalesDataTable[[#This Row],[Unit Price]]</f>
        <v>145.19999999999999</v>
      </c>
      <c r="P1019" s="9">
        <v>0.05</v>
      </c>
      <c r="Q1019" s="21">
        <f>SalesDataTable[[#This Row],[Units Sold]]*SalesDataTable[[#This Row],[Unit Price]]*SalesDataTable[[#This Row],[Discount %]]</f>
        <v>7.26</v>
      </c>
      <c r="R1019" s="8">
        <v>13.16</v>
      </c>
      <c r="S1019" s="8">
        <f t="shared" si="60"/>
        <v>137.93999999999997</v>
      </c>
      <c r="T1019" s="8">
        <f t="shared" si="61"/>
        <v>52.64</v>
      </c>
      <c r="U1019" s="8">
        <f t="shared" si="62"/>
        <v>85.299999999999969</v>
      </c>
      <c r="V1019" s="10">
        <f t="shared" si="63"/>
        <v>0.61838480498767567</v>
      </c>
    </row>
    <row r="1020" spans="1:22" ht="15.6" x14ac:dyDescent="0.3">
      <c r="A1020" s="3">
        <v>3355</v>
      </c>
      <c r="B1020" s="4">
        <v>46180</v>
      </c>
      <c r="C1020" s="5">
        <f>YEAR(SalesDataTable[[#This Row],[Order Date]])</f>
        <v>2026</v>
      </c>
      <c r="D1020" s="6" t="str">
        <f>"Q"&amp;ROUNDUP(MONTH(SalesDataTable[[#This Row],[Order Date]])/3,0)</f>
        <v>Q2</v>
      </c>
      <c r="E1020" s="5">
        <f>MONTH(SalesDataTable[[#This Row],[Order Date]])</f>
        <v>6</v>
      </c>
      <c r="F1020" s="6" t="str">
        <f>TEXT(SalesDataTable[[#This Row],[Order Date]],"MMM")</f>
        <v>Jun</v>
      </c>
      <c r="G1020" s="5" t="s">
        <v>20</v>
      </c>
      <c r="H1020" s="5" t="s">
        <v>70</v>
      </c>
      <c r="I1020" s="5" t="s">
        <v>28</v>
      </c>
      <c r="J1020" s="5" t="s">
        <v>33</v>
      </c>
      <c r="K1020" s="5" t="s">
        <v>43</v>
      </c>
      <c r="L1020" s="5" t="s">
        <v>44</v>
      </c>
      <c r="M1020" s="7">
        <v>10</v>
      </c>
      <c r="N1020" s="8">
        <v>338.26</v>
      </c>
      <c r="O1020" s="8">
        <f>SalesDataTable[[#This Row],[Units Sold]]*SalesDataTable[[#This Row],[Unit Price]]</f>
        <v>3382.6</v>
      </c>
      <c r="P1020" s="9">
        <v>0.05</v>
      </c>
      <c r="Q1020" s="21">
        <f>SalesDataTable[[#This Row],[Units Sold]]*SalesDataTable[[#This Row],[Unit Price]]*SalesDataTable[[#This Row],[Discount %]]</f>
        <v>169.13</v>
      </c>
      <c r="R1020" s="8">
        <v>197.42</v>
      </c>
      <c r="S1020" s="8">
        <f t="shared" si="60"/>
        <v>3213.47</v>
      </c>
      <c r="T1020" s="8">
        <f t="shared" si="61"/>
        <v>1974.1999999999998</v>
      </c>
      <c r="U1020" s="8">
        <f t="shared" si="62"/>
        <v>1239.27</v>
      </c>
      <c r="V1020" s="10">
        <f t="shared" si="63"/>
        <v>0.38564853569505864</v>
      </c>
    </row>
    <row r="1021" spans="1:22" ht="15.6" x14ac:dyDescent="0.3">
      <c r="A1021" s="3">
        <v>3879</v>
      </c>
      <c r="B1021" s="4">
        <v>46180</v>
      </c>
      <c r="C1021" s="5">
        <f>YEAR(SalesDataTable[[#This Row],[Order Date]])</f>
        <v>2026</v>
      </c>
      <c r="D1021" s="6" t="str">
        <f>"Q"&amp;ROUNDUP(MONTH(SalesDataTable[[#This Row],[Order Date]])/3,0)</f>
        <v>Q2</v>
      </c>
      <c r="E1021" s="5">
        <f>MONTH(SalesDataTable[[#This Row],[Order Date]])</f>
        <v>6</v>
      </c>
      <c r="F1021" s="6" t="str">
        <f>TEXT(SalesDataTable[[#This Row],[Order Date]],"MMM")</f>
        <v>Jun</v>
      </c>
      <c r="G1021" s="5" t="s">
        <v>20</v>
      </c>
      <c r="H1021" s="5" t="s">
        <v>56</v>
      </c>
      <c r="I1021" s="5" t="s">
        <v>48</v>
      </c>
      <c r="J1021" s="5" t="s">
        <v>23</v>
      </c>
      <c r="K1021" s="5" t="s">
        <v>24</v>
      </c>
      <c r="L1021" s="5" t="s">
        <v>46</v>
      </c>
      <c r="M1021" s="7">
        <v>2</v>
      </c>
      <c r="N1021" s="8">
        <v>41.25</v>
      </c>
      <c r="O1021" s="8">
        <f>SalesDataTable[[#This Row],[Units Sold]]*SalesDataTable[[#This Row],[Unit Price]]</f>
        <v>82.5</v>
      </c>
      <c r="P1021" s="9">
        <v>0</v>
      </c>
      <c r="Q1021" s="21">
        <f>SalesDataTable[[#This Row],[Units Sold]]*SalesDataTable[[#This Row],[Unit Price]]*SalesDataTable[[#This Row],[Discount %]]</f>
        <v>0</v>
      </c>
      <c r="R1021" s="8">
        <v>17.13</v>
      </c>
      <c r="S1021" s="8">
        <f t="shared" si="60"/>
        <v>82.5</v>
      </c>
      <c r="T1021" s="8">
        <f t="shared" si="61"/>
        <v>34.26</v>
      </c>
      <c r="U1021" s="8">
        <f t="shared" si="62"/>
        <v>48.24</v>
      </c>
      <c r="V1021" s="10">
        <f t="shared" si="63"/>
        <v>0.58472727272727276</v>
      </c>
    </row>
    <row r="1022" spans="1:22" ht="15.6" x14ac:dyDescent="0.3">
      <c r="A1022" s="3">
        <v>3989</v>
      </c>
      <c r="B1022" s="4">
        <v>46180</v>
      </c>
      <c r="C1022" s="5">
        <f>YEAR(SalesDataTable[[#This Row],[Order Date]])</f>
        <v>2026</v>
      </c>
      <c r="D1022" s="6" t="str">
        <f>"Q"&amp;ROUNDUP(MONTH(SalesDataTable[[#This Row],[Order Date]])/3,0)</f>
        <v>Q2</v>
      </c>
      <c r="E1022" s="5">
        <f>MONTH(SalesDataTable[[#This Row],[Order Date]])</f>
        <v>6</v>
      </c>
      <c r="F1022" s="6" t="str">
        <f>TEXT(SalesDataTable[[#This Row],[Order Date]],"MMM")</f>
        <v>Jun</v>
      </c>
      <c r="G1022" s="5" t="s">
        <v>26</v>
      </c>
      <c r="H1022" s="5" t="s">
        <v>63</v>
      </c>
      <c r="I1022" s="5" t="s">
        <v>22</v>
      </c>
      <c r="J1022" s="5" t="s">
        <v>23</v>
      </c>
      <c r="K1022" s="5" t="s">
        <v>29</v>
      </c>
      <c r="L1022" s="5" t="s">
        <v>30</v>
      </c>
      <c r="M1022" s="7">
        <v>2</v>
      </c>
      <c r="N1022" s="8">
        <v>92</v>
      </c>
      <c r="O1022" s="8">
        <f>SalesDataTable[[#This Row],[Units Sold]]*SalesDataTable[[#This Row],[Unit Price]]</f>
        <v>184</v>
      </c>
      <c r="P1022" s="9">
        <v>0</v>
      </c>
      <c r="Q1022" s="21">
        <f>SalesDataTable[[#This Row],[Units Sold]]*SalesDataTable[[#This Row],[Unit Price]]*SalesDataTable[[#This Row],[Discount %]]</f>
        <v>0</v>
      </c>
      <c r="R1022" s="8">
        <v>44.27</v>
      </c>
      <c r="S1022" s="8">
        <f t="shared" si="60"/>
        <v>184</v>
      </c>
      <c r="T1022" s="8">
        <f t="shared" si="61"/>
        <v>88.54</v>
      </c>
      <c r="U1022" s="8">
        <f t="shared" si="62"/>
        <v>95.46</v>
      </c>
      <c r="V1022" s="10">
        <f t="shared" si="63"/>
        <v>0.51880434782608698</v>
      </c>
    </row>
    <row r="1023" spans="1:22" ht="15.6" x14ac:dyDescent="0.3">
      <c r="A1023" s="3">
        <v>4193</v>
      </c>
      <c r="B1023" s="4">
        <v>46180</v>
      </c>
      <c r="C1023" s="5">
        <f>YEAR(SalesDataTable[[#This Row],[Order Date]])</f>
        <v>2026</v>
      </c>
      <c r="D1023" s="6" t="str">
        <f>"Q"&amp;ROUNDUP(MONTH(SalesDataTable[[#This Row],[Order Date]])/3,0)</f>
        <v>Q2</v>
      </c>
      <c r="E1023" s="5">
        <f>MONTH(SalesDataTable[[#This Row],[Order Date]])</f>
        <v>6</v>
      </c>
      <c r="F1023" s="6" t="str">
        <f>TEXT(SalesDataTable[[#This Row],[Order Date]],"MMM")</f>
        <v>Jun</v>
      </c>
      <c r="G1023" s="5" t="s">
        <v>26</v>
      </c>
      <c r="H1023" s="5" t="s">
        <v>47</v>
      </c>
      <c r="I1023" s="5" t="s">
        <v>22</v>
      </c>
      <c r="J1023" s="5" t="s">
        <v>33</v>
      </c>
      <c r="K1023" s="5" t="s">
        <v>43</v>
      </c>
      <c r="L1023" s="5" t="s">
        <v>60</v>
      </c>
      <c r="M1023" s="7">
        <v>1</v>
      </c>
      <c r="N1023" s="8">
        <v>80.89</v>
      </c>
      <c r="O1023" s="8">
        <f>SalesDataTable[[#This Row],[Units Sold]]*SalesDataTable[[#This Row],[Unit Price]]</f>
        <v>80.89</v>
      </c>
      <c r="P1023" s="9">
        <v>0.1</v>
      </c>
      <c r="Q1023" s="21">
        <f>SalesDataTable[[#This Row],[Units Sold]]*SalesDataTable[[#This Row],[Unit Price]]*SalesDataTable[[#This Row],[Discount %]]</f>
        <v>8.0890000000000004</v>
      </c>
      <c r="R1023" s="8">
        <v>40.32</v>
      </c>
      <c r="S1023" s="8">
        <f t="shared" si="60"/>
        <v>72.801000000000002</v>
      </c>
      <c r="T1023" s="8">
        <f t="shared" si="61"/>
        <v>40.32</v>
      </c>
      <c r="U1023" s="8">
        <f t="shared" si="62"/>
        <v>32.481000000000002</v>
      </c>
      <c r="V1023" s="10">
        <f t="shared" si="63"/>
        <v>0.44616145382618372</v>
      </c>
    </row>
    <row r="1024" spans="1:22" ht="15.6" x14ac:dyDescent="0.3">
      <c r="A1024" s="3">
        <v>4413</v>
      </c>
      <c r="B1024" s="4">
        <v>46180</v>
      </c>
      <c r="C1024" s="5">
        <f>YEAR(SalesDataTable[[#This Row],[Order Date]])</f>
        <v>2026</v>
      </c>
      <c r="D1024" s="6" t="str">
        <f>"Q"&amp;ROUNDUP(MONTH(SalesDataTable[[#This Row],[Order Date]])/3,0)</f>
        <v>Q2</v>
      </c>
      <c r="E1024" s="5">
        <f>MONTH(SalesDataTable[[#This Row],[Order Date]])</f>
        <v>6</v>
      </c>
      <c r="F1024" s="6" t="str">
        <f>TEXT(SalesDataTable[[#This Row],[Order Date]],"MMM")</f>
        <v>Jun</v>
      </c>
      <c r="G1024" s="5" t="s">
        <v>20</v>
      </c>
      <c r="H1024" s="5" t="s">
        <v>21</v>
      </c>
      <c r="I1024" s="5" t="s">
        <v>39</v>
      </c>
      <c r="J1024" s="5" t="s">
        <v>33</v>
      </c>
      <c r="K1024" s="5" t="s">
        <v>43</v>
      </c>
      <c r="L1024" s="5" t="s">
        <v>49</v>
      </c>
      <c r="M1024" s="7">
        <v>1</v>
      </c>
      <c r="N1024" s="8">
        <v>194.73</v>
      </c>
      <c r="O1024" s="8">
        <f>SalesDataTable[[#This Row],[Units Sold]]*SalesDataTable[[#This Row],[Unit Price]]</f>
        <v>194.73</v>
      </c>
      <c r="P1024" s="9">
        <v>0</v>
      </c>
      <c r="Q1024" s="21">
        <f>SalesDataTable[[#This Row],[Units Sold]]*SalesDataTable[[#This Row],[Unit Price]]*SalesDataTable[[#This Row],[Discount %]]</f>
        <v>0</v>
      </c>
      <c r="R1024" s="8">
        <v>101.91</v>
      </c>
      <c r="S1024" s="8">
        <f t="shared" si="60"/>
        <v>194.73</v>
      </c>
      <c r="T1024" s="8">
        <f t="shared" si="61"/>
        <v>101.91</v>
      </c>
      <c r="U1024" s="8">
        <f t="shared" si="62"/>
        <v>92.82</v>
      </c>
      <c r="V1024" s="10">
        <f t="shared" si="63"/>
        <v>0.47665999075643195</v>
      </c>
    </row>
    <row r="1025" spans="1:22" ht="15.6" x14ac:dyDescent="0.3">
      <c r="A1025" s="3">
        <v>4598</v>
      </c>
      <c r="B1025" s="4">
        <v>46180</v>
      </c>
      <c r="C1025" s="5">
        <f>YEAR(SalesDataTable[[#This Row],[Order Date]])</f>
        <v>2026</v>
      </c>
      <c r="D1025" s="6" t="str">
        <f>"Q"&amp;ROUNDUP(MONTH(SalesDataTable[[#This Row],[Order Date]])/3,0)</f>
        <v>Q2</v>
      </c>
      <c r="E1025" s="5">
        <f>MONTH(SalesDataTable[[#This Row],[Order Date]])</f>
        <v>6</v>
      </c>
      <c r="F1025" s="6" t="str">
        <f>TEXT(SalesDataTable[[#This Row],[Order Date]],"MMM")</f>
        <v>Jun</v>
      </c>
      <c r="G1025" s="5" t="s">
        <v>40</v>
      </c>
      <c r="H1025" s="5" t="s">
        <v>41</v>
      </c>
      <c r="I1025" s="5" t="s">
        <v>28</v>
      </c>
      <c r="J1025" s="5" t="s">
        <v>36</v>
      </c>
      <c r="K1025" s="5" t="s">
        <v>29</v>
      </c>
      <c r="L1025" s="5" t="s">
        <v>30</v>
      </c>
      <c r="M1025" s="7">
        <v>5</v>
      </c>
      <c r="N1025" s="8">
        <v>93.82</v>
      </c>
      <c r="O1025" s="8">
        <f>SalesDataTable[[#This Row],[Units Sold]]*SalesDataTable[[#This Row],[Unit Price]]</f>
        <v>469.09999999999997</v>
      </c>
      <c r="P1025" s="9">
        <v>0.15</v>
      </c>
      <c r="Q1025" s="21">
        <f>SalesDataTable[[#This Row],[Units Sold]]*SalesDataTable[[#This Row],[Unit Price]]*SalesDataTable[[#This Row],[Discount %]]</f>
        <v>70.364999999999995</v>
      </c>
      <c r="R1025" s="8">
        <v>46.06</v>
      </c>
      <c r="S1025" s="8">
        <f t="shared" si="60"/>
        <v>398.73499999999996</v>
      </c>
      <c r="T1025" s="8">
        <f t="shared" si="61"/>
        <v>230.3</v>
      </c>
      <c r="U1025" s="8">
        <f t="shared" si="62"/>
        <v>168.43499999999995</v>
      </c>
      <c r="V1025" s="10">
        <f t="shared" si="63"/>
        <v>0.4224234140469233</v>
      </c>
    </row>
    <row r="1026" spans="1:22" ht="15.6" x14ac:dyDescent="0.3">
      <c r="A1026" s="3">
        <v>72</v>
      </c>
      <c r="B1026" s="4">
        <v>46181</v>
      </c>
      <c r="C1026" s="5">
        <f>YEAR(SalesDataTable[[#This Row],[Order Date]])</f>
        <v>2026</v>
      </c>
      <c r="D1026" s="6" t="str">
        <f>"Q"&amp;ROUNDUP(MONTH(SalesDataTable[[#This Row],[Order Date]])/3,0)</f>
        <v>Q2</v>
      </c>
      <c r="E1026" s="5">
        <f>MONTH(SalesDataTable[[#This Row],[Order Date]])</f>
        <v>6</v>
      </c>
      <c r="F1026" s="6" t="str">
        <f>TEXT(SalesDataTable[[#This Row],[Order Date]],"MMM")</f>
        <v>Jun</v>
      </c>
      <c r="G1026" s="5" t="s">
        <v>31</v>
      </c>
      <c r="H1026" s="5" t="s">
        <v>59</v>
      </c>
      <c r="I1026" s="5" t="s">
        <v>39</v>
      </c>
      <c r="J1026" s="5" t="s">
        <v>33</v>
      </c>
      <c r="K1026" s="5" t="s">
        <v>29</v>
      </c>
      <c r="L1026" s="5" t="s">
        <v>37</v>
      </c>
      <c r="M1026" s="7">
        <v>3</v>
      </c>
      <c r="N1026" s="8">
        <v>142.53</v>
      </c>
      <c r="O1026" s="8">
        <f>SalesDataTable[[#This Row],[Units Sold]]*SalesDataTable[[#This Row],[Unit Price]]</f>
        <v>427.59000000000003</v>
      </c>
      <c r="P1026" s="9">
        <v>0</v>
      </c>
      <c r="Q1026" s="21">
        <f>SalesDataTable[[#This Row],[Units Sold]]*SalesDataTable[[#This Row],[Unit Price]]*SalesDataTable[[#This Row],[Discount %]]</f>
        <v>0</v>
      </c>
      <c r="R1026" s="8">
        <v>80.67</v>
      </c>
      <c r="S1026" s="8">
        <f t="shared" ref="S1026:S1089" si="64">M1026*N1026*(1-P1026)</f>
        <v>427.59000000000003</v>
      </c>
      <c r="T1026" s="8">
        <f t="shared" ref="T1026:T1089" si="65">M1026*R1026</f>
        <v>242.01</v>
      </c>
      <c r="U1026" s="8">
        <f t="shared" ref="U1026:U1089" si="66">S1026-T1026</f>
        <v>185.58000000000004</v>
      </c>
      <c r="V1026" s="10">
        <f t="shared" ref="V1026:V1089" si="67">IFERROR(U1026/S1026,0)</f>
        <v>0.43401389181225014</v>
      </c>
    </row>
    <row r="1027" spans="1:22" ht="15.6" x14ac:dyDescent="0.3">
      <c r="A1027" s="3">
        <v>176</v>
      </c>
      <c r="B1027" s="4">
        <v>46181</v>
      </c>
      <c r="C1027" s="5">
        <f>YEAR(SalesDataTable[[#This Row],[Order Date]])</f>
        <v>2026</v>
      </c>
      <c r="D1027" s="6" t="str">
        <f>"Q"&amp;ROUNDUP(MONTH(SalesDataTable[[#This Row],[Order Date]])/3,0)</f>
        <v>Q2</v>
      </c>
      <c r="E1027" s="5">
        <f>MONTH(SalesDataTable[[#This Row],[Order Date]])</f>
        <v>6</v>
      </c>
      <c r="F1027" s="6" t="str">
        <f>TEXT(SalesDataTable[[#This Row],[Order Date]],"MMM")</f>
        <v>Jun</v>
      </c>
      <c r="G1027" s="5" t="s">
        <v>26</v>
      </c>
      <c r="H1027" s="5" t="s">
        <v>69</v>
      </c>
      <c r="I1027" s="5" t="s">
        <v>22</v>
      </c>
      <c r="J1027" s="5" t="s">
        <v>23</v>
      </c>
      <c r="K1027" s="5" t="s">
        <v>43</v>
      </c>
      <c r="L1027" s="5" t="s">
        <v>49</v>
      </c>
      <c r="M1027" s="7">
        <v>1</v>
      </c>
      <c r="N1027" s="8">
        <v>196.33</v>
      </c>
      <c r="O1027" s="8">
        <f>SalesDataTable[[#This Row],[Units Sold]]*SalesDataTable[[#This Row],[Unit Price]]</f>
        <v>196.33</v>
      </c>
      <c r="P1027" s="9">
        <v>0</v>
      </c>
      <c r="Q1027" s="21">
        <f>SalesDataTable[[#This Row],[Units Sold]]*SalesDataTable[[#This Row],[Unit Price]]*SalesDataTable[[#This Row],[Discount %]]</f>
        <v>0</v>
      </c>
      <c r="R1027" s="8">
        <v>103.27</v>
      </c>
      <c r="S1027" s="8">
        <f t="shared" si="64"/>
        <v>196.33</v>
      </c>
      <c r="T1027" s="8">
        <f t="shared" si="65"/>
        <v>103.27</v>
      </c>
      <c r="U1027" s="8">
        <f t="shared" si="66"/>
        <v>93.060000000000016</v>
      </c>
      <c r="V1027" s="10">
        <f t="shared" si="67"/>
        <v>0.47399786074466466</v>
      </c>
    </row>
    <row r="1028" spans="1:22" ht="15.6" x14ac:dyDescent="0.3">
      <c r="A1028" s="3">
        <v>205</v>
      </c>
      <c r="B1028" s="4">
        <v>46181</v>
      </c>
      <c r="C1028" s="5">
        <f>YEAR(SalesDataTable[[#This Row],[Order Date]])</f>
        <v>2026</v>
      </c>
      <c r="D1028" s="6" t="str">
        <f>"Q"&amp;ROUNDUP(MONTH(SalesDataTable[[#This Row],[Order Date]])/3,0)</f>
        <v>Q2</v>
      </c>
      <c r="E1028" s="5">
        <f>MONTH(SalesDataTable[[#This Row],[Order Date]])</f>
        <v>6</v>
      </c>
      <c r="F1028" s="6" t="str">
        <f>TEXT(SalesDataTable[[#This Row],[Order Date]],"MMM")</f>
        <v>Jun</v>
      </c>
      <c r="G1028" s="5" t="s">
        <v>40</v>
      </c>
      <c r="H1028" s="5" t="s">
        <v>51</v>
      </c>
      <c r="I1028" s="5" t="s">
        <v>22</v>
      </c>
      <c r="J1028" s="5" t="s">
        <v>33</v>
      </c>
      <c r="K1028" s="5" t="s">
        <v>24</v>
      </c>
      <c r="L1028" s="5" t="s">
        <v>46</v>
      </c>
      <c r="M1028" s="7">
        <v>2</v>
      </c>
      <c r="N1028" s="8">
        <v>41.05</v>
      </c>
      <c r="O1028" s="8">
        <f>SalesDataTable[[#This Row],[Units Sold]]*SalesDataTable[[#This Row],[Unit Price]]</f>
        <v>82.1</v>
      </c>
      <c r="P1028" s="9">
        <v>0</v>
      </c>
      <c r="Q1028" s="21">
        <f>SalesDataTable[[#This Row],[Units Sold]]*SalesDataTable[[#This Row],[Unit Price]]*SalesDataTable[[#This Row],[Discount %]]</f>
        <v>0</v>
      </c>
      <c r="R1028" s="8">
        <v>16.690000000000001</v>
      </c>
      <c r="S1028" s="8">
        <f t="shared" si="64"/>
        <v>82.1</v>
      </c>
      <c r="T1028" s="8">
        <f t="shared" si="65"/>
        <v>33.380000000000003</v>
      </c>
      <c r="U1028" s="8">
        <f t="shared" si="66"/>
        <v>48.719999999999992</v>
      </c>
      <c r="V1028" s="10">
        <f t="shared" si="67"/>
        <v>0.59342265529841653</v>
      </c>
    </row>
    <row r="1029" spans="1:22" ht="15.6" x14ac:dyDescent="0.3">
      <c r="A1029" s="3">
        <v>896</v>
      </c>
      <c r="B1029" s="4">
        <v>46181</v>
      </c>
      <c r="C1029" s="5">
        <f>YEAR(SalesDataTable[[#This Row],[Order Date]])</f>
        <v>2026</v>
      </c>
      <c r="D1029" s="6" t="str">
        <f>"Q"&amp;ROUNDUP(MONTH(SalesDataTable[[#This Row],[Order Date]])/3,0)</f>
        <v>Q2</v>
      </c>
      <c r="E1029" s="5">
        <f>MONTH(SalesDataTable[[#This Row],[Order Date]])</f>
        <v>6</v>
      </c>
      <c r="F1029" s="6" t="str">
        <f>TEXT(SalesDataTable[[#This Row],[Order Date]],"MMM")</f>
        <v>Jun</v>
      </c>
      <c r="G1029" s="5" t="s">
        <v>40</v>
      </c>
      <c r="H1029" s="5" t="s">
        <v>53</v>
      </c>
      <c r="I1029" s="5" t="s">
        <v>22</v>
      </c>
      <c r="J1029" s="5" t="s">
        <v>33</v>
      </c>
      <c r="K1029" s="5" t="s">
        <v>54</v>
      </c>
      <c r="L1029" s="5" t="s">
        <v>58</v>
      </c>
      <c r="M1029" s="7">
        <v>1</v>
      </c>
      <c r="N1029" s="8">
        <v>123.09</v>
      </c>
      <c r="O1029" s="8">
        <f>SalesDataTable[[#This Row],[Units Sold]]*SalesDataTable[[#This Row],[Unit Price]]</f>
        <v>123.09</v>
      </c>
      <c r="P1029" s="9">
        <v>0</v>
      </c>
      <c r="Q1029" s="21">
        <f>SalesDataTable[[#This Row],[Units Sold]]*SalesDataTable[[#This Row],[Unit Price]]*SalesDataTable[[#This Row],[Discount %]]</f>
        <v>0</v>
      </c>
      <c r="R1029" s="8">
        <v>68.03</v>
      </c>
      <c r="S1029" s="8">
        <f t="shared" si="64"/>
        <v>123.09</v>
      </c>
      <c r="T1029" s="8">
        <f t="shared" si="65"/>
        <v>68.03</v>
      </c>
      <c r="U1029" s="8">
        <f t="shared" si="66"/>
        <v>55.06</v>
      </c>
      <c r="V1029" s="10">
        <f t="shared" si="67"/>
        <v>0.44731497278414167</v>
      </c>
    </row>
    <row r="1030" spans="1:22" ht="15.6" x14ac:dyDescent="0.3">
      <c r="A1030" s="3">
        <v>1697</v>
      </c>
      <c r="B1030" s="4">
        <v>46181</v>
      </c>
      <c r="C1030" s="5">
        <f>YEAR(SalesDataTable[[#This Row],[Order Date]])</f>
        <v>2026</v>
      </c>
      <c r="D1030" s="6" t="str">
        <f>"Q"&amp;ROUNDUP(MONTH(SalesDataTable[[#This Row],[Order Date]])/3,0)</f>
        <v>Q2</v>
      </c>
      <c r="E1030" s="5">
        <f>MONTH(SalesDataTable[[#This Row],[Order Date]])</f>
        <v>6</v>
      </c>
      <c r="F1030" s="6" t="str">
        <f>TEXT(SalesDataTable[[#This Row],[Order Date]],"MMM")</f>
        <v>Jun</v>
      </c>
      <c r="G1030" s="5" t="s">
        <v>26</v>
      </c>
      <c r="H1030" s="5" t="s">
        <v>63</v>
      </c>
      <c r="I1030" s="5" t="s">
        <v>22</v>
      </c>
      <c r="J1030" s="5" t="s">
        <v>36</v>
      </c>
      <c r="K1030" s="5" t="s">
        <v>29</v>
      </c>
      <c r="L1030" s="5" t="s">
        <v>37</v>
      </c>
      <c r="M1030" s="7">
        <v>2</v>
      </c>
      <c r="N1030" s="8">
        <v>141.09</v>
      </c>
      <c r="O1030" s="8">
        <f>SalesDataTable[[#This Row],[Units Sold]]*SalesDataTable[[#This Row],[Unit Price]]</f>
        <v>282.18</v>
      </c>
      <c r="P1030" s="9">
        <v>0</v>
      </c>
      <c r="Q1030" s="21">
        <f>SalesDataTable[[#This Row],[Units Sold]]*SalesDataTable[[#This Row],[Unit Price]]*SalesDataTable[[#This Row],[Discount %]]</f>
        <v>0</v>
      </c>
      <c r="R1030" s="8">
        <v>81.69</v>
      </c>
      <c r="S1030" s="8">
        <f t="shared" si="64"/>
        <v>282.18</v>
      </c>
      <c r="T1030" s="8">
        <f t="shared" si="65"/>
        <v>163.38</v>
      </c>
      <c r="U1030" s="8">
        <f t="shared" si="66"/>
        <v>118.80000000000001</v>
      </c>
      <c r="V1030" s="10">
        <f t="shared" si="67"/>
        <v>0.42100786731873274</v>
      </c>
    </row>
    <row r="1031" spans="1:22" ht="15.6" x14ac:dyDescent="0.3">
      <c r="A1031" s="3">
        <v>2159</v>
      </c>
      <c r="B1031" s="4">
        <v>46181</v>
      </c>
      <c r="C1031" s="5">
        <f>YEAR(SalesDataTable[[#This Row],[Order Date]])</f>
        <v>2026</v>
      </c>
      <c r="D1031" s="6" t="str">
        <f>"Q"&amp;ROUNDUP(MONTH(SalesDataTable[[#This Row],[Order Date]])/3,0)</f>
        <v>Q2</v>
      </c>
      <c r="E1031" s="5">
        <f>MONTH(SalesDataTable[[#This Row],[Order Date]])</f>
        <v>6</v>
      </c>
      <c r="F1031" s="6" t="str">
        <f>TEXT(SalesDataTable[[#This Row],[Order Date]],"MMM")</f>
        <v>Jun</v>
      </c>
      <c r="G1031" s="5" t="s">
        <v>31</v>
      </c>
      <c r="H1031" s="5" t="s">
        <v>59</v>
      </c>
      <c r="I1031" s="5" t="s">
        <v>39</v>
      </c>
      <c r="J1031" s="5" t="s">
        <v>33</v>
      </c>
      <c r="K1031" s="5" t="s">
        <v>29</v>
      </c>
      <c r="L1031" s="5" t="s">
        <v>57</v>
      </c>
      <c r="M1031" s="7">
        <v>1</v>
      </c>
      <c r="N1031" s="8">
        <v>157.04</v>
      </c>
      <c r="O1031" s="8">
        <f>SalesDataTable[[#This Row],[Units Sold]]*SalesDataTable[[#This Row],[Unit Price]]</f>
        <v>157.04</v>
      </c>
      <c r="P1031" s="9">
        <v>0</v>
      </c>
      <c r="Q1031" s="21">
        <f>SalesDataTable[[#This Row],[Units Sold]]*SalesDataTable[[#This Row],[Unit Price]]*SalesDataTable[[#This Row],[Discount %]]</f>
        <v>0</v>
      </c>
      <c r="R1031" s="8">
        <v>77.540000000000006</v>
      </c>
      <c r="S1031" s="8">
        <f t="shared" si="64"/>
        <v>157.04</v>
      </c>
      <c r="T1031" s="8">
        <f t="shared" si="65"/>
        <v>77.540000000000006</v>
      </c>
      <c r="U1031" s="8">
        <f t="shared" si="66"/>
        <v>79.499999999999986</v>
      </c>
      <c r="V1031" s="10">
        <f t="shared" si="67"/>
        <v>0.5062404482934284</v>
      </c>
    </row>
    <row r="1032" spans="1:22" ht="15.6" x14ac:dyDescent="0.3">
      <c r="A1032" s="3">
        <v>2772</v>
      </c>
      <c r="B1032" s="4">
        <v>46181</v>
      </c>
      <c r="C1032" s="5">
        <f>YEAR(SalesDataTable[[#This Row],[Order Date]])</f>
        <v>2026</v>
      </c>
      <c r="D1032" s="6" t="str">
        <f>"Q"&amp;ROUNDUP(MONTH(SalesDataTable[[#This Row],[Order Date]])/3,0)</f>
        <v>Q2</v>
      </c>
      <c r="E1032" s="5">
        <f>MONTH(SalesDataTable[[#This Row],[Order Date]])</f>
        <v>6</v>
      </c>
      <c r="F1032" s="6" t="str">
        <f>TEXT(SalesDataTable[[#This Row],[Order Date]],"MMM")</f>
        <v>Jun</v>
      </c>
      <c r="G1032" s="5" t="s">
        <v>40</v>
      </c>
      <c r="H1032" s="5" t="s">
        <v>51</v>
      </c>
      <c r="I1032" s="5" t="s">
        <v>39</v>
      </c>
      <c r="J1032" s="5" t="s">
        <v>33</v>
      </c>
      <c r="K1032" s="5" t="s">
        <v>34</v>
      </c>
      <c r="L1032" s="5" t="s">
        <v>64</v>
      </c>
      <c r="M1032" s="7">
        <v>6</v>
      </c>
      <c r="N1032" s="8">
        <v>136.46</v>
      </c>
      <c r="O1032" s="8">
        <f>SalesDataTable[[#This Row],[Units Sold]]*SalesDataTable[[#This Row],[Unit Price]]</f>
        <v>818.76</v>
      </c>
      <c r="P1032" s="9">
        <v>0</v>
      </c>
      <c r="Q1032" s="21">
        <f>SalesDataTable[[#This Row],[Units Sold]]*SalesDataTable[[#This Row],[Unit Price]]*SalesDataTable[[#This Row],[Discount %]]</f>
        <v>0</v>
      </c>
      <c r="R1032" s="8">
        <v>68.61</v>
      </c>
      <c r="S1032" s="8">
        <f t="shared" si="64"/>
        <v>818.76</v>
      </c>
      <c r="T1032" s="8">
        <f t="shared" si="65"/>
        <v>411.65999999999997</v>
      </c>
      <c r="U1032" s="8">
        <f t="shared" si="66"/>
        <v>407.1</v>
      </c>
      <c r="V1032" s="10">
        <f t="shared" si="67"/>
        <v>0.49721530118716112</v>
      </c>
    </row>
    <row r="1033" spans="1:22" ht="15.6" x14ac:dyDescent="0.3">
      <c r="A1033" s="3">
        <v>3091</v>
      </c>
      <c r="B1033" s="4">
        <v>46181</v>
      </c>
      <c r="C1033" s="5">
        <f>YEAR(SalesDataTable[[#This Row],[Order Date]])</f>
        <v>2026</v>
      </c>
      <c r="D1033" s="6" t="str">
        <f>"Q"&amp;ROUNDUP(MONTH(SalesDataTable[[#This Row],[Order Date]])/3,0)</f>
        <v>Q2</v>
      </c>
      <c r="E1033" s="5">
        <f>MONTH(SalesDataTable[[#This Row],[Order Date]])</f>
        <v>6</v>
      </c>
      <c r="F1033" s="6" t="str">
        <f>TEXT(SalesDataTable[[#This Row],[Order Date]],"MMM")</f>
        <v>Jun</v>
      </c>
      <c r="G1033" s="5" t="s">
        <v>20</v>
      </c>
      <c r="H1033" s="5" t="s">
        <v>21</v>
      </c>
      <c r="I1033" s="5" t="s">
        <v>22</v>
      </c>
      <c r="J1033" s="5" t="s">
        <v>33</v>
      </c>
      <c r="K1033" s="5" t="s">
        <v>54</v>
      </c>
      <c r="L1033" s="5" t="s">
        <v>62</v>
      </c>
      <c r="M1033" s="7">
        <v>1</v>
      </c>
      <c r="N1033" s="8">
        <v>36.1</v>
      </c>
      <c r="O1033" s="8">
        <f>SalesDataTable[[#This Row],[Units Sold]]*SalesDataTable[[#This Row],[Unit Price]]</f>
        <v>36.1</v>
      </c>
      <c r="P1033" s="9">
        <v>0</v>
      </c>
      <c r="Q1033" s="21">
        <f>SalesDataTable[[#This Row],[Units Sold]]*SalesDataTable[[#This Row],[Unit Price]]*SalesDataTable[[#This Row],[Discount %]]</f>
        <v>0</v>
      </c>
      <c r="R1033" s="8">
        <v>13.65</v>
      </c>
      <c r="S1033" s="8">
        <f t="shared" si="64"/>
        <v>36.1</v>
      </c>
      <c r="T1033" s="8">
        <f t="shared" si="65"/>
        <v>13.65</v>
      </c>
      <c r="U1033" s="8">
        <f t="shared" si="66"/>
        <v>22.450000000000003</v>
      </c>
      <c r="V1033" s="10">
        <f t="shared" si="67"/>
        <v>0.62188365650969535</v>
      </c>
    </row>
    <row r="1034" spans="1:22" ht="15.6" x14ac:dyDescent="0.3">
      <c r="A1034" s="3">
        <v>4241</v>
      </c>
      <c r="B1034" s="4">
        <v>46181</v>
      </c>
      <c r="C1034" s="5">
        <f>YEAR(SalesDataTable[[#This Row],[Order Date]])</f>
        <v>2026</v>
      </c>
      <c r="D1034" s="6" t="str">
        <f>"Q"&amp;ROUNDUP(MONTH(SalesDataTable[[#This Row],[Order Date]])/3,0)</f>
        <v>Q2</v>
      </c>
      <c r="E1034" s="5">
        <f>MONTH(SalesDataTable[[#This Row],[Order Date]])</f>
        <v>6</v>
      </c>
      <c r="F1034" s="6" t="str">
        <f>TEXT(SalesDataTable[[#This Row],[Order Date]],"MMM")</f>
        <v>Jun</v>
      </c>
      <c r="G1034" s="5" t="s">
        <v>40</v>
      </c>
      <c r="H1034" s="5" t="s">
        <v>67</v>
      </c>
      <c r="I1034" s="5" t="s">
        <v>22</v>
      </c>
      <c r="J1034" s="5" t="s">
        <v>33</v>
      </c>
      <c r="K1034" s="5" t="s">
        <v>29</v>
      </c>
      <c r="L1034" s="5" t="s">
        <v>30</v>
      </c>
      <c r="M1034" s="7">
        <v>3</v>
      </c>
      <c r="N1034" s="8">
        <v>92.73</v>
      </c>
      <c r="O1034" s="8">
        <f>SalesDataTable[[#This Row],[Units Sold]]*SalesDataTable[[#This Row],[Unit Price]]</f>
        <v>278.19</v>
      </c>
      <c r="P1034" s="9">
        <v>0</v>
      </c>
      <c r="Q1034" s="21">
        <f>SalesDataTable[[#This Row],[Units Sold]]*SalesDataTable[[#This Row],[Unit Price]]*SalesDataTable[[#This Row],[Discount %]]</f>
        <v>0</v>
      </c>
      <c r="R1034" s="8">
        <v>44.68</v>
      </c>
      <c r="S1034" s="8">
        <f t="shared" si="64"/>
        <v>278.19</v>
      </c>
      <c r="T1034" s="8">
        <f t="shared" si="65"/>
        <v>134.04</v>
      </c>
      <c r="U1034" s="8">
        <f t="shared" si="66"/>
        <v>144.15</v>
      </c>
      <c r="V1034" s="10">
        <f t="shared" si="67"/>
        <v>0.51817103418526911</v>
      </c>
    </row>
    <row r="1035" spans="1:22" ht="15.6" x14ac:dyDescent="0.3">
      <c r="A1035" s="3">
        <v>5185</v>
      </c>
      <c r="B1035" s="4">
        <v>46181</v>
      </c>
      <c r="C1035" s="5">
        <f>YEAR(SalesDataTable[[#This Row],[Order Date]])</f>
        <v>2026</v>
      </c>
      <c r="D1035" s="6" t="str">
        <f>"Q"&amp;ROUNDUP(MONTH(SalesDataTable[[#This Row],[Order Date]])/3,0)</f>
        <v>Q2</v>
      </c>
      <c r="E1035" s="5">
        <f>MONTH(SalesDataTable[[#This Row],[Order Date]])</f>
        <v>6</v>
      </c>
      <c r="F1035" s="6" t="str">
        <f>TEXT(SalesDataTable[[#This Row],[Order Date]],"MMM")</f>
        <v>Jun</v>
      </c>
      <c r="G1035" s="5" t="s">
        <v>26</v>
      </c>
      <c r="H1035" s="5" t="s">
        <v>63</v>
      </c>
      <c r="I1035" s="5" t="s">
        <v>22</v>
      </c>
      <c r="J1035" s="5" t="s">
        <v>33</v>
      </c>
      <c r="K1035" s="5" t="s">
        <v>34</v>
      </c>
      <c r="L1035" s="5" t="s">
        <v>68</v>
      </c>
      <c r="M1035" s="7">
        <v>3</v>
      </c>
      <c r="N1035" s="8">
        <v>164.31</v>
      </c>
      <c r="O1035" s="8">
        <f>SalesDataTable[[#This Row],[Units Sold]]*SalesDataTable[[#This Row],[Unit Price]]</f>
        <v>492.93</v>
      </c>
      <c r="P1035" s="9">
        <v>0.05</v>
      </c>
      <c r="Q1035" s="21">
        <f>SalesDataTable[[#This Row],[Units Sold]]*SalesDataTable[[#This Row],[Unit Price]]*SalesDataTable[[#This Row],[Discount %]]</f>
        <v>24.646500000000003</v>
      </c>
      <c r="R1035" s="8">
        <v>86</v>
      </c>
      <c r="S1035" s="8">
        <f t="shared" si="64"/>
        <v>468.2835</v>
      </c>
      <c r="T1035" s="8">
        <f t="shared" si="65"/>
        <v>258</v>
      </c>
      <c r="U1035" s="8">
        <f t="shared" si="66"/>
        <v>210.2835</v>
      </c>
      <c r="V1035" s="10">
        <f t="shared" si="67"/>
        <v>0.44905169624810615</v>
      </c>
    </row>
    <row r="1036" spans="1:22" ht="15.6" x14ac:dyDescent="0.3">
      <c r="A1036" s="3">
        <v>1437</v>
      </c>
      <c r="B1036" s="4">
        <v>46182</v>
      </c>
      <c r="C1036" s="5">
        <f>YEAR(SalesDataTable[[#This Row],[Order Date]])</f>
        <v>2026</v>
      </c>
      <c r="D1036" s="6" t="str">
        <f>"Q"&amp;ROUNDUP(MONTH(SalesDataTable[[#This Row],[Order Date]])/3,0)</f>
        <v>Q2</v>
      </c>
      <c r="E1036" s="5">
        <f>MONTH(SalesDataTable[[#This Row],[Order Date]])</f>
        <v>6</v>
      </c>
      <c r="F1036" s="6" t="str">
        <f>TEXT(SalesDataTable[[#This Row],[Order Date]],"MMM")</f>
        <v>Jun</v>
      </c>
      <c r="G1036" s="5" t="s">
        <v>40</v>
      </c>
      <c r="H1036" s="5" t="s">
        <v>53</v>
      </c>
      <c r="I1036" s="5" t="s">
        <v>48</v>
      </c>
      <c r="J1036" s="5" t="s">
        <v>33</v>
      </c>
      <c r="K1036" s="5" t="s">
        <v>34</v>
      </c>
      <c r="L1036" s="5" t="s">
        <v>35</v>
      </c>
      <c r="M1036" s="7">
        <v>2</v>
      </c>
      <c r="N1036" s="8">
        <v>36.85</v>
      </c>
      <c r="O1036" s="8">
        <f>SalesDataTable[[#This Row],[Units Sold]]*SalesDataTable[[#This Row],[Unit Price]]</f>
        <v>73.7</v>
      </c>
      <c r="P1036" s="9">
        <v>0.1</v>
      </c>
      <c r="Q1036" s="21">
        <f>SalesDataTable[[#This Row],[Units Sold]]*SalesDataTable[[#This Row],[Unit Price]]*SalesDataTable[[#This Row],[Discount %]]</f>
        <v>7.370000000000001</v>
      </c>
      <c r="R1036" s="8">
        <v>13.92</v>
      </c>
      <c r="S1036" s="8">
        <f t="shared" si="64"/>
        <v>66.33</v>
      </c>
      <c r="T1036" s="8">
        <f t="shared" si="65"/>
        <v>27.84</v>
      </c>
      <c r="U1036" s="8">
        <f t="shared" si="66"/>
        <v>38.489999999999995</v>
      </c>
      <c r="V1036" s="10">
        <f t="shared" si="67"/>
        <v>0.58028041610131154</v>
      </c>
    </row>
    <row r="1037" spans="1:22" ht="15.6" x14ac:dyDescent="0.3">
      <c r="A1037" s="3">
        <v>2316</v>
      </c>
      <c r="B1037" s="4">
        <v>46182</v>
      </c>
      <c r="C1037" s="5">
        <f>YEAR(SalesDataTable[[#This Row],[Order Date]])</f>
        <v>2026</v>
      </c>
      <c r="D1037" s="6" t="str">
        <f>"Q"&amp;ROUNDUP(MONTH(SalesDataTable[[#This Row],[Order Date]])/3,0)</f>
        <v>Q2</v>
      </c>
      <c r="E1037" s="5">
        <f>MONTH(SalesDataTable[[#This Row],[Order Date]])</f>
        <v>6</v>
      </c>
      <c r="F1037" s="6" t="str">
        <f>TEXT(SalesDataTable[[#This Row],[Order Date]],"MMM")</f>
        <v>Jun</v>
      </c>
      <c r="G1037" s="5" t="s">
        <v>26</v>
      </c>
      <c r="H1037" s="5" t="s">
        <v>61</v>
      </c>
      <c r="I1037" s="5" t="s">
        <v>48</v>
      </c>
      <c r="J1037" s="5" t="s">
        <v>33</v>
      </c>
      <c r="K1037" s="5" t="s">
        <v>54</v>
      </c>
      <c r="L1037" s="5" t="s">
        <v>62</v>
      </c>
      <c r="M1037" s="7">
        <v>1</v>
      </c>
      <c r="N1037" s="8">
        <v>35.619999999999997</v>
      </c>
      <c r="O1037" s="8">
        <f>SalesDataTable[[#This Row],[Units Sold]]*SalesDataTable[[#This Row],[Unit Price]]</f>
        <v>35.619999999999997</v>
      </c>
      <c r="P1037" s="9">
        <v>0</v>
      </c>
      <c r="Q1037" s="21">
        <f>SalesDataTable[[#This Row],[Units Sold]]*SalesDataTable[[#This Row],[Unit Price]]*SalesDataTable[[#This Row],[Discount %]]</f>
        <v>0</v>
      </c>
      <c r="R1037" s="8">
        <v>14.05</v>
      </c>
      <c r="S1037" s="8">
        <f t="shared" si="64"/>
        <v>35.619999999999997</v>
      </c>
      <c r="T1037" s="8">
        <f t="shared" si="65"/>
        <v>14.05</v>
      </c>
      <c r="U1037" s="8">
        <f t="shared" si="66"/>
        <v>21.569999999999997</v>
      </c>
      <c r="V1037" s="10">
        <f t="shared" si="67"/>
        <v>0.60555867490174053</v>
      </c>
    </row>
    <row r="1038" spans="1:22" ht="15.6" x14ac:dyDescent="0.3">
      <c r="A1038" s="3">
        <v>2329</v>
      </c>
      <c r="B1038" s="4">
        <v>46182</v>
      </c>
      <c r="C1038" s="5">
        <f>YEAR(SalesDataTable[[#This Row],[Order Date]])</f>
        <v>2026</v>
      </c>
      <c r="D1038" s="6" t="str">
        <f>"Q"&amp;ROUNDUP(MONTH(SalesDataTable[[#This Row],[Order Date]])/3,0)</f>
        <v>Q2</v>
      </c>
      <c r="E1038" s="5">
        <f>MONTH(SalesDataTable[[#This Row],[Order Date]])</f>
        <v>6</v>
      </c>
      <c r="F1038" s="6" t="str">
        <f>TEXT(SalesDataTable[[#This Row],[Order Date]],"MMM")</f>
        <v>Jun</v>
      </c>
      <c r="G1038" s="5" t="s">
        <v>40</v>
      </c>
      <c r="H1038" s="5" t="s">
        <v>53</v>
      </c>
      <c r="I1038" s="5" t="s">
        <v>22</v>
      </c>
      <c r="J1038" s="5" t="s">
        <v>33</v>
      </c>
      <c r="K1038" s="5" t="s">
        <v>29</v>
      </c>
      <c r="L1038" s="5" t="s">
        <v>57</v>
      </c>
      <c r="M1038" s="7">
        <v>3</v>
      </c>
      <c r="N1038" s="8">
        <v>157.43</v>
      </c>
      <c r="O1038" s="8">
        <f>SalesDataTable[[#This Row],[Units Sold]]*SalesDataTable[[#This Row],[Unit Price]]</f>
        <v>472.29</v>
      </c>
      <c r="P1038" s="9">
        <v>0.15</v>
      </c>
      <c r="Q1038" s="21">
        <f>SalesDataTable[[#This Row],[Units Sold]]*SalesDataTable[[#This Row],[Unit Price]]*SalesDataTable[[#This Row],[Discount %]]</f>
        <v>70.843500000000006</v>
      </c>
      <c r="R1038" s="8">
        <v>77.56</v>
      </c>
      <c r="S1038" s="8">
        <f t="shared" si="64"/>
        <v>401.44650000000001</v>
      </c>
      <c r="T1038" s="8">
        <f t="shared" si="65"/>
        <v>232.68</v>
      </c>
      <c r="U1038" s="8">
        <f t="shared" si="66"/>
        <v>168.76650000000001</v>
      </c>
      <c r="V1038" s="10">
        <f t="shared" si="67"/>
        <v>0.42039599299034863</v>
      </c>
    </row>
    <row r="1039" spans="1:22" ht="15.6" x14ac:dyDescent="0.3">
      <c r="A1039" s="3">
        <v>3036</v>
      </c>
      <c r="B1039" s="4">
        <v>46182</v>
      </c>
      <c r="C1039" s="5">
        <f>YEAR(SalesDataTable[[#This Row],[Order Date]])</f>
        <v>2026</v>
      </c>
      <c r="D1039" s="6" t="str">
        <f>"Q"&amp;ROUNDUP(MONTH(SalesDataTable[[#This Row],[Order Date]])/3,0)</f>
        <v>Q2</v>
      </c>
      <c r="E1039" s="5">
        <f>MONTH(SalesDataTable[[#This Row],[Order Date]])</f>
        <v>6</v>
      </c>
      <c r="F1039" s="6" t="str">
        <f>TEXT(SalesDataTable[[#This Row],[Order Date]],"MMM")</f>
        <v>Jun</v>
      </c>
      <c r="G1039" s="5" t="s">
        <v>26</v>
      </c>
      <c r="H1039" s="5" t="s">
        <v>63</v>
      </c>
      <c r="I1039" s="5" t="s">
        <v>39</v>
      </c>
      <c r="J1039" s="5" t="s">
        <v>33</v>
      </c>
      <c r="K1039" s="5" t="s">
        <v>24</v>
      </c>
      <c r="L1039" s="5" t="s">
        <v>25</v>
      </c>
      <c r="M1039" s="7">
        <v>1</v>
      </c>
      <c r="N1039" s="8">
        <v>81.2</v>
      </c>
      <c r="O1039" s="8">
        <f>SalesDataTable[[#This Row],[Units Sold]]*SalesDataTable[[#This Row],[Unit Price]]</f>
        <v>81.2</v>
      </c>
      <c r="P1039" s="9">
        <v>0.1</v>
      </c>
      <c r="Q1039" s="21">
        <f>SalesDataTable[[#This Row],[Units Sold]]*SalesDataTable[[#This Row],[Unit Price]]*SalesDataTable[[#This Row],[Discount %]]</f>
        <v>8.120000000000001</v>
      </c>
      <c r="R1039" s="8">
        <v>41.64</v>
      </c>
      <c r="S1039" s="8">
        <f t="shared" si="64"/>
        <v>73.08</v>
      </c>
      <c r="T1039" s="8">
        <f t="shared" si="65"/>
        <v>41.64</v>
      </c>
      <c r="U1039" s="8">
        <f t="shared" si="66"/>
        <v>31.439999999999998</v>
      </c>
      <c r="V1039" s="10">
        <f t="shared" si="67"/>
        <v>0.43021346469622329</v>
      </c>
    </row>
    <row r="1040" spans="1:22" ht="15.6" x14ac:dyDescent="0.3">
      <c r="A1040" s="3">
        <v>3429</v>
      </c>
      <c r="B1040" s="4">
        <v>46182</v>
      </c>
      <c r="C1040" s="5">
        <f>YEAR(SalesDataTable[[#This Row],[Order Date]])</f>
        <v>2026</v>
      </c>
      <c r="D1040" s="6" t="str">
        <f>"Q"&amp;ROUNDUP(MONTH(SalesDataTable[[#This Row],[Order Date]])/3,0)</f>
        <v>Q2</v>
      </c>
      <c r="E1040" s="5">
        <f>MONTH(SalesDataTable[[#This Row],[Order Date]])</f>
        <v>6</v>
      </c>
      <c r="F1040" s="6" t="str">
        <f>TEXT(SalesDataTable[[#This Row],[Order Date]],"MMM")</f>
        <v>Jun</v>
      </c>
      <c r="G1040" s="5" t="s">
        <v>40</v>
      </c>
      <c r="H1040" s="5" t="s">
        <v>67</v>
      </c>
      <c r="I1040" s="5" t="s">
        <v>22</v>
      </c>
      <c r="J1040" s="5" t="s">
        <v>23</v>
      </c>
      <c r="K1040" s="5" t="s">
        <v>29</v>
      </c>
      <c r="L1040" s="5" t="s">
        <v>30</v>
      </c>
      <c r="M1040" s="7">
        <v>4</v>
      </c>
      <c r="N1040" s="8">
        <v>93.58</v>
      </c>
      <c r="O1040" s="8">
        <f>SalesDataTable[[#This Row],[Units Sold]]*SalesDataTable[[#This Row],[Unit Price]]</f>
        <v>374.32</v>
      </c>
      <c r="P1040" s="9">
        <v>0.1</v>
      </c>
      <c r="Q1040" s="21">
        <f>SalesDataTable[[#This Row],[Units Sold]]*SalesDataTable[[#This Row],[Unit Price]]*SalesDataTable[[#This Row],[Discount %]]</f>
        <v>37.432000000000002</v>
      </c>
      <c r="R1040" s="8">
        <v>44.56</v>
      </c>
      <c r="S1040" s="8">
        <f t="shared" si="64"/>
        <v>336.88799999999998</v>
      </c>
      <c r="T1040" s="8">
        <f t="shared" si="65"/>
        <v>178.24</v>
      </c>
      <c r="U1040" s="8">
        <f t="shared" si="66"/>
        <v>158.64799999999997</v>
      </c>
      <c r="V1040" s="10">
        <f t="shared" si="67"/>
        <v>0.4709220868656645</v>
      </c>
    </row>
    <row r="1041" spans="1:22" ht="15.6" x14ac:dyDescent="0.3">
      <c r="A1041" s="3">
        <v>3615</v>
      </c>
      <c r="B1041" s="4">
        <v>46182</v>
      </c>
      <c r="C1041" s="5">
        <f>YEAR(SalesDataTable[[#This Row],[Order Date]])</f>
        <v>2026</v>
      </c>
      <c r="D1041" s="6" t="str">
        <f>"Q"&amp;ROUNDUP(MONTH(SalesDataTable[[#This Row],[Order Date]])/3,0)</f>
        <v>Q2</v>
      </c>
      <c r="E1041" s="5">
        <f>MONTH(SalesDataTable[[#This Row],[Order Date]])</f>
        <v>6</v>
      </c>
      <c r="F1041" s="6" t="str">
        <f>TEXT(SalesDataTable[[#This Row],[Order Date]],"MMM")</f>
        <v>Jun</v>
      </c>
      <c r="G1041" s="5" t="s">
        <v>26</v>
      </c>
      <c r="H1041" s="5" t="s">
        <v>69</v>
      </c>
      <c r="I1041" s="5" t="s">
        <v>22</v>
      </c>
      <c r="J1041" s="5" t="s">
        <v>33</v>
      </c>
      <c r="K1041" s="5" t="s">
        <v>29</v>
      </c>
      <c r="L1041" s="5" t="s">
        <v>57</v>
      </c>
      <c r="M1041" s="7">
        <v>4</v>
      </c>
      <c r="N1041" s="8">
        <v>155.22</v>
      </c>
      <c r="O1041" s="8">
        <f>SalesDataTable[[#This Row],[Units Sold]]*SalesDataTable[[#This Row],[Unit Price]]</f>
        <v>620.88</v>
      </c>
      <c r="P1041" s="9">
        <v>0</v>
      </c>
      <c r="Q1041" s="21">
        <f>SalesDataTable[[#This Row],[Units Sold]]*SalesDataTable[[#This Row],[Unit Price]]*SalesDataTable[[#This Row],[Discount %]]</f>
        <v>0</v>
      </c>
      <c r="R1041" s="8">
        <v>77.209999999999994</v>
      </c>
      <c r="S1041" s="8">
        <f t="shared" si="64"/>
        <v>620.88</v>
      </c>
      <c r="T1041" s="8">
        <f t="shared" si="65"/>
        <v>308.83999999999997</v>
      </c>
      <c r="U1041" s="8">
        <f t="shared" si="66"/>
        <v>312.04000000000002</v>
      </c>
      <c r="V1041" s="10">
        <f t="shared" si="67"/>
        <v>0.50257698750161062</v>
      </c>
    </row>
    <row r="1042" spans="1:22" ht="15.6" x14ac:dyDescent="0.3">
      <c r="A1042" s="3">
        <v>3661</v>
      </c>
      <c r="B1042" s="4">
        <v>46182</v>
      </c>
      <c r="C1042" s="5">
        <f>YEAR(SalesDataTable[[#This Row],[Order Date]])</f>
        <v>2026</v>
      </c>
      <c r="D1042" s="6" t="str">
        <f>"Q"&amp;ROUNDUP(MONTH(SalesDataTable[[#This Row],[Order Date]])/3,0)</f>
        <v>Q2</v>
      </c>
      <c r="E1042" s="5">
        <f>MONTH(SalesDataTable[[#This Row],[Order Date]])</f>
        <v>6</v>
      </c>
      <c r="F1042" s="6" t="str">
        <f>TEXT(SalesDataTable[[#This Row],[Order Date]],"MMM")</f>
        <v>Jun</v>
      </c>
      <c r="G1042" s="5" t="s">
        <v>40</v>
      </c>
      <c r="H1042" s="5" t="s">
        <v>53</v>
      </c>
      <c r="I1042" s="5" t="s">
        <v>22</v>
      </c>
      <c r="J1042" s="5" t="s">
        <v>33</v>
      </c>
      <c r="K1042" s="5" t="s">
        <v>24</v>
      </c>
      <c r="L1042" s="5" t="s">
        <v>50</v>
      </c>
      <c r="M1042" s="7">
        <v>4</v>
      </c>
      <c r="N1042" s="8">
        <v>100.33</v>
      </c>
      <c r="O1042" s="8">
        <f>SalesDataTable[[#This Row],[Units Sold]]*SalesDataTable[[#This Row],[Unit Price]]</f>
        <v>401.32</v>
      </c>
      <c r="P1042" s="9">
        <v>0</v>
      </c>
      <c r="Q1042" s="21">
        <f>SalesDataTable[[#This Row],[Units Sold]]*SalesDataTable[[#This Row],[Unit Price]]*SalesDataTable[[#This Row],[Discount %]]</f>
        <v>0</v>
      </c>
      <c r="R1042" s="8">
        <v>49.99</v>
      </c>
      <c r="S1042" s="8">
        <f t="shared" si="64"/>
        <v>401.32</v>
      </c>
      <c r="T1042" s="8">
        <f t="shared" si="65"/>
        <v>199.96</v>
      </c>
      <c r="U1042" s="8">
        <f t="shared" si="66"/>
        <v>201.35999999999999</v>
      </c>
      <c r="V1042" s="10">
        <f t="shared" si="67"/>
        <v>0.5017442439948171</v>
      </c>
    </row>
    <row r="1043" spans="1:22" ht="15.6" x14ac:dyDescent="0.3">
      <c r="A1043" s="3">
        <v>3831</v>
      </c>
      <c r="B1043" s="4">
        <v>46182</v>
      </c>
      <c r="C1043" s="5">
        <f>YEAR(SalesDataTable[[#This Row],[Order Date]])</f>
        <v>2026</v>
      </c>
      <c r="D1043" s="6" t="str">
        <f>"Q"&amp;ROUNDUP(MONTH(SalesDataTable[[#This Row],[Order Date]])/3,0)</f>
        <v>Q2</v>
      </c>
      <c r="E1043" s="5">
        <f>MONTH(SalesDataTable[[#This Row],[Order Date]])</f>
        <v>6</v>
      </c>
      <c r="F1043" s="6" t="str">
        <f>TEXT(SalesDataTable[[#This Row],[Order Date]],"MMM")</f>
        <v>Jun</v>
      </c>
      <c r="G1043" s="5" t="s">
        <v>31</v>
      </c>
      <c r="H1043" s="5" t="s">
        <v>38</v>
      </c>
      <c r="I1043" s="5" t="s">
        <v>22</v>
      </c>
      <c r="J1043" s="5" t="s">
        <v>36</v>
      </c>
      <c r="K1043" s="5" t="s">
        <v>34</v>
      </c>
      <c r="L1043" s="5" t="s">
        <v>64</v>
      </c>
      <c r="M1043" s="7">
        <v>2</v>
      </c>
      <c r="N1043" s="8">
        <v>134.28</v>
      </c>
      <c r="O1043" s="8">
        <f>SalesDataTable[[#This Row],[Units Sold]]*SalesDataTable[[#This Row],[Unit Price]]</f>
        <v>268.56</v>
      </c>
      <c r="P1043" s="9">
        <v>0</v>
      </c>
      <c r="Q1043" s="21">
        <f>SalesDataTable[[#This Row],[Units Sold]]*SalesDataTable[[#This Row],[Unit Price]]*SalesDataTable[[#This Row],[Discount %]]</f>
        <v>0</v>
      </c>
      <c r="R1043" s="8">
        <v>69.12</v>
      </c>
      <c r="S1043" s="8">
        <f t="shared" si="64"/>
        <v>268.56</v>
      </c>
      <c r="T1043" s="8">
        <f t="shared" si="65"/>
        <v>138.24</v>
      </c>
      <c r="U1043" s="8">
        <f t="shared" si="66"/>
        <v>130.32</v>
      </c>
      <c r="V1043" s="10">
        <f t="shared" si="67"/>
        <v>0.48525469168900803</v>
      </c>
    </row>
    <row r="1044" spans="1:22" ht="15.6" x14ac:dyDescent="0.3">
      <c r="A1044" s="3">
        <v>4394</v>
      </c>
      <c r="B1044" s="4">
        <v>46182</v>
      </c>
      <c r="C1044" s="5">
        <f>YEAR(SalesDataTable[[#This Row],[Order Date]])</f>
        <v>2026</v>
      </c>
      <c r="D1044" s="6" t="str">
        <f>"Q"&amp;ROUNDUP(MONTH(SalesDataTable[[#This Row],[Order Date]])/3,0)</f>
        <v>Q2</v>
      </c>
      <c r="E1044" s="5">
        <f>MONTH(SalesDataTable[[#This Row],[Order Date]])</f>
        <v>6</v>
      </c>
      <c r="F1044" s="6" t="str">
        <f>TEXT(SalesDataTable[[#This Row],[Order Date]],"MMM")</f>
        <v>Jun</v>
      </c>
      <c r="G1044" s="5" t="s">
        <v>31</v>
      </c>
      <c r="H1044" s="5" t="s">
        <v>32</v>
      </c>
      <c r="I1044" s="5" t="s">
        <v>22</v>
      </c>
      <c r="J1044" s="5" t="s">
        <v>33</v>
      </c>
      <c r="K1044" s="5" t="s">
        <v>54</v>
      </c>
      <c r="L1044" s="5" t="s">
        <v>65</v>
      </c>
      <c r="M1044" s="7">
        <v>2</v>
      </c>
      <c r="N1044" s="8">
        <v>51.16</v>
      </c>
      <c r="O1044" s="8">
        <f>SalesDataTable[[#This Row],[Units Sold]]*SalesDataTable[[#This Row],[Unit Price]]</f>
        <v>102.32</v>
      </c>
      <c r="P1044" s="9">
        <v>0</v>
      </c>
      <c r="Q1044" s="21">
        <f>SalesDataTable[[#This Row],[Units Sold]]*SalesDataTable[[#This Row],[Unit Price]]*SalesDataTable[[#This Row],[Discount %]]</f>
        <v>0</v>
      </c>
      <c r="R1044" s="8">
        <v>21.57</v>
      </c>
      <c r="S1044" s="8">
        <f t="shared" si="64"/>
        <v>102.32</v>
      </c>
      <c r="T1044" s="8">
        <f t="shared" si="65"/>
        <v>43.14</v>
      </c>
      <c r="U1044" s="8">
        <f t="shared" si="66"/>
        <v>59.179999999999993</v>
      </c>
      <c r="V1044" s="10">
        <f t="shared" si="67"/>
        <v>0.57838154808444098</v>
      </c>
    </row>
    <row r="1045" spans="1:22" ht="15.6" x14ac:dyDescent="0.3">
      <c r="A1045" s="3">
        <v>372</v>
      </c>
      <c r="B1045" s="4">
        <v>46183</v>
      </c>
      <c r="C1045" s="5">
        <f>YEAR(SalesDataTable[[#This Row],[Order Date]])</f>
        <v>2026</v>
      </c>
      <c r="D1045" s="6" t="str">
        <f>"Q"&amp;ROUNDUP(MONTH(SalesDataTable[[#This Row],[Order Date]])/3,0)</f>
        <v>Q2</v>
      </c>
      <c r="E1045" s="5">
        <f>MONTH(SalesDataTable[[#This Row],[Order Date]])</f>
        <v>6</v>
      </c>
      <c r="F1045" s="6" t="str">
        <f>TEXT(SalesDataTable[[#This Row],[Order Date]],"MMM")</f>
        <v>Jun</v>
      </c>
      <c r="G1045" s="5" t="s">
        <v>26</v>
      </c>
      <c r="H1045" s="5" t="s">
        <v>63</v>
      </c>
      <c r="I1045" s="5" t="s">
        <v>22</v>
      </c>
      <c r="J1045" s="5" t="s">
        <v>23</v>
      </c>
      <c r="K1045" s="5" t="s">
        <v>54</v>
      </c>
      <c r="L1045" s="5" t="s">
        <v>62</v>
      </c>
      <c r="M1045" s="7">
        <v>3</v>
      </c>
      <c r="N1045" s="8">
        <v>35.94</v>
      </c>
      <c r="O1045" s="8">
        <f>SalesDataTable[[#This Row],[Units Sold]]*SalesDataTable[[#This Row],[Unit Price]]</f>
        <v>107.82</v>
      </c>
      <c r="P1045" s="9">
        <v>0.1</v>
      </c>
      <c r="Q1045" s="21">
        <f>SalesDataTable[[#This Row],[Units Sold]]*SalesDataTable[[#This Row],[Unit Price]]*SalesDataTable[[#This Row],[Discount %]]</f>
        <v>10.782</v>
      </c>
      <c r="R1045" s="8">
        <v>14.04</v>
      </c>
      <c r="S1045" s="8">
        <f t="shared" si="64"/>
        <v>97.037999999999997</v>
      </c>
      <c r="T1045" s="8">
        <f t="shared" si="65"/>
        <v>42.12</v>
      </c>
      <c r="U1045" s="8">
        <f t="shared" si="66"/>
        <v>54.917999999999999</v>
      </c>
      <c r="V1045" s="10">
        <f t="shared" si="67"/>
        <v>0.56594323873121866</v>
      </c>
    </row>
    <row r="1046" spans="1:22" ht="15.6" x14ac:dyDescent="0.3">
      <c r="A1046" s="3">
        <v>532</v>
      </c>
      <c r="B1046" s="4">
        <v>46183</v>
      </c>
      <c r="C1046" s="5">
        <f>YEAR(SalesDataTable[[#This Row],[Order Date]])</f>
        <v>2026</v>
      </c>
      <c r="D1046" s="6" t="str">
        <f>"Q"&amp;ROUNDUP(MONTH(SalesDataTable[[#This Row],[Order Date]])/3,0)</f>
        <v>Q2</v>
      </c>
      <c r="E1046" s="5">
        <f>MONTH(SalesDataTable[[#This Row],[Order Date]])</f>
        <v>6</v>
      </c>
      <c r="F1046" s="6" t="str">
        <f>TEXT(SalesDataTable[[#This Row],[Order Date]],"MMM")</f>
        <v>Jun</v>
      </c>
      <c r="G1046" s="5" t="s">
        <v>31</v>
      </c>
      <c r="H1046" s="5" t="s">
        <v>59</v>
      </c>
      <c r="I1046" s="5" t="s">
        <v>39</v>
      </c>
      <c r="J1046" s="5" t="s">
        <v>23</v>
      </c>
      <c r="K1046" s="5" t="s">
        <v>29</v>
      </c>
      <c r="L1046" s="5" t="s">
        <v>37</v>
      </c>
      <c r="M1046" s="7">
        <v>1</v>
      </c>
      <c r="N1046" s="8">
        <v>145.34</v>
      </c>
      <c r="O1046" s="8">
        <f>SalesDataTable[[#This Row],[Units Sold]]*SalesDataTable[[#This Row],[Unit Price]]</f>
        <v>145.34</v>
      </c>
      <c r="P1046" s="9">
        <v>0.05</v>
      </c>
      <c r="Q1046" s="21">
        <f>SalesDataTable[[#This Row],[Units Sold]]*SalesDataTable[[#This Row],[Unit Price]]*SalesDataTable[[#This Row],[Discount %]]</f>
        <v>7.2670000000000003</v>
      </c>
      <c r="R1046" s="8">
        <v>77.89</v>
      </c>
      <c r="S1046" s="8">
        <f t="shared" si="64"/>
        <v>138.07300000000001</v>
      </c>
      <c r="T1046" s="8">
        <f t="shared" si="65"/>
        <v>77.89</v>
      </c>
      <c r="U1046" s="8">
        <f t="shared" si="66"/>
        <v>60.183000000000007</v>
      </c>
      <c r="V1046" s="10">
        <f t="shared" si="67"/>
        <v>0.43587812244247609</v>
      </c>
    </row>
    <row r="1047" spans="1:22" ht="15.6" x14ac:dyDescent="0.3">
      <c r="A1047" s="3">
        <v>910</v>
      </c>
      <c r="B1047" s="4">
        <v>46183</v>
      </c>
      <c r="C1047" s="5">
        <f>YEAR(SalesDataTable[[#This Row],[Order Date]])</f>
        <v>2026</v>
      </c>
      <c r="D1047" s="6" t="str">
        <f>"Q"&amp;ROUNDUP(MONTH(SalesDataTable[[#This Row],[Order Date]])/3,0)</f>
        <v>Q2</v>
      </c>
      <c r="E1047" s="5">
        <f>MONTH(SalesDataTable[[#This Row],[Order Date]])</f>
        <v>6</v>
      </c>
      <c r="F1047" s="6" t="str">
        <f>TEXT(SalesDataTable[[#This Row],[Order Date]],"MMM")</f>
        <v>Jun</v>
      </c>
      <c r="G1047" s="5" t="s">
        <v>31</v>
      </c>
      <c r="H1047" s="5" t="s">
        <v>72</v>
      </c>
      <c r="I1047" s="5" t="s">
        <v>22</v>
      </c>
      <c r="J1047" s="5" t="s">
        <v>36</v>
      </c>
      <c r="K1047" s="5" t="s">
        <v>34</v>
      </c>
      <c r="L1047" s="5" t="s">
        <v>35</v>
      </c>
      <c r="M1047" s="7">
        <v>1</v>
      </c>
      <c r="N1047" s="8">
        <v>35.950000000000003</v>
      </c>
      <c r="O1047" s="8">
        <f>SalesDataTable[[#This Row],[Units Sold]]*SalesDataTable[[#This Row],[Unit Price]]</f>
        <v>35.950000000000003</v>
      </c>
      <c r="P1047" s="9">
        <v>0.1</v>
      </c>
      <c r="Q1047" s="21">
        <f>SalesDataTable[[#This Row],[Units Sold]]*SalesDataTable[[#This Row],[Unit Price]]*SalesDataTable[[#This Row],[Discount %]]</f>
        <v>3.5950000000000006</v>
      </c>
      <c r="R1047" s="8">
        <v>13.63</v>
      </c>
      <c r="S1047" s="8">
        <f t="shared" si="64"/>
        <v>32.355000000000004</v>
      </c>
      <c r="T1047" s="8">
        <f t="shared" si="65"/>
        <v>13.63</v>
      </c>
      <c r="U1047" s="8">
        <f t="shared" si="66"/>
        <v>18.725000000000001</v>
      </c>
      <c r="V1047" s="10">
        <f t="shared" si="67"/>
        <v>0.57873589862463293</v>
      </c>
    </row>
    <row r="1048" spans="1:22" ht="15.6" x14ac:dyDescent="0.3">
      <c r="A1048" s="3">
        <v>938</v>
      </c>
      <c r="B1048" s="4">
        <v>46183</v>
      </c>
      <c r="C1048" s="5">
        <f>YEAR(SalesDataTable[[#This Row],[Order Date]])</f>
        <v>2026</v>
      </c>
      <c r="D1048" s="6" t="str">
        <f>"Q"&amp;ROUNDUP(MONTH(SalesDataTable[[#This Row],[Order Date]])/3,0)</f>
        <v>Q2</v>
      </c>
      <c r="E1048" s="5">
        <f>MONTH(SalesDataTable[[#This Row],[Order Date]])</f>
        <v>6</v>
      </c>
      <c r="F1048" s="6" t="str">
        <f>TEXT(SalesDataTable[[#This Row],[Order Date]],"MMM")</f>
        <v>Jun</v>
      </c>
      <c r="G1048" s="5" t="s">
        <v>40</v>
      </c>
      <c r="H1048" s="5" t="s">
        <v>67</v>
      </c>
      <c r="I1048" s="5" t="s">
        <v>39</v>
      </c>
      <c r="J1048" s="5" t="s">
        <v>36</v>
      </c>
      <c r="K1048" s="5" t="s">
        <v>54</v>
      </c>
      <c r="L1048" s="5" t="s">
        <v>65</v>
      </c>
      <c r="M1048" s="7">
        <v>1</v>
      </c>
      <c r="N1048" s="8">
        <v>51.09</v>
      </c>
      <c r="O1048" s="8">
        <f>SalesDataTable[[#This Row],[Units Sold]]*SalesDataTable[[#This Row],[Unit Price]]</f>
        <v>51.09</v>
      </c>
      <c r="P1048" s="9">
        <v>0</v>
      </c>
      <c r="Q1048" s="21">
        <f>SalesDataTable[[#This Row],[Units Sold]]*SalesDataTable[[#This Row],[Unit Price]]*SalesDataTable[[#This Row],[Discount %]]</f>
        <v>0</v>
      </c>
      <c r="R1048" s="8">
        <v>22.4</v>
      </c>
      <c r="S1048" s="8">
        <f t="shared" si="64"/>
        <v>51.09</v>
      </c>
      <c r="T1048" s="8">
        <f t="shared" si="65"/>
        <v>22.4</v>
      </c>
      <c r="U1048" s="8">
        <f t="shared" si="66"/>
        <v>28.690000000000005</v>
      </c>
      <c r="V1048" s="10">
        <f t="shared" si="67"/>
        <v>0.56155803484047762</v>
      </c>
    </row>
    <row r="1049" spans="1:22" ht="15.6" x14ac:dyDescent="0.3">
      <c r="A1049" s="3">
        <v>1079</v>
      </c>
      <c r="B1049" s="4">
        <v>46183</v>
      </c>
      <c r="C1049" s="5">
        <f>YEAR(SalesDataTable[[#This Row],[Order Date]])</f>
        <v>2026</v>
      </c>
      <c r="D1049" s="6" t="str">
        <f>"Q"&amp;ROUNDUP(MONTH(SalesDataTable[[#This Row],[Order Date]])/3,0)</f>
        <v>Q2</v>
      </c>
      <c r="E1049" s="5">
        <f>MONTH(SalesDataTable[[#This Row],[Order Date]])</f>
        <v>6</v>
      </c>
      <c r="F1049" s="6" t="str">
        <f>TEXT(SalesDataTable[[#This Row],[Order Date]],"MMM")</f>
        <v>Jun</v>
      </c>
      <c r="G1049" s="5" t="s">
        <v>26</v>
      </c>
      <c r="H1049" s="5" t="s">
        <v>69</v>
      </c>
      <c r="I1049" s="5" t="s">
        <v>39</v>
      </c>
      <c r="J1049" s="5" t="s">
        <v>23</v>
      </c>
      <c r="K1049" s="5" t="s">
        <v>43</v>
      </c>
      <c r="L1049" s="5" t="s">
        <v>49</v>
      </c>
      <c r="M1049" s="7">
        <v>2</v>
      </c>
      <c r="N1049" s="8">
        <v>198.69</v>
      </c>
      <c r="O1049" s="8">
        <f>SalesDataTable[[#This Row],[Units Sold]]*SalesDataTable[[#This Row],[Unit Price]]</f>
        <v>397.38</v>
      </c>
      <c r="P1049" s="9">
        <v>0.15</v>
      </c>
      <c r="Q1049" s="21">
        <f>SalesDataTable[[#This Row],[Units Sold]]*SalesDataTable[[#This Row],[Unit Price]]*SalesDataTable[[#This Row],[Discount %]]</f>
        <v>59.606999999999999</v>
      </c>
      <c r="R1049" s="8">
        <v>104.25</v>
      </c>
      <c r="S1049" s="8">
        <f t="shared" si="64"/>
        <v>337.77299999999997</v>
      </c>
      <c r="T1049" s="8">
        <f t="shared" si="65"/>
        <v>208.5</v>
      </c>
      <c r="U1049" s="8">
        <f t="shared" si="66"/>
        <v>129.27299999999997</v>
      </c>
      <c r="V1049" s="10">
        <f t="shared" si="67"/>
        <v>0.38272153191640534</v>
      </c>
    </row>
    <row r="1050" spans="1:22" ht="15.6" x14ac:dyDescent="0.3">
      <c r="A1050" s="3">
        <v>1662</v>
      </c>
      <c r="B1050" s="4">
        <v>46183</v>
      </c>
      <c r="C1050" s="5">
        <f>YEAR(SalesDataTable[[#This Row],[Order Date]])</f>
        <v>2026</v>
      </c>
      <c r="D1050" s="6" t="str">
        <f>"Q"&amp;ROUNDUP(MONTH(SalesDataTable[[#This Row],[Order Date]])/3,0)</f>
        <v>Q2</v>
      </c>
      <c r="E1050" s="5">
        <f>MONTH(SalesDataTable[[#This Row],[Order Date]])</f>
        <v>6</v>
      </c>
      <c r="F1050" s="6" t="str">
        <f>TEXT(SalesDataTable[[#This Row],[Order Date]],"MMM")</f>
        <v>Jun</v>
      </c>
      <c r="G1050" s="5" t="s">
        <v>26</v>
      </c>
      <c r="H1050" s="5" t="s">
        <v>47</v>
      </c>
      <c r="I1050" s="5" t="s">
        <v>39</v>
      </c>
      <c r="J1050" s="5" t="s">
        <v>33</v>
      </c>
      <c r="K1050" s="5" t="s">
        <v>24</v>
      </c>
      <c r="L1050" s="5" t="s">
        <v>25</v>
      </c>
      <c r="M1050" s="7">
        <v>3</v>
      </c>
      <c r="N1050" s="8">
        <v>83.45</v>
      </c>
      <c r="O1050" s="8">
        <f>SalesDataTable[[#This Row],[Units Sold]]*SalesDataTable[[#This Row],[Unit Price]]</f>
        <v>250.35000000000002</v>
      </c>
      <c r="P1050" s="9">
        <v>0</v>
      </c>
      <c r="Q1050" s="21">
        <f>SalesDataTable[[#This Row],[Units Sold]]*SalesDataTable[[#This Row],[Unit Price]]*SalesDataTable[[#This Row],[Discount %]]</f>
        <v>0</v>
      </c>
      <c r="R1050" s="8">
        <v>43.73</v>
      </c>
      <c r="S1050" s="8">
        <f t="shared" si="64"/>
        <v>250.35000000000002</v>
      </c>
      <c r="T1050" s="8">
        <f t="shared" si="65"/>
        <v>131.19</v>
      </c>
      <c r="U1050" s="8">
        <f t="shared" si="66"/>
        <v>119.16000000000003</v>
      </c>
      <c r="V1050" s="10">
        <f t="shared" si="67"/>
        <v>0.47597363690832839</v>
      </c>
    </row>
    <row r="1051" spans="1:22" ht="15.6" x14ac:dyDescent="0.3">
      <c r="A1051" s="3">
        <v>2748</v>
      </c>
      <c r="B1051" s="4">
        <v>46183</v>
      </c>
      <c r="C1051" s="5">
        <f>YEAR(SalesDataTable[[#This Row],[Order Date]])</f>
        <v>2026</v>
      </c>
      <c r="D1051" s="6" t="str">
        <f>"Q"&amp;ROUNDUP(MONTH(SalesDataTable[[#This Row],[Order Date]])/3,0)</f>
        <v>Q2</v>
      </c>
      <c r="E1051" s="5">
        <f>MONTH(SalesDataTable[[#This Row],[Order Date]])</f>
        <v>6</v>
      </c>
      <c r="F1051" s="6" t="str">
        <f>TEXT(SalesDataTable[[#This Row],[Order Date]],"MMM")</f>
        <v>Jun</v>
      </c>
      <c r="G1051" s="5" t="s">
        <v>31</v>
      </c>
      <c r="H1051" s="5" t="s">
        <v>32</v>
      </c>
      <c r="I1051" s="5" t="s">
        <v>22</v>
      </c>
      <c r="J1051" s="5" t="s">
        <v>33</v>
      </c>
      <c r="K1051" s="5" t="s">
        <v>54</v>
      </c>
      <c r="L1051" s="5" t="s">
        <v>55</v>
      </c>
      <c r="M1051" s="7">
        <v>2</v>
      </c>
      <c r="N1051" s="8">
        <v>40.86</v>
      </c>
      <c r="O1051" s="8">
        <f>SalesDataTable[[#This Row],[Units Sold]]*SalesDataTable[[#This Row],[Unit Price]]</f>
        <v>81.72</v>
      </c>
      <c r="P1051" s="9">
        <v>0</v>
      </c>
      <c r="Q1051" s="21">
        <f>SalesDataTable[[#This Row],[Units Sold]]*SalesDataTable[[#This Row],[Unit Price]]*SalesDataTable[[#This Row],[Discount %]]</f>
        <v>0</v>
      </c>
      <c r="R1051" s="8">
        <v>14.59</v>
      </c>
      <c r="S1051" s="8">
        <f t="shared" si="64"/>
        <v>81.72</v>
      </c>
      <c r="T1051" s="8">
        <f t="shared" si="65"/>
        <v>29.18</v>
      </c>
      <c r="U1051" s="8">
        <f t="shared" si="66"/>
        <v>52.54</v>
      </c>
      <c r="V1051" s="10">
        <f t="shared" si="67"/>
        <v>0.64292706803720023</v>
      </c>
    </row>
    <row r="1052" spans="1:22" ht="15.6" x14ac:dyDescent="0.3">
      <c r="A1052" s="3">
        <v>3354</v>
      </c>
      <c r="B1052" s="4">
        <v>46183</v>
      </c>
      <c r="C1052" s="5">
        <f>YEAR(SalesDataTable[[#This Row],[Order Date]])</f>
        <v>2026</v>
      </c>
      <c r="D1052" s="6" t="str">
        <f>"Q"&amp;ROUNDUP(MONTH(SalesDataTable[[#This Row],[Order Date]])/3,0)</f>
        <v>Q2</v>
      </c>
      <c r="E1052" s="5">
        <f>MONTH(SalesDataTable[[#This Row],[Order Date]])</f>
        <v>6</v>
      </c>
      <c r="F1052" s="6" t="str">
        <f>TEXT(SalesDataTable[[#This Row],[Order Date]],"MMM")</f>
        <v>Jun</v>
      </c>
      <c r="G1052" s="5" t="s">
        <v>26</v>
      </c>
      <c r="H1052" s="5" t="s">
        <v>47</v>
      </c>
      <c r="I1052" s="5" t="s">
        <v>39</v>
      </c>
      <c r="J1052" s="5" t="s">
        <v>33</v>
      </c>
      <c r="K1052" s="5" t="s">
        <v>43</v>
      </c>
      <c r="L1052" s="5" t="s">
        <v>60</v>
      </c>
      <c r="M1052" s="7">
        <v>1</v>
      </c>
      <c r="N1052" s="8">
        <v>82.21</v>
      </c>
      <c r="O1052" s="8">
        <f>SalesDataTable[[#This Row],[Units Sold]]*SalesDataTable[[#This Row],[Unit Price]]</f>
        <v>82.21</v>
      </c>
      <c r="P1052" s="9">
        <v>0.05</v>
      </c>
      <c r="Q1052" s="21">
        <f>SalesDataTable[[#This Row],[Units Sold]]*SalesDataTable[[#This Row],[Unit Price]]*SalesDataTable[[#This Row],[Discount %]]</f>
        <v>4.1105</v>
      </c>
      <c r="R1052" s="8">
        <v>39.04</v>
      </c>
      <c r="S1052" s="8">
        <f t="shared" si="64"/>
        <v>78.099499999999992</v>
      </c>
      <c r="T1052" s="8">
        <f t="shared" si="65"/>
        <v>39.04</v>
      </c>
      <c r="U1052" s="8">
        <f t="shared" si="66"/>
        <v>39.059499999999993</v>
      </c>
      <c r="V1052" s="10">
        <f t="shared" si="67"/>
        <v>0.50012484074802011</v>
      </c>
    </row>
    <row r="1053" spans="1:22" ht="15.6" x14ac:dyDescent="0.3">
      <c r="A1053" s="3">
        <v>3532</v>
      </c>
      <c r="B1053" s="4">
        <v>46183</v>
      </c>
      <c r="C1053" s="5">
        <f>YEAR(SalesDataTable[[#This Row],[Order Date]])</f>
        <v>2026</v>
      </c>
      <c r="D1053" s="6" t="str">
        <f>"Q"&amp;ROUNDUP(MONTH(SalesDataTable[[#This Row],[Order Date]])/3,0)</f>
        <v>Q2</v>
      </c>
      <c r="E1053" s="5">
        <f>MONTH(SalesDataTable[[#This Row],[Order Date]])</f>
        <v>6</v>
      </c>
      <c r="F1053" s="6" t="str">
        <f>TEXT(SalesDataTable[[#This Row],[Order Date]],"MMM")</f>
        <v>Jun</v>
      </c>
      <c r="G1053" s="5" t="s">
        <v>31</v>
      </c>
      <c r="H1053" s="5" t="s">
        <v>59</v>
      </c>
      <c r="I1053" s="5" t="s">
        <v>48</v>
      </c>
      <c r="J1053" s="5" t="s">
        <v>36</v>
      </c>
      <c r="K1053" s="5" t="s">
        <v>54</v>
      </c>
      <c r="L1053" s="5" t="s">
        <v>62</v>
      </c>
      <c r="M1053" s="7">
        <v>1</v>
      </c>
      <c r="N1053" s="8">
        <v>35.93</v>
      </c>
      <c r="O1053" s="8">
        <f>SalesDataTable[[#This Row],[Units Sold]]*SalesDataTable[[#This Row],[Unit Price]]</f>
        <v>35.93</v>
      </c>
      <c r="P1053" s="9">
        <v>0.1</v>
      </c>
      <c r="Q1053" s="21">
        <f>SalesDataTable[[#This Row],[Units Sold]]*SalesDataTable[[#This Row],[Unit Price]]*SalesDataTable[[#This Row],[Discount %]]</f>
        <v>3.593</v>
      </c>
      <c r="R1053" s="8">
        <v>13.52</v>
      </c>
      <c r="S1053" s="8">
        <f t="shared" si="64"/>
        <v>32.337000000000003</v>
      </c>
      <c r="T1053" s="8">
        <f t="shared" si="65"/>
        <v>13.52</v>
      </c>
      <c r="U1053" s="8">
        <f t="shared" si="66"/>
        <v>18.817000000000004</v>
      </c>
      <c r="V1053" s="10">
        <f t="shared" si="67"/>
        <v>0.58190308315551853</v>
      </c>
    </row>
    <row r="1054" spans="1:22" ht="15.6" x14ac:dyDescent="0.3">
      <c r="A1054" s="3">
        <v>3636</v>
      </c>
      <c r="B1054" s="4">
        <v>46183</v>
      </c>
      <c r="C1054" s="5">
        <f>YEAR(SalesDataTable[[#This Row],[Order Date]])</f>
        <v>2026</v>
      </c>
      <c r="D1054" s="6" t="str">
        <f>"Q"&amp;ROUNDUP(MONTH(SalesDataTable[[#This Row],[Order Date]])/3,0)</f>
        <v>Q2</v>
      </c>
      <c r="E1054" s="5">
        <f>MONTH(SalesDataTable[[#This Row],[Order Date]])</f>
        <v>6</v>
      </c>
      <c r="F1054" s="6" t="str">
        <f>TEXT(SalesDataTable[[#This Row],[Order Date]],"MMM")</f>
        <v>Jun</v>
      </c>
      <c r="G1054" s="5" t="s">
        <v>20</v>
      </c>
      <c r="H1054" s="5" t="s">
        <v>21</v>
      </c>
      <c r="I1054" s="5" t="s">
        <v>48</v>
      </c>
      <c r="J1054" s="5" t="s">
        <v>33</v>
      </c>
      <c r="K1054" s="5" t="s">
        <v>34</v>
      </c>
      <c r="L1054" s="5" t="s">
        <v>68</v>
      </c>
      <c r="M1054" s="7">
        <v>2</v>
      </c>
      <c r="N1054" s="8">
        <v>164.77</v>
      </c>
      <c r="O1054" s="8">
        <f>SalesDataTable[[#This Row],[Units Sold]]*SalesDataTable[[#This Row],[Unit Price]]</f>
        <v>329.54</v>
      </c>
      <c r="P1054" s="9">
        <v>0</v>
      </c>
      <c r="Q1054" s="21">
        <f>SalesDataTable[[#This Row],[Units Sold]]*SalesDataTable[[#This Row],[Unit Price]]*SalesDataTable[[#This Row],[Discount %]]</f>
        <v>0</v>
      </c>
      <c r="R1054" s="8">
        <v>89.07</v>
      </c>
      <c r="S1054" s="8">
        <f t="shared" si="64"/>
        <v>329.54</v>
      </c>
      <c r="T1054" s="8">
        <f t="shared" si="65"/>
        <v>178.14</v>
      </c>
      <c r="U1054" s="8">
        <f t="shared" si="66"/>
        <v>151.40000000000003</v>
      </c>
      <c r="V1054" s="10">
        <f t="shared" si="67"/>
        <v>0.45942829398555568</v>
      </c>
    </row>
    <row r="1055" spans="1:22" ht="15.6" x14ac:dyDescent="0.3">
      <c r="A1055" s="3">
        <v>3810</v>
      </c>
      <c r="B1055" s="4">
        <v>46183</v>
      </c>
      <c r="C1055" s="5">
        <f>YEAR(SalesDataTable[[#This Row],[Order Date]])</f>
        <v>2026</v>
      </c>
      <c r="D1055" s="6" t="str">
        <f>"Q"&amp;ROUNDUP(MONTH(SalesDataTable[[#This Row],[Order Date]])/3,0)</f>
        <v>Q2</v>
      </c>
      <c r="E1055" s="5">
        <f>MONTH(SalesDataTable[[#This Row],[Order Date]])</f>
        <v>6</v>
      </c>
      <c r="F1055" s="6" t="str">
        <f>TEXT(SalesDataTable[[#This Row],[Order Date]],"MMM")</f>
        <v>Jun</v>
      </c>
      <c r="G1055" s="5" t="s">
        <v>31</v>
      </c>
      <c r="H1055" s="5" t="s">
        <v>32</v>
      </c>
      <c r="I1055" s="5" t="s">
        <v>28</v>
      </c>
      <c r="J1055" s="5" t="s">
        <v>36</v>
      </c>
      <c r="K1055" s="5" t="s">
        <v>34</v>
      </c>
      <c r="L1055" s="5" t="s">
        <v>52</v>
      </c>
      <c r="M1055" s="7">
        <v>4</v>
      </c>
      <c r="N1055" s="8">
        <v>47.36</v>
      </c>
      <c r="O1055" s="8">
        <f>SalesDataTable[[#This Row],[Units Sold]]*SalesDataTable[[#This Row],[Unit Price]]</f>
        <v>189.44</v>
      </c>
      <c r="P1055" s="9">
        <v>0.1</v>
      </c>
      <c r="Q1055" s="21">
        <f>SalesDataTable[[#This Row],[Units Sold]]*SalesDataTable[[#This Row],[Unit Price]]*SalesDataTable[[#This Row],[Discount %]]</f>
        <v>18.943999999999999</v>
      </c>
      <c r="R1055" s="8">
        <v>18.87</v>
      </c>
      <c r="S1055" s="8">
        <f t="shared" si="64"/>
        <v>170.49600000000001</v>
      </c>
      <c r="T1055" s="8">
        <f t="shared" si="65"/>
        <v>75.48</v>
      </c>
      <c r="U1055" s="8">
        <f t="shared" si="66"/>
        <v>95.016000000000005</v>
      </c>
      <c r="V1055" s="10">
        <f t="shared" si="67"/>
        <v>0.55729166666666663</v>
      </c>
    </row>
    <row r="1056" spans="1:22" ht="15.6" x14ac:dyDescent="0.3">
      <c r="A1056" s="3">
        <v>4137</v>
      </c>
      <c r="B1056" s="4">
        <v>46183</v>
      </c>
      <c r="C1056" s="5">
        <f>YEAR(SalesDataTable[[#This Row],[Order Date]])</f>
        <v>2026</v>
      </c>
      <c r="D1056" s="6" t="str">
        <f>"Q"&amp;ROUNDUP(MONTH(SalesDataTable[[#This Row],[Order Date]])/3,0)</f>
        <v>Q2</v>
      </c>
      <c r="E1056" s="5">
        <f>MONTH(SalesDataTable[[#This Row],[Order Date]])</f>
        <v>6</v>
      </c>
      <c r="F1056" s="6" t="str">
        <f>TEXT(SalesDataTable[[#This Row],[Order Date]],"MMM")</f>
        <v>Jun</v>
      </c>
      <c r="G1056" s="5" t="s">
        <v>40</v>
      </c>
      <c r="H1056" s="5" t="s">
        <v>53</v>
      </c>
      <c r="I1056" s="5" t="s">
        <v>22</v>
      </c>
      <c r="J1056" s="5" t="s">
        <v>23</v>
      </c>
      <c r="K1056" s="5" t="s">
        <v>29</v>
      </c>
      <c r="L1056" s="5" t="s">
        <v>30</v>
      </c>
      <c r="M1056" s="7">
        <v>1</v>
      </c>
      <c r="N1056" s="8">
        <v>90.7</v>
      </c>
      <c r="O1056" s="8">
        <f>SalesDataTable[[#This Row],[Units Sold]]*SalesDataTable[[#This Row],[Unit Price]]</f>
        <v>90.7</v>
      </c>
      <c r="P1056" s="9">
        <v>0</v>
      </c>
      <c r="Q1056" s="21">
        <f>SalesDataTable[[#This Row],[Units Sold]]*SalesDataTable[[#This Row],[Unit Price]]*SalesDataTable[[#This Row],[Discount %]]</f>
        <v>0</v>
      </c>
      <c r="R1056" s="8">
        <v>44.18</v>
      </c>
      <c r="S1056" s="8">
        <f t="shared" si="64"/>
        <v>90.7</v>
      </c>
      <c r="T1056" s="8">
        <f t="shared" si="65"/>
        <v>44.18</v>
      </c>
      <c r="U1056" s="8">
        <f t="shared" si="66"/>
        <v>46.52</v>
      </c>
      <c r="V1056" s="10">
        <f t="shared" si="67"/>
        <v>0.51289966923925034</v>
      </c>
    </row>
    <row r="1057" spans="1:22" ht="15.6" x14ac:dyDescent="0.3">
      <c r="A1057" s="3">
        <v>4303</v>
      </c>
      <c r="B1057" s="4">
        <v>46183</v>
      </c>
      <c r="C1057" s="5">
        <f>YEAR(SalesDataTable[[#This Row],[Order Date]])</f>
        <v>2026</v>
      </c>
      <c r="D1057" s="6" t="str">
        <f>"Q"&amp;ROUNDUP(MONTH(SalesDataTable[[#This Row],[Order Date]])/3,0)</f>
        <v>Q2</v>
      </c>
      <c r="E1057" s="5">
        <f>MONTH(SalesDataTable[[#This Row],[Order Date]])</f>
        <v>6</v>
      </c>
      <c r="F1057" s="6" t="str">
        <f>TEXT(SalesDataTable[[#This Row],[Order Date]],"MMM")</f>
        <v>Jun</v>
      </c>
      <c r="G1057" s="5" t="s">
        <v>31</v>
      </c>
      <c r="H1057" s="5" t="s">
        <v>59</v>
      </c>
      <c r="I1057" s="5" t="s">
        <v>48</v>
      </c>
      <c r="J1057" s="5" t="s">
        <v>23</v>
      </c>
      <c r="K1057" s="5" t="s">
        <v>34</v>
      </c>
      <c r="L1057" s="5" t="s">
        <v>52</v>
      </c>
      <c r="M1057" s="7">
        <v>1</v>
      </c>
      <c r="N1057" s="8">
        <v>45.59</v>
      </c>
      <c r="O1057" s="8">
        <f>SalesDataTable[[#This Row],[Units Sold]]*SalesDataTable[[#This Row],[Unit Price]]</f>
        <v>45.59</v>
      </c>
      <c r="P1057" s="9">
        <v>0</v>
      </c>
      <c r="Q1057" s="21">
        <f>SalesDataTable[[#This Row],[Units Sold]]*SalesDataTable[[#This Row],[Unit Price]]*SalesDataTable[[#This Row],[Discount %]]</f>
        <v>0</v>
      </c>
      <c r="R1057" s="8">
        <v>18.57</v>
      </c>
      <c r="S1057" s="8">
        <f t="shared" si="64"/>
        <v>45.59</v>
      </c>
      <c r="T1057" s="8">
        <f t="shared" si="65"/>
        <v>18.57</v>
      </c>
      <c r="U1057" s="8">
        <f t="shared" si="66"/>
        <v>27.020000000000003</v>
      </c>
      <c r="V1057" s="10">
        <f t="shared" si="67"/>
        <v>0.59267383198069756</v>
      </c>
    </row>
    <row r="1058" spans="1:22" ht="15.6" x14ac:dyDescent="0.3">
      <c r="A1058" s="3">
        <v>4991</v>
      </c>
      <c r="B1058" s="4">
        <v>46183</v>
      </c>
      <c r="C1058" s="5">
        <f>YEAR(SalesDataTable[[#This Row],[Order Date]])</f>
        <v>2026</v>
      </c>
      <c r="D1058" s="6" t="str">
        <f>"Q"&amp;ROUNDUP(MONTH(SalesDataTable[[#This Row],[Order Date]])/3,0)</f>
        <v>Q2</v>
      </c>
      <c r="E1058" s="5">
        <f>MONTH(SalesDataTable[[#This Row],[Order Date]])</f>
        <v>6</v>
      </c>
      <c r="F1058" s="6" t="str">
        <f>TEXT(SalesDataTable[[#This Row],[Order Date]],"MMM")</f>
        <v>Jun</v>
      </c>
      <c r="G1058" s="5" t="s">
        <v>40</v>
      </c>
      <c r="H1058" s="5" t="s">
        <v>41</v>
      </c>
      <c r="I1058" s="5" t="s">
        <v>22</v>
      </c>
      <c r="J1058" s="5" t="s">
        <v>33</v>
      </c>
      <c r="K1058" s="5" t="s">
        <v>29</v>
      </c>
      <c r="L1058" s="5" t="s">
        <v>37</v>
      </c>
      <c r="M1058" s="7">
        <v>3</v>
      </c>
      <c r="N1058" s="8">
        <v>146.55000000000001</v>
      </c>
      <c r="O1058" s="8">
        <f>SalesDataTable[[#This Row],[Units Sold]]*SalesDataTable[[#This Row],[Unit Price]]</f>
        <v>439.65000000000003</v>
      </c>
      <c r="P1058" s="9">
        <v>0.1</v>
      </c>
      <c r="Q1058" s="21">
        <f>SalesDataTable[[#This Row],[Units Sold]]*SalesDataTable[[#This Row],[Unit Price]]*SalesDataTable[[#This Row],[Discount %]]</f>
        <v>43.965000000000003</v>
      </c>
      <c r="R1058" s="8">
        <v>79.59</v>
      </c>
      <c r="S1058" s="8">
        <f t="shared" si="64"/>
        <v>395.68500000000006</v>
      </c>
      <c r="T1058" s="8">
        <f t="shared" si="65"/>
        <v>238.77</v>
      </c>
      <c r="U1058" s="8">
        <f t="shared" si="66"/>
        <v>156.91500000000005</v>
      </c>
      <c r="V1058" s="10">
        <f t="shared" si="67"/>
        <v>0.39656544978960545</v>
      </c>
    </row>
    <row r="1059" spans="1:22" ht="15.6" x14ac:dyDescent="0.3">
      <c r="A1059" s="3">
        <v>39</v>
      </c>
      <c r="B1059" s="4">
        <v>46184</v>
      </c>
      <c r="C1059" s="5">
        <f>YEAR(SalesDataTable[[#This Row],[Order Date]])</f>
        <v>2026</v>
      </c>
      <c r="D1059" s="6" t="str">
        <f>"Q"&amp;ROUNDUP(MONTH(SalesDataTable[[#This Row],[Order Date]])/3,0)</f>
        <v>Q2</v>
      </c>
      <c r="E1059" s="5">
        <f>MONTH(SalesDataTable[[#This Row],[Order Date]])</f>
        <v>6</v>
      </c>
      <c r="F1059" s="6" t="str">
        <f>TEXT(SalesDataTable[[#This Row],[Order Date]],"MMM")</f>
        <v>Jun</v>
      </c>
      <c r="G1059" s="5" t="s">
        <v>40</v>
      </c>
      <c r="H1059" s="5" t="s">
        <v>53</v>
      </c>
      <c r="I1059" s="5" t="s">
        <v>48</v>
      </c>
      <c r="J1059" s="5" t="s">
        <v>36</v>
      </c>
      <c r="K1059" s="5" t="s">
        <v>24</v>
      </c>
      <c r="L1059" s="5" t="s">
        <v>46</v>
      </c>
      <c r="M1059" s="7">
        <v>4</v>
      </c>
      <c r="N1059" s="8">
        <v>40.33</v>
      </c>
      <c r="O1059" s="8">
        <f>SalesDataTable[[#This Row],[Units Sold]]*SalesDataTable[[#This Row],[Unit Price]]</f>
        <v>161.32</v>
      </c>
      <c r="P1059" s="9">
        <v>0.1</v>
      </c>
      <c r="Q1059" s="21">
        <f>SalesDataTable[[#This Row],[Units Sold]]*SalesDataTable[[#This Row],[Unit Price]]*SalesDataTable[[#This Row],[Discount %]]</f>
        <v>16.132000000000001</v>
      </c>
      <c r="R1059" s="8">
        <v>17.170000000000002</v>
      </c>
      <c r="S1059" s="8">
        <f t="shared" si="64"/>
        <v>145.18799999999999</v>
      </c>
      <c r="T1059" s="8">
        <f t="shared" si="65"/>
        <v>68.680000000000007</v>
      </c>
      <c r="U1059" s="8">
        <f t="shared" si="66"/>
        <v>76.507999999999981</v>
      </c>
      <c r="V1059" s="10">
        <f t="shared" si="67"/>
        <v>0.52695815081136177</v>
      </c>
    </row>
    <row r="1060" spans="1:22" ht="15.6" x14ac:dyDescent="0.3">
      <c r="A1060" s="3">
        <v>206</v>
      </c>
      <c r="B1060" s="4">
        <v>46184</v>
      </c>
      <c r="C1060" s="5">
        <f>YEAR(SalesDataTable[[#This Row],[Order Date]])</f>
        <v>2026</v>
      </c>
      <c r="D1060" s="6" t="str">
        <f>"Q"&amp;ROUNDUP(MONTH(SalesDataTable[[#This Row],[Order Date]])/3,0)</f>
        <v>Q2</v>
      </c>
      <c r="E1060" s="5">
        <f>MONTH(SalesDataTable[[#This Row],[Order Date]])</f>
        <v>6</v>
      </c>
      <c r="F1060" s="6" t="str">
        <f>TEXT(SalesDataTable[[#This Row],[Order Date]],"MMM")</f>
        <v>Jun</v>
      </c>
      <c r="G1060" s="5" t="s">
        <v>20</v>
      </c>
      <c r="H1060" s="5" t="s">
        <v>21</v>
      </c>
      <c r="I1060" s="5" t="s">
        <v>39</v>
      </c>
      <c r="J1060" s="5" t="s">
        <v>33</v>
      </c>
      <c r="K1060" s="5" t="s">
        <v>24</v>
      </c>
      <c r="L1060" s="5" t="s">
        <v>42</v>
      </c>
      <c r="M1060" s="7">
        <v>2</v>
      </c>
      <c r="N1060" s="8">
        <v>51.83</v>
      </c>
      <c r="O1060" s="8">
        <f>SalesDataTable[[#This Row],[Units Sold]]*SalesDataTable[[#This Row],[Unit Price]]</f>
        <v>103.66</v>
      </c>
      <c r="P1060" s="9">
        <v>0.1</v>
      </c>
      <c r="Q1060" s="21">
        <f>SalesDataTable[[#This Row],[Units Sold]]*SalesDataTable[[#This Row],[Unit Price]]*SalesDataTable[[#This Row],[Discount %]]</f>
        <v>10.366</v>
      </c>
      <c r="R1060" s="8">
        <v>23.1</v>
      </c>
      <c r="S1060" s="8">
        <f t="shared" si="64"/>
        <v>93.293999999999997</v>
      </c>
      <c r="T1060" s="8">
        <f t="shared" si="65"/>
        <v>46.2</v>
      </c>
      <c r="U1060" s="8">
        <f t="shared" si="66"/>
        <v>47.093999999999994</v>
      </c>
      <c r="V1060" s="10">
        <f t="shared" si="67"/>
        <v>0.50479130490706792</v>
      </c>
    </row>
    <row r="1061" spans="1:22" ht="15.6" x14ac:dyDescent="0.3">
      <c r="A1061" s="3">
        <v>397</v>
      </c>
      <c r="B1061" s="4">
        <v>46184</v>
      </c>
      <c r="C1061" s="5">
        <f>YEAR(SalesDataTable[[#This Row],[Order Date]])</f>
        <v>2026</v>
      </c>
      <c r="D1061" s="6" t="str">
        <f>"Q"&amp;ROUNDUP(MONTH(SalesDataTable[[#This Row],[Order Date]])/3,0)</f>
        <v>Q2</v>
      </c>
      <c r="E1061" s="5">
        <f>MONTH(SalesDataTable[[#This Row],[Order Date]])</f>
        <v>6</v>
      </c>
      <c r="F1061" s="6" t="str">
        <f>TEXT(SalesDataTable[[#This Row],[Order Date]],"MMM")</f>
        <v>Jun</v>
      </c>
      <c r="G1061" s="5" t="s">
        <v>40</v>
      </c>
      <c r="H1061" s="5" t="s">
        <v>53</v>
      </c>
      <c r="I1061" s="5" t="s">
        <v>22</v>
      </c>
      <c r="J1061" s="5" t="s">
        <v>36</v>
      </c>
      <c r="K1061" s="5" t="s">
        <v>43</v>
      </c>
      <c r="L1061" s="5" t="s">
        <v>71</v>
      </c>
      <c r="M1061" s="7">
        <v>2</v>
      </c>
      <c r="N1061" s="8">
        <v>121.19</v>
      </c>
      <c r="O1061" s="8">
        <f>SalesDataTable[[#This Row],[Units Sold]]*SalesDataTable[[#This Row],[Unit Price]]</f>
        <v>242.38</v>
      </c>
      <c r="P1061" s="9">
        <v>0.05</v>
      </c>
      <c r="Q1061" s="21">
        <f>SalesDataTable[[#This Row],[Units Sold]]*SalesDataTable[[#This Row],[Unit Price]]*SalesDataTable[[#This Row],[Discount %]]</f>
        <v>12.119</v>
      </c>
      <c r="R1061" s="8">
        <v>58.91</v>
      </c>
      <c r="S1061" s="8">
        <f t="shared" si="64"/>
        <v>230.261</v>
      </c>
      <c r="T1061" s="8">
        <f t="shared" si="65"/>
        <v>117.82</v>
      </c>
      <c r="U1061" s="8">
        <f t="shared" si="66"/>
        <v>112.441</v>
      </c>
      <c r="V1061" s="10">
        <f t="shared" si="67"/>
        <v>0.48831977625390321</v>
      </c>
    </row>
    <row r="1062" spans="1:22" ht="15.6" x14ac:dyDescent="0.3">
      <c r="A1062" s="3">
        <v>763</v>
      </c>
      <c r="B1062" s="4">
        <v>46184</v>
      </c>
      <c r="C1062" s="5">
        <f>YEAR(SalesDataTable[[#This Row],[Order Date]])</f>
        <v>2026</v>
      </c>
      <c r="D1062" s="6" t="str">
        <f>"Q"&amp;ROUNDUP(MONTH(SalesDataTable[[#This Row],[Order Date]])/3,0)</f>
        <v>Q2</v>
      </c>
      <c r="E1062" s="5">
        <f>MONTH(SalesDataTable[[#This Row],[Order Date]])</f>
        <v>6</v>
      </c>
      <c r="F1062" s="6" t="str">
        <f>TEXT(SalesDataTable[[#This Row],[Order Date]],"MMM")</f>
        <v>Jun</v>
      </c>
      <c r="G1062" s="5" t="s">
        <v>40</v>
      </c>
      <c r="H1062" s="5" t="s">
        <v>67</v>
      </c>
      <c r="I1062" s="5" t="s">
        <v>39</v>
      </c>
      <c r="J1062" s="5" t="s">
        <v>33</v>
      </c>
      <c r="K1062" s="5" t="s">
        <v>29</v>
      </c>
      <c r="L1062" s="5" t="s">
        <v>57</v>
      </c>
      <c r="M1062" s="7">
        <v>1</v>
      </c>
      <c r="N1062" s="8">
        <v>154.09</v>
      </c>
      <c r="O1062" s="8">
        <f>SalesDataTable[[#This Row],[Units Sold]]*SalesDataTable[[#This Row],[Unit Price]]</f>
        <v>154.09</v>
      </c>
      <c r="P1062" s="9">
        <v>0</v>
      </c>
      <c r="Q1062" s="21">
        <f>SalesDataTable[[#This Row],[Units Sold]]*SalesDataTable[[#This Row],[Unit Price]]*SalesDataTable[[#This Row],[Discount %]]</f>
        <v>0</v>
      </c>
      <c r="R1062" s="8">
        <v>77.37</v>
      </c>
      <c r="S1062" s="8">
        <f t="shared" si="64"/>
        <v>154.09</v>
      </c>
      <c r="T1062" s="8">
        <f t="shared" si="65"/>
        <v>77.37</v>
      </c>
      <c r="U1062" s="8">
        <f t="shared" si="66"/>
        <v>76.72</v>
      </c>
      <c r="V1062" s="10">
        <f t="shared" si="67"/>
        <v>0.49789084301382308</v>
      </c>
    </row>
    <row r="1063" spans="1:22" ht="15.6" x14ac:dyDescent="0.3">
      <c r="A1063" s="3">
        <v>1059</v>
      </c>
      <c r="B1063" s="4">
        <v>46184</v>
      </c>
      <c r="C1063" s="5">
        <f>YEAR(SalesDataTable[[#This Row],[Order Date]])</f>
        <v>2026</v>
      </c>
      <c r="D1063" s="6" t="str">
        <f>"Q"&amp;ROUNDUP(MONTH(SalesDataTable[[#This Row],[Order Date]])/3,0)</f>
        <v>Q2</v>
      </c>
      <c r="E1063" s="5">
        <f>MONTH(SalesDataTable[[#This Row],[Order Date]])</f>
        <v>6</v>
      </c>
      <c r="F1063" s="6" t="str">
        <f>TEXT(SalesDataTable[[#This Row],[Order Date]],"MMM")</f>
        <v>Jun</v>
      </c>
      <c r="G1063" s="5" t="s">
        <v>20</v>
      </c>
      <c r="H1063" s="5" t="s">
        <v>21</v>
      </c>
      <c r="I1063" s="5" t="s">
        <v>22</v>
      </c>
      <c r="J1063" s="5" t="s">
        <v>33</v>
      </c>
      <c r="K1063" s="5" t="s">
        <v>24</v>
      </c>
      <c r="L1063" s="5" t="s">
        <v>25</v>
      </c>
      <c r="M1063" s="7">
        <v>1</v>
      </c>
      <c r="N1063" s="8">
        <v>80.64</v>
      </c>
      <c r="O1063" s="8">
        <f>SalesDataTable[[#This Row],[Units Sold]]*SalesDataTable[[#This Row],[Unit Price]]</f>
        <v>80.64</v>
      </c>
      <c r="P1063" s="9">
        <v>0.05</v>
      </c>
      <c r="Q1063" s="21">
        <f>SalesDataTable[[#This Row],[Units Sold]]*SalesDataTable[[#This Row],[Unit Price]]*SalesDataTable[[#This Row],[Discount %]]</f>
        <v>4.032</v>
      </c>
      <c r="R1063" s="8">
        <v>43.85</v>
      </c>
      <c r="S1063" s="8">
        <f t="shared" si="64"/>
        <v>76.60799999999999</v>
      </c>
      <c r="T1063" s="8">
        <f t="shared" si="65"/>
        <v>43.85</v>
      </c>
      <c r="U1063" s="8">
        <f t="shared" si="66"/>
        <v>32.757999999999988</v>
      </c>
      <c r="V1063" s="10">
        <f t="shared" si="67"/>
        <v>0.42760547201336668</v>
      </c>
    </row>
    <row r="1064" spans="1:22" ht="15.6" x14ac:dyDescent="0.3">
      <c r="A1064" s="3">
        <v>1332</v>
      </c>
      <c r="B1064" s="4">
        <v>46184</v>
      </c>
      <c r="C1064" s="5">
        <f>YEAR(SalesDataTable[[#This Row],[Order Date]])</f>
        <v>2026</v>
      </c>
      <c r="D1064" s="6" t="str">
        <f>"Q"&amp;ROUNDUP(MONTH(SalesDataTable[[#This Row],[Order Date]])/3,0)</f>
        <v>Q2</v>
      </c>
      <c r="E1064" s="5">
        <f>MONTH(SalesDataTable[[#This Row],[Order Date]])</f>
        <v>6</v>
      </c>
      <c r="F1064" s="6" t="str">
        <f>TEXT(SalesDataTable[[#This Row],[Order Date]],"MMM")</f>
        <v>Jun</v>
      </c>
      <c r="G1064" s="5" t="s">
        <v>26</v>
      </c>
      <c r="H1064" s="5" t="s">
        <v>63</v>
      </c>
      <c r="I1064" s="5" t="s">
        <v>48</v>
      </c>
      <c r="J1064" s="5" t="s">
        <v>23</v>
      </c>
      <c r="K1064" s="5" t="s">
        <v>29</v>
      </c>
      <c r="L1064" s="5" t="s">
        <v>30</v>
      </c>
      <c r="M1064" s="7">
        <v>1</v>
      </c>
      <c r="N1064" s="8">
        <v>94.01</v>
      </c>
      <c r="O1064" s="8">
        <f>SalesDataTable[[#This Row],[Units Sold]]*SalesDataTable[[#This Row],[Unit Price]]</f>
        <v>94.01</v>
      </c>
      <c r="P1064" s="9">
        <v>0.15</v>
      </c>
      <c r="Q1064" s="21">
        <f>SalesDataTable[[#This Row],[Units Sold]]*SalesDataTable[[#This Row],[Unit Price]]*SalesDataTable[[#This Row],[Discount %]]</f>
        <v>14.1015</v>
      </c>
      <c r="R1064" s="8">
        <v>46.12</v>
      </c>
      <c r="S1064" s="8">
        <f t="shared" si="64"/>
        <v>79.908500000000004</v>
      </c>
      <c r="T1064" s="8">
        <f t="shared" si="65"/>
        <v>46.12</v>
      </c>
      <c r="U1064" s="8">
        <f t="shared" si="66"/>
        <v>33.788500000000006</v>
      </c>
      <c r="V1064" s="10">
        <f t="shared" si="67"/>
        <v>0.42283987310486376</v>
      </c>
    </row>
    <row r="1065" spans="1:22" ht="15.6" x14ac:dyDescent="0.3">
      <c r="A1065" s="3">
        <v>1447</v>
      </c>
      <c r="B1065" s="4">
        <v>46184</v>
      </c>
      <c r="C1065" s="5">
        <f>YEAR(SalesDataTable[[#This Row],[Order Date]])</f>
        <v>2026</v>
      </c>
      <c r="D1065" s="6" t="str">
        <f>"Q"&amp;ROUNDUP(MONTH(SalesDataTable[[#This Row],[Order Date]])/3,0)</f>
        <v>Q2</v>
      </c>
      <c r="E1065" s="5">
        <f>MONTH(SalesDataTable[[#This Row],[Order Date]])</f>
        <v>6</v>
      </c>
      <c r="F1065" s="6" t="str">
        <f>TEXT(SalesDataTable[[#This Row],[Order Date]],"MMM")</f>
        <v>Jun</v>
      </c>
      <c r="G1065" s="5" t="s">
        <v>26</v>
      </c>
      <c r="H1065" s="5" t="s">
        <v>47</v>
      </c>
      <c r="I1065" s="5" t="s">
        <v>22</v>
      </c>
      <c r="J1065" s="5" t="s">
        <v>23</v>
      </c>
      <c r="K1065" s="5" t="s">
        <v>24</v>
      </c>
      <c r="L1065" s="5" t="s">
        <v>42</v>
      </c>
      <c r="M1065" s="7">
        <v>1</v>
      </c>
      <c r="N1065" s="8">
        <v>51.09</v>
      </c>
      <c r="O1065" s="8">
        <f>SalesDataTable[[#This Row],[Units Sold]]*SalesDataTable[[#This Row],[Unit Price]]</f>
        <v>51.09</v>
      </c>
      <c r="P1065" s="9">
        <v>0</v>
      </c>
      <c r="Q1065" s="21">
        <f>SalesDataTable[[#This Row],[Units Sold]]*SalesDataTable[[#This Row],[Unit Price]]*SalesDataTable[[#This Row],[Discount %]]</f>
        <v>0</v>
      </c>
      <c r="R1065" s="8">
        <v>22.78</v>
      </c>
      <c r="S1065" s="8">
        <f t="shared" si="64"/>
        <v>51.09</v>
      </c>
      <c r="T1065" s="8">
        <f t="shared" si="65"/>
        <v>22.78</v>
      </c>
      <c r="U1065" s="8">
        <f t="shared" si="66"/>
        <v>28.310000000000002</v>
      </c>
      <c r="V1065" s="10">
        <f t="shared" si="67"/>
        <v>0.55412018007437858</v>
      </c>
    </row>
    <row r="1066" spans="1:22" ht="15.6" x14ac:dyDescent="0.3">
      <c r="A1066" s="3">
        <v>2990</v>
      </c>
      <c r="B1066" s="4">
        <v>46184</v>
      </c>
      <c r="C1066" s="5">
        <f>YEAR(SalesDataTable[[#This Row],[Order Date]])</f>
        <v>2026</v>
      </c>
      <c r="D1066" s="6" t="str">
        <f>"Q"&amp;ROUNDUP(MONTH(SalesDataTable[[#This Row],[Order Date]])/3,0)</f>
        <v>Q2</v>
      </c>
      <c r="E1066" s="5">
        <f>MONTH(SalesDataTable[[#This Row],[Order Date]])</f>
        <v>6</v>
      </c>
      <c r="F1066" s="6" t="str">
        <f>TEXT(SalesDataTable[[#This Row],[Order Date]],"MMM")</f>
        <v>Jun</v>
      </c>
      <c r="G1066" s="5" t="s">
        <v>26</v>
      </c>
      <c r="H1066" s="5" t="s">
        <v>47</v>
      </c>
      <c r="I1066" s="5" t="s">
        <v>48</v>
      </c>
      <c r="J1066" s="5" t="s">
        <v>23</v>
      </c>
      <c r="K1066" s="5" t="s">
        <v>29</v>
      </c>
      <c r="L1066" s="5" t="s">
        <v>37</v>
      </c>
      <c r="M1066" s="7">
        <v>1</v>
      </c>
      <c r="N1066" s="8">
        <v>146.66</v>
      </c>
      <c r="O1066" s="8">
        <f>SalesDataTable[[#This Row],[Units Sold]]*SalesDataTable[[#This Row],[Unit Price]]</f>
        <v>146.66</v>
      </c>
      <c r="P1066" s="9">
        <v>0</v>
      </c>
      <c r="Q1066" s="21">
        <f>SalesDataTable[[#This Row],[Units Sold]]*SalesDataTable[[#This Row],[Unit Price]]*SalesDataTable[[#This Row],[Discount %]]</f>
        <v>0</v>
      </c>
      <c r="R1066" s="8">
        <v>78.709999999999994</v>
      </c>
      <c r="S1066" s="8">
        <f t="shared" si="64"/>
        <v>146.66</v>
      </c>
      <c r="T1066" s="8">
        <f t="shared" si="65"/>
        <v>78.709999999999994</v>
      </c>
      <c r="U1066" s="8">
        <f t="shared" si="66"/>
        <v>67.95</v>
      </c>
      <c r="V1066" s="10">
        <f t="shared" si="67"/>
        <v>0.4633165143870176</v>
      </c>
    </row>
    <row r="1067" spans="1:22" ht="15.6" x14ac:dyDescent="0.3">
      <c r="A1067" s="3">
        <v>3769</v>
      </c>
      <c r="B1067" s="4">
        <v>46184</v>
      </c>
      <c r="C1067" s="5">
        <f>YEAR(SalesDataTable[[#This Row],[Order Date]])</f>
        <v>2026</v>
      </c>
      <c r="D1067" s="6" t="str">
        <f>"Q"&amp;ROUNDUP(MONTH(SalesDataTable[[#This Row],[Order Date]])/3,0)</f>
        <v>Q2</v>
      </c>
      <c r="E1067" s="5">
        <f>MONTH(SalesDataTable[[#This Row],[Order Date]])</f>
        <v>6</v>
      </c>
      <c r="F1067" s="6" t="str">
        <f>TEXT(SalesDataTable[[#This Row],[Order Date]],"MMM")</f>
        <v>Jun</v>
      </c>
      <c r="G1067" s="5" t="s">
        <v>26</v>
      </c>
      <c r="H1067" s="5" t="s">
        <v>63</v>
      </c>
      <c r="I1067" s="5" t="s">
        <v>39</v>
      </c>
      <c r="J1067" s="5" t="s">
        <v>33</v>
      </c>
      <c r="K1067" s="5" t="s">
        <v>43</v>
      </c>
      <c r="L1067" s="5" t="s">
        <v>49</v>
      </c>
      <c r="M1067" s="7">
        <v>2</v>
      </c>
      <c r="N1067" s="8">
        <v>199.03</v>
      </c>
      <c r="O1067" s="8">
        <f>SalesDataTable[[#This Row],[Units Sold]]*SalesDataTable[[#This Row],[Unit Price]]</f>
        <v>398.06</v>
      </c>
      <c r="P1067" s="9">
        <v>0</v>
      </c>
      <c r="Q1067" s="21">
        <f>SalesDataTable[[#This Row],[Units Sold]]*SalesDataTable[[#This Row],[Unit Price]]*SalesDataTable[[#This Row],[Discount %]]</f>
        <v>0</v>
      </c>
      <c r="R1067" s="8">
        <v>104.7</v>
      </c>
      <c r="S1067" s="8">
        <f t="shared" si="64"/>
        <v>398.06</v>
      </c>
      <c r="T1067" s="8">
        <f t="shared" si="65"/>
        <v>209.4</v>
      </c>
      <c r="U1067" s="8">
        <f t="shared" si="66"/>
        <v>188.66</v>
      </c>
      <c r="V1067" s="10">
        <f t="shared" si="67"/>
        <v>0.47394865095714211</v>
      </c>
    </row>
    <row r="1068" spans="1:22" ht="15.6" x14ac:dyDescent="0.3">
      <c r="A1068" s="3">
        <v>4152</v>
      </c>
      <c r="B1068" s="4">
        <v>46184</v>
      </c>
      <c r="C1068" s="5">
        <f>YEAR(SalesDataTable[[#This Row],[Order Date]])</f>
        <v>2026</v>
      </c>
      <c r="D1068" s="6" t="str">
        <f>"Q"&amp;ROUNDUP(MONTH(SalesDataTable[[#This Row],[Order Date]])/3,0)</f>
        <v>Q2</v>
      </c>
      <c r="E1068" s="5">
        <f>MONTH(SalesDataTable[[#This Row],[Order Date]])</f>
        <v>6</v>
      </c>
      <c r="F1068" s="6" t="str">
        <f>TEXT(SalesDataTable[[#This Row],[Order Date]],"MMM")</f>
        <v>Jun</v>
      </c>
      <c r="G1068" s="5" t="s">
        <v>31</v>
      </c>
      <c r="H1068" s="5" t="s">
        <v>32</v>
      </c>
      <c r="I1068" s="5" t="s">
        <v>22</v>
      </c>
      <c r="J1068" s="5" t="s">
        <v>23</v>
      </c>
      <c r="K1068" s="5" t="s">
        <v>24</v>
      </c>
      <c r="L1068" s="5" t="s">
        <v>46</v>
      </c>
      <c r="M1068" s="7">
        <v>5</v>
      </c>
      <c r="N1068" s="8">
        <v>41.18</v>
      </c>
      <c r="O1068" s="8">
        <f>SalesDataTable[[#This Row],[Units Sold]]*SalesDataTable[[#This Row],[Unit Price]]</f>
        <v>205.9</v>
      </c>
      <c r="P1068" s="9">
        <v>0.05</v>
      </c>
      <c r="Q1068" s="21">
        <f>SalesDataTable[[#This Row],[Units Sold]]*SalesDataTable[[#This Row],[Unit Price]]*SalesDataTable[[#This Row],[Discount %]]</f>
        <v>10.295000000000002</v>
      </c>
      <c r="R1068" s="8">
        <v>16.87</v>
      </c>
      <c r="S1068" s="8">
        <f t="shared" si="64"/>
        <v>195.60499999999999</v>
      </c>
      <c r="T1068" s="8">
        <f t="shared" si="65"/>
        <v>84.350000000000009</v>
      </c>
      <c r="U1068" s="8">
        <f t="shared" si="66"/>
        <v>111.25499999999998</v>
      </c>
      <c r="V1068" s="10">
        <f t="shared" si="67"/>
        <v>0.56877380435060443</v>
      </c>
    </row>
    <row r="1069" spans="1:22" ht="15.6" x14ac:dyDescent="0.3">
      <c r="A1069" s="3">
        <v>4242</v>
      </c>
      <c r="B1069" s="4">
        <v>46184</v>
      </c>
      <c r="C1069" s="5">
        <f>YEAR(SalesDataTable[[#This Row],[Order Date]])</f>
        <v>2026</v>
      </c>
      <c r="D1069" s="6" t="str">
        <f>"Q"&amp;ROUNDUP(MONTH(SalesDataTable[[#This Row],[Order Date]])/3,0)</f>
        <v>Q2</v>
      </c>
      <c r="E1069" s="5">
        <f>MONTH(SalesDataTable[[#This Row],[Order Date]])</f>
        <v>6</v>
      </c>
      <c r="F1069" s="6" t="str">
        <f>TEXT(SalesDataTable[[#This Row],[Order Date]],"MMM")</f>
        <v>Jun</v>
      </c>
      <c r="G1069" s="5" t="s">
        <v>26</v>
      </c>
      <c r="H1069" s="5" t="s">
        <v>63</v>
      </c>
      <c r="I1069" s="5" t="s">
        <v>39</v>
      </c>
      <c r="J1069" s="5" t="s">
        <v>36</v>
      </c>
      <c r="K1069" s="5" t="s">
        <v>29</v>
      </c>
      <c r="L1069" s="5" t="s">
        <v>37</v>
      </c>
      <c r="M1069" s="7">
        <v>2</v>
      </c>
      <c r="N1069" s="8">
        <v>141.18</v>
      </c>
      <c r="O1069" s="8">
        <f>SalesDataTable[[#This Row],[Units Sold]]*SalesDataTable[[#This Row],[Unit Price]]</f>
        <v>282.36</v>
      </c>
      <c r="P1069" s="9">
        <v>0</v>
      </c>
      <c r="Q1069" s="21">
        <f>SalesDataTable[[#This Row],[Units Sold]]*SalesDataTable[[#This Row],[Unit Price]]*SalesDataTable[[#This Row],[Discount %]]</f>
        <v>0</v>
      </c>
      <c r="R1069" s="8">
        <v>78.66</v>
      </c>
      <c r="S1069" s="8">
        <f t="shared" si="64"/>
        <v>282.36</v>
      </c>
      <c r="T1069" s="8">
        <f t="shared" si="65"/>
        <v>157.32</v>
      </c>
      <c r="U1069" s="8">
        <f t="shared" si="66"/>
        <v>125.04000000000002</v>
      </c>
      <c r="V1069" s="10">
        <f t="shared" si="67"/>
        <v>0.44283892902677441</v>
      </c>
    </row>
    <row r="1070" spans="1:22" ht="15.6" x14ac:dyDescent="0.3">
      <c r="A1070" s="3">
        <v>4780</v>
      </c>
      <c r="B1070" s="4">
        <v>46184</v>
      </c>
      <c r="C1070" s="5">
        <f>YEAR(SalesDataTable[[#This Row],[Order Date]])</f>
        <v>2026</v>
      </c>
      <c r="D1070" s="6" t="str">
        <f>"Q"&amp;ROUNDUP(MONTH(SalesDataTable[[#This Row],[Order Date]])/3,0)</f>
        <v>Q2</v>
      </c>
      <c r="E1070" s="5">
        <f>MONTH(SalesDataTable[[#This Row],[Order Date]])</f>
        <v>6</v>
      </c>
      <c r="F1070" s="6" t="str">
        <f>TEXT(SalesDataTable[[#This Row],[Order Date]],"MMM")</f>
        <v>Jun</v>
      </c>
      <c r="G1070" s="5" t="s">
        <v>26</v>
      </c>
      <c r="H1070" s="5" t="s">
        <v>63</v>
      </c>
      <c r="I1070" s="5" t="s">
        <v>39</v>
      </c>
      <c r="J1070" s="5" t="s">
        <v>23</v>
      </c>
      <c r="K1070" s="5" t="s">
        <v>24</v>
      </c>
      <c r="L1070" s="5" t="s">
        <v>25</v>
      </c>
      <c r="M1070" s="7">
        <v>1</v>
      </c>
      <c r="N1070" s="8">
        <v>82.47</v>
      </c>
      <c r="O1070" s="8">
        <f>SalesDataTable[[#This Row],[Units Sold]]*SalesDataTable[[#This Row],[Unit Price]]</f>
        <v>82.47</v>
      </c>
      <c r="P1070" s="9">
        <v>0.1</v>
      </c>
      <c r="Q1070" s="21">
        <f>SalesDataTable[[#This Row],[Units Sold]]*SalesDataTable[[#This Row],[Unit Price]]*SalesDataTable[[#This Row],[Discount %]]</f>
        <v>8.2469999999999999</v>
      </c>
      <c r="R1070" s="8">
        <v>42.73</v>
      </c>
      <c r="S1070" s="8">
        <f t="shared" si="64"/>
        <v>74.222999999999999</v>
      </c>
      <c r="T1070" s="8">
        <f t="shared" si="65"/>
        <v>42.73</v>
      </c>
      <c r="U1070" s="8">
        <f t="shared" si="66"/>
        <v>31.493000000000002</v>
      </c>
      <c r="V1070" s="10">
        <f t="shared" si="67"/>
        <v>0.42430243994449163</v>
      </c>
    </row>
    <row r="1071" spans="1:22" ht="15.6" x14ac:dyDescent="0.3">
      <c r="A1071" s="3">
        <v>63</v>
      </c>
      <c r="B1071" s="4">
        <v>46185</v>
      </c>
      <c r="C1071" s="5">
        <f>YEAR(SalesDataTable[[#This Row],[Order Date]])</f>
        <v>2026</v>
      </c>
      <c r="D1071" s="6" t="str">
        <f>"Q"&amp;ROUNDUP(MONTH(SalesDataTable[[#This Row],[Order Date]])/3,0)</f>
        <v>Q2</v>
      </c>
      <c r="E1071" s="5">
        <f>MONTH(SalesDataTable[[#This Row],[Order Date]])</f>
        <v>6</v>
      </c>
      <c r="F1071" s="6" t="str">
        <f>TEXT(SalesDataTable[[#This Row],[Order Date]],"MMM")</f>
        <v>Jun</v>
      </c>
      <c r="G1071" s="5" t="s">
        <v>26</v>
      </c>
      <c r="H1071" s="5" t="s">
        <v>27</v>
      </c>
      <c r="I1071" s="5" t="s">
        <v>48</v>
      </c>
      <c r="J1071" s="5" t="s">
        <v>23</v>
      </c>
      <c r="K1071" s="5" t="s">
        <v>34</v>
      </c>
      <c r="L1071" s="5" t="s">
        <v>68</v>
      </c>
      <c r="M1071" s="7">
        <v>1</v>
      </c>
      <c r="N1071" s="8">
        <v>166.91</v>
      </c>
      <c r="O1071" s="8">
        <f>SalesDataTable[[#This Row],[Units Sold]]*SalesDataTable[[#This Row],[Unit Price]]</f>
        <v>166.91</v>
      </c>
      <c r="P1071" s="9">
        <v>0</v>
      </c>
      <c r="Q1071" s="21">
        <f>SalesDataTable[[#This Row],[Units Sold]]*SalesDataTable[[#This Row],[Unit Price]]*SalesDataTable[[#This Row],[Discount %]]</f>
        <v>0</v>
      </c>
      <c r="R1071" s="8">
        <v>85.58</v>
      </c>
      <c r="S1071" s="8">
        <f t="shared" si="64"/>
        <v>166.91</v>
      </c>
      <c r="T1071" s="8">
        <f t="shared" si="65"/>
        <v>85.58</v>
      </c>
      <c r="U1071" s="8">
        <f t="shared" si="66"/>
        <v>81.33</v>
      </c>
      <c r="V1071" s="10">
        <f t="shared" si="67"/>
        <v>0.48726858786172189</v>
      </c>
    </row>
    <row r="1072" spans="1:22" ht="15.6" x14ac:dyDescent="0.3">
      <c r="A1072" s="3">
        <v>190</v>
      </c>
      <c r="B1072" s="4">
        <v>46185</v>
      </c>
      <c r="C1072" s="5">
        <f>YEAR(SalesDataTable[[#This Row],[Order Date]])</f>
        <v>2026</v>
      </c>
      <c r="D1072" s="6" t="str">
        <f>"Q"&amp;ROUNDUP(MONTH(SalesDataTable[[#This Row],[Order Date]])/3,0)</f>
        <v>Q2</v>
      </c>
      <c r="E1072" s="5">
        <f>MONTH(SalesDataTable[[#This Row],[Order Date]])</f>
        <v>6</v>
      </c>
      <c r="F1072" s="6" t="str">
        <f>TEXT(SalesDataTable[[#This Row],[Order Date]],"MMM")</f>
        <v>Jun</v>
      </c>
      <c r="G1072" s="5" t="s">
        <v>20</v>
      </c>
      <c r="H1072" s="5" t="s">
        <v>21</v>
      </c>
      <c r="I1072" s="5" t="s">
        <v>39</v>
      </c>
      <c r="J1072" s="5" t="s">
        <v>36</v>
      </c>
      <c r="K1072" s="5" t="s">
        <v>34</v>
      </c>
      <c r="L1072" s="5" t="s">
        <v>52</v>
      </c>
      <c r="M1072" s="7">
        <v>1</v>
      </c>
      <c r="N1072" s="8">
        <v>45.99</v>
      </c>
      <c r="O1072" s="8">
        <f>SalesDataTable[[#This Row],[Units Sold]]*SalesDataTable[[#This Row],[Unit Price]]</f>
        <v>45.99</v>
      </c>
      <c r="P1072" s="9">
        <v>0</v>
      </c>
      <c r="Q1072" s="21">
        <f>SalesDataTable[[#This Row],[Units Sold]]*SalesDataTable[[#This Row],[Unit Price]]*SalesDataTable[[#This Row],[Discount %]]</f>
        <v>0</v>
      </c>
      <c r="R1072" s="8">
        <v>18.579999999999998</v>
      </c>
      <c r="S1072" s="8">
        <f t="shared" si="64"/>
        <v>45.99</v>
      </c>
      <c r="T1072" s="8">
        <f t="shared" si="65"/>
        <v>18.579999999999998</v>
      </c>
      <c r="U1072" s="8">
        <f t="shared" si="66"/>
        <v>27.410000000000004</v>
      </c>
      <c r="V1072" s="10">
        <f t="shared" si="67"/>
        <v>0.59599913024570561</v>
      </c>
    </row>
    <row r="1073" spans="1:22" ht="15.6" x14ac:dyDescent="0.3">
      <c r="A1073" s="3">
        <v>268</v>
      </c>
      <c r="B1073" s="4">
        <v>46185</v>
      </c>
      <c r="C1073" s="5">
        <f>YEAR(SalesDataTable[[#This Row],[Order Date]])</f>
        <v>2026</v>
      </c>
      <c r="D1073" s="6" t="str">
        <f>"Q"&amp;ROUNDUP(MONTH(SalesDataTable[[#This Row],[Order Date]])/3,0)</f>
        <v>Q2</v>
      </c>
      <c r="E1073" s="5">
        <f>MONTH(SalesDataTable[[#This Row],[Order Date]])</f>
        <v>6</v>
      </c>
      <c r="F1073" s="6" t="str">
        <f>TEXT(SalesDataTable[[#This Row],[Order Date]],"MMM")</f>
        <v>Jun</v>
      </c>
      <c r="G1073" s="5" t="s">
        <v>40</v>
      </c>
      <c r="H1073" s="5" t="s">
        <v>67</v>
      </c>
      <c r="I1073" s="5" t="s">
        <v>39</v>
      </c>
      <c r="J1073" s="5" t="s">
        <v>36</v>
      </c>
      <c r="K1073" s="5" t="s">
        <v>54</v>
      </c>
      <c r="L1073" s="5" t="s">
        <v>62</v>
      </c>
      <c r="M1073" s="7">
        <v>1</v>
      </c>
      <c r="N1073" s="8">
        <v>37.01</v>
      </c>
      <c r="O1073" s="8">
        <f>SalesDataTable[[#This Row],[Units Sold]]*SalesDataTable[[#This Row],[Unit Price]]</f>
        <v>37.01</v>
      </c>
      <c r="P1073" s="9">
        <v>0.05</v>
      </c>
      <c r="Q1073" s="21">
        <f>SalesDataTable[[#This Row],[Units Sold]]*SalesDataTable[[#This Row],[Unit Price]]*SalesDataTable[[#This Row],[Discount %]]</f>
        <v>1.8505</v>
      </c>
      <c r="R1073" s="8">
        <v>14.18</v>
      </c>
      <c r="S1073" s="8">
        <f t="shared" si="64"/>
        <v>35.159499999999994</v>
      </c>
      <c r="T1073" s="8">
        <f t="shared" si="65"/>
        <v>14.18</v>
      </c>
      <c r="U1073" s="8">
        <f t="shared" si="66"/>
        <v>20.979499999999994</v>
      </c>
      <c r="V1073" s="10">
        <f t="shared" si="67"/>
        <v>0.59669506107879799</v>
      </c>
    </row>
    <row r="1074" spans="1:22" ht="15.6" x14ac:dyDescent="0.3">
      <c r="A1074" s="3">
        <v>691</v>
      </c>
      <c r="B1074" s="4">
        <v>46185</v>
      </c>
      <c r="C1074" s="5">
        <f>YEAR(SalesDataTable[[#This Row],[Order Date]])</f>
        <v>2026</v>
      </c>
      <c r="D1074" s="6" t="str">
        <f>"Q"&amp;ROUNDUP(MONTH(SalesDataTable[[#This Row],[Order Date]])/3,0)</f>
        <v>Q2</v>
      </c>
      <c r="E1074" s="5">
        <f>MONTH(SalesDataTable[[#This Row],[Order Date]])</f>
        <v>6</v>
      </c>
      <c r="F1074" s="6" t="str">
        <f>TEXT(SalesDataTable[[#This Row],[Order Date]],"MMM")</f>
        <v>Jun</v>
      </c>
      <c r="G1074" s="5" t="s">
        <v>40</v>
      </c>
      <c r="H1074" s="5" t="s">
        <v>53</v>
      </c>
      <c r="I1074" s="5" t="s">
        <v>48</v>
      </c>
      <c r="J1074" s="5" t="s">
        <v>36</v>
      </c>
      <c r="K1074" s="5" t="s">
        <v>29</v>
      </c>
      <c r="L1074" s="5" t="s">
        <v>37</v>
      </c>
      <c r="M1074" s="7">
        <v>5</v>
      </c>
      <c r="N1074" s="8">
        <v>140.9</v>
      </c>
      <c r="O1074" s="8">
        <f>SalesDataTable[[#This Row],[Units Sold]]*SalesDataTable[[#This Row],[Unit Price]]</f>
        <v>704.5</v>
      </c>
      <c r="P1074" s="9">
        <v>0</v>
      </c>
      <c r="Q1074" s="21">
        <f>SalesDataTable[[#This Row],[Units Sold]]*SalesDataTable[[#This Row],[Unit Price]]*SalesDataTable[[#This Row],[Discount %]]</f>
        <v>0</v>
      </c>
      <c r="R1074" s="8">
        <v>80.16</v>
      </c>
      <c r="S1074" s="8">
        <f t="shared" si="64"/>
        <v>704.5</v>
      </c>
      <c r="T1074" s="8">
        <f t="shared" si="65"/>
        <v>400.79999999999995</v>
      </c>
      <c r="U1074" s="8">
        <f t="shared" si="66"/>
        <v>303.70000000000005</v>
      </c>
      <c r="V1074" s="10">
        <f t="shared" si="67"/>
        <v>0.43108587650816188</v>
      </c>
    </row>
    <row r="1075" spans="1:22" ht="15.6" x14ac:dyDescent="0.3">
      <c r="A1075" s="3">
        <v>810</v>
      </c>
      <c r="B1075" s="4">
        <v>46185</v>
      </c>
      <c r="C1075" s="5">
        <f>YEAR(SalesDataTable[[#This Row],[Order Date]])</f>
        <v>2026</v>
      </c>
      <c r="D1075" s="6" t="str">
        <f>"Q"&amp;ROUNDUP(MONTH(SalesDataTable[[#This Row],[Order Date]])/3,0)</f>
        <v>Q2</v>
      </c>
      <c r="E1075" s="5">
        <f>MONTH(SalesDataTable[[#This Row],[Order Date]])</f>
        <v>6</v>
      </c>
      <c r="F1075" s="6" t="str">
        <f>TEXT(SalesDataTable[[#This Row],[Order Date]],"MMM")</f>
        <v>Jun</v>
      </c>
      <c r="G1075" s="5" t="s">
        <v>26</v>
      </c>
      <c r="H1075" s="5" t="s">
        <v>63</v>
      </c>
      <c r="I1075" s="5" t="s">
        <v>39</v>
      </c>
      <c r="J1075" s="5" t="s">
        <v>33</v>
      </c>
      <c r="K1075" s="5" t="s">
        <v>54</v>
      </c>
      <c r="L1075" s="5" t="s">
        <v>62</v>
      </c>
      <c r="M1075" s="7">
        <v>3</v>
      </c>
      <c r="N1075" s="8">
        <v>36.659999999999997</v>
      </c>
      <c r="O1075" s="8">
        <f>SalesDataTable[[#This Row],[Units Sold]]*SalesDataTable[[#This Row],[Unit Price]]</f>
        <v>109.97999999999999</v>
      </c>
      <c r="P1075" s="9">
        <v>0</v>
      </c>
      <c r="Q1075" s="21">
        <f>SalesDataTable[[#This Row],[Units Sold]]*SalesDataTable[[#This Row],[Unit Price]]*SalesDataTable[[#This Row],[Discount %]]</f>
        <v>0</v>
      </c>
      <c r="R1075" s="8">
        <v>13.55</v>
      </c>
      <c r="S1075" s="8">
        <f t="shared" si="64"/>
        <v>109.97999999999999</v>
      </c>
      <c r="T1075" s="8">
        <f t="shared" si="65"/>
        <v>40.650000000000006</v>
      </c>
      <c r="U1075" s="8">
        <f t="shared" si="66"/>
        <v>69.329999999999984</v>
      </c>
      <c r="V1075" s="10">
        <f t="shared" si="67"/>
        <v>0.63038734315330047</v>
      </c>
    </row>
    <row r="1076" spans="1:22" ht="15.6" x14ac:dyDescent="0.3">
      <c r="A1076" s="3">
        <v>855</v>
      </c>
      <c r="B1076" s="4">
        <v>46185</v>
      </c>
      <c r="C1076" s="5">
        <f>YEAR(SalesDataTable[[#This Row],[Order Date]])</f>
        <v>2026</v>
      </c>
      <c r="D1076" s="6" t="str">
        <f>"Q"&amp;ROUNDUP(MONTH(SalesDataTable[[#This Row],[Order Date]])/3,0)</f>
        <v>Q2</v>
      </c>
      <c r="E1076" s="5">
        <f>MONTH(SalesDataTable[[#This Row],[Order Date]])</f>
        <v>6</v>
      </c>
      <c r="F1076" s="6" t="str">
        <f>TEXT(SalesDataTable[[#This Row],[Order Date]],"MMM")</f>
        <v>Jun</v>
      </c>
      <c r="G1076" s="5" t="s">
        <v>26</v>
      </c>
      <c r="H1076" s="5" t="s">
        <v>47</v>
      </c>
      <c r="I1076" s="5" t="s">
        <v>22</v>
      </c>
      <c r="J1076" s="5" t="s">
        <v>36</v>
      </c>
      <c r="K1076" s="5" t="s">
        <v>34</v>
      </c>
      <c r="L1076" s="5" t="s">
        <v>35</v>
      </c>
      <c r="M1076" s="7">
        <v>1</v>
      </c>
      <c r="N1076" s="8">
        <v>36.299999999999997</v>
      </c>
      <c r="O1076" s="8">
        <f>SalesDataTable[[#This Row],[Units Sold]]*SalesDataTable[[#This Row],[Unit Price]]</f>
        <v>36.299999999999997</v>
      </c>
      <c r="P1076" s="9">
        <v>0.1</v>
      </c>
      <c r="Q1076" s="21">
        <f>SalesDataTable[[#This Row],[Units Sold]]*SalesDataTable[[#This Row],[Unit Price]]*SalesDataTable[[#This Row],[Discount %]]</f>
        <v>3.63</v>
      </c>
      <c r="R1076" s="8">
        <v>13.69</v>
      </c>
      <c r="S1076" s="8">
        <f t="shared" si="64"/>
        <v>32.67</v>
      </c>
      <c r="T1076" s="8">
        <f t="shared" si="65"/>
        <v>13.69</v>
      </c>
      <c r="U1076" s="8">
        <f t="shared" si="66"/>
        <v>18.980000000000004</v>
      </c>
      <c r="V1076" s="10">
        <f t="shared" si="67"/>
        <v>0.58096112641567199</v>
      </c>
    </row>
    <row r="1077" spans="1:22" ht="15.6" x14ac:dyDescent="0.3">
      <c r="A1077" s="3">
        <v>1612</v>
      </c>
      <c r="B1077" s="4">
        <v>46185</v>
      </c>
      <c r="C1077" s="5">
        <f>YEAR(SalesDataTable[[#This Row],[Order Date]])</f>
        <v>2026</v>
      </c>
      <c r="D1077" s="6" t="str">
        <f>"Q"&amp;ROUNDUP(MONTH(SalesDataTable[[#This Row],[Order Date]])/3,0)</f>
        <v>Q2</v>
      </c>
      <c r="E1077" s="5">
        <f>MONTH(SalesDataTable[[#This Row],[Order Date]])</f>
        <v>6</v>
      </c>
      <c r="F1077" s="6" t="str">
        <f>TEXT(SalesDataTable[[#This Row],[Order Date]],"MMM")</f>
        <v>Jun</v>
      </c>
      <c r="G1077" s="5" t="s">
        <v>31</v>
      </c>
      <c r="H1077" s="5" t="s">
        <v>72</v>
      </c>
      <c r="I1077" s="5" t="s">
        <v>22</v>
      </c>
      <c r="J1077" s="5" t="s">
        <v>33</v>
      </c>
      <c r="K1077" s="5" t="s">
        <v>43</v>
      </c>
      <c r="L1077" s="5" t="s">
        <v>71</v>
      </c>
      <c r="M1077" s="7">
        <v>2</v>
      </c>
      <c r="N1077" s="8">
        <v>120.64</v>
      </c>
      <c r="O1077" s="8">
        <f>SalesDataTable[[#This Row],[Units Sold]]*SalesDataTable[[#This Row],[Unit Price]]</f>
        <v>241.28</v>
      </c>
      <c r="P1077" s="9">
        <v>0</v>
      </c>
      <c r="Q1077" s="21">
        <f>SalesDataTable[[#This Row],[Units Sold]]*SalesDataTable[[#This Row],[Unit Price]]*SalesDataTable[[#This Row],[Discount %]]</f>
        <v>0</v>
      </c>
      <c r="R1077" s="8">
        <v>61.66</v>
      </c>
      <c r="S1077" s="8">
        <f t="shared" si="64"/>
        <v>241.28</v>
      </c>
      <c r="T1077" s="8">
        <f t="shared" si="65"/>
        <v>123.32</v>
      </c>
      <c r="U1077" s="8">
        <f t="shared" si="66"/>
        <v>117.96000000000001</v>
      </c>
      <c r="V1077" s="10">
        <f t="shared" si="67"/>
        <v>0.48889257294429711</v>
      </c>
    </row>
    <row r="1078" spans="1:22" ht="15.6" x14ac:dyDescent="0.3">
      <c r="A1078" s="3">
        <v>1704</v>
      </c>
      <c r="B1078" s="4">
        <v>46185</v>
      </c>
      <c r="C1078" s="5">
        <f>YEAR(SalesDataTable[[#This Row],[Order Date]])</f>
        <v>2026</v>
      </c>
      <c r="D1078" s="6" t="str">
        <f>"Q"&amp;ROUNDUP(MONTH(SalesDataTable[[#This Row],[Order Date]])/3,0)</f>
        <v>Q2</v>
      </c>
      <c r="E1078" s="5">
        <f>MONTH(SalesDataTable[[#This Row],[Order Date]])</f>
        <v>6</v>
      </c>
      <c r="F1078" s="6" t="str">
        <f>TEXT(SalesDataTable[[#This Row],[Order Date]],"MMM")</f>
        <v>Jun</v>
      </c>
      <c r="G1078" s="5" t="s">
        <v>31</v>
      </c>
      <c r="H1078" s="5" t="s">
        <v>72</v>
      </c>
      <c r="I1078" s="5" t="s">
        <v>22</v>
      </c>
      <c r="J1078" s="5" t="s">
        <v>23</v>
      </c>
      <c r="K1078" s="5" t="s">
        <v>34</v>
      </c>
      <c r="L1078" s="5" t="s">
        <v>52</v>
      </c>
      <c r="M1078" s="7">
        <v>1</v>
      </c>
      <c r="N1078" s="8">
        <v>47.07</v>
      </c>
      <c r="O1078" s="8">
        <f>SalesDataTable[[#This Row],[Units Sold]]*SalesDataTable[[#This Row],[Unit Price]]</f>
        <v>47.07</v>
      </c>
      <c r="P1078" s="9">
        <v>0</v>
      </c>
      <c r="Q1078" s="21">
        <f>SalesDataTable[[#This Row],[Units Sold]]*SalesDataTable[[#This Row],[Unit Price]]*SalesDataTable[[#This Row],[Discount %]]</f>
        <v>0</v>
      </c>
      <c r="R1078" s="8">
        <v>18.7</v>
      </c>
      <c r="S1078" s="8">
        <f t="shared" si="64"/>
        <v>47.07</v>
      </c>
      <c r="T1078" s="8">
        <f t="shared" si="65"/>
        <v>18.7</v>
      </c>
      <c r="U1078" s="8">
        <f t="shared" si="66"/>
        <v>28.37</v>
      </c>
      <c r="V1078" s="10">
        <f t="shared" si="67"/>
        <v>0.60271935415338862</v>
      </c>
    </row>
    <row r="1079" spans="1:22" ht="15.6" x14ac:dyDescent="0.3">
      <c r="A1079" s="3">
        <v>1857</v>
      </c>
      <c r="B1079" s="4">
        <v>46185</v>
      </c>
      <c r="C1079" s="5">
        <f>YEAR(SalesDataTable[[#This Row],[Order Date]])</f>
        <v>2026</v>
      </c>
      <c r="D1079" s="6" t="str">
        <f>"Q"&amp;ROUNDUP(MONTH(SalesDataTable[[#This Row],[Order Date]])/3,0)</f>
        <v>Q2</v>
      </c>
      <c r="E1079" s="5">
        <f>MONTH(SalesDataTable[[#This Row],[Order Date]])</f>
        <v>6</v>
      </c>
      <c r="F1079" s="6" t="str">
        <f>TEXT(SalesDataTable[[#This Row],[Order Date]],"MMM")</f>
        <v>Jun</v>
      </c>
      <c r="G1079" s="5" t="s">
        <v>31</v>
      </c>
      <c r="H1079" s="5" t="s">
        <v>38</v>
      </c>
      <c r="I1079" s="5" t="s">
        <v>48</v>
      </c>
      <c r="J1079" s="5" t="s">
        <v>36</v>
      </c>
      <c r="K1079" s="5" t="s">
        <v>29</v>
      </c>
      <c r="L1079" s="5" t="s">
        <v>57</v>
      </c>
      <c r="M1079" s="7">
        <v>2</v>
      </c>
      <c r="N1079" s="8">
        <v>154.94</v>
      </c>
      <c r="O1079" s="8">
        <f>SalesDataTable[[#This Row],[Units Sold]]*SalesDataTable[[#This Row],[Unit Price]]</f>
        <v>309.88</v>
      </c>
      <c r="P1079" s="9">
        <v>0.05</v>
      </c>
      <c r="Q1079" s="21">
        <f>SalesDataTable[[#This Row],[Units Sold]]*SalesDataTable[[#This Row],[Unit Price]]*SalesDataTable[[#This Row],[Discount %]]</f>
        <v>15.494</v>
      </c>
      <c r="R1079" s="8">
        <v>77.260000000000005</v>
      </c>
      <c r="S1079" s="8">
        <f t="shared" si="64"/>
        <v>294.38599999999997</v>
      </c>
      <c r="T1079" s="8">
        <f t="shared" si="65"/>
        <v>154.52000000000001</v>
      </c>
      <c r="U1079" s="8">
        <f t="shared" si="66"/>
        <v>139.86599999999996</v>
      </c>
      <c r="V1079" s="10">
        <f t="shared" si="67"/>
        <v>0.47511090880680457</v>
      </c>
    </row>
    <row r="1080" spans="1:22" ht="15.6" x14ac:dyDescent="0.3">
      <c r="A1080" s="3">
        <v>1888</v>
      </c>
      <c r="B1080" s="4">
        <v>46185</v>
      </c>
      <c r="C1080" s="5">
        <f>YEAR(SalesDataTable[[#This Row],[Order Date]])</f>
        <v>2026</v>
      </c>
      <c r="D1080" s="6" t="str">
        <f>"Q"&amp;ROUNDUP(MONTH(SalesDataTable[[#This Row],[Order Date]])/3,0)</f>
        <v>Q2</v>
      </c>
      <c r="E1080" s="5">
        <f>MONTH(SalesDataTable[[#This Row],[Order Date]])</f>
        <v>6</v>
      </c>
      <c r="F1080" s="6" t="str">
        <f>TEXT(SalesDataTable[[#This Row],[Order Date]],"MMM")</f>
        <v>Jun</v>
      </c>
      <c r="G1080" s="5" t="s">
        <v>26</v>
      </c>
      <c r="H1080" s="5" t="s">
        <v>63</v>
      </c>
      <c r="I1080" s="5" t="s">
        <v>22</v>
      </c>
      <c r="J1080" s="5" t="s">
        <v>23</v>
      </c>
      <c r="K1080" s="5" t="s">
        <v>34</v>
      </c>
      <c r="L1080" s="5" t="s">
        <v>52</v>
      </c>
      <c r="M1080" s="7">
        <v>1</v>
      </c>
      <c r="N1080" s="8">
        <v>45.97</v>
      </c>
      <c r="O1080" s="8">
        <f>SalesDataTable[[#This Row],[Units Sold]]*SalesDataTable[[#This Row],[Unit Price]]</f>
        <v>45.97</v>
      </c>
      <c r="P1080" s="9">
        <v>0.05</v>
      </c>
      <c r="Q1080" s="21">
        <f>SalesDataTable[[#This Row],[Units Sold]]*SalesDataTable[[#This Row],[Unit Price]]*SalesDataTable[[#This Row],[Discount %]]</f>
        <v>2.2985000000000002</v>
      </c>
      <c r="R1080" s="8">
        <v>18.41</v>
      </c>
      <c r="S1080" s="8">
        <f t="shared" si="64"/>
        <v>43.671499999999995</v>
      </c>
      <c r="T1080" s="8">
        <f t="shared" si="65"/>
        <v>18.41</v>
      </c>
      <c r="U1080" s="8">
        <f t="shared" si="66"/>
        <v>25.261499999999995</v>
      </c>
      <c r="V1080" s="10">
        <f t="shared" si="67"/>
        <v>0.57844360738696854</v>
      </c>
    </row>
    <row r="1081" spans="1:22" ht="15.6" x14ac:dyDescent="0.3">
      <c r="A1081" s="3">
        <v>2683</v>
      </c>
      <c r="B1081" s="4">
        <v>46185</v>
      </c>
      <c r="C1081" s="5">
        <f>YEAR(SalesDataTable[[#This Row],[Order Date]])</f>
        <v>2026</v>
      </c>
      <c r="D1081" s="6" t="str">
        <f>"Q"&amp;ROUNDUP(MONTH(SalesDataTable[[#This Row],[Order Date]])/3,0)</f>
        <v>Q2</v>
      </c>
      <c r="E1081" s="5">
        <f>MONTH(SalesDataTable[[#This Row],[Order Date]])</f>
        <v>6</v>
      </c>
      <c r="F1081" s="6" t="str">
        <f>TEXT(SalesDataTable[[#This Row],[Order Date]],"MMM")</f>
        <v>Jun</v>
      </c>
      <c r="G1081" s="5" t="s">
        <v>40</v>
      </c>
      <c r="H1081" s="5" t="s">
        <v>53</v>
      </c>
      <c r="I1081" s="5" t="s">
        <v>22</v>
      </c>
      <c r="J1081" s="5" t="s">
        <v>23</v>
      </c>
      <c r="K1081" s="5" t="s">
        <v>43</v>
      </c>
      <c r="L1081" s="5" t="s">
        <v>49</v>
      </c>
      <c r="M1081" s="7">
        <v>1</v>
      </c>
      <c r="N1081" s="8">
        <v>198.64</v>
      </c>
      <c r="O1081" s="8">
        <f>SalesDataTable[[#This Row],[Units Sold]]*SalesDataTable[[#This Row],[Unit Price]]</f>
        <v>198.64</v>
      </c>
      <c r="P1081" s="9">
        <v>0.05</v>
      </c>
      <c r="Q1081" s="21">
        <f>SalesDataTable[[#This Row],[Units Sold]]*SalesDataTable[[#This Row],[Unit Price]]*SalesDataTable[[#This Row],[Discount %]]</f>
        <v>9.9320000000000004</v>
      </c>
      <c r="R1081" s="8">
        <v>101.89</v>
      </c>
      <c r="S1081" s="8">
        <f t="shared" si="64"/>
        <v>188.70799999999997</v>
      </c>
      <c r="T1081" s="8">
        <f t="shared" si="65"/>
        <v>101.89</v>
      </c>
      <c r="U1081" s="8">
        <f t="shared" si="66"/>
        <v>86.817999999999969</v>
      </c>
      <c r="V1081" s="10">
        <f t="shared" si="67"/>
        <v>0.46006528605040581</v>
      </c>
    </row>
    <row r="1082" spans="1:22" ht="15.6" x14ac:dyDescent="0.3">
      <c r="A1082" s="3">
        <v>4211</v>
      </c>
      <c r="B1082" s="4">
        <v>46185</v>
      </c>
      <c r="C1082" s="5">
        <f>YEAR(SalesDataTable[[#This Row],[Order Date]])</f>
        <v>2026</v>
      </c>
      <c r="D1082" s="6" t="str">
        <f>"Q"&amp;ROUNDUP(MONTH(SalesDataTable[[#This Row],[Order Date]])/3,0)</f>
        <v>Q2</v>
      </c>
      <c r="E1082" s="5">
        <f>MONTH(SalesDataTable[[#This Row],[Order Date]])</f>
        <v>6</v>
      </c>
      <c r="F1082" s="6" t="str">
        <f>TEXT(SalesDataTable[[#This Row],[Order Date]],"MMM")</f>
        <v>Jun</v>
      </c>
      <c r="G1082" s="5" t="s">
        <v>31</v>
      </c>
      <c r="H1082" s="5" t="s">
        <v>38</v>
      </c>
      <c r="I1082" s="5" t="s">
        <v>22</v>
      </c>
      <c r="J1082" s="5" t="s">
        <v>33</v>
      </c>
      <c r="K1082" s="5" t="s">
        <v>34</v>
      </c>
      <c r="L1082" s="5" t="s">
        <v>68</v>
      </c>
      <c r="M1082" s="7">
        <v>5</v>
      </c>
      <c r="N1082" s="8">
        <v>168.57</v>
      </c>
      <c r="O1082" s="8">
        <f>SalesDataTable[[#This Row],[Units Sold]]*SalesDataTable[[#This Row],[Unit Price]]</f>
        <v>842.84999999999991</v>
      </c>
      <c r="P1082" s="9">
        <v>0</v>
      </c>
      <c r="Q1082" s="21">
        <f>SalesDataTable[[#This Row],[Units Sold]]*SalesDataTable[[#This Row],[Unit Price]]*SalesDataTable[[#This Row],[Discount %]]</f>
        <v>0</v>
      </c>
      <c r="R1082" s="8">
        <v>88.65</v>
      </c>
      <c r="S1082" s="8">
        <f t="shared" si="64"/>
        <v>842.84999999999991</v>
      </c>
      <c r="T1082" s="8">
        <f t="shared" si="65"/>
        <v>443.25</v>
      </c>
      <c r="U1082" s="8">
        <f t="shared" si="66"/>
        <v>399.59999999999991</v>
      </c>
      <c r="V1082" s="10">
        <f t="shared" si="67"/>
        <v>0.47410571276027758</v>
      </c>
    </row>
    <row r="1083" spans="1:22" ht="15.6" x14ac:dyDescent="0.3">
      <c r="A1083" s="3">
        <v>4353</v>
      </c>
      <c r="B1083" s="4">
        <v>46185</v>
      </c>
      <c r="C1083" s="5">
        <f>YEAR(SalesDataTable[[#This Row],[Order Date]])</f>
        <v>2026</v>
      </c>
      <c r="D1083" s="6" t="str">
        <f>"Q"&amp;ROUNDUP(MONTH(SalesDataTable[[#This Row],[Order Date]])/3,0)</f>
        <v>Q2</v>
      </c>
      <c r="E1083" s="5">
        <f>MONTH(SalesDataTable[[#This Row],[Order Date]])</f>
        <v>6</v>
      </c>
      <c r="F1083" s="6" t="str">
        <f>TEXT(SalesDataTable[[#This Row],[Order Date]],"MMM")</f>
        <v>Jun</v>
      </c>
      <c r="G1083" s="5" t="s">
        <v>26</v>
      </c>
      <c r="H1083" s="5" t="s">
        <v>47</v>
      </c>
      <c r="I1083" s="5" t="s">
        <v>39</v>
      </c>
      <c r="J1083" s="5" t="s">
        <v>33</v>
      </c>
      <c r="K1083" s="5" t="s">
        <v>34</v>
      </c>
      <c r="L1083" s="5" t="s">
        <v>35</v>
      </c>
      <c r="M1083" s="7">
        <v>1</v>
      </c>
      <c r="N1083" s="8">
        <v>36.65</v>
      </c>
      <c r="O1083" s="8">
        <f>SalesDataTable[[#This Row],[Units Sold]]*SalesDataTable[[#This Row],[Unit Price]]</f>
        <v>36.65</v>
      </c>
      <c r="P1083" s="9">
        <v>0</v>
      </c>
      <c r="Q1083" s="21">
        <f>SalesDataTable[[#This Row],[Units Sold]]*SalesDataTable[[#This Row],[Unit Price]]*SalesDataTable[[#This Row],[Discount %]]</f>
        <v>0</v>
      </c>
      <c r="R1083" s="8">
        <v>13.97</v>
      </c>
      <c r="S1083" s="8">
        <f t="shared" si="64"/>
        <v>36.65</v>
      </c>
      <c r="T1083" s="8">
        <f t="shared" si="65"/>
        <v>13.97</v>
      </c>
      <c r="U1083" s="8">
        <f t="shared" si="66"/>
        <v>22.68</v>
      </c>
      <c r="V1083" s="10">
        <f t="shared" si="67"/>
        <v>0.61882673942701227</v>
      </c>
    </row>
    <row r="1084" spans="1:22" ht="15.6" x14ac:dyDescent="0.3">
      <c r="A1084" s="3">
        <v>5020</v>
      </c>
      <c r="B1084" s="4">
        <v>46185</v>
      </c>
      <c r="C1084" s="5">
        <f>YEAR(SalesDataTable[[#This Row],[Order Date]])</f>
        <v>2026</v>
      </c>
      <c r="D1084" s="6" t="str">
        <f>"Q"&amp;ROUNDUP(MONTH(SalesDataTable[[#This Row],[Order Date]])/3,0)</f>
        <v>Q2</v>
      </c>
      <c r="E1084" s="5">
        <f>MONTH(SalesDataTable[[#This Row],[Order Date]])</f>
        <v>6</v>
      </c>
      <c r="F1084" s="6" t="str">
        <f>TEXT(SalesDataTable[[#This Row],[Order Date]],"MMM")</f>
        <v>Jun</v>
      </c>
      <c r="G1084" s="5" t="s">
        <v>31</v>
      </c>
      <c r="H1084" s="5" t="s">
        <v>45</v>
      </c>
      <c r="I1084" s="5" t="s">
        <v>39</v>
      </c>
      <c r="J1084" s="5" t="s">
        <v>23</v>
      </c>
      <c r="K1084" s="5" t="s">
        <v>34</v>
      </c>
      <c r="L1084" s="5" t="s">
        <v>35</v>
      </c>
      <c r="M1084" s="7">
        <v>2</v>
      </c>
      <c r="N1084" s="8">
        <v>35.450000000000003</v>
      </c>
      <c r="O1084" s="8">
        <f>SalesDataTable[[#This Row],[Units Sold]]*SalesDataTable[[#This Row],[Unit Price]]</f>
        <v>70.900000000000006</v>
      </c>
      <c r="P1084" s="9">
        <v>0.05</v>
      </c>
      <c r="Q1084" s="21">
        <f>SalesDataTable[[#This Row],[Units Sold]]*SalesDataTable[[#This Row],[Unit Price]]*SalesDataTable[[#This Row],[Discount %]]</f>
        <v>3.5450000000000004</v>
      </c>
      <c r="R1084" s="8">
        <v>13.39</v>
      </c>
      <c r="S1084" s="8">
        <f t="shared" si="64"/>
        <v>67.355000000000004</v>
      </c>
      <c r="T1084" s="8">
        <f t="shared" si="65"/>
        <v>26.78</v>
      </c>
      <c r="U1084" s="8">
        <f t="shared" si="66"/>
        <v>40.575000000000003</v>
      </c>
      <c r="V1084" s="10">
        <f t="shared" si="67"/>
        <v>0.60240516665429444</v>
      </c>
    </row>
    <row r="1085" spans="1:22" ht="15.6" x14ac:dyDescent="0.3">
      <c r="A1085" s="3">
        <v>564</v>
      </c>
      <c r="B1085" s="4">
        <v>46186</v>
      </c>
      <c r="C1085" s="5">
        <f>YEAR(SalesDataTable[[#This Row],[Order Date]])</f>
        <v>2026</v>
      </c>
      <c r="D1085" s="6" t="str">
        <f>"Q"&amp;ROUNDUP(MONTH(SalesDataTable[[#This Row],[Order Date]])/3,0)</f>
        <v>Q2</v>
      </c>
      <c r="E1085" s="5">
        <f>MONTH(SalesDataTable[[#This Row],[Order Date]])</f>
        <v>6</v>
      </c>
      <c r="F1085" s="6" t="str">
        <f>TEXT(SalesDataTable[[#This Row],[Order Date]],"MMM")</f>
        <v>Jun</v>
      </c>
      <c r="G1085" s="5" t="s">
        <v>31</v>
      </c>
      <c r="H1085" s="5" t="s">
        <v>45</v>
      </c>
      <c r="I1085" s="5" t="s">
        <v>39</v>
      </c>
      <c r="J1085" s="5" t="s">
        <v>33</v>
      </c>
      <c r="K1085" s="5" t="s">
        <v>34</v>
      </c>
      <c r="L1085" s="5" t="s">
        <v>52</v>
      </c>
      <c r="M1085" s="7">
        <v>3</v>
      </c>
      <c r="N1085" s="8">
        <v>45.82</v>
      </c>
      <c r="O1085" s="8">
        <f>SalesDataTable[[#This Row],[Units Sold]]*SalesDataTable[[#This Row],[Unit Price]]</f>
        <v>137.46</v>
      </c>
      <c r="P1085" s="9">
        <v>0.1</v>
      </c>
      <c r="Q1085" s="21">
        <f>SalesDataTable[[#This Row],[Units Sold]]*SalesDataTable[[#This Row],[Unit Price]]*SalesDataTable[[#This Row],[Discount %]]</f>
        <v>13.746000000000002</v>
      </c>
      <c r="R1085" s="8">
        <v>18.61</v>
      </c>
      <c r="S1085" s="8">
        <f t="shared" si="64"/>
        <v>123.71400000000001</v>
      </c>
      <c r="T1085" s="8">
        <f t="shared" si="65"/>
        <v>55.83</v>
      </c>
      <c r="U1085" s="8">
        <f t="shared" si="66"/>
        <v>67.884000000000015</v>
      </c>
      <c r="V1085" s="10">
        <f t="shared" si="67"/>
        <v>0.54871720258014456</v>
      </c>
    </row>
    <row r="1086" spans="1:22" ht="15.6" x14ac:dyDescent="0.3">
      <c r="A1086" s="3">
        <v>736</v>
      </c>
      <c r="B1086" s="4">
        <v>46186</v>
      </c>
      <c r="C1086" s="5">
        <f>YEAR(SalesDataTable[[#This Row],[Order Date]])</f>
        <v>2026</v>
      </c>
      <c r="D1086" s="6" t="str">
        <f>"Q"&amp;ROUNDUP(MONTH(SalesDataTable[[#This Row],[Order Date]])/3,0)</f>
        <v>Q2</v>
      </c>
      <c r="E1086" s="5">
        <f>MONTH(SalesDataTable[[#This Row],[Order Date]])</f>
        <v>6</v>
      </c>
      <c r="F1086" s="6" t="str">
        <f>TEXT(SalesDataTable[[#This Row],[Order Date]],"MMM")</f>
        <v>Jun</v>
      </c>
      <c r="G1086" s="5" t="s">
        <v>40</v>
      </c>
      <c r="H1086" s="5" t="s">
        <v>67</v>
      </c>
      <c r="I1086" s="5" t="s">
        <v>39</v>
      </c>
      <c r="J1086" s="5" t="s">
        <v>36</v>
      </c>
      <c r="K1086" s="5" t="s">
        <v>29</v>
      </c>
      <c r="L1086" s="5" t="s">
        <v>57</v>
      </c>
      <c r="M1086" s="7">
        <v>1</v>
      </c>
      <c r="N1086" s="8">
        <v>152.78</v>
      </c>
      <c r="O1086" s="8">
        <f>SalesDataTable[[#This Row],[Units Sold]]*SalesDataTable[[#This Row],[Unit Price]]</f>
        <v>152.78</v>
      </c>
      <c r="P1086" s="9">
        <v>0</v>
      </c>
      <c r="Q1086" s="21">
        <f>SalesDataTable[[#This Row],[Units Sold]]*SalesDataTable[[#This Row],[Unit Price]]*SalesDataTable[[#This Row],[Discount %]]</f>
        <v>0</v>
      </c>
      <c r="R1086" s="8">
        <v>78.540000000000006</v>
      </c>
      <c r="S1086" s="8">
        <f t="shared" si="64"/>
        <v>152.78</v>
      </c>
      <c r="T1086" s="8">
        <f t="shared" si="65"/>
        <v>78.540000000000006</v>
      </c>
      <c r="U1086" s="8">
        <f t="shared" si="66"/>
        <v>74.239999999999995</v>
      </c>
      <c r="V1086" s="10">
        <f t="shared" si="67"/>
        <v>0.48592747741851022</v>
      </c>
    </row>
    <row r="1087" spans="1:22" ht="15.6" x14ac:dyDescent="0.3">
      <c r="A1087" s="3">
        <v>1300</v>
      </c>
      <c r="B1087" s="4">
        <v>46186</v>
      </c>
      <c r="C1087" s="5">
        <f>YEAR(SalesDataTable[[#This Row],[Order Date]])</f>
        <v>2026</v>
      </c>
      <c r="D1087" s="6" t="str">
        <f>"Q"&amp;ROUNDUP(MONTH(SalesDataTable[[#This Row],[Order Date]])/3,0)</f>
        <v>Q2</v>
      </c>
      <c r="E1087" s="5">
        <f>MONTH(SalesDataTable[[#This Row],[Order Date]])</f>
        <v>6</v>
      </c>
      <c r="F1087" s="6" t="str">
        <f>TEXT(SalesDataTable[[#This Row],[Order Date]],"MMM")</f>
        <v>Jun</v>
      </c>
      <c r="G1087" s="5" t="s">
        <v>26</v>
      </c>
      <c r="H1087" s="5" t="s">
        <v>47</v>
      </c>
      <c r="I1087" s="5" t="s">
        <v>22</v>
      </c>
      <c r="J1087" s="5" t="s">
        <v>33</v>
      </c>
      <c r="K1087" s="5" t="s">
        <v>24</v>
      </c>
      <c r="L1087" s="5" t="s">
        <v>42</v>
      </c>
      <c r="M1087" s="7">
        <v>1</v>
      </c>
      <c r="N1087" s="8">
        <v>49.76</v>
      </c>
      <c r="O1087" s="8">
        <f>SalesDataTable[[#This Row],[Units Sold]]*SalesDataTable[[#This Row],[Unit Price]]</f>
        <v>49.76</v>
      </c>
      <c r="P1087" s="9">
        <v>0.05</v>
      </c>
      <c r="Q1087" s="21">
        <f>SalesDataTable[[#This Row],[Units Sold]]*SalesDataTable[[#This Row],[Unit Price]]*SalesDataTable[[#This Row],[Discount %]]</f>
        <v>2.488</v>
      </c>
      <c r="R1087" s="8">
        <v>22.58</v>
      </c>
      <c r="S1087" s="8">
        <f t="shared" si="64"/>
        <v>47.271999999999998</v>
      </c>
      <c r="T1087" s="8">
        <f t="shared" si="65"/>
        <v>22.58</v>
      </c>
      <c r="U1087" s="8">
        <f t="shared" si="66"/>
        <v>24.692</v>
      </c>
      <c r="V1087" s="10">
        <f t="shared" si="67"/>
        <v>0.52233880521238796</v>
      </c>
    </row>
    <row r="1088" spans="1:22" ht="15.6" x14ac:dyDescent="0.3">
      <c r="A1088" s="3">
        <v>1948</v>
      </c>
      <c r="B1088" s="4">
        <v>46186</v>
      </c>
      <c r="C1088" s="5">
        <f>YEAR(SalesDataTable[[#This Row],[Order Date]])</f>
        <v>2026</v>
      </c>
      <c r="D1088" s="6" t="str">
        <f>"Q"&amp;ROUNDUP(MONTH(SalesDataTable[[#This Row],[Order Date]])/3,0)</f>
        <v>Q2</v>
      </c>
      <c r="E1088" s="5">
        <f>MONTH(SalesDataTable[[#This Row],[Order Date]])</f>
        <v>6</v>
      </c>
      <c r="F1088" s="6" t="str">
        <f>TEXT(SalesDataTable[[#This Row],[Order Date]],"MMM")</f>
        <v>Jun</v>
      </c>
      <c r="G1088" s="5" t="s">
        <v>40</v>
      </c>
      <c r="H1088" s="5" t="s">
        <v>53</v>
      </c>
      <c r="I1088" s="5" t="s">
        <v>39</v>
      </c>
      <c r="J1088" s="5" t="s">
        <v>33</v>
      </c>
      <c r="K1088" s="5" t="s">
        <v>29</v>
      </c>
      <c r="L1088" s="5" t="s">
        <v>57</v>
      </c>
      <c r="M1088" s="7">
        <v>1</v>
      </c>
      <c r="N1088" s="8">
        <v>157.6</v>
      </c>
      <c r="O1088" s="8">
        <f>SalesDataTable[[#This Row],[Units Sold]]*SalesDataTable[[#This Row],[Unit Price]]</f>
        <v>157.6</v>
      </c>
      <c r="P1088" s="9">
        <v>0.05</v>
      </c>
      <c r="Q1088" s="21">
        <f>SalesDataTable[[#This Row],[Units Sold]]*SalesDataTable[[#This Row],[Unit Price]]*SalesDataTable[[#This Row],[Discount %]]</f>
        <v>7.88</v>
      </c>
      <c r="R1088" s="8">
        <v>79.34</v>
      </c>
      <c r="S1088" s="8">
        <f t="shared" si="64"/>
        <v>149.72</v>
      </c>
      <c r="T1088" s="8">
        <f t="shared" si="65"/>
        <v>79.34</v>
      </c>
      <c r="U1088" s="8">
        <f t="shared" si="66"/>
        <v>70.38</v>
      </c>
      <c r="V1088" s="10">
        <f t="shared" si="67"/>
        <v>0.47007747795885652</v>
      </c>
    </row>
    <row r="1089" spans="1:22" ht="15.6" x14ac:dyDescent="0.3">
      <c r="A1089" s="3">
        <v>2272</v>
      </c>
      <c r="B1089" s="4">
        <v>46186</v>
      </c>
      <c r="C1089" s="5">
        <f>YEAR(SalesDataTable[[#This Row],[Order Date]])</f>
        <v>2026</v>
      </c>
      <c r="D1089" s="6" t="str">
        <f>"Q"&amp;ROUNDUP(MONTH(SalesDataTable[[#This Row],[Order Date]])/3,0)</f>
        <v>Q2</v>
      </c>
      <c r="E1089" s="5">
        <f>MONTH(SalesDataTable[[#This Row],[Order Date]])</f>
        <v>6</v>
      </c>
      <c r="F1089" s="6" t="str">
        <f>TEXT(SalesDataTable[[#This Row],[Order Date]],"MMM")</f>
        <v>Jun</v>
      </c>
      <c r="G1089" s="5" t="s">
        <v>40</v>
      </c>
      <c r="H1089" s="5" t="s">
        <v>53</v>
      </c>
      <c r="I1089" s="5" t="s">
        <v>22</v>
      </c>
      <c r="J1089" s="5" t="s">
        <v>23</v>
      </c>
      <c r="K1089" s="5" t="s">
        <v>54</v>
      </c>
      <c r="L1089" s="5" t="s">
        <v>58</v>
      </c>
      <c r="M1089" s="7">
        <v>1</v>
      </c>
      <c r="N1089" s="8">
        <v>125.01</v>
      </c>
      <c r="O1089" s="8">
        <f>SalesDataTable[[#This Row],[Units Sold]]*SalesDataTable[[#This Row],[Unit Price]]</f>
        <v>125.01</v>
      </c>
      <c r="P1089" s="9">
        <v>0.15</v>
      </c>
      <c r="Q1089" s="21">
        <f>SalesDataTable[[#This Row],[Units Sold]]*SalesDataTable[[#This Row],[Unit Price]]*SalesDataTable[[#This Row],[Discount %]]</f>
        <v>18.7515</v>
      </c>
      <c r="R1089" s="8">
        <v>70.39</v>
      </c>
      <c r="S1089" s="8">
        <f t="shared" si="64"/>
        <v>106.2585</v>
      </c>
      <c r="T1089" s="8">
        <f t="shared" si="65"/>
        <v>70.39</v>
      </c>
      <c r="U1089" s="8">
        <f t="shared" si="66"/>
        <v>35.868499999999997</v>
      </c>
      <c r="V1089" s="10">
        <f t="shared" si="67"/>
        <v>0.33755887764272974</v>
      </c>
    </row>
    <row r="1090" spans="1:22" ht="15.6" x14ac:dyDescent="0.3">
      <c r="A1090" s="3">
        <v>2680</v>
      </c>
      <c r="B1090" s="4">
        <v>46186</v>
      </c>
      <c r="C1090" s="5">
        <f>YEAR(SalesDataTable[[#This Row],[Order Date]])</f>
        <v>2026</v>
      </c>
      <c r="D1090" s="6" t="str">
        <f>"Q"&amp;ROUNDUP(MONTH(SalesDataTable[[#This Row],[Order Date]])/3,0)</f>
        <v>Q2</v>
      </c>
      <c r="E1090" s="5">
        <f>MONTH(SalesDataTable[[#This Row],[Order Date]])</f>
        <v>6</v>
      </c>
      <c r="F1090" s="6" t="str">
        <f>TEXT(SalesDataTable[[#This Row],[Order Date]],"MMM")</f>
        <v>Jun</v>
      </c>
      <c r="G1090" s="5" t="s">
        <v>26</v>
      </c>
      <c r="H1090" s="5" t="s">
        <v>69</v>
      </c>
      <c r="I1090" s="5" t="s">
        <v>22</v>
      </c>
      <c r="J1090" s="5" t="s">
        <v>23</v>
      </c>
      <c r="K1090" s="5" t="s">
        <v>29</v>
      </c>
      <c r="L1090" s="5" t="s">
        <v>30</v>
      </c>
      <c r="M1090" s="7">
        <v>1</v>
      </c>
      <c r="N1090" s="8">
        <v>93.59</v>
      </c>
      <c r="O1090" s="8">
        <f>SalesDataTable[[#This Row],[Units Sold]]*SalesDataTable[[#This Row],[Unit Price]]</f>
        <v>93.59</v>
      </c>
      <c r="P1090" s="9">
        <v>0.15</v>
      </c>
      <c r="Q1090" s="21">
        <f>SalesDataTable[[#This Row],[Units Sold]]*SalesDataTable[[#This Row],[Unit Price]]*SalesDataTable[[#This Row],[Discount %]]</f>
        <v>14.038500000000001</v>
      </c>
      <c r="R1090" s="8">
        <v>46.48</v>
      </c>
      <c r="S1090" s="8">
        <f t="shared" ref="S1090:S1153" si="68">M1090*N1090*(1-P1090)</f>
        <v>79.551500000000004</v>
      </c>
      <c r="T1090" s="8">
        <f t="shared" ref="T1090:T1153" si="69">M1090*R1090</f>
        <v>46.48</v>
      </c>
      <c r="U1090" s="8">
        <f t="shared" ref="U1090:U1153" si="70">S1090-T1090</f>
        <v>33.071500000000007</v>
      </c>
      <c r="V1090" s="10">
        <f t="shared" ref="V1090:V1153" si="71">IFERROR(U1090/S1090,0)</f>
        <v>0.41572440494522422</v>
      </c>
    </row>
    <row r="1091" spans="1:22" ht="15.6" x14ac:dyDescent="0.3">
      <c r="A1091" s="3">
        <v>4178</v>
      </c>
      <c r="B1091" s="4">
        <v>46186</v>
      </c>
      <c r="C1091" s="5">
        <f>YEAR(SalesDataTable[[#This Row],[Order Date]])</f>
        <v>2026</v>
      </c>
      <c r="D1091" s="6" t="str">
        <f>"Q"&amp;ROUNDUP(MONTH(SalesDataTable[[#This Row],[Order Date]])/3,0)</f>
        <v>Q2</v>
      </c>
      <c r="E1091" s="5">
        <f>MONTH(SalesDataTable[[#This Row],[Order Date]])</f>
        <v>6</v>
      </c>
      <c r="F1091" s="6" t="str">
        <f>TEXT(SalesDataTable[[#This Row],[Order Date]],"MMM")</f>
        <v>Jun</v>
      </c>
      <c r="G1091" s="5" t="s">
        <v>31</v>
      </c>
      <c r="H1091" s="5" t="s">
        <v>32</v>
      </c>
      <c r="I1091" s="5" t="s">
        <v>39</v>
      </c>
      <c r="J1091" s="5" t="s">
        <v>23</v>
      </c>
      <c r="K1091" s="5" t="s">
        <v>29</v>
      </c>
      <c r="L1091" s="5" t="s">
        <v>37</v>
      </c>
      <c r="M1091" s="7">
        <v>4</v>
      </c>
      <c r="N1091" s="8">
        <v>143.9</v>
      </c>
      <c r="O1091" s="8">
        <f>SalesDataTable[[#This Row],[Units Sold]]*SalesDataTable[[#This Row],[Unit Price]]</f>
        <v>575.6</v>
      </c>
      <c r="P1091" s="9">
        <v>0.05</v>
      </c>
      <c r="Q1091" s="21">
        <f>SalesDataTable[[#This Row],[Units Sold]]*SalesDataTable[[#This Row],[Unit Price]]*SalesDataTable[[#This Row],[Discount %]]</f>
        <v>28.78</v>
      </c>
      <c r="R1091" s="8">
        <v>79.709999999999994</v>
      </c>
      <c r="S1091" s="8">
        <f t="shared" si="68"/>
        <v>546.82000000000005</v>
      </c>
      <c r="T1091" s="8">
        <f t="shared" si="69"/>
        <v>318.83999999999997</v>
      </c>
      <c r="U1091" s="8">
        <f t="shared" si="70"/>
        <v>227.98000000000008</v>
      </c>
      <c r="V1091" s="10">
        <f t="shared" si="71"/>
        <v>0.41691964448996022</v>
      </c>
    </row>
    <row r="1092" spans="1:22" ht="15.6" x14ac:dyDescent="0.3">
      <c r="A1092" s="3">
        <v>4272</v>
      </c>
      <c r="B1092" s="4">
        <v>46186</v>
      </c>
      <c r="C1092" s="5">
        <f>YEAR(SalesDataTable[[#This Row],[Order Date]])</f>
        <v>2026</v>
      </c>
      <c r="D1092" s="6" t="str">
        <f>"Q"&amp;ROUNDUP(MONTH(SalesDataTable[[#This Row],[Order Date]])/3,0)</f>
        <v>Q2</v>
      </c>
      <c r="E1092" s="5">
        <f>MONTH(SalesDataTable[[#This Row],[Order Date]])</f>
        <v>6</v>
      </c>
      <c r="F1092" s="6" t="str">
        <f>TEXT(SalesDataTable[[#This Row],[Order Date]],"MMM")</f>
        <v>Jun</v>
      </c>
      <c r="G1092" s="5" t="s">
        <v>40</v>
      </c>
      <c r="H1092" s="5" t="s">
        <v>51</v>
      </c>
      <c r="I1092" s="5" t="s">
        <v>48</v>
      </c>
      <c r="J1092" s="5" t="s">
        <v>23</v>
      </c>
      <c r="K1092" s="5" t="s">
        <v>43</v>
      </c>
      <c r="L1092" s="5" t="s">
        <v>49</v>
      </c>
      <c r="M1092" s="7">
        <v>4</v>
      </c>
      <c r="N1092" s="8">
        <v>190.97</v>
      </c>
      <c r="O1092" s="8">
        <f>SalesDataTable[[#This Row],[Units Sold]]*SalesDataTable[[#This Row],[Unit Price]]</f>
        <v>763.88</v>
      </c>
      <c r="P1092" s="9">
        <v>0</v>
      </c>
      <c r="Q1092" s="21">
        <f>SalesDataTable[[#This Row],[Units Sold]]*SalesDataTable[[#This Row],[Unit Price]]*SalesDataTable[[#This Row],[Discount %]]</f>
        <v>0</v>
      </c>
      <c r="R1092" s="8">
        <v>103.36</v>
      </c>
      <c r="S1092" s="8">
        <f t="shared" si="68"/>
        <v>763.88</v>
      </c>
      <c r="T1092" s="8">
        <f t="shared" si="69"/>
        <v>413.44</v>
      </c>
      <c r="U1092" s="8">
        <f t="shared" si="70"/>
        <v>350.44</v>
      </c>
      <c r="V1092" s="10">
        <f t="shared" si="71"/>
        <v>0.45876315651673039</v>
      </c>
    </row>
    <row r="1093" spans="1:22" ht="15.6" x14ac:dyDescent="0.3">
      <c r="A1093" s="3">
        <v>4713</v>
      </c>
      <c r="B1093" s="4">
        <v>46186</v>
      </c>
      <c r="C1093" s="5">
        <f>YEAR(SalesDataTable[[#This Row],[Order Date]])</f>
        <v>2026</v>
      </c>
      <c r="D1093" s="6" t="str">
        <f>"Q"&amp;ROUNDUP(MONTH(SalesDataTable[[#This Row],[Order Date]])/3,0)</f>
        <v>Q2</v>
      </c>
      <c r="E1093" s="5">
        <f>MONTH(SalesDataTable[[#This Row],[Order Date]])</f>
        <v>6</v>
      </c>
      <c r="F1093" s="6" t="str">
        <f>TEXT(SalesDataTable[[#This Row],[Order Date]],"MMM")</f>
        <v>Jun</v>
      </c>
      <c r="G1093" s="5" t="s">
        <v>40</v>
      </c>
      <c r="H1093" s="5" t="s">
        <v>67</v>
      </c>
      <c r="I1093" s="5" t="s">
        <v>39</v>
      </c>
      <c r="J1093" s="5" t="s">
        <v>36</v>
      </c>
      <c r="K1093" s="5" t="s">
        <v>54</v>
      </c>
      <c r="L1093" s="5" t="s">
        <v>62</v>
      </c>
      <c r="M1093" s="7">
        <v>1</v>
      </c>
      <c r="N1093" s="8">
        <v>35.78</v>
      </c>
      <c r="O1093" s="8">
        <f>SalesDataTable[[#This Row],[Units Sold]]*SalesDataTable[[#This Row],[Unit Price]]</f>
        <v>35.78</v>
      </c>
      <c r="P1093" s="9">
        <v>0</v>
      </c>
      <c r="Q1093" s="21">
        <f>SalesDataTable[[#This Row],[Units Sold]]*SalesDataTable[[#This Row],[Unit Price]]*SalesDataTable[[#This Row],[Discount %]]</f>
        <v>0</v>
      </c>
      <c r="R1093" s="8">
        <v>14</v>
      </c>
      <c r="S1093" s="8">
        <f t="shared" si="68"/>
        <v>35.78</v>
      </c>
      <c r="T1093" s="8">
        <f t="shared" si="69"/>
        <v>14</v>
      </c>
      <c r="U1093" s="8">
        <f t="shared" si="70"/>
        <v>21.78</v>
      </c>
      <c r="V1093" s="10">
        <f t="shared" si="71"/>
        <v>0.60871995528228062</v>
      </c>
    </row>
    <row r="1094" spans="1:22" ht="15.6" x14ac:dyDescent="0.3">
      <c r="A1094" s="3">
        <v>5166</v>
      </c>
      <c r="B1094" s="4">
        <v>46186</v>
      </c>
      <c r="C1094" s="5">
        <f>YEAR(SalesDataTable[[#This Row],[Order Date]])</f>
        <v>2026</v>
      </c>
      <c r="D1094" s="6" t="str">
        <f>"Q"&amp;ROUNDUP(MONTH(SalesDataTable[[#This Row],[Order Date]])/3,0)</f>
        <v>Q2</v>
      </c>
      <c r="E1094" s="5">
        <f>MONTH(SalesDataTable[[#This Row],[Order Date]])</f>
        <v>6</v>
      </c>
      <c r="F1094" s="6" t="str">
        <f>TEXT(SalesDataTable[[#This Row],[Order Date]],"MMM")</f>
        <v>Jun</v>
      </c>
      <c r="G1094" s="5" t="s">
        <v>40</v>
      </c>
      <c r="H1094" s="5" t="s">
        <v>51</v>
      </c>
      <c r="I1094" s="5" t="s">
        <v>48</v>
      </c>
      <c r="J1094" s="5" t="s">
        <v>33</v>
      </c>
      <c r="K1094" s="5" t="s">
        <v>43</v>
      </c>
      <c r="L1094" s="5" t="s">
        <v>71</v>
      </c>
      <c r="M1094" s="7">
        <v>3</v>
      </c>
      <c r="N1094" s="8">
        <v>125.25</v>
      </c>
      <c r="O1094" s="8">
        <f>SalesDataTable[[#This Row],[Units Sold]]*SalesDataTable[[#This Row],[Unit Price]]</f>
        <v>375.75</v>
      </c>
      <c r="P1094" s="9">
        <v>0.05</v>
      </c>
      <c r="Q1094" s="21">
        <f>SalesDataTable[[#This Row],[Units Sold]]*SalesDataTable[[#This Row],[Unit Price]]*SalesDataTable[[#This Row],[Discount %]]</f>
        <v>18.787500000000001</v>
      </c>
      <c r="R1094" s="8">
        <v>58.95</v>
      </c>
      <c r="S1094" s="8">
        <f t="shared" si="68"/>
        <v>356.96249999999998</v>
      </c>
      <c r="T1094" s="8">
        <f t="shared" si="69"/>
        <v>176.85000000000002</v>
      </c>
      <c r="U1094" s="8">
        <f t="shared" si="70"/>
        <v>180.11249999999995</v>
      </c>
      <c r="V1094" s="10">
        <f t="shared" si="71"/>
        <v>0.50456980775291516</v>
      </c>
    </row>
    <row r="1095" spans="1:22" ht="15.6" x14ac:dyDescent="0.3">
      <c r="A1095" s="3">
        <v>486</v>
      </c>
      <c r="B1095" s="4">
        <v>46187</v>
      </c>
      <c r="C1095" s="5">
        <f>YEAR(SalesDataTable[[#This Row],[Order Date]])</f>
        <v>2026</v>
      </c>
      <c r="D1095" s="6" t="str">
        <f>"Q"&amp;ROUNDUP(MONTH(SalesDataTable[[#This Row],[Order Date]])/3,0)</f>
        <v>Q2</v>
      </c>
      <c r="E1095" s="5">
        <f>MONTH(SalesDataTable[[#This Row],[Order Date]])</f>
        <v>6</v>
      </c>
      <c r="F1095" s="6" t="str">
        <f>TEXT(SalesDataTable[[#This Row],[Order Date]],"MMM")</f>
        <v>Jun</v>
      </c>
      <c r="G1095" s="5" t="s">
        <v>20</v>
      </c>
      <c r="H1095" s="5" t="s">
        <v>56</v>
      </c>
      <c r="I1095" s="5" t="s">
        <v>28</v>
      </c>
      <c r="J1095" s="5" t="s">
        <v>36</v>
      </c>
      <c r="K1095" s="5" t="s">
        <v>29</v>
      </c>
      <c r="L1095" s="5" t="s">
        <v>66</v>
      </c>
      <c r="M1095" s="7">
        <v>8</v>
      </c>
      <c r="N1095" s="8">
        <v>72.36</v>
      </c>
      <c r="O1095" s="8">
        <f>SalesDataTable[[#This Row],[Units Sold]]*SalesDataTable[[#This Row],[Unit Price]]</f>
        <v>578.88</v>
      </c>
      <c r="P1095" s="9">
        <v>0.1</v>
      </c>
      <c r="Q1095" s="21">
        <f>SalesDataTable[[#This Row],[Units Sold]]*SalesDataTable[[#This Row],[Unit Price]]*SalesDataTable[[#This Row],[Discount %]]</f>
        <v>57.888000000000005</v>
      </c>
      <c r="R1095" s="8">
        <v>32.229999999999997</v>
      </c>
      <c r="S1095" s="8">
        <f t="shared" si="68"/>
        <v>520.99199999999996</v>
      </c>
      <c r="T1095" s="8">
        <f t="shared" si="69"/>
        <v>257.83999999999997</v>
      </c>
      <c r="U1095" s="8">
        <f t="shared" si="70"/>
        <v>263.15199999999999</v>
      </c>
      <c r="V1095" s="10">
        <f t="shared" si="71"/>
        <v>0.5050979669553467</v>
      </c>
    </row>
    <row r="1096" spans="1:22" ht="15.6" x14ac:dyDescent="0.3">
      <c r="A1096" s="3">
        <v>1507</v>
      </c>
      <c r="B1096" s="4">
        <v>46187</v>
      </c>
      <c r="C1096" s="5">
        <f>YEAR(SalesDataTable[[#This Row],[Order Date]])</f>
        <v>2026</v>
      </c>
      <c r="D1096" s="6" t="str">
        <f>"Q"&amp;ROUNDUP(MONTH(SalesDataTable[[#This Row],[Order Date]])/3,0)</f>
        <v>Q2</v>
      </c>
      <c r="E1096" s="5">
        <f>MONTH(SalesDataTable[[#This Row],[Order Date]])</f>
        <v>6</v>
      </c>
      <c r="F1096" s="6" t="str">
        <f>TEXT(SalesDataTable[[#This Row],[Order Date]],"MMM")</f>
        <v>Jun</v>
      </c>
      <c r="G1096" s="5" t="s">
        <v>20</v>
      </c>
      <c r="H1096" s="5" t="s">
        <v>70</v>
      </c>
      <c r="I1096" s="5" t="s">
        <v>39</v>
      </c>
      <c r="J1096" s="5" t="s">
        <v>23</v>
      </c>
      <c r="K1096" s="5" t="s">
        <v>34</v>
      </c>
      <c r="L1096" s="5" t="s">
        <v>68</v>
      </c>
      <c r="M1096" s="7">
        <v>1</v>
      </c>
      <c r="N1096" s="8">
        <v>162.51</v>
      </c>
      <c r="O1096" s="8">
        <f>SalesDataTable[[#This Row],[Units Sold]]*SalesDataTable[[#This Row],[Unit Price]]</f>
        <v>162.51</v>
      </c>
      <c r="P1096" s="9">
        <v>0</v>
      </c>
      <c r="Q1096" s="21">
        <f>SalesDataTable[[#This Row],[Units Sold]]*SalesDataTable[[#This Row],[Unit Price]]*SalesDataTable[[#This Row],[Discount %]]</f>
        <v>0</v>
      </c>
      <c r="R1096" s="8">
        <v>88.29</v>
      </c>
      <c r="S1096" s="8">
        <f t="shared" si="68"/>
        <v>162.51</v>
      </c>
      <c r="T1096" s="8">
        <f t="shared" si="69"/>
        <v>88.29</v>
      </c>
      <c r="U1096" s="8">
        <f t="shared" si="70"/>
        <v>74.219999999999985</v>
      </c>
      <c r="V1096" s="10">
        <f t="shared" si="71"/>
        <v>0.45671035628576695</v>
      </c>
    </row>
    <row r="1097" spans="1:22" ht="15.6" x14ac:dyDescent="0.3">
      <c r="A1097" s="3">
        <v>1821</v>
      </c>
      <c r="B1097" s="4">
        <v>46187</v>
      </c>
      <c r="C1097" s="5">
        <f>YEAR(SalesDataTable[[#This Row],[Order Date]])</f>
        <v>2026</v>
      </c>
      <c r="D1097" s="6" t="str">
        <f>"Q"&amp;ROUNDUP(MONTH(SalesDataTable[[#This Row],[Order Date]])/3,0)</f>
        <v>Q2</v>
      </c>
      <c r="E1097" s="5">
        <f>MONTH(SalesDataTable[[#This Row],[Order Date]])</f>
        <v>6</v>
      </c>
      <c r="F1097" s="6" t="str">
        <f>TEXT(SalesDataTable[[#This Row],[Order Date]],"MMM")</f>
        <v>Jun</v>
      </c>
      <c r="G1097" s="5" t="s">
        <v>20</v>
      </c>
      <c r="H1097" s="5" t="s">
        <v>70</v>
      </c>
      <c r="I1097" s="5" t="s">
        <v>39</v>
      </c>
      <c r="J1097" s="5" t="s">
        <v>36</v>
      </c>
      <c r="K1097" s="5" t="s">
        <v>29</v>
      </c>
      <c r="L1097" s="5" t="s">
        <v>66</v>
      </c>
      <c r="M1097" s="7">
        <v>3</v>
      </c>
      <c r="N1097" s="8">
        <v>70.52</v>
      </c>
      <c r="O1097" s="8">
        <f>SalesDataTable[[#This Row],[Units Sold]]*SalesDataTable[[#This Row],[Unit Price]]</f>
        <v>211.56</v>
      </c>
      <c r="P1097" s="9">
        <v>0</v>
      </c>
      <c r="Q1097" s="21">
        <f>SalesDataTable[[#This Row],[Units Sold]]*SalesDataTable[[#This Row],[Unit Price]]*SalesDataTable[[#This Row],[Discount %]]</f>
        <v>0</v>
      </c>
      <c r="R1097" s="8">
        <v>33.119999999999997</v>
      </c>
      <c r="S1097" s="8">
        <f t="shared" si="68"/>
        <v>211.56</v>
      </c>
      <c r="T1097" s="8">
        <f t="shared" si="69"/>
        <v>99.359999999999985</v>
      </c>
      <c r="U1097" s="8">
        <f t="shared" si="70"/>
        <v>112.20000000000002</v>
      </c>
      <c r="V1097" s="10">
        <f t="shared" si="71"/>
        <v>0.53034600113442998</v>
      </c>
    </row>
    <row r="1098" spans="1:22" ht="15.6" x14ac:dyDescent="0.3">
      <c r="A1098" s="3">
        <v>2588</v>
      </c>
      <c r="B1098" s="4">
        <v>46187</v>
      </c>
      <c r="C1098" s="5">
        <f>YEAR(SalesDataTable[[#This Row],[Order Date]])</f>
        <v>2026</v>
      </c>
      <c r="D1098" s="6" t="str">
        <f>"Q"&amp;ROUNDUP(MONTH(SalesDataTable[[#This Row],[Order Date]])/3,0)</f>
        <v>Q2</v>
      </c>
      <c r="E1098" s="5">
        <f>MONTH(SalesDataTable[[#This Row],[Order Date]])</f>
        <v>6</v>
      </c>
      <c r="F1098" s="6" t="str">
        <f>TEXT(SalesDataTable[[#This Row],[Order Date]],"MMM")</f>
        <v>Jun</v>
      </c>
      <c r="G1098" s="5" t="s">
        <v>40</v>
      </c>
      <c r="H1098" s="5" t="s">
        <v>53</v>
      </c>
      <c r="I1098" s="5" t="s">
        <v>48</v>
      </c>
      <c r="J1098" s="5" t="s">
        <v>23</v>
      </c>
      <c r="K1098" s="5" t="s">
        <v>29</v>
      </c>
      <c r="L1098" s="5" t="s">
        <v>30</v>
      </c>
      <c r="M1098" s="7">
        <v>1</v>
      </c>
      <c r="N1098" s="8">
        <v>90.28</v>
      </c>
      <c r="O1098" s="8">
        <f>SalesDataTable[[#This Row],[Units Sold]]*SalesDataTable[[#This Row],[Unit Price]]</f>
        <v>90.28</v>
      </c>
      <c r="P1098" s="9">
        <v>0</v>
      </c>
      <c r="Q1098" s="21">
        <f>SalesDataTable[[#This Row],[Units Sold]]*SalesDataTable[[#This Row],[Unit Price]]*SalesDataTable[[#This Row],[Discount %]]</f>
        <v>0</v>
      </c>
      <c r="R1098" s="8">
        <v>46.04</v>
      </c>
      <c r="S1098" s="8">
        <f t="shared" si="68"/>
        <v>90.28</v>
      </c>
      <c r="T1098" s="8">
        <f t="shared" si="69"/>
        <v>46.04</v>
      </c>
      <c r="U1098" s="8">
        <f t="shared" si="70"/>
        <v>44.24</v>
      </c>
      <c r="V1098" s="10">
        <f t="shared" si="71"/>
        <v>0.4900310146211786</v>
      </c>
    </row>
    <row r="1099" spans="1:22" ht="15.6" x14ac:dyDescent="0.3">
      <c r="A1099" s="3">
        <v>2815</v>
      </c>
      <c r="B1099" s="4">
        <v>46187</v>
      </c>
      <c r="C1099" s="5">
        <f>YEAR(SalesDataTable[[#This Row],[Order Date]])</f>
        <v>2026</v>
      </c>
      <c r="D1099" s="6" t="str">
        <f>"Q"&amp;ROUNDUP(MONTH(SalesDataTable[[#This Row],[Order Date]])/3,0)</f>
        <v>Q2</v>
      </c>
      <c r="E1099" s="5">
        <f>MONTH(SalesDataTable[[#This Row],[Order Date]])</f>
        <v>6</v>
      </c>
      <c r="F1099" s="6" t="str">
        <f>TEXT(SalesDataTable[[#This Row],[Order Date]],"MMM")</f>
        <v>Jun</v>
      </c>
      <c r="G1099" s="5" t="s">
        <v>40</v>
      </c>
      <c r="H1099" s="5" t="s">
        <v>67</v>
      </c>
      <c r="I1099" s="5" t="s">
        <v>48</v>
      </c>
      <c r="J1099" s="5" t="s">
        <v>33</v>
      </c>
      <c r="K1099" s="5" t="s">
        <v>43</v>
      </c>
      <c r="L1099" s="5" t="s">
        <v>44</v>
      </c>
      <c r="M1099" s="7">
        <v>2</v>
      </c>
      <c r="N1099" s="8">
        <v>342.25</v>
      </c>
      <c r="O1099" s="8">
        <f>SalesDataTable[[#This Row],[Units Sold]]*SalesDataTable[[#This Row],[Unit Price]]</f>
        <v>684.5</v>
      </c>
      <c r="P1099" s="9">
        <v>0</v>
      </c>
      <c r="Q1099" s="21">
        <f>SalesDataTable[[#This Row],[Units Sold]]*SalesDataTable[[#This Row],[Unit Price]]*SalesDataTable[[#This Row],[Discount %]]</f>
        <v>0</v>
      </c>
      <c r="R1099" s="8">
        <v>196.86</v>
      </c>
      <c r="S1099" s="8">
        <f t="shared" si="68"/>
        <v>684.5</v>
      </c>
      <c r="T1099" s="8">
        <f t="shared" si="69"/>
        <v>393.72</v>
      </c>
      <c r="U1099" s="8">
        <f t="shared" si="70"/>
        <v>290.77999999999997</v>
      </c>
      <c r="V1099" s="10">
        <f t="shared" si="71"/>
        <v>0.42480642804967128</v>
      </c>
    </row>
    <row r="1100" spans="1:22" ht="15.6" x14ac:dyDescent="0.3">
      <c r="A1100" s="3">
        <v>3258</v>
      </c>
      <c r="B1100" s="4">
        <v>46187</v>
      </c>
      <c r="C1100" s="5">
        <f>YEAR(SalesDataTable[[#This Row],[Order Date]])</f>
        <v>2026</v>
      </c>
      <c r="D1100" s="6" t="str">
        <f>"Q"&amp;ROUNDUP(MONTH(SalesDataTable[[#This Row],[Order Date]])/3,0)</f>
        <v>Q2</v>
      </c>
      <c r="E1100" s="5">
        <f>MONTH(SalesDataTable[[#This Row],[Order Date]])</f>
        <v>6</v>
      </c>
      <c r="F1100" s="6" t="str">
        <f>TEXT(SalesDataTable[[#This Row],[Order Date]],"MMM")</f>
        <v>Jun</v>
      </c>
      <c r="G1100" s="5" t="s">
        <v>26</v>
      </c>
      <c r="H1100" s="5" t="s">
        <v>27</v>
      </c>
      <c r="I1100" s="5" t="s">
        <v>22</v>
      </c>
      <c r="J1100" s="5" t="s">
        <v>36</v>
      </c>
      <c r="K1100" s="5" t="s">
        <v>24</v>
      </c>
      <c r="L1100" s="5" t="s">
        <v>42</v>
      </c>
      <c r="M1100" s="7">
        <v>6</v>
      </c>
      <c r="N1100" s="8">
        <v>50.92</v>
      </c>
      <c r="O1100" s="8">
        <f>SalesDataTable[[#This Row],[Units Sold]]*SalesDataTable[[#This Row],[Unit Price]]</f>
        <v>305.52</v>
      </c>
      <c r="P1100" s="9">
        <v>0.05</v>
      </c>
      <c r="Q1100" s="21">
        <f>SalesDataTable[[#This Row],[Units Sold]]*SalesDataTable[[#This Row],[Unit Price]]*SalesDataTable[[#This Row],[Discount %]]</f>
        <v>15.276</v>
      </c>
      <c r="R1100" s="8">
        <v>22.87</v>
      </c>
      <c r="S1100" s="8">
        <f t="shared" si="68"/>
        <v>290.24399999999997</v>
      </c>
      <c r="T1100" s="8">
        <f t="shared" si="69"/>
        <v>137.22</v>
      </c>
      <c r="U1100" s="8">
        <f t="shared" si="70"/>
        <v>153.02399999999997</v>
      </c>
      <c r="V1100" s="10">
        <f t="shared" si="71"/>
        <v>0.52722536899987593</v>
      </c>
    </row>
    <row r="1101" spans="1:22" ht="15.6" x14ac:dyDescent="0.3">
      <c r="A1101" s="3">
        <v>3361</v>
      </c>
      <c r="B1101" s="4">
        <v>46187</v>
      </c>
      <c r="C1101" s="5">
        <f>YEAR(SalesDataTable[[#This Row],[Order Date]])</f>
        <v>2026</v>
      </c>
      <c r="D1101" s="6" t="str">
        <f>"Q"&amp;ROUNDUP(MONTH(SalesDataTable[[#This Row],[Order Date]])/3,0)</f>
        <v>Q2</v>
      </c>
      <c r="E1101" s="5">
        <f>MONTH(SalesDataTable[[#This Row],[Order Date]])</f>
        <v>6</v>
      </c>
      <c r="F1101" s="6" t="str">
        <f>TEXT(SalesDataTable[[#This Row],[Order Date]],"MMM")</f>
        <v>Jun</v>
      </c>
      <c r="G1101" s="5" t="s">
        <v>20</v>
      </c>
      <c r="H1101" s="5" t="s">
        <v>21</v>
      </c>
      <c r="I1101" s="5" t="s">
        <v>39</v>
      </c>
      <c r="J1101" s="5" t="s">
        <v>23</v>
      </c>
      <c r="K1101" s="5" t="s">
        <v>34</v>
      </c>
      <c r="L1101" s="5" t="s">
        <v>35</v>
      </c>
      <c r="M1101" s="7">
        <v>5</v>
      </c>
      <c r="N1101" s="8">
        <v>36.72</v>
      </c>
      <c r="O1101" s="8">
        <f>SalesDataTable[[#This Row],[Units Sold]]*SalesDataTable[[#This Row],[Unit Price]]</f>
        <v>183.6</v>
      </c>
      <c r="P1101" s="9">
        <v>0.15</v>
      </c>
      <c r="Q1101" s="21">
        <f>SalesDataTable[[#This Row],[Units Sold]]*SalesDataTable[[#This Row],[Unit Price]]*SalesDataTable[[#This Row],[Discount %]]</f>
        <v>27.54</v>
      </c>
      <c r="R1101" s="8">
        <v>13.2</v>
      </c>
      <c r="S1101" s="8">
        <f t="shared" si="68"/>
        <v>156.06</v>
      </c>
      <c r="T1101" s="8">
        <f t="shared" si="69"/>
        <v>66</v>
      </c>
      <c r="U1101" s="8">
        <f t="shared" si="70"/>
        <v>90.06</v>
      </c>
      <c r="V1101" s="10">
        <f t="shared" si="71"/>
        <v>0.57708573625528647</v>
      </c>
    </row>
    <row r="1102" spans="1:22" ht="15.6" x14ac:dyDescent="0.3">
      <c r="A1102" s="3">
        <v>3629</v>
      </c>
      <c r="B1102" s="4">
        <v>46187</v>
      </c>
      <c r="C1102" s="5">
        <f>YEAR(SalesDataTable[[#This Row],[Order Date]])</f>
        <v>2026</v>
      </c>
      <c r="D1102" s="6" t="str">
        <f>"Q"&amp;ROUNDUP(MONTH(SalesDataTable[[#This Row],[Order Date]])/3,0)</f>
        <v>Q2</v>
      </c>
      <c r="E1102" s="5">
        <f>MONTH(SalesDataTable[[#This Row],[Order Date]])</f>
        <v>6</v>
      </c>
      <c r="F1102" s="6" t="str">
        <f>TEXT(SalesDataTable[[#This Row],[Order Date]],"MMM")</f>
        <v>Jun</v>
      </c>
      <c r="G1102" s="5" t="s">
        <v>20</v>
      </c>
      <c r="H1102" s="5" t="s">
        <v>70</v>
      </c>
      <c r="I1102" s="5" t="s">
        <v>22</v>
      </c>
      <c r="J1102" s="5" t="s">
        <v>33</v>
      </c>
      <c r="K1102" s="5" t="s">
        <v>43</v>
      </c>
      <c r="L1102" s="5" t="s">
        <v>44</v>
      </c>
      <c r="M1102" s="7">
        <v>4</v>
      </c>
      <c r="N1102" s="8">
        <v>348.96</v>
      </c>
      <c r="O1102" s="8">
        <f>SalesDataTable[[#This Row],[Units Sold]]*SalesDataTable[[#This Row],[Unit Price]]</f>
        <v>1395.84</v>
      </c>
      <c r="P1102" s="9">
        <v>0.15</v>
      </c>
      <c r="Q1102" s="21">
        <f>SalesDataTable[[#This Row],[Units Sold]]*SalesDataTable[[#This Row],[Unit Price]]*SalesDataTable[[#This Row],[Discount %]]</f>
        <v>209.37599999999998</v>
      </c>
      <c r="R1102" s="8">
        <v>197.02</v>
      </c>
      <c r="S1102" s="8">
        <f t="shared" si="68"/>
        <v>1186.4639999999999</v>
      </c>
      <c r="T1102" s="8">
        <f t="shared" si="69"/>
        <v>788.08</v>
      </c>
      <c r="U1102" s="8">
        <f t="shared" si="70"/>
        <v>398.3839999999999</v>
      </c>
      <c r="V1102" s="10">
        <f t="shared" si="71"/>
        <v>0.3357741996385899</v>
      </c>
    </row>
    <row r="1103" spans="1:22" ht="15.6" x14ac:dyDescent="0.3">
      <c r="A1103" s="3">
        <v>3750</v>
      </c>
      <c r="B1103" s="4">
        <v>46187</v>
      </c>
      <c r="C1103" s="5">
        <f>YEAR(SalesDataTable[[#This Row],[Order Date]])</f>
        <v>2026</v>
      </c>
      <c r="D1103" s="6" t="str">
        <f>"Q"&amp;ROUNDUP(MONTH(SalesDataTable[[#This Row],[Order Date]])/3,0)</f>
        <v>Q2</v>
      </c>
      <c r="E1103" s="5">
        <f>MONTH(SalesDataTable[[#This Row],[Order Date]])</f>
        <v>6</v>
      </c>
      <c r="F1103" s="6" t="str">
        <f>TEXT(SalesDataTable[[#This Row],[Order Date]],"MMM")</f>
        <v>Jun</v>
      </c>
      <c r="G1103" s="5" t="s">
        <v>20</v>
      </c>
      <c r="H1103" s="5" t="s">
        <v>21</v>
      </c>
      <c r="I1103" s="5" t="s">
        <v>22</v>
      </c>
      <c r="J1103" s="5" t="s">
        <v>23</v>
      </c>
      <c r="K1103" s="5" t="s">
        <v>29</v>
      </c>
      <c r="L1103" s="5" t="s">
        <v>66</v>
      </c>
      <c r="M1103" s="7">
        <v>1</v>
      </c>
      <c r="N1103" s="8">
        <v>71.28</v>
      </c>
      <c r="O1103" s="8">
        <f>SalesDataTable[[#This Row],[Units Sold]]*SalesDataTable[[#This Row],[Unit Price]]</f>
        <v>71.28</v>
      </c>
      <c r="P1103" s="9">
        <v>0</v>
      </c>
      <c r="Q1103" s="21">
        <f>SalesDataTable[[#This Row],[Units Sold]]*SalesDataTable[[#This Row],[Unit Price]]*SalesDataTable[[#This Row],[Discount %]]</f>
        <v>0</v>
      </c>
      <c r="R1103" s="8">
        <v>31.92</v>
      </c>
      <c r="S1103" s="8">
        <f t="shared" si="68"/>
        <v>71.28</v>
      </c>
      <c r="T1103" s="8">
        <f t="shared" si="69"/>
        <v>31.92</v>
      </c>
      <c r="U1103" s="8">
        <f t="shared" si="70"/>
        <v>39.36</v>
      </c>
      <c r="V1103" s="10">
        <f t="shared" si="71"/>
        <v>0.55218855218855212</v>
      </c>
    </row>
    <row r="1104" spans="1:22" ht="15.6" x14ac:dyDescent="0.3">
      <c r="A1104" s="3">
        <v>5088</v>
      </c>
      <c r="B1104" s="4">
        <v>46187</v>
      </c>
      <c r="C1104" s="5">
        <f>YEAR(SalesDataTable[[#This Row],[Order Date]])</f>
        <v>2026</v>
      </c>
      <c r="D1104" s="6" t="str">
        <f>"Q"&amp;ROUNDUP(MONTH(SalesDataTable[[#This Row],[Order Date]])/3,0)</f>
        <v>Q2</v>
      </c>
      <c r="E1104" s="5">
        <f>MONTH(SalesDataTable[[#This Row],[Order Date]])</f>
        <v>6</v>
      </c>
      <c r="F1104" s="6" t="str">
        <f>TEXT(SalesDataTable[[#This Row],[Order Date]],"MMM")</f>
        <v>Jun</v>
      </c>
      <c r="G1104" s="5" t="s">
        <v>26</v>
      </c>
      <c r="H1104" s="5" t="s">
        <v>63</v>
      </c>
      <c r="I1104" s="5" t="s">
        <v>22</v>
      </c>
      <c r="J1104" s="5" t="s">
        <v>33</v>
      </c>
      <c r="K1104" s="5" t="s">
        <v>34</v>
      </c>
      <c r="L1104" s="5" t="s">
        <v>68</v>
      </c>
      <c r="M1104" s="7">
        <v>1</v>
      </c>
      <c r="N1104" s="8">
        <v>160.99</v>
      </c>
      <c r="O1104" s="8">
        <f>SalesDataTable[[#This Row],[Units Sold]]*SalesDataTable[[#This Row],[Unit Price]]</f>
        <v>160.99</v>
      </c>
      <c r="P1104" s="9">
        <v>0.05</v>
      </c>
      <c r="Q1104" s="21">
        <f>SalesDataTable[[#This Row],[Units Sold]]*SalesDataTable[[#This Row],[Unit Price]]*SalesDataTable[[#This Row],[Discount %]]</f>
        <v>8.0495000000000001</v>
      </c>
      <c r="R1104" s="8">
        <v>89.15</v>
      </c>
      <c r="S1104" s="8">
        <f t="shared" si="68"/>
        <v>152.94050000000001</v>
      </c>
      <c r="T1104" s="8">
        <f t="shared" si="69"/>
        <v>89.15</v>
      </c>
      <c r="U1104" s="8">
        <f t="shared" si="70"/>
        <v>63.790500000000009</v>
      </c>
      <c r="V1104" s="10">
        <f t="shared" si="71"/>
        <v>0.41709357560619981</v>
      </c>
    </row>
    <row r="1105" spans="1:22" ht="15.6" x14ac:dyDescent="0.3">
      <c r="A1105" s="3">
        <v>1450</v>
      </c>
      <c r="B1105" s="4">
        <v>46188</v>
      </c>
      <c r="C1105" s="5">
        <f>YEAR(SalesDataTable[[#This Row],[Order Date]])</f>
        <v>2026</v>
      </c>
      <c r="D1105" s="6" t="str">
        <f>"Q"&amp;ROUNDUP(MONTH(SalesDataTable[[#This Row],[Order Date]])/3,0)</f>
        <v>Q2</v>
      </c>
      <c r="E1105" s="5">
        <f>MONTH(SalesDataTable[[#This Row],[Order Date]])</f>
        <v>6</v>
      </c>
      <c r="F1105" s="6" t="str">
        <f>TEXT(SalesDataTable[[#This Row],[Order Date]],"MMM")</f>
        <v>Jun</v>
      </c>
      <c r="G1105" s="5" t="s">
        <v>26</v>
      </c>
      <c r="H1105" s="5" t="s">
        <v>69</v>
      </c>
      <c r="I1105" s="5" t="s">
        <v>22</v>
      </c>
      <c r="J1105" s="5" t="s">
        <v>23</v>
      </c>
      <c r="K1105" s="5" t="s">
        <v>54</v>
      </c>
      <c r="L1105" s="5" t="s">
        <v>58</v>
      </c>
      <c r="M1105" s="7">
        <v>1</v>
      </c>
      <c r="N1105" s="8">
        <v>124.19</v>
      </c>
      <c r="O1105" s="8">
        <f>SalesDataTable[[#This Row],[Units Sold]]*SalesDataTable[[#This Row],[Unit Price]]</f>
        <v>124.19</v>
      </c>
      <c r="P1105" s="9">
        <v>0.05</v>
      </c>
      <c r="Q1105" s="21">
        <f>SalesDataTable[[#This Row],[Units Sold]]*SalesDataTable[[#This Row],[Unit Price]]*SalesDataTable[[#This Row],[Discount %]]</f>
        <v>6.2095000000000002</v>
      </c>
      <c r="R1105" s="8">
        <v>67.209999999999994</v>
      </c>
      <c r="S1105" s="8">
        <f t="shared" si="68"/>
        <v>117.98049999999999</v>
      </c>
      <c r="T1105" s="8">
        <f t="shared" si="69"/>
        <v>67.209999999999994</v>
      </c>
      <c r="U1105" s="8">
        <f t="shared" si="70"/>
        <v>50.770499999999998</v>
      </c>
      <c r="V1105" s="10">
        <f t="shared" si="71"/>
        <v>0.43032958836417884</v>
      </c>
    </row>
    <row r="1106" spans="1:22" ht="15.6" x14ac:dyDescent="0.3">
      <c r="A1106" s="3">
        <v>2330</v>
      </c>
      <c r="B1106" s="4">
        <v>46188</v>
      </c>
      <c r="C1106" s="5">
        <f>YEAR(SalesDataTable[[#This Row],[Order Date]])</f>
        <v>2026</v>
      </c>
      <c r="D1106" s="6" t="str">
        <f>"Q"&amp;ROUNDUP(MONTH(SalesDataTable[[#This Row],[Order Date]])/3,0)</f>
        <v>Q2</v>
      </c>
      <c r="E1106" s="5">
        <f>MONTH(SalesDataTable[[#This Row],[Order Date]])</f>
        <v>6</v>
      </c>
      <c r="F1106" s="6" t="str">
        <f>TEXT(SalesDataTable[[#This Row],[Order Date]],"MMM")</f>
        <v>Jun</v>
      </c>
      <c r="G1106" s="5" t="s">
        <v>26</v>
      </c>
      <c r="H1106" s="5" t="s">
        <v>27</v>
      </c>
      <c r="I1106" s="5" t="s">
        <v>22</v>
      </c>
      <c r="J1106" s="5" t="s">
        <v>33</v>
      </c>
      <c r="K1106" s="5" t="s">
        <v>34</v>
      </c>
      <c r="L1106" s="5" t="s">
        <v>35</v>
      </c>
      <c r="M1106" s="7">
        <v>2</v>
      </c>
      <c r="N1106" s="8">
        <v>36.11</v>
      </c>
      <c r="O1106" s="8">
        <f>SalesDataTable[[#This Row],[Units Sold]]*SalesDataTable[[#This Row],[Unit Price]]</f>
        <v>72.22</v>
      </c>
      <c r="P1106" s="9">
        <v>0.05</v>
      </c>
      <c r="Q1106" s="21">
        <f>SalesDataTable[[#This Row],[Units Sold]]*SalesDataTable[[#This Row],[Unit Price]]*SalesDataTable[[#This Row],[Discount %]]</f>
        <v>3.6110000000000002</v>
      </c>
      <c r="R1106" s="8">
        <v>13.29</v>
      </c>
      <c r="S1106" s="8">
        <f t="shared" si="68"/>
        <v>68.608999999999995</v>
      </c>
      <c r="T1106" s="8">
        <f t="shared" si="69"/>
        <v>26.58</v>
      </c>
      <c r="U1106" s="8">
        <f t="shared" si="70"/>
        <v>42.028999999999996</v>
      </c>
      <c r="V1106" s="10">
        <f t="shared" si="71"/>
        <v>0.6125872698917052</v>
      </c>
    </row>
    <row r="1107" spans="1:22" ht="15.6" x14ac:dyDescent="0.3">
      <c r="A1107" s="3">
        <v>4655</v>
      </c>
      <c r="B1107" s="4">
        <v>46188</v>
      </c>
      <c r="C1107" s="5">
        <f>YEAR(SalesDataTable[[#This Row],[Order Date]])</f>
        <v>2026</v>
      </c>
      <c r="D1107" s="6" t="str">
        <f>"Q"&amp;ROUNDUP(MONTH(SalesDataTable[[#This Row],[Order Date]])/3,0)</f>
        <v>Q2</v>
      </c>
      <c r="E1107" s="5">
        <f>MONTH(SalesDataTable[[#This Row],[Order Date]])</f>
        <v>6</v>
      </c>
      <c r="F1107" s="6" t="str">
        <f>TEXT(SalesDataTable[[#This Row],[Order Date]],"MMM")</f>
        <v>Jun</v>
      </c>
      <c r="G1107" s="5" t="s">
        <v>20</v>
      </c>
      <c r="H1107" s="5" t="s">
        <v>21</v>
      </c>
      <c r="I1107" s="5" t="s">
        <v>28</v>
      </c>
      <c r="J1107" s="5" t="s">
        <v>36</v>
      </c>
      <c r="K1107" s="5" t="s">
        <v>54</v>
      </c>
      <c r="L1107" s="5" t="s">
        <v>55</v>
      </c>
      <c r="M1107" s="7">
        <v>4</v>
      </c>
      <c r="N1107" s="8">
        <v>40.909999999999997</v>
      </c>
      <c r="O1107" s="8">
        <f>SalesDataTable[[#This Row],[Units Sold]]*SalesDataTable[[#This Row],[Unit Price]]</f>
        <v>163.63999999999999</v>
      </c>
      <c r="P1107" s="9">
        <v>0.05</v>
      </c>
      <c r="Q1107" s="21">
        <f>SalesDataTable[[#This Row],[Units Sold]]*SalesDataTable[[#This Row],[Unit Price]]*SalesDataTable[[#This Row],[Discount %]]</f>
        <v>8.1820000000000004</v>
      </c>
      <c r="R1107" s="8">
        <v>14.42</v>
      </c>
      <c r="S1107" s="8">
        <f t="shared" si="68"/>
        <v>155.45799999999997</v>
      </c>
      <c r="T1107" s="8">
        <f t="shared" si="69"/>
        <v>57.68</v>
      </c>
      <c r="U1107" s="8">
        <f t="shared" si="70"/>
        <v>97.777999999999963</v>
      </c>
      <c r="V1107" s="10">
        <f t="shared" si="71"/>
        <v>0.62896730949838531</v>
      </c>
    </row>
    <row r="1108" spans="1:22" ht="15.6" x14ac:dyDescent="0.3">
      <c r="A1108" s="3">
        <v>137</v>
      </c>
      <c r="B1108" s="4">
        <v>46189</v>
      </c>
      <c r="C1108" s="5">
        <f>YEAR(SalesDataTable[[#This Row],[Order Date]])</f>
        <v>2026</v>
      </c>
      <c r="D1108" s="6" t="str">
        <f>"Q"&amp;ROUNDUP(MONTH(SalesDataTable[[#This Row],[Order Date]])/3,0)</f>
        <v>Q2</v>
      </c>
      <c r="E1108" s="5">
        <f>MONTH(SalesDataTable[[#This Row],[Order Date]])</f>
        <v>6</v>
      </c>
      <c r="F1108" s="6" t="str">
        <f>TEXT(SalesDataTable[[#This Row],[Order Date]],"MMM")</f>
        <v>Jun</v>
      </c>
      <c r="G1108" s="5" t="s">
        <v>26</v>
      </c>
      <c r="H1108" s="5" t="s">
        <v>47</v>
      </c>
      <c r="I1108" s="5" t="s">
        <v>22</v>
      </c>
      <c r="J1108" s="5" t="s">
        <v>23</v>
      </c>
      <c r="K1108" s="5" t="s">
        <v>29</v>
      </c>
      <c r="L1108" s="5" t="s">
        <v>37</v>
      </c>
      <c r="M1108" s="7">
        <v>5</v>
      </c>
      <c r="N1108" s="8">
        <v>141.66999999999999</v>
      </c>
      <c r="O1108" s="8">
        <f>SalesDataTable[[#This Row],[Units Sold]]*SalesDataTable[[#This Row],[Unit Price]]</f>
        <v>708.34999999999991</v>
      </c>
      <c r="P1108" s="9">
        <v>0.1</v>
      </c>
      <c r="Q1108" s="21">
        <f>SalesDataTable[[#This Row],[Units Sold]]*SalesDataTable[[#This Row],[Unit Price]]*SalesDataTable[[#This Row],[Discount %]]</f>
        <v>70.834999999999994</v>
      </c>
      <c r="R1108" s="8">
        <v>80.59</v>
      </c>
      <c r="S1108" s="8">
        <f t="shared" si="68"/>
        <v>637.51499999999999</v>
      </c>
      <c r="T1108" s="8">
        <f t="shared" si="69"/>
        <v>402.95000000000005</v>
      </c>
      <c r="U1108" s="8">
        <f t="shared" si="70"/>
        <v>234.56499999999994</v>
      </c>
      <c r="V1108" s="10">
        <f t="shared" si="71"/>
        <v>0.36793644071119885</v>
      </c>
    </row>
    <row r="1109" spans="1:22" ht="15.6" x14ac:dyDescent="0.3">
      <c r="A1109" s="3">
        <v>141</v>
      </c>
      <c r="B1109" s="4">
        <v>46189</v>
      </c>
      <c r="C1109" s="5">
        <f>YEAR(SalesDataTable[[#This Row],[Order Date]])</f>
        <v>2026</v>
      </c>
      <c r="D1109" s="6" t="str">
        <f>"Q"&amp;ROUNDUP(MONTH(SalesDataTable[[#This Row],[Order Date]])/3,0)</f>
        <v>Q2</v>
      </c>
      <c r="E1109" s="5">
        <f>MONTH(SalesDataTable[[#This Row],[Order Date]])</f>
        <v>6</v>
      </c>
      <c r="F1109" s="6" t="str">
        <f>TEXT(SalesDataTable[[#This Row],[Order Date]],"MMM")</f>
        <v>Jun</v>
      </c>
      <c r="G1109" s="5" t="s">
        <v>40</v>
      </c>
      <c r="H1109" s="5" t="s">
        <v>51</v>
      </c>
      <c r="I1109" s="5" t="s">
        <v>22</v>
      </c>
      <c r="J1109" s="5" t="s">
        <v>23</v>
      </c>
      <c r="K1109" s="5" t="s">
        <v>34</v>
      </c>
      <c r="L1109" s="5" t="s">
        <v>52</v>
      </c>
      <c r="M1109" s="7">
        <v>1</v>
      </c>
      <c r="N1109" s="8">
        <v>47.53</v>
      </c>
      <c r="O1109" s="8">
        <f>SalesDataTable[[#This Row],[Units Sold]]*SalesDataTable[[#This Row],[Unit Price]]</f>
        <v>47.53</v>
      </c>
      <c r="P1109" s="9">
        <v>0.05</v>
      </c>
      <c r="Q1109" s="21">
        <f>SalesDataTable[[#This Row],[Units Sold]]*SalesDataTable[[#This Row],[Unit Price]]*SalesDataTable[[#This Row],[Discount %]]</f>
        <v>2.3765000000000001</v>
      </c>
      <c r="R1109" s="8">
        <v>18.5</v>
      </c>
      <c r="S1109" s="8">
        <f t="shared" si="68"/>
        <v>45.153500000000001</v>
      </c>
      <c r="T1109" s="8">
        <f t="shared" si="69"/>
        <v>18.5</v>
      </c>
      <c r="U1109" s="8">
        <f t="shared" si="70"/>
        <v>26.653500000000001</v>
      </c>
      <c r="V1109" s="10">
        <f t="shared" si="71"/>
        <v>0.59028646727274736</v>
      </c>
    </row>
    <row r="1110" spans="1:22" ht="15.6" x14ac:dyDescent="0.3">
      <c r="A1110" s="3">
        <v>335</v>
      </c>
      <c r="B1110" s="4">
        <v>46189</v>
      </c>
      <c r="C1110" s="5">
        <f>YEAR(SalesDataTable[[#This Row],[Order Date]])</f>
        <v>2026</v>
      </c>
      <c r="D1110" s="6" t="str">
        <f>"Q"&amp;ROUNDUP(MONTH(SalesDataTable[[#This Row],[Order Date]])/3,0)</f>
        <v>Q2</v>
      </c>
      <c r="E1110" s="5">
        <f>MONTH(SalesDataTable[[#This Row],[Order Date]])</f>
        <v>6</v>
      </c>
      <c r="F1110" s="6" t="str">
        <f>TEXT(SalesDataTable[[#This Row],[Order Date]],"MMM")</f>
        <v>Jun</v>
      </c>
      <c r="G1110" s="5" t="s">
        <v>40</v>
      </c>
      <c r="H1110" s="5" t="s">
        <v>53</v>
      </c>
      <c r="I1110" s="5" t="s">
        <v>22</v>
      </c>
      <c r="J1110" s="5" t="s">
        <v>23</v>
      </c>
      <c r="K1110" s="5" t="s">
        <v>34</v>
      </c>
      <c r="L1110" s="5" t="s">
        <v>68</v>
      </c>
      <c r="M1110" s="7">
        <v>3</v>
      </c>
      <c r="N1110" s="8">
        <v>163.65</v>
      </c>
      <c r="O1110" s="8">
        <f>SalesDataTable[[#This Row],[Units Sold]]*SalesDataTable[[#This Row],[Unit Price]]</f>
        <v>490.95000000000005</v>
      </c>
      <c r="P1110" s="9">
        <v>0.15</v>
      </c>
      <c r="Q1110" s="21">
        <f>SalesDataTable[[#This Row],[Units Sold]]*SalesDataTable[[#This Row],[Unit Price]]*SalesDataTable[[#This Row],[Discount %]]</f>
        <v>73.642499999999998</v>
      </c>
      <c r="R1110" s="8">
        <v>85.8</v>
      </c>
      <c r="S1110" s="8">
        <f t="shared" si="68"/>
        <v>417.3075</v>
      </c>
      <c r="T1110" s="8">
        <f t="shared" si="69"/>
        <v>257.39999999999998</v>
      </c>
      <c r="U1110" s="8">
        <f t="shared" si="70"/>
        <v>159.90750000000003</v>
      </c>
      <c r="V1110" s="10">
        <f t="shared" si="71"/>
        <v>0.38318865584730688</v>
      </c>
    </row>
    <row r="1111" spans="1:22" ht="15.6" x14ac:dyDescent="0.3">
      <c r="A1111" s="3">
        <v>498</v>
      </c>
      <c r="B1111" s="4">
        <v>46189</v>
      </c>
      <c r="C1111" s="5">
        <f>YEAR(SalesDataTable[[#This Row],[Order Date]])</f>
        <v>2026</v>
      </c>
      <c r="D1111" s="6" t="str">
        <f>"Q"&amp;ROUNDUP(MONTH(SalesDataTable[[#This Row],[Order Date]])/3,0)</f>
        <v>Q2</v>
      </c>
      <c r="E1111" s="5">
        <f>MONTH(SalesDataTable[[#This Row],[Order Date]])</f>
        <v>6</v>
      </c>
      <c r="F1111" s="6" t="str">
        <f>TEXT(SalesDataTable[[#This Row],[Order Date]],"MMM")</f>
        <v>Jun</v>
      </c>
      <c r="G1111" s="5" t="s">
        <v>20</v>
      </c>
      <c r="H1111" s="5" t="s">
        <v>70</v>
      </c>
      <c r="I1111" s="5" t="s">
        <v>28</v>
      </c>
      <c r="J1111" s="5" t="s">
        <v>36</v>
      </c>
      <c r="K1111" s="5" t="s">
        <v>34</v>
      </c>
      <c r="L1111" s="5" t="s">
        <v>64</v>
      </c>
      <c r="M1111" s="7">
        <v>5</v>
      </c>
      <c r="N1111" s="8">
        <v>130.94999999999999</v>
      </c>
      <c r="O1111" s="8">
        <f>SalesDataTable[[#This Row],[Units Sold]]*SalesDataTable[[#This Row],[Unit Price]]</f>
        <v>654.75</v>
      </c>
      <c r="P1111" s="9">
        <v>0.15</v>
      </c>
      <c r="Q1111" s="21">
        <f>SalesDataTable[[#This Row],[Units Sold]]*SalesDataTable[[#This Row],[Unit Price]]*SalesDataTable[[#This Row],[Discount %]]</f>
        <v>98.212499999999991</v>
      </c>
      <c r="R1111" s="8">
        <v>68.47</v>
      </c>
      <c r="S1111" s="8">
        <f t="shared" si="68"/>
        <v>556.53750000000002</v>
      </c>
      <c r="T1111" s="8">
        <f t="shared" si="69"/>
        <v>342.35</v>
      </c>
      <c r="U1111" s="8">
        <f t="shared" si="70"/>
        <v>214.1875</v>
      </c>
      <c r="V1111" s="10">
        <f t="shared" si="71"/>
        <v>0.38485726478449339</v>
      </c>
    </row>
    <row r="1112" spans="1:22" ht="15.6" x14ac:dyDescent="0.3">
      <c r="A1112" s="3">
        <v>2611</v>
      </c>
      <c r="B1112" s="4">
        <v>46189</v>
      </c>
      <c r="C1112" s="5">
        <f>YEAR(SalesDataTable[[#This Row],[Order Date]])</f>
        <v>2026</v>
      </c>
      <c r="D1112" s="6" t="str">
        <f>"Q"&amp;ROUNDUP(MONTH(SalesDataTable[[#This Row],[Order Date]])/3,0)</f>
        <v>Q2</v>
      </c>
      <c r="E1112" s="5">
        <f>MONTH(SalesDataTable[[#This Row],[Order Date]])</f>
        <v>6</v>
      </c>
      <c r="F1112" s="6" t="str">
        <f>TEXT(SalesDataTable[[#This Row],[Order Date]],"MMM")</f>
        <v>Jun</v>
      </c>
      <c r="G1112" s="5" t="s">
        <v>40</v>
      </c>
      <c r="H1112" s="5" t="s">
        <v>67</v>
      </c>
      <c r="I1112" s="5" t="s">
        <v>22</v>
      </c>
      <c r="J1112" s="5" t="s">
        <v>23</v>
      </c>
      <c r="K1112" s="5" t="s">
        <v>34</v>
      </c>
      <c r="L1112" s="5" t="s">
        <v>68</v>
      </c>
      <c r="M1112" s="7">
        <v>5</v>
      </c>
      <c r="N1112" s="8">
        <v>160.82</v>
      </c>
      <c r="O1112" s="8">
        <f>SalesDataTable[[#This Row],[Units Sold]]*SalesDataTable[[#This Row],[Unit Price]]</f>
        <v>804.09999999999991</v>
      </c>
      <c r="P1112" s="9">
        <v>0</v>
      </c>
      <c r="Q1112" s="21">
        <f>SalesDataTable[[#This Row],[Units Sold]]*SalesDataTable[[#This Row],[Unit Price]]*SalesDataTable[[#This Row],[Discount %]]</f>
        <v>0</v>
      </c>
      <c r="R1112" s="8">
        <v>90.14</v>
      </c>
      <c r="S1112" s="8">
        <f t="shared" si="68"/>
        <v>804.09999999999991</v>
      </c>
      <c r="T1112" s="8">
        <f t="shared" si="69"/>
        <v>450.7</v>
      </c>
      <c r="U1112" s="8">
        <f t="shared" si="70"/>
        <v>353.39999999999992</v>
      </c>
      <c r="V1112" s="10">
        <f t="shared" si="71"/>
        <v>0.43949757492849145</v>
      </c>
    </row>
    <row r="1113" spans="1:22" ht="15.6" x14ac:dyDescent="0.3">
      <c r="A1113" s="3">
        <v>3197</v>
      </c>
      <c r="B1113" s="4">
        <v>46189</v>
      </c>
      <c r="C1113" s="5">
        <f>YEAR(SalesDataTable[[#This Row],[Order Date]])</f>
        <v>2026</v>
      </c>
      <c r="D1113" s="6" t="str">
        <f>"Q"&amp;ROUNDUP(MONTH(SalesDataTable[[#This Row],[Order Date]])/3,0)</f>
        <v>Q2</v>
      </c>
      <c r="E1113" s="5">
        <f>MONTH(SalesDataTable[[#This Row],[Order Date]])</f>
        <v>6</v>
      </c>
      <c r="F1113" s="6" t="str">
        <f>TEXT(SalesDataTable[[#This Row],[Order Date]],"MMM")</f>
        <v>Jun</v>
      </c>
      <c r="G1113" s="5" t="s">
        <v>26</v>
      </c>
      <c r="H1113" s="5" t="s">
        <v>63</v>
      </c>
      <c r="I1113" s="5" t="s">
        <v>39</v>
      </c>
      <c r="J1113" s="5" t="s">
        <v>33</v>
      </c>
      <c r="K1113" s="5" t="s">
        <v>24</v>
      </c>
      <c r="L1113" s="5" t="s">
        <v>46</v>
      </c>
      <c r="M1113" s="7">
        <v>3</v>
      </c>
      <c r="N1113" s="8">
        <v>40.51</v>
      </c>
      <c r="O1113" s="8">
        <f>SalesDataTable[[#This Row],[Units Sold]]*SalesDataTable[[#This Row],[Unit Price]]</f>
        <v>121.53</v>
      </c>
      <c r="P1113" s="9">
        <v>0</v>
      </c>
      <c r="Q1113" s="21">
        <f>SalesDataTable[[#This Row],[Units Sold]]*SalesDataTable[[#This Row],[Unit Price]]*SalesDataTable[[#This Row],[Discount %]]</f>
        <v>0</v>
      </c>
      <c r="R1113" s="8">
        <v>16.940000000000001</v>
      </c>
      <c r="S1113" s="8">
        <f t="shared" si="68"/>
        <v>121.53</v>
      </c>
      <c r="T1113" s="8">
        <f t="shared" si="69"/>
        <v>50.820000000000007</v>
      </c>
      <c r="U1113" s="8">
        <f t="shared" si="70"/>
        <v>70.709999999999994</v>
      </c>
      <c r="V1113" s="10">
        <f t="shared" si="71"/>
        <v>0.58183164650703523</v>
      </c>
    </row>
    <row r="1114" spans="1:22" ht="15.6" x14ac:dyDescent="0.3">
      <c r="A1114" s="3">
        <v>4668</v>
      </c>
      <c r="B1114" s="4">
        <v>46189</v>
      </c>
      <c r="C1114" s="5">
        <f>YEAR(SalesDataTable[[#This Row],[Order Date]])</f>
        <v>2026</v>
      </c>
      <c r="D1114" s="6" t="str">
        <f>"Q"&amp;ROUNDUP(MONTH(SalesDataTable[[#This Row],[Order Date]])/3,0)</f>
        <v>Q2</v>
      </c>
      <c r="E1114" s="5">
        <f>MONTH(SalesDataTable[[#This Row],[Order Date]])</f>
        <v>6</v>
      </c>
      <c r="F1114" s="6" t="str">
        <f>TEXT(SalesDataTable[[#This Row],[Order Date]],"MMM")</f>
        <v>Jun</v>
      </c>
      <c r="G1114" s="5" t="s">
        <v>26</v>
      </c>
      <c r="H1114" s="5" t="s">
        <v>61</v>
      </c>
      <c r="I1114" s="5" t="s">
        <v>22</v>
      </c>
      <c r="J1114" s="5" t="s">
        <v>36</v>
      </c>
      <c r="K1114" s="5" t="s">
        <v>24</v>
      </c>
      <c r="L1114" s="5" t="s">
        <v>25</v>
      </c>
      <c r="M1114" s="7">
        <v>1</v>
      </c>
      <c r="N1114" s="8">
        <v>81.08</v>
      </c>
      <c r="O1114" s="8">
        <f>SalesDataTable[[#This Row],[Units Sold]]*SalesDataTable[[#This Row],[Unit Price]]</f>
        <v>81.08</v>
      </c>
      <c r="P1114" s="9">
        <v>0</v>
      </c>
      <c r="Q1114" s="21">
        <f>SalesDataTable[[#This Row],[Units Sold]]*SalesDataTable[[#This Row],[Unit Price]]*SalesDataTable[[#This Row],[Discount %]]</f>
        <v>0</v>
      </c>
      <c r="R1114" s="8">
        <v>41.52</v>
      </c>
      <c r="S1114" s="8">
        <f t="shared" si="68"/>
        <v>81.08</v>
      </c>
      <c r="T1114" s="8">
        <f t="shared" si="69"/>
        <v>41.52</v>
      </c>
      <c r="U1114" s="8">
        <f t="shared" si="70"/>
        <v>39.559999999999995</v>
      </c>
      <c r="V1114" s="10">
        <f t="shared" si="71"/>
        <v>0.48791317217562896</v>
      </c>
    </row>
    <row r="1115" spans="1:22" ht="15.6" x14ac:dyDescent="0.3">
      <c r="A1115" s="3">
        <v>4994</v>
      </c>
      <c r="B1115" s="4">
        <v>46189</v>
      </c>
      <c r="C1115" s="5">
        <f>YEAR(SalesDataTable[[#This Row],[Order Date]])</f>
        <v>2026</v>
      </c>
      <c r="D1115" s="6" t="str">
        <f>"Q"&amp;ROUNDUP(MONTH(SalesDataTable[[#This Row],[Order Date]])/3,0)</f>
        <v>Q2</v>
      </c>
      <c r="E1115" s="5">
        <f>MONTH(SalesDataTable[[#This Row],[Order Date]])</f>
        <v>6</v>
      </c>
      <c r="F1115" s="6" t="str">
        <f>TEXT(SalesDataTable[[#This Row],[Order Date]],"MMM")</f>
        <v>Jun</v>
      </c>
      <c r="G1115" s="5" t="s">
        <v>31</v>
      </c>
      <c r="H1115" s="5" t="s">
        <v>59</v>
      </c>
      <c r="I1115" s="5" t="s">
        <v>28</v>
      </c>
      <c r="J1115" s="5" t="s">
        <v>36</v>
      </c>
      <c r="K1115" s="5" t="s">
        <v>29</v>
      </c>
      <c r="L1115" s="5" t="s">
        <v>57</v>
      </c>
      <c r="M1115" s="7">
        <v>4</v>
      </c>
      <c r="N1115" s="8">
        <v>150.43</v>
      </c>
      <c r="O1115" s="8">
        <f>SalesDataTable[[#This Row],[Units Sold]]*SalesDataTable[[#This Row],[Unit Price]]</f>
        <v>601.72</v>
      </c>
      <c r="P1115" s="9">
        <v>0.1</v>
      </c>
      <c r="Q1115" s="21">
        <f>SalesDataTable[[#This Row],[Units Sold]]*SalesDataTable[[#This Row],[Unit Price]]*SalesDataTable[[#This Row],[Discount %]]</f>
        <v>60.172000000000004</v>
      </c>
      <c r="R1115" s="8">
        <v>77.650000000000006</v>
      </c>
      <c r="S1115" s="8">
        <f t="shared" si="68"/>
        <v>541.548</v>
      </c>
      <c r="T1115" s="8">
        <f t="shared" si="69"/>
        <v>310.60000000000002</v>
      </c>
      <c r="U1115" s="8">
        <f t="shared" si="70"/>
        <v>230.94799999999998</v>
      </c>
      <c r="V1115" s="10">
        <f t="shared" si="71"/>
        <v>0.42645896577957998</v>
      </c>
    </row>
    <row r="1116" spans="1:22" ht="15.6" x14ac:dyDescent="0.3">
      <c r="A1116" s="3">
        <v>512</v>
      </c>
      <c r="B1116" s="4">
        <v>46190</v>
      </c>
      <c r="C1116" s="5">
        <f>YEAR(SalesDataTable[[#This Row],[Order Date]])</f>
        <v>2026</v>
      </c>
      <c r="D1116" s="6" t="str">
        <f>"Q"&amp;ROUNDUP(MONTH(SalesDataTable[[#This Row],[Order Date]])/3,0)</f>
        <v>Q2</v>
      </c>
      <c r="E1116" s="5">
        <f>MONTH(SalesDataTable[[#This Row],[Order Date]])</f>
        <v>6</v>
      </c>
      <c r="F1116" s="6" t="str">
        <f>TEXT(SalesDataTable[[#This Row],[Order Date]],"MMM")</f>
        <v>Jun</v>
      </c>
      <c r="G1116" s="5" t="s">
        <v>26</v>
      </c>
      <c r="H1116" s="5" t="s">
        <v>63</v>
      </c>
      <c r="I1116" s="5" t="s">
        <v>48</v>
      </c>
      <c r="J1116" s="5" t="s">
        <v>23</v>
      </c>
      <c r="K1116" s="5" t="s">
        <v>43</v>
      </c>
      <c r="L1116" s="5" t="s">
        <v>49</v>
      </c>
      <c r="M1116" s="7">
        <v>1</v>
      </c>
      <c r="N1116" s="8">
        <v>192.42</v>
      </c>
      <c r="O1116" s="8">
        <f>SalesDataTable[[#This Row],[Units Sold]]*SalesDataTable[[#This Row],[Unit Price]]</f>
        <v>192.42</v>
      </c>
      <c r="P1116" s="9">
        <v>0</v>
      </c>
      <c r="Q1116" s="21">
        <f>SalesDataTable[[#This Row],[Units Sold]]*SalesDataTable[[#This Row],[Unit Price]]*SalesDataTable[[#This Row],[Discount %]]</f>
        <v>0</v>
      </c>
      <c r="R1116" s="8">
        <v>103.31</v>
      </c>
      <c r="S1116" s="8">
        <f t="shared" si="68"/>
        <v>192.42</v>
      </c>
      <c r="T1116" s="8">
        <f t="shared" si="69"/>
        <v>103.31</v>
      </c>
      <c r="U1116" s="8">
        <f t="shared" si="70"/>
        <v>89.109999999999985</v>
      </c>
      <c r="V1116" s="10">
        <f t="shared" si="71"/>
        <v>0.46310154869556175</v>
      </c>
    </row>
    <row r="1117" spans="1:22" ht="15.6" x14ac:dyDescent="0.3">
      <c r="A1117" s="3">
        <v>717</v>
      </c>
      <c r="B1117" s="4">
        <v>46190</v>
      </c>
      <c r="C1117" s="5">
        <f>YEAR(SalesDataTable[[#This Row],[Order Date]])</f>
        <v>2026</v>
      </c>
      <c r="D1117" s="6" t="str">
        <f>"Q"&amp;ROUNDUP(MONTH(SalesDataTable[[#This Row],[Order Date]])/3,0)</f>
        <v>Q2</v>
      </c>
      <c r="E1117" s="5">
        <f>MONTH(SalesDataTable[[#This Row],[Order Date]])</f>
        <v>6</v>
      </c>
      <c r="F1117" s="6" t="str">
        <f>TEXT(SalesDataTable[[#This Row],[Order Date]],"MMM")</f>
        <v>Jun</v>
      </c>
      <c r="G1117" s="5" t="s">
        <v>40</v>
      </c>
      <c r="H1117" s="5" t="s">
        <v>51</v>
      </c>
      <c r="I1117" s="5" t="s">
        <v>28</v>
      </c>
      <c r="J1117" s="5" t="s">
        <v>36</v>
      </c>
      <c r="K1117" s="5" t="s">
        <v>43</v>
      </c>
      <c r="L1117" s="5" t="s">
        <v>44</v>
      </c>
      <c r="M1117" s="7">
        <v>10</v>
      </c>
      <c r="N1117" s="8">
        <v>333.14</v>
      </c>
      <c r="O1117" s="8">
        <f>SalesDataTable[[#This Row],[Units Sold]]*SalesDataTable[[#This Row],[Unit Price]]</f>
        <v>3331.3999999999996</v>
      </c>
      <c r="P1117" s="9">
        <v>0.15</v>
      </c>
      <c r="Q1117" s="21">
        <f>SalesDataTable[[#This Row],[Units Sold]]*SalesDataTable[[#This Row],[Unit Price]]*SalesDataTable[[#This Row],[Discount %]]</f>
        <v>499.70999999999992</v>
      </c>
      <c r="R1117" s="8">
        <v>194.52</v>
      </c>
      <c r="S1117" s="8">
        <f t="shared" si="68"/>
        <v>2831.6899999999996</v>
      </c>
      <c r="T1117" s="8">
        <f t="shared" si="69"/>
        <v>1945.2</v>
      </c>
      <c r="U1117" s="8">
        <f t="shared" si="70"/>
        <v>886.48999999999955</v>
      </c>
      <c r="V1117" s="10">
        <f t="shared" si="71"/>
        <v>0.31306039856057677</v>
      </c>
    </row>
    <row r="1118" spans="1:22" ht="15.6" x14ac:dyDescent="0.3">
      <c r="A1118" s="3">
        <v>952</v>
      </c>
      <c r="B1118" s="4">
        <v>46190</v>
      </c>
      <c r="C1118" s="5">
        <f>YEAR(SalesDataTable[[#This Row],[Order Date]])</f>
        <v>2026</v>
      </c>
      <c r="D1118" s="6" t="str">
        <f>"Q"&amp;ROUNDUP(MONTH(SalesDataTable[[#This Row],[Order Date]])/3,0)</f>
        <v>Q2</v>
      </c>
      <c r="E1118" s="5">
        <f>MONTH(SalesDataTable[[#This Row],[Order Date]])</f>
        <v>6</v>
      </c>
      <c r="F1118" s="6" t="str">
        <f>TEXT(SalesDataTable[[#This Row],[Order Date]],"MMM")</f>
        <v>Jun</v>
      </c>
      <c r="G1118" s="5" t="s">
        <v>20</v>
      </c>
      <c r="H1118" s="5" t="s">
        <v>21</v>
      </c>
      <c r="I1118" s="5" t="s">
        <v>22</v>
      </c>
      <c r="J1118" s="5" t="s">
        <v>36</v>
      </c>
      <c r="K1118" s="5" t="s">
        <v>43</v>
      </c>
      <c r="L1118" s="5" t="s">
        <v>60</v>
      </c>
      <c r="M1118" s="7">
        <v>1</v>
      </c>
      <c r="N1118" s="8">
        <v>79.900000000000006</v>
      </c>
      <c r="O1118" s="8">
        <f>SalesDataTable[[#This Row],[Units Sold]]*SalesDataTable[[#This Row],[Unit Price]]</f>
        <v>79.900000000000006</v>
      </c>
      <c r="P1118" s="9">
        <v>0.05</v>
      </c>
      <c r="Q1118" s="21">
        <f>SalesDataTable[[#This Row],[Units Sold]]*SalesDataTable[[#This Row],[Unit Price]]*SalesDataTable[[#This Row],[Discount %]]</f>
        <v>3.9950000000000006</v>
      </c>
      <c r="R1118" s="8">
        <v>40.19</v>
      </c>
      <c r="S1118" s="8">
        <f t="shared" si="68"/>
        <v>75.905000000000001</v>
      </c>
      <c r="T1118" s="8">
        <f t="shared" si="69"/>
        <v>40.19</v>
      </c>
      <c r="U1118" s="8">
        <f t="shared" si="70"/>
        <v>35.715000000000003</v>
      </c>
      <c r="V1118" s="10">
        <f t="shared" si="71"/>
        <v>0.47052236348066667</v>
      </c>
    </row>
    <row r="1119" spans="1:22" ht="15.6" x14ac:dyDescent="0.3">
      <c r="A1119" s="3">
        <v>1081</v>
      </c>
      <c r="B1119" s="4">
        <v>46190</v>
      </c>
      <c r="C1119" s="5">
        <f>YEAR(SalesDataTable[[#This Row],[Order Date]])</f>
        <v>2026</v>
      </c>
      <c r="D1119" s="6" t="str">
        <f>"Q"&amp;ROUNDUP(MONTH(SalesDataTable[[#This Row],[Order Date]])/3,0)</f>
        <v>Q2</v>
      </c>
      <c r="E1119" s="5">
        <f>MONTH(SalesDataTable[[#This Row],[Order Date]])</f>
        <v>6</v>
      </c>
      <c r="F1119" s="6" t="str">
        <f>TEXT(SalesDataTable[[#This Row],[Order Date]],"MMM")</f>
        <v>Jun</v>
      </c>
      <c r="G1119" s="5" t="s">
        <v>40</v>
      </c>
      <c r="H1119" s="5" t="s">
        <v>67</v>
      </c>
      <c r="I1119" s="5" t="s">
        <v>22</v>
      </c>
      <c r="J1119" s="5" t="s">
        <v>23</v>
      </c>
      <c r="K1119" s="5" t="s">
        <v>24</v>
      </c>
      <c r="L1119" s="5" t="s">
        <v>42</v>
      </c>
      <c r="M1119" s="7">
        <v>1</v>
      </c>
      <c r="N1119" s="8">
        <v>51.12</v>
      </c>
      <c r="O1119" s="8">
        <f>SalesDataTable[[#This Row],[Units Sold]]*SalesDataTable[[#This Row],[Unit Price]]</f>
        <v>51.12</v>
      </c>
      <c r="P1119" s="9">
        <v>0</v>
      </c>
      <c r="Q1119" s="21">
        <f>SalesDataTable[[#This Row],[Units Sold]]*SalesDataTable[[#This Row],[Unit Price]]*SalesDataTable[[#This Row],[Discount %]]</f>
        <v>0</v>
      </c>
      <c r="R1119" s="8">
        <v>22.43</v>
      </c>
      <c r="S1119" s="8">
        <f t="shared" si="68"/>
        <v>51.12</v>
      </c>
      <c r="T1119" s="8">
        <f t="shared" si="69"/>
        <v>22.43</v>
      </c>
      <c r="U1119" s="8">
        <f t="shared" si="70"/>
        <v>28.689999999999998</v>
      </c>
      <c r="V1119" s="10">
        <f t="shared" si="71"/>
        <v>0.56122848200312991</v>
      </c>
    </row>
    <row r="1120" spans="1:22" ht="15.6" x14ac:dyDescent="0.3">
      <c r="A1120" s="3">
        <v>2043</v>
      </c>
      <c r="B1120" s="4">
        <v>46190</v>
      </c>
      <c r="C1120" s="5">
        <f>YEAR(SalesDataTable[[#This Row],[Order Date]])</f>
        <v>2026</v>
      </c>
      <c r="D1120" s="6" t="str">
        <f>"Q"&amp;ROUNDUP(MONTH(SalesDataTable[[#This Row],[Order Date]])/3,0)</f>
        <v>Q2</v>
      </c>
      <c r="E1120" s="5">
        <f>MONTH(SalesDataTable[[#This Row],[Order Date]])</f>
        <v>6</v>
      </c>
      <c r="F1120" s="6" t="str">
        <f>TEXT(SalesDataTable[[#This Row],[Order Date]],"MMM")</f>
        <v>Jun</v>
      </c>
      <c r="G1120" s="5" t="s">
        <v>26</v>
      </c>
      <c r="H1120" s="5" t="s">
        <v>47</v>
      </c>
      <c r="I1120" s="5" t="s">
        <v>22</v>
      </c>
      <c r="J1120" s="5" t="s">
        <v>33</v>
      </c>
      <c r="K1120" s="5" t="s">
        <v>29</v>
      </c>
      <c r="L1120" s="5" t="s">
        <v>30</v>
      </c>
      <c r="M1120" s="7">
        <v>2</v>
      </c>
      <c r="N1120" s="8">
        <v>90.33</v>
      </c>
      <c r="O1120" s="8">
        <f>SalesDataTable[[#This Row],[Units Sold]]*SalesDataTable[[#This Row],[Unit Price]]</f>
        <v>180.66</v>
      </c>
      <c r="P1120" s="9">
        <v>0</v>
      </c>
      <c r="Q1120" s="21">
        <f>SalesDataTable[[#This Row],[Units Sold]]*SalesDataTable[[#This Row],[Unit Price]]*SalesDataTable[[#This Row],[Discount %]]</f>
        <v>0</v>
      </c>
      <c r="R1120" s="8">
        <v>46.3</v>
      </c>
      <c r="S1120" s="8">
        <f t="shared" si="68"/>
        <v>180.66</v>
      </c>
      <c r="T1120" s="8">
        <f t="shared" si="69"/>
        <v>92.6</v>
      </c>
      <c r="U1120" s="8">
        <f t="shared" si="70"/>
        <v>88.06</v>
      </c>
      <c r="V1120" s="10">
        <f t="shared" si="71"/>
        <v>0.48743496069965686</v>
      </c>
    </row>
    <row r="1121" spans="1:22" ht="15.6" x14ac:dyDescent="0.3">
      <c r="A1121" s="3">
        <v>4040</v>
      </c>
      <c r="B1121" s="4">
        <v>46190</v>
      </c>
      <c r="C1121" s="5">
        <f>YEAR(SalesDataTable[[#This Row],[Order Date]])</f>
        <v>2026</v>
      </c>
      <c r="D1121" s="6" t="str">
        <f>"Q"&amp;ROUNDUP(MONTH(SalesDataTable[[#This Row],[Order Date]])/3,0)</f>
        <v>Q2</v>
      </c>
      <c r="E1121" s="5">
        <f>MONTH(SalesDataTable[[#This Row],[Order Date]])</f>
        <v>6</v>
      </c>
      <c r="F1121" s="6" t="str">
        <f>TEXT(SalesDataTable[[#This Row],[Order Date]],"MMM")</f>
        <v>Jun</v>
      </c>
      <c r="G1121" s="5" t="s">
        <v>40</v>
      </c>
      <c r="H1121" s="5" t="s">
        <v>51</v>
      </c>
      <c r="I1121" s="5" t="s">
        <v>22</v>
      </c>
      <c r="J1121" s="5" t="s">
        <v>36</v>
      </c>
      <c r="K1121" s="5" t="s">
        <v>34</v>
      </c>
      <c r="L1121" s="5" t="s">
        <v>35</v>
      </c>
      <c r="M1121" s="7">
        <v>2</v>
      </c>
      <c r="N1121" s="8">
        <v>36.799999999999997</v>
      </c>
      <c r="O1121" s="8">
        <f>SalesDataTable[[#This Row],[Units Sold]]*SalesDataTable[[#This Row],[Unit Price]]</f>
        <v>73.599999999999994</v>
      </c>
      <c r="P1121" s="9">
        <v>0.05</v>
      </c>
      <c r="Q1121" s="21">
        <f>SalesDataTable[[#This Row],[Units Sold]]*SalesDataTable[[#This Row],[Unit Price]]*SalesDataTable[[#This Row],[Discount %]]</f>
        <v>3.6799999999999997</v>
      </c>
      <c r="R1121" s="8">
        <v>13.94</v>
      </c>
      <c r="S1121" s="8">
        <f t="shared" si="68"/>
        <v>69.919999999999987</v>
      </c>
      <c r="T1121" s="8">
        <f t="shared" si="69"/>
        <v>27.88</v>
      </c>
      <c r="U1121" s="8">
        <f t="shared" si="70"/>
        <v>42.039999999999992</v>
      </c>
      <c r="V1121" s="10">
        <f t="shared" si="71"/>
        <v>0.60125858123569798</v>
      </c>
    </row>
    <row r="1122" spans="1:22" ht="15.6" x14ac:dyDescent="0.3">
      <c r="A1122" s="3">
        <v>2295</v>
      </c>
      <c r="B1122" s="4">
        <v>46191</v>
      </c>
      <c r="C1122" s="5">
        <f>YEAR(SalesDataTable[[#This Row],[Order Date]])</f>
        <v>2026</v>
      </c>
      <c r="D1122" s="6" t="str">
        <f>"Q"&amp;ROUNDUP(MONTH(SalesDataTable[[#This Row],[Order Date]])/3,0)</f>
        <v>Q2</v>
      </c>
      <c r="E1122" s="5">
        <f>MONTH(SalesDataTable[[#This Row],[Order Date]])</f>
        <v>6</v>
      </c>
      <c r="F1122" s="6" t="str">
        <f>TEXT(SalesDataTable[[#This Row],[Order Date]],"MMM")</f>
        <v>Jun</v>
      </c>
      <c r="G1122" s="5" t="s">
        <v>26</v>
      </c>
      <c r="H1122" s="5" t="s">
        <v>61</v>
      </c>
      <c r="I1122" s="5" t="s">
        <v>48</v>
      </c>
      <c r="J1122" s="5" t="s">
        <v>33</v>
      </c>
      <c r="K1122" s="5" t="s">
        <v>34</v>
      </c>
      <c r="L1122" s="5" t="s">
        <v>52</v>
      </c>
      <c r="M1122" s="7">
        <v>1</v>
      </c>
      <c r="N1122" s="8">
        <v>45.7</v>
      </c>
      <c r="O1122" s="8">
        <f>SalesDataTable[[#This Row],[Units Sold]]*SalesDataTable[[#This Row],[Unit Price]]</f>
        <v>45.7</v>
      </c>
      <c r="P1122" s="9">
        <v>0.1</v>
      </c>
      <c r="Q1122" s="21">
        <f>SalesDataTable[[#This Row],[Units Sold]]*SalesDataTable[[#This Row],[Unit Price]]*SalesDataTable[[#This Row],[Discount %]]</f>
        <v>4.57</v>
      </c>
      <c r="R1122" s="8">
        <v>18.600000000000001</v>
      </c>
      <c r="S1122" s="8">
        <f t="shared" si="68"/>
        <v>41.13</v>
      </c>
      <c r="T1122" s="8">
        <f t="shared" si="69"/>
        <v>18.600000000000001</v>
      </c>
      <c r="U1122" s="8">
        <f t="shared" si="70"/>
        <v>22.53</v>
      </c>
      <c r="V1122" s="10">
        <f t="shared" si="71"/>
        <v>0.5477753464624362</v>
      </c>
    </row>
    <row r="1123" spans="1:22" ht="15.6" x14ac:dyDescent="0.3">
      <c r="A1123" s="3">
        <v>2670</v>
      </c>
      <c r="B1123" s="4">
        <v>46191</v>
      </c>
      <c r="C1123" s="5">
        <f>YEAR(SalesDataTable[[#This Row],[Order Date]])</f>
        <v>2026</v>
      </c>
      <c r="D1123" s="6" t="str">
        <f>"Q"&amp;ROUNDUP(MONTH(SalesDataTable[[#This Row],[Order Date]])/3,0)</f>
        <v>Q2</v>
      </c>
      <c r="E1123" s="5">
        <f>MONTH(SalesDataTable[[#This Row],[Order Date]])</f>
        <v>6</v>
      </c>
      <c r="F1123" s="6" t="str">
        <f>TEXT(SalesDataTable[[#This Row],[Order Date]],"MMM")</f>
        <v>Jun</v>
      </c>
      <c r="G1123" s="5" t="s">
        <v>31</v>
      </c>
      <c r="H1123" s="5" t="s">
        <v>45</v>
      </c>
      <c r="I1123" s="5" t="s">
        <v>48</v>
      </c>
      <c r="J1123" s="5" t="s">
        <v>23</v>
      </c>
      <c r="K1123" s="5" t="s">
        <v>34</v>
      </c>
      <c r="L1123" s="5" t="s">
        <v>68</v>
      </c>
      <c r="M1123" s="7">
        <v>3</v>
      </c>
      <c r="N1123" s="8">
        <v>162.30000000000001</v>
      </c>
      <c r="O1123" s="8">
        <f>SalesDataTable[[#This Row],[Units Sold]]*SalesDataTable[[#This Row],[Unit Price]]</f>
        <v>486.90000000000003</v>
      </c>
      <c r="P1123" s="9">
        <v>0.1</v>
      </c>
      <c r="Q1123" s="21">
        <f>SalesDataTable[[#This Row],[Units Sold]]*SalesDataTable[[#This Row],[Unit Price]]*SalesDataTable[[#This Row],[Discount %]]</f>
        <v>48.690000000000005</v>
      </c>
      <c r="R1123" s="8">
        <v>86.43</v>
      </c>
      <c r="S1123" s="8">
        <f t="shared" si="68"/>
        <v>438.21000000000004</v>
      </c>
      <c r="T1123" s="8">
        <f t="shared" si="69"/>
        <v>259.29000000000002</v>
      </c>
      <c r="U1123" s="8">
        <f t="shared" si="70"/>
        <v>178.92000000000002</v>
      </c>
      <c r="V1123" s="10">
        <f t="shared" si="71"/>
        <v>0.40829739166153217</v>
      </c>
    </row>
    <row r="1124" spans="1:22" ht="15.6" x14ac:dyDescent="0.3">
      <c r="A1124" s="3">
        <v>2777</v>
      </c>
      <c r="B1124" s="4">
        <v>46191</v>
      </c>
      <c r="C1124" s="5">
        <f>YEAR(SalesDataTable[[#This Row],[Order Date]])</f>
        <v>2026</v>
      </c>
      <c r="D1124" s="6" t="str">
        <f>"Q"&amp;ROUNDUP(MONTH(SalesDataTable[[#This Row],[Order Date]])/3,0)</f>
        <v>Q2</v>
      </c>
      <c r="E1124" s="5">
        <f>MONTH(SalesDataTable[[#This Row],[Order Date]])</f>
        <v>6</v>
      </c>
      <c r="F1124" s="6" t="str">
        <f>TEXT(SalesDataTable[[#This Row],[Order Date]],"MMM")</f>
        <v>Jun</v>
      </c>
      <c r="G1124" s="5" t="s">
        <v>26</v>
      </c>
      <c r="H1124" s="5" t="s">
        <v>69</v>
      </c>
      <c r="I1124" s="5" t="s">
        <v>28</v>
      </c>
      <c r="J1124" s="5" t="s">
        <v>36</v>
      </c>
      <c r="K1124" s="5" t="s">
        <v>29</v>
      </c>
      <c r="L1124" s="5" t="s">
        <v>66</v>
      </c>
      <c r="M1124" s="7">
        <v>5</v>
      </c>
      <c r="N1124" s="8">
        <v>72.37</v>
      </c>
      <c r="O1124" s="8">
        <f>SalesDataTable[[#This Row],[Units Sold]]*SalesDataTable[[#This Row],[Unit Price]]</f>
        <v>361.85</v>
      </c>
      <c r="P1124" s="9">
        <v>0.2</v>
      </c>
      <c r="Q1124" s="21">
        <f>SalesDataTable[[#This Row],[Units Sold]]*SalesDataTable[[#This Row],[Unit Price]]*SalesDataTable[[#This Row],[Discount %]]</f>
        <v>72.37</v>
      </c>
      <c r="R1124" s="8">
        <v>32.840000000000003</v>
      </c>
      <c r="S1124" s="8">
        <f t="shared" si="68"/>
        <v>289.48</v>
      </c>
      <c r="T1124" s="8">
        <f t="shared" si="69"/>
        <v>164.20000000000002</v>
      </c>
      <c r="U1124" s="8">
        <f t="shared" si="70"/>
        <v>125.28</v>
      </c>
      <c r="V1124" s="10">
        <f t="shared" si="71"/>
        <v>0.43277601215973466</v>
      </c>
    </row>
    <row r="1125" spans="1:22" ht="15.6" x14ac:dyDescent="0.3">
      <c r="A1125" s="3">
        <v>2780</v>
      </c>
      <c r="B1125" s="4">
        <v>46191</v>
      </c>
      <c r="C1125" s="5">
        <f>YEAR(SalesDataTable[[#This Row],[Order Date]])</f>
        <v>2026</v>
      </c>
      <c r="D1125" s="6" t="str">
        <f>"Q"&amp;ROUNDUP(MONTH(SalesDataTable[[#This Row],[Order Date]])/3,0)</f>
        <v>Q2</v>
      </c>
      <c r="E1125" s="5">
        <f>MONTH(SalesDataTable[[#This Row],[Order Date]])</f>
        <v>6</v>
      </c>
      <c r="F1125" s="6" t="str">
        <f>TEXT(SalesDataTable[[#This Row],[Order Date]],"MMM")</f>
        <v>Jun</v>
      </c>
      <c r="G1125" s="5" t="s">
        <v>31</v>
      </c>
      <c r="H1125" s="5" t="s">
        <v>38</v>
      </c>
      <c r="I1125" s="5" t="s">
        <v>22</v>
      </c>
      <c r="J1125" s="5" t="s">
        <v>33</v>
      </c>
      <c r="K1125" s="5" t="s">
        <v>54</v>
      </c>
      <c r="L1125" s="5" t="s">
        <v>62</v>
      </c>
      <c r="M1125" s="7">
        <v>2</v>
      </c>
      <c r="N1125" s="8">
        <v>35.61</v>
      </c>
      <c r="O1125" s="8">
        <f>SalesDataTable[[#This Row],[Units Sold]]*SalesDataTable[[#This Row],[Unit Price]]</f>
        <v>71.22</v>
      </c>
      <c r="P1125" s="9">
        <v>0.15</v>
      </c>
      <c r="Q1125" s="21">
        <f>SalesDataTable[[#This Row],[Units Sold]]*SalesDataTable[[#This Row],[Unit Price]]*SalesDataTable[[#This Row],[Discount %]]</f>
        <v>10.683</v>
      </c>
      <c r="R1125" s="8">
        <v>13.96</v>
      </c>
      <c r="S1125" s="8">
        <f t="shared" si="68"/>
        <v>60.536999999999999</v>
      </c>
      <c r="T1125" s="8">
        <f t="shared" si="69"/>
        <v>27.92</v>
      </c>
      <c r="U1125" s="8">
        <f t="shared" si="70"/>
        <v>32.616999999999997</v>
      </c>
      <c r="V1125" s="10">
        <f t="shared" si="71"/>
        <v>0.53879445628293432</v>
      </c>
    </row>
    <row r="1126" spans="1:22" ht="15.6" x14ac:dyDescent="0.3">
      <c r="A1126" s="3">
        <v>3209</v>
      </c>
      <c r="B1126" s="4">
        <v>46191</v>
      </c>
      <c r="C1126" s="5">
        <f>YEAR(SalesDataTable[[#This Row],[Order Date]])</f>
        <v>2026</v>
      </c>
      <c r="D1126" s="6" t="str">
        <f>"Q"&amp;ROUNDUP(MONTH(SalesDataTable[[#This Row],[Order Date]])/3,0)</f>
        <v>Q2</v>
      </c>
      <c r="E1126" s="5">
        <f>MONTH(SalesDataTable[[#This Row],[Order Date]])</f>
        <v>6</v>
      </c>
      <c r="F1126" s="6" t="str">
        <f>TEXT(SalesDataTable[[#This Row],[Order Date]],"MMM")</f>
        <v>Jun</v>
      </c>
      <c r="G1126" s="5" t="s">
        <v>40</v>
      </c>
      <c r="H1126" s="5" t="s">
        <v>67</v>
      </c>
      <c r="I1126" s="5" t="s">
        <v>22</v>
      </c>
      <c r="J1126" s="5" t="s">
        <v>23</v>
      </c>
      <c r="K1126" s="5" t="s">
        <v>34</v>
      </c>
      <c r="L1126" s="5" t="s">
        <v>64</v>
      </c>
      <c r="M1126" s="7">
        <v>2</v>
      </c>
      <c r="N1126" s="8">
        <v>133.12</v>
      </c>
      <c r="O1126" s="8">
        <f>SalesDataTable[[#This Row],[Units Sold]]*SalesDataTable[[#This Row],[Unit Price]]</f>
        <v>266.24</v>
      </c>
      <c r="P1126" s="9">
        <v>0</v>
      </c>
      <c r="Q1126" s="21">
        <f>SalesDataTable[[#This Row],[Units Sold]]*SalesDataTable[[#This Row],[Unit Price]]*SalesDataTable[[#This Row],[Discount %]]</f>
        <v>0</v>
      </c>
      <c r="R1126" s="8">
        <v>67.02</v>
      </c>
      <c r="S1126" s="8">
        <f t="shared" si="68"/>
        <v>266.24</v>
      </c>
      <c r="T1126" s="8">
        <f t="shared" si="69"/>
        <v>134.04</v>
      </c>
      <c r="U1126" s="8">
        <f t="shared" si="70"/>
        <v>132.20000000000002</v>
      </c>
      <c r="V1126" s="10">
        <f t="shared" si="71"/>
        <v>0.4965444711538462</v>
      </c>
    </row>
    <row r="1127" spans="1:22" ht="15.6" x14ac:dyDescent="0.3">
      <c r="A1127" s="3">
        <v>3414</v>
      </c>
      <c r="B1127" s="4">
        <v>46191</v>
      </c>
      <c r="C1127" s="5">
        <f>YEAR(SalesDataTable[[#This Row],[Order Date]])</f>
        <v>2026</v>
      </c>
      <c r="D1127" s="6" t="str">
        <f>"Q"&amp;ROUNDUP(MONTH(SalesDataTable[[#This Row],[Order Date]])/3,0)</f>
        <v>Q2</v>
      </c>
      <c r="E1127" s="5">
        <f>MONTH(SalesDataTable[[#This Row],[Order Date]])</f>
        <v>6</v>
      </c>
      <c r="F1127" s="6" t="str">
        <f>TEXT(SalesDataTable[[#This Row],[Order Date]],"MMM")</f>
        <v>Jun</v>
      </c>
      <c r="G1127" s="5" t="s">
        <v>20</v>
      </c>
      <c r="H1127" s="5" t="s">
        <v>70</v>
      </c>
      <c r="I1127" s="5" t="s">
        <v>48</v>
      </c>
      <c r="J1127" s="5" t="s">
        <v>23</v>
      </c>
      <c r="K1127" s="5" t="s">
        <v>24</v>
      </c>
      <c r="L1127" s="5" t="s">
        <v>42</v>
      </c>
      <c r="M1127" s="7">
        <v>1</v>
      </c>
      <c r="N1127" s="8">
        <v>51.23</v>
      </c>
      <c r="O1127" s="8">
        <f>SalesDataTable[[#This Row],[Units Sold]]*SalesDataTable[[#This Row],[Unit Price]]</f>
        <v>51.23</v>
      </c>
      <c r="P1127" s="9">
        <v>0.05</v>
      </c>
      <c r="Q1127" s="21">
        <f>SalesDataTable[[#This Row],[Units Sold]]*SalesDataTable[[#This Row],[Unit Price]]*SalesDataTable[[#This Row],[Discount %]]</f>
        <v>2.5615000000000001</v>
      </c>
      <c r="R1127" s="8">
        <v>23.12</v>
      </c>
      <c r="S1127" s="8">
        <f t="shared" si="68"/>
        <v>48.668499999999995</v>
      </c>
      <c r="T1127" s="8">
        <f t="shared" si="69"/>
        <v>23.12</v>
      </c>
      <c r="U1127" s="8">
        <f t="shared" si="70"/>
        <v>25.548499999999994</v>
      </c>
      <c r="V1127" s="10">
        <f t="shared" si="71"/>
        <v>0.5249494025909982</v>
      </c>
    </row>
    <row r="1128" spans="1:22" ht="15.6" x14ac:dyDescent="0.3">
      <c r="A1128" s="3">
        <v>3846</v>
      </c>
      <c r="B1128" s="4">
        <v>46191</v>
      </c>
      <c r="C1128" s="5">
        <f>YEAR(SalesDataTable[[#This Row],[Order Date]])</f>
        <v>2026</v>
      </c>
      <c r="D1128" s="6" t="str">
        <f>"Q"&amp;ROUNDUP(MONTH(SalesDataTable[[#This Row],[Order Date]])/3,0)</f>
        <v>Q2</v>
      </c>
      <c r="E1128" s="5">
        <f>MONTH(SalesDataTable[[#This Row],[Order Date]])</f>
        <v>6</v>
      </c>
      <c r="F1128" s="6" t="str">
        <f>TEXT(SalesDataTable[[#This Row],[Order Date]],"MMM")</f>
        <v>Jun</v>
      </c>
      <c r="G1128" s="5" t="s">
        <v>26</v>
      </c>
      <c r="H1128" s="5" t="s">
        <v>63</v>
      </c>
      <c r="I1128" s="5" t="s">
        <v>22</v>
      </c>
      <c r="J1128" s="5" t="s">
        <v>36</v>
      </c>
      <c r="K1128" s="5" t="s">
        <v>29</v>
      </c>
      <c r="L1128" s="5" t="s">
        <v>30</v>
      </c>
      <c r="M1128" s="7">
        <v>1</v>
      </c>
      <c r="N1128" s="8">
        <v>93.5</v>
      </c>
      <c r="O1128" s="8">
        <f>SalesDataTable[[#This Row],[Units Sold]]*SalesDataTable[[#This Row],[Unit Price]]</f>
        <v>93.5</v>
      </c>
      <c r="P1128" s="9">
        <v>0</v>
      </c>
      <c r="Q1128" s="21">
        <f>SalesDataTable[[#This Row],[Units Sold]]*SalesDataTable[[#This Row],[Unit Price]]*SalesDataTable[[#This Row],[Discount %]]</f>
        <v>0</v>
      </c>
      <c r="R1128" s="8">
        <v>46.63</v>
      </c>
      <c r="S1128" s="8">
        <f t="shared" si="68"/>
        <v>93.5</v>
      </c>
      <c r="T1128" s="8">
        <f t="shared" si="69"/>
        <v>46.63</v>
      </c>
      <c r="U1128" s="8">
        <f t="shared" si="70"/>
        <v>46.87</v>
      </c>
      <c r="V1128" s="10">
        <f t="shared" si="71"/>
        <v>0.50128342245989299</v>
      </c>
    </row>
    <row r="1129" spans="1:22" ht="15.6" x14ac:dyDescent="0.3">
      <c r="A1129" s="3">
        <v>4120</v>
      </c>
      <c r="B1129" s="4">
        <v>46191</v>
      </c>
      <c r="C1129" s="5">
        <f>YEAR(SalesDataTable[[#This Row],[Order Date]])</f>
        <v>2026</v>
      </c>
      <c r="D1129" s="6" t="str">
        <f>"Q"&amp;ROUNDUP(MONTH(SalesDataTable[[#This Row],[Order Date]])/3,0)</f>
        <v>Q2</v>
      </c>
      <c r="E1129" s="5">
        <f>MONTH(SalesDataTable[[#This Row],[Order Date]])</f>
        <v>6</v>
      </c>
      <c r="F1129" s="6" t="str">
        <f>TEXT(SalesDataTable[[#This Row],[Order Date]],"MMM")</f>
        <v>Jun</v>
      </c>
      <c r="G1129" s="5" t="s">
        <v>40</v>
      </c>
      <c r="H1129" s="5" t="s">
        <v>41</v>
      </c>
      <c r="I1129" s="5" t="s">
        <v>39</v>
      </c>
      <c r="J1129" s="5" t="s">
        <v>23</v>
      </c>
      <c r="K1129" s="5" t="s">
        <v>54</v>
      </c>
      <c r="L1129" s="5" t="s">
        <v>55</v>
      </c>
      <c r="M1129" s="7">
        <v>3</v>
      </c>
      <c r="N1129" s="8">
        <v>41.16</v>
      </c>
      <c r="O1129" s="8">
        <f>SalesDataTable[[#This Row],[Units Sold]]*SalesDataTable[[#This Row],[Unit Price]]</f>
        <v>123.47999999999999</v>
      </c>
      <c r="P1129" s="9">
        <v>0</v>
      </c>
      <c r="Q1129" s="21">
        <f>SalesDataTable[[#This Row],[Units Sold]]*SalesDataTable[[#This Row],[Unit Price]]*SalesDataTable[[#This Row],[Discount %]]</f>
        <v>0</v>
      </c>
      <c r="R1129" s="8">
        <v>14.79</v>
      </c>
      <c r="S1129" s="8">
        <f t="shared" si="68"/>
        <v>123.47999999999999</v>
      </c>
      <c r="T1129" s="8">
        <f t="shared" si="69"/>
        <v>44.37</v>
      </c>
      <c r="U1129" s="8">
        <f t="shared" si="70"/>
        <v>79.109999999999985</v>
      </c>
      <c r="V1129" s="10">
        <f t="shared" si="71"/>
        <v>0.64067055393586003</v>
      </c>
    </row>
    <row r="1130" spans="1:22" ht="15.6" x14ac:dyDescent="0.3">
      <c r="A1130" s="3">
        <v>4217</v>
      </c>
      <c r="B1130" s="4">
        <v>46191</v>
      </c>
      <c r="C1130" s="5">
        <f>YEAR(SalesDataTable[[#This Row],[Order Date]])</f>
        <v>2026</v>
      </c>
      <c r="D1130" s="6" t="str">
        <f>"Q"&amp;ROUNDUP(MONTH(SalesDataTable[[#This Row],[Order Date]])/3,0)</f>
        <v>Q2</v>
      </c>
      <c r="E1130" s="5">
        <f>MONTH(SalesDataTable[[#This Row],[Order Date]])</f>
        <v>6</v>
      </c>
      <c r="F1130" s="6" t="str">
        <f>TEXT(SalesDataTable[[#This Row],[Order Date]],"MMM")</f>
        <v>Jun</v>
      </c>
      <c r="G1130" s="5" t="s">
        <v>26</v>
      </c>
      <c r="H1130" s="5" t="s">
        <v>63</v>
      </c>
      <c r="I1130" s="5" t="s">
        <v>48</v>
      </c>
      <c r="J1130" s="5" t="s">
        <v>33</v>
      </c>
      <c r="K1130" s="5" t="s">
        <v>54</v>
      </c>
      <c r="L1130" s="5" t="s">
        <v>55</v>
      </c>
      <c r="M1130" s="7">
        <v>1</v>
      </c>
      <c r="N1130" s="8">
        <v>39.74</v>
      </c>
      <c r="O1130" s="8">
        <f>SalesDataTable[[#This Row],[Units Sold]]*SalesDataTable[[#This Row],[Unit Price]]</f>
        <v>39.74</v>
      </c>
      <c r="P1130" s="9">
        <v>0.05</v>
      </c>
      <c r="Q1130" s="21">
        <f>SalesDataTable[[#This Row],[Units Sold]]*SalesDataTable[[#This Row],[Unit Price]]*SalesDataTable[[#This Row],[Discount %]]</f>
        <v>1.9870000000000001</v>
      </c>
      <c r="R1130" s="8">
        <v>14.39</v>
      </c>
      <c r="S1130" s="8">
        <f t="shared" si="68"/>
        <v>37.753</v>
      </c>
      <c r="T1130" s="8">
        <f t="shared" si="69"/>
        <v>14.39</v>
      </c>
      <c r="U1130" s="8">
        <f t="shared" si="70"/>
        <v>23.363</v>
      </c>
      <c r="V1130" s="10">
        <f t="shared" si="71"/>
        <v>0.6188382380208195</v>
      </c>
    </row>
    <row r="1131" spans="1:22" ht="15.6" x14ac:dyDescent="0.3">
      <c r="A1131" s="3">
        <v>4786</v>
      </c>
      <c r="B1131" s="4">
        <v>46191</v>
      </c>
      <c r="C1131" s="5">
        <f>YEAR(SalesDataTable[[#This Row],[Order Date]])</f>
        <v>2026</v>
      </c>
      <c r="D1131" s="6" t="str">
        <f>"Q"&amp;ROUNDUP(MONTH(SalesDataTable[[#This Row],[Order Date]])/3,0)</f>
        <v>Q2</v>
      </c>
      <c r="E1131" s="5">
        <f>MONTH(SalesDataTable[[#This Row],[Order Date]])</f>
        <v>6</v>
      </c>
      <c r="F1131" s="6" t="str">
        <f>TEXT(SalesDataTable[[#This Row],[Order Date]],"MMM")</f>
        <v>Jun</v>
      </c>
      <c r="G1131" s="5" t="s">
        <v>40</v>
      </c>
      <c r="H1131" s="5" t="s">
        <v>51</v>
      </c>
      <c r="I1131" s="5" t="s">
        <v>22</v>
      </c>
      <c r="J1131" s="5" t="s">
        <v>23</v>
      </c>
      <c r="K1131" s="5" t="s">
        <v>34</v>
      </c>
      <c r="L1131" s="5" t="s">
        <v>52</v>
      </c>
      <c r="M1131" s="7">
        <v>3</v>
      </c>
      <c r="N1131" s="8">
        <v>46.79</v>
      </c>
      <c r="O1131" s="8">
        <f>SalesDataTable[[#This Row],[Units Sold]]*SalesDataTable[[#This Row],[Unit Price]]</f>
        <v>140.37</v>
      </c>
      <c r="P1131" s="9">
        <v>0.1</v>
      </c>
      <c r="Q1131" s="21">
        <f>SalesDataTable[[#This Row],[Units Sold]]*SalesDataTable[[#This Row],[Unit Price]]*SalesDataTable[[#This Row],[Discount %]]</f>
        <v>14.037000000000001</v>
      </c>
      <c r="R1131" s="8">
        <v>18.25</v>
      </c>
      <c r="S1131" s="8">
        <f t="shared" si="68"/>
        <v>126.33300000000001</v>
      </c>
      <c r="T1131" s="8">
        <f t="shared" si="69"/>
        <v>54.75</v>
      </c>
      <c r="U1131" s="8">
        <f t="shared" si="70"/>
        <v>71.583000000000013</v>
      </c>
      <c r="V1131" s="10">
        <f t="shared" si="71"/>
        <v>0.56662154781411034</v>
      </c>
    </row>
    <row r="1132" spans="1:22" ht="15.6" x14ac:dyDescent="0.3">
      <c r="A1132" s="3">
        <v>23</v>
      </c>
      <c r="B1132" s="4">
        <v>46192</v>
      </c>
      <c r="C1132" s="5">
        <f>YEAR(SalesDataTable[[#This Row],[Order Date]])</f>
        <v>2026</v>
      </c>
      <c r="D1132" s="6" t="str">
        <f>"Q"&amp;ROUNDUP(MONTH(SalesDataTable[[#This Row],[Order Date]])/3,0)</f>
        <v>Q2</v>
      </c>
      <c r="E1132" s="5">
        <f>MONTH(SalesDataTable[[#This Row],[Order Date]])</f>
        <v>6</v>
      </c>
      <c r="F1132" s="6" t="str">
        <f>TEXT(SalesDataTable[[#This Row],[Order Date]],"MMM")</f>
        <v>Jun</v>
      </c>
      <c r="G1132" s="5" t="s">
        <v>40</v>
      </c>
      <c r="H1132" s="5" t="s">
        <v>67</v>
      </c>
      <c r="I1132" s="5" t="s">
        <v>28</v>
      </c>
      <c r="J1132" s="5" t="s">
        <v>36</v>
      </c>
      <c r="K1132" s="5" t="s">
        <v>29</v>
      </c>
      <c r="L1132" s="5" t="s">
        <v>30</v>
      </c>
      <c r="M1132" s="7">
        <v>4</v>
      </c>
      <c r="N1132" s="8">
        <v>91.74</v>
      </c>
      <c r="O1132" s="8">
        <f>SalesDataTable[[#This Row],[Units Sold]]*SalesDataTable[[#This Row],[Unit Price]]</f>
        <v>366.96</v>
      </c>
      <c r="P1132" s="9">
        <v>0.2</v>
      </c>
      <c r="Q1132" s="21">
        <f>SalesDataTable[[#This Row],[Units Sold]]*SalesDataTable[[#This Row],[Unit Price]]*SalesDataTable[[#This Row],[Discount %]]</f>
        <v>73.391999999999996</v>
      </c>
      <c r="R1132" s="8">
        <v>44.74</v>
      </c>
      <c r="S1132" s="8">
        <f t="shared" si="68"/>
        <v>293.56799999999998</v>
      </c>
      <c r="T1132" s="8">
        <f t="shared" si="69"/>
        <v>178.96</v>
      </c>
      <c r="U1132" s="8">
        <f t="shared" si="70"/>
        <v>114.60799999999998</v>
      </c>
      <c r="V1132" s="10">
        <f t="shared" si="71"/>
        <v>0.39039677349029861</v>
      </c>
    </row>
    <row r="1133" spans="1:22" ht="15.6" x14ac:dyDescent="0.3">
      <c r="A1133" s="3">
        <v>99</v>
      </c>
      <c r="B1133" s="4">
        <v>46192</v>
      </c>
      <c r="C1133" s="5">
        <f>YEAR(SalesDataTable[[#This Row],[Order Date]])</f>
        <v>2026</v>
      </c>
      <c r="D1133" s="6" t="str">
        <f>"Q"&amp;ROUNDUP(MONTH(SalesDataTable[[#This Row],[Order Date]])/3,0)</f>
        <v>Q2</v>
      </c>
      <c r="E1133" s="5">
        <f>MONTH(SalesDataTable[[#This Row],[Order Date]])</f>
        <v>6</v>
      </c>
      <c r="F1133" s="6" t="str">
        <f>TEXT(SalesDataTable[[#This Row],[Order Date]],"MMM")</f>
        <v>Jun</v>
      </c>
      <c r="G1133" s="5" t="s">
        <v>40</v>
      </c>
      <c r="H1133" s="5" t="s">
        <v>67</v>
      </c>
      <c r="I1133" s="5" t="s">
        <v>22</v>
      </c>
      <c r="J1133" s="5" t="s">
        <v>33</v>
      </c>
      <c r="K1133" s="5" t="s">
        <v>54</v>
      </c>
      <c r="L1133" s="5" t="s">
        <v>62</v>
      </c>
      <c r="M1133" s="7">
        <v>1</v>
      </c>
      <c r="N1133" s="8">
        <v>36.28</v>
      </c>
      <c r="O1133" s="8">
        <f>SalesDataTable[[#This Row],[Units Sold]]*SalesDataTable[[#This Row],[Unit Price]]</f>
        <v>36.28</v>
      </c>
      <c r="P1133" s="9">
        <v>0.1</v>
      </c>
      <c r="Q1133" s="21">
        <f>SalesDataTable[[#This Row],[Units Sold]]*SalesDataTable[[#This Row],[Unit Price]]*SalesDataTable[[#This Row],[Discount %]]</f>
        <v>3.6280000000000001</v>
      </c>
      <c r="R1133" s="8">
        <v>13.8</v>
      </c>
      <c r="S1133" s="8">
        <f t="shared" si="68"/>
        <v>32.652000000000001</v>
      </c>
      <c r="T1133" s="8">
        <f t="shared" si="69"/>
        <v>13.8</v>
      </c>
      <c r="U1133" s="8">
        <f t="shared" si="70"/>
        <v>18.852</v>
      </c>
      <c r="V1133" s="10">
        <f t="shared" si="71"/>
        <v>0.5773612642410878</v>
      </c>
    </row>
    <row r="1134" spans="1:22" ht="15.6" x14ac:dyDescent="0.3">
      <c r="A1134" s="3">
        <v>269</v>
      </c>
      <c r="B1134" s="4">
        <v>46192</v>
      </c>
      <c r="C1134" s="5">
        <f>YEAR(SalesDataTable[[#This Row],[Order Date]])</f>
        <v>2026</v>
      </c>
      <c r="D1134" s="6" t="str">
        <f>"Q"&amp;ROUNDUP(MONTH(SalesDataTable[[#This Row],[Order Date]])/3,0)</f>
        <v>Q2</v>
      </c>
      <c r="E1134" s="5">
        <f>MONTH(SalesDataTable[[#This Row],[Order Date]])</f>
        <v>6</v>
      </c>
      <c r="F1134" s="6" t="str">
        <f>TEXT(SalesDataTable[[#This Row],[Order Date]],"MMM")</f>
        <v>Jun</v>
      </c>
      <c r="G1134" s="5" t="s">
        <v>40</v>
      </c>
      <c r="H1134" s="5" t="s">
        <v>67</v>
      </c>
      <c r="I1134" s="5" t="s">
        <v>28</v>
      </c>
      <c r="J1134" s="5" t="s">
        <v>23</v>
      </c>
      <c r="K1134" s="5" t="s">
        <v>29</v>
      </c>
      <c r="L1134" s="5" t="s">
        <v>66</v>
      </c>
      <c r="M1134" s="7">
        <v>3</v>
      </c>
      <c r="N1134" s="8">
        <v>73.02</v>
      </c>
      <c r="O1134" s="8">
        <f>SalesDataTable[[#This Row],[Units Sold]]*SalesDataTable[[#This Row],[Unit Price]]</f>
        <v>219.06</v>
      </c>
      <c r="P1134" s="9">
        <v>0.1</v>
      </c>
      <c r="Q1134" s="21">
        <f>SalesDataTable[[#This Row],[Units Sold]]*SalesDataTable[[#This Row],[Unit Price]]*SalesDataTable[[#This Row],[Discount %]]</f>
        <v>21.906000000000002</v>
      </c>
      <c r="R1134" s="8">
        <v>32.69</v>
      </c>
      <c r="S1134" s="8">
        <f t="shared" si="68"/>
        <v>197.154</v>
      </c>
      <c r="T1134" s="8">
        <f t="shared" si="69"/>
        <v>98.07</v>
      </c>
      <c r="U1134" s="8">
        <f t="shared" si="70"/>
        <v>99.084000000000003</v>
      </c>
      <c r="V1134" s="10">
        <f t="shared" si="71"/>
        <v>0.50257159377948202</v>
      </c>
    </row>
    <row r="1135" spans="1:22" ht="15.6" x14ac:dyDescent="0.3">
      <c r="A1135" s="3">
        <v>1772</v>
      </c>
      <c r="B1135" s="4">
        <v>46192</v>
      </c>
      <c r="C1135" s="5">
        <f>YEAR(SalesDataTable[[#This Row],[Order Date]])</f>
        <v>2026</v>
      </c>
      <c r="D1135" s="6" t="str">
        <f>"Q"&amp;ROUNDUP(MONTH(SalesDataTable[[#This Row],[Order Date]])/3,0)</f>
        <v>Q2</v>
      </c>
      <c r="E1135" s="5">
        <f>MONTH(SalesDataTable[[#This Row],[Order Date]])</f>
        <v>6</v>
      </c>
      <c r="F1135" s="6" t="str">
        <f>TEXT(SalesDataTable[[#This Row],[Order Date]],"MMM")</f>
        <v>Jun</v>
      </c>
      <c r="G1135" s="5" t="s">
        <v>40</v>
      </c>
      <c r="H1135" s="5" t="s">
        <v>41</v>
      </c>
      <c r="I1135" s="5" t="s">
        <v>22</v>
      </c>
      <c r="J1135" s="5" t="s">
        <v>33</v>
      </c>
      <c r="K1135" s="5" t="s">
        <v>29</v>
      </c>
      <c r="L1135" s="5" t="s">
        <v>57</v>
      </c>
      <c r="M1135" s="7">
        <v>4</v>
      </c>
      <c r="N1135" s="8">
        <v>153.38</v>
      </c>
      <c r="O1135" s="8">
        <f>SalesDataTable[[#This Row],[Units Sold]]*SalesDataTable[[#This Row],[Unit Price]]</f>
        <v>613.52</v>
      </c>
      <c r="P1135" s="9">
        <v>0</v>
      </c>
      <c r="Q1135" s="21">
        <f>SalesDataTable[[#This Row],[Units Sold]]*SalesDataTable[[#This Row],[Unit Price]]*SalesDataTable[[#This Row],[Discount %]]</f>
        <v>0</v>
      </c>
      <c r="R1135" s="8">
        <v>76.92</v>
      </c>
      <c r="S1135" s="8">
        <f t="shared" si="68"/>
        <v>613.52</v>
      </c>
      <c r="T1135" s="8">
        <f t="shared" si="69"/>
        <v>307.68</v>
      </c>
      <c r="U1135" s="8">
        <f t="shared" si="70"/>
        <v>305.83999999999997</v>
      </c>
      <c r="V1135" s="10">
        <f t="shared" si="71"/>
        <v>0.49850045638283996</v>
      </c>
    </row>
    <row r="1136" spans="1:22" ht="15.6" x14ac:dyDescent="0.3">
      <c r="A1136" s="3">
        <v>1906</v>
      </c>
      <c r="B1136" s="4">
        <v>46192</v>
      </c>
      <c r="C1136" s="5">
        <f>YEAR(SalesDataTable[[#This Row],[Order Date]])</f>
        <v>2026</v>
      </c>
      <c r="D1136" s="6" t="str">
        <f>"Q"&amp;ROUNDUP(MONTH(SalesDataTable[[#This Row],[Order Date]])/3,0)</f>
        <v>Q2</v>
      </c>
      <c r="E1136" s="5">
        <f>MONTH(SalesDataTable[[#This Row],[Order Date]])</f>
        <v>6</v>
      </c>
      <c r="F1136" s="6" t="str">
        <f>TEXT(SalesDataTable[[#This Row],[Order Date]],"MMM")</f>
        <v>Jun</v>
      </c>
      <c r="G1136" s="5" t="s">
        <v>40</v>
      </c>
      <c r="H1136" s="5" t="s">
        <v>53</v>
      </c>
      <c r="I1136" s="5" t="s">
        <v>48</v>
      </c>
      <c r="J1136" s="5" t="s">
        <v>23</v>
      </c>
      <c r="K1136" s="5" t="s">
        <v>43</v>
      </c>
      <c r="L1136" s="5" t="s">
        <v>71</v>
      </c>
      <c r="M1136" s="7">
        <v>2</v>
      </c>
      <c r="N1136" s="8">
        <v>125.5</v>
      </c>
      <c r="O1136" s="8">
        <f>SalesDataTable[[#This Row],[Units Sold]]*SalesDataTable[[#This Row],[Unit Price]]</f>
        <v>251</v>
      </c>
      <c r="P1136" s="9">
        <v>0</v>
      </c>
      <c r="Q1136" s="21">
        <f>SalesDataTable[[#This Row],[Units Sold]]*SalesDataTable[[#This Row],[Unit Price]]*SalesDataTable[[#This Row],[Discount %]]</f>
        <v>0</v>
      </c>
      <c r="R1136" s="8">
        <v>61.67</v>
      </c>
      <c r="S1136" s="8">
        <f t="shared" si="68"/>
        <v>251</v>
      </c>
      <c r="T1136" s="8">
        <f t="shared" si="69"/>
        <v>123.34</v>
      </c>
      <c r="U1136" s="8">
        <f t="shared" si="70"/>
        <v>127.66</v>
      </c>
      <c r="V1136" s="10">
        <f t="shared" si="71"/>
        <v>0.50860557768924297</v>
      </c>
    </row>
    <row r="1137" spans="1:22" ht="15.6" x14ac:dyDescent="0.3">
      <c r="A1137" s="3">
        <v>2473</v>
      </c>
      <c r="B1137" s="4">
        <v>46192</v>
      </c>
      <c r="C1137" s="5">
        <f>YEAR(SalesDataTable[[#This Row],[Order Date]])</f>
        <v>2026</v>
      </c>
      <c r="D1137" s="6" t="str">
        <f>"Q"&amp;ROUNDUP(MONTH(SalesDataTable[[#This Row],[Order Date]])/3,0)</f>
        <v>Q2</v>
      </c>
      <c r="E1137" s="5">
        <f>MONTH(SalesDataTable[[#This Row],[Order Date]])</f>
        <v>6</v>
      </c>
      <c r="F1137" s="6" t="str">
        <f>TEXT(SalesDataTable[[#This Row],[Order Date]],"MMM")</f>
        <v>Jun</v>
      </c>
      <c r="G1137" s="5" t="s">
        <v>20</v>
      </c>
      <c r="H1137" s="5" t="s">
        <v>21</v>
      </c>
      <c r="I1137" s="5" t="s">
        <v>28</v>
      </c>
      <c r="J1137" s="5" t="s">
        <v>23</v>
      </c>
      <c r="K1137" s="5" t="s">
        <v>24</v>
      </c>
      <c r="L1137" s="5" t="s">
        <v>25</v>
      </c>
      <c r="M1137" s="7">
        <v>3</v>
      </c>
      <c r="N1137" s="8">
        <v>80.75</v>
      </c>
      <c r="O1137" s="8">
        <f>SalesDataTable[[#This Row],[Units Sold]]*SalesDataTable[[#This Row],[Unit Price]]</f>
        <v>242.25</v>
      </c>
      <c r="P1137" s="9">
        <v>0.15</v>
      </c>
      <c r="Q1137" s="21">
        <f>SalesDataTable[[#This Row],[Units Sold]]*SalesDataTable[[#This Row],[Unit Price]]*SalesDataTable[[#This Row],[Discount %]]</f>
        <v>36.337499999999999</v>
      </c>
      <c r="R1137" s="8">
        <v>42.81</v>
      </c>
      <c r="S1137" s="8">
        <f t="shared" si="68"/>
        <v>205.91249999999999</v>
      </c>
      <c r="T1137" s="8">
        <f t="shared" si="69"/>
        <v>128.43</v>
      </c>
      <c r="U1137" s="8">
        <f t="shared" si="70"/>
        <v>77.482499999999987</v>
      </c>
      <c r="V1137" s="10">
        <f t="shared" si="71"/>
        <v>0.37628847204516475</v>
      </c>
    </row>
    <row r="1138" spans="1:22" ht="15.6" x14ac:dyDescent="0.3">
      <c r="A1138" s="3">
        <v>2549</v>
      </c>
      <c r="B1138" s="4">
        <v>46192</v>
      </c>
      <c r="C1138" s="5">
        <f>YEAR(SalesDataTable[[#This Row],[Order Date]])</f>
        <v>2026</v>
      </c>
      <c r="D1138" s="6" t="str">
        <f>"Q"&amp;ROUNDUP(MONTH(SalesDataTable[[#This Row],[Order Date]])/3,0)</f>
        <v>Q2</v>
      </c>
      <c r="E1138" s="5">
        <f>MONTH(SalesDataTable[[#This Row],[Order Date]])</f>
        <v>6</v>
      </c>
      <c r="F1138" s="6" t="str">
        <f>TEXT(SalesDataTable[[#This Row],[Order Date]],"MMM")</f>
        <v>Jun</v>
      </c>
      <c r="G1138" s="5" t="s">
        <v>40</v>
      </c>
      <c r="H1138" s="5" t="s">
        <v>67</v>
      </c>
      <c r="I1138" s="5" t="s">
        <v>28</v>
      </c>
      <c r="J1138" s="5" t="s">
        <v>23</v>
      </c>
      <c r="K1138" s="5" t="s">
        <v>54</v>
      </c>
      <c r="L1138" s="5" t="s">
        <v>62</v>
      </c>
      <c r="M1138" s="7">
        <v>8</v>
      </c>
      <c r="N1138" s="8">
        <v>36.15</v>
      </c>
      <c r="O1138" s="8">
        <f>SalesDataTable[[#This Row],[Units Sold]]*SalesDataTable[[#This Row],[Unit Price]]</f>
        <v>289.2</v>
      </c>
      <c r="P1138" s="9">
        <v>0.05</v>
      </c>
      <c r="Q1138" s="21">
        <f>SalesDataTable[[#This Row],[Units Sold]]*SalesDataTable[[#This Row],[Unit Price]]*SalesDataTable[[#This Row],[Discount %]]</f>
        <v>14.46</v>
      </c>
      <c r="R1138" s="8">
        <v>13.55</v>
      </c>
      <c r="S1138" s="8">
        <f t="shared" si="68"/>
        <v>274.73999999999995</v>
      </c>
      <c r="T1138" s="8">
        <f t="shared" si="69"/>
        <v>108.4</v>
      </c>
      <c r="U1138" s="8">
        <f t="shared" si="70"/>
        <v>166.33999999999995</v>
      </c>
      <c r="V1138" s="10">
        <f t="shared" si="71"/>
        <v>0.60544514814005956</v>
      </c>
    </row>
    <row r="1139" spans="1:22" ht="15.6" x14ac:dyDescent="0.3">
      <c r="A1139" s="3">
        <v>3341</v>
      </c>
      <c r="B1139" s="4">
        <v>46192</v>
      </c>
      <c r="C1139" s="5">
        <f>YEAR(SalesDataTable[[#This Row],[Order Date]])</f>
        <v>2026</v>
      </c>
      <c r="D1139" s="6" t="str">
        <f>"Q"&amp;ROUNDUP(MONTH(SalesDataTable[[#This Row],[Order Date]])/3,0)</f>
        <v>Q2</v>
      </c>
      <c r="E1139" s="5">
        <f>MONTH(SalesDataTable[[#This Row],[Order Date]])</f>
        <v>6</v>
      </c>
      <c r="F1139" s="6" t="str">
        <f>TEXT(SalesDataTable[[#This Row],[Order Date]],"MMM")</f>
        <v>Jun</v>
      </c>
      <c r="G1139" s="5" t="s">
        <v>20</v>
      </c>
      <c r="H1139" s="5" t="s">
        <v>70</v>
      </c>
      <c r="I1139" s="5" t="s">
        <v>22</v>
      </c>
      <c r="J1139" s="5" t="s">
        <v>33</v>
      </c>
      <c r="K1139" s="5" t="s">
        <v>29</v>
      </c>
      <c r="L1139" s="5" t="s">
        <v>37</v>
      </c>
      <c r="M1139" s="7">
        <v>2</v>
      </c>
      <c r="N1139" s="8">
        <v>143.1</v>
      </c>
      <c r="O1139" s="8">
        <f>SalesDataTable[[#This Row],[Units Sold]]*SalesDataTable[[#This Row],[Unit Price]]</f>
        <v>286.2</v>
      </c>
      <c r="P1139" s="9">
        <v>0</v>
      </c>
      <c r="Q1139" s="21">
        <f>SalesDataTable[[#This Row],[Units Sold]]*SalesDataTable[[#This Row],[Unit Price]]*SalesDataTable[[#This Row],[Discount %]]</f>
        <v>0</v>
      </c>
      <c r="R1139" s="8">
        <v>78.11</v>
      </c>
      <c r="S1139" s="8">
        <f t="shared" si="68"/>
        <v>286.2</v>
      </c>
      <c r="T1139" s="8">
        <f t="shared" si="69"/>
        <v>156.22</v>
      </c>
      <c r="U1139" s="8">
        <f t="shared" si="70"/>
        <v>129.97999999999999</v>
      </c>
      <c r="V1139" s="10">
        <f t="shared" si="71"/>
        <v>0.45415793151642209</v>
      </c>
    </row>
    <row r="1140" spans="1:22" ht="15.6" x14ac:dyDescent="0.3">
      <c r="A1140" s="3">
        <v>3351</v>
      </c>
      <c r="B1140" s="4">
        <v>46192</v>
      </c>
      <c r="C1140" s="5">
        <f>YEAR(SalesDataTable[[#This Row],[Order Date]])</f>
        <v>2026</v>
      </c>
      <c r="D1140" s="6" t="str">
        <f>"Q"&amp;ROUNDUP(MONTH(SalesDataTable[[#This Row],[Order Date]])/3,0)</f>
        <v>Q2</v>
      </c>
      <c r="E1140" s="5">
        <f>MONTH(SalesDataTable[[#This Row],[Order Date]])</f>
        <v>6</v>
      </c>
      <c r="F1140" s="6" t="str">
        <f>TEXT(SalesDataTable[[#This Row],[Order Date]],"MMM")</f>
        <v>Jun</v>
      </c>
      <c r="G1140" s="5" t="s">
        <v>26</v>
      </c>
      <c r="H1140" s="5" t="s">
        <v>27</v>
      </c>
      <c r="I1140" s="5" t="s">
        <v>48</v>
      </c>
      <c r="J1140" s="5" t="s">
        <v>33</v>
      </c>
      <c r="K1140" s="5" t="s">
        <v>43</v>
      </c>
      <c r="L1140" s="5" t="s">
        <v>71</v>
      </c>
      <c r="M1140" s="7">
        <v>4</v>
      </c>
      <c r="N1140" s="8">
        <v>123.89</v>
      </c>
      <c r="O1140" s="8">
        <f>SalesDataTable[[#This Row],[Units Sold]]*SalesDataTable[[#This Row],[Unit Price]]</f>
        <v>495.56</v>
      </c>
      <c r="P1140" s="9">
        <v>0</v>
      </c>
      <c r="Q1140" s="21">
        <f>SalesDataTable[[#This Row],[Units Sold]]*SalesDataTable[[#This Row],[Unit Price]]*SalesDataTable[[#This Row],[Discount %]]</f>
        <v>0</v>
      </c>
      <c r="R1140" s="8">
        <v>59.42</v>
      </c>
      <c r="S1140" s="8">
        <f t="shared" si="68"/>
        <v>495.56</v>
      </c>
      <c r="T1140" s="8">
        <f t="shared" si="69"/>
        <v>237.68</v>
      </c>
      <c r="U1140" s="8">
        <f t="shared" si="70"/>
        <v>257.88</v>
      </c>
      <c r="V1140" s="10">
        <f t="shared" si="71"/>
        <v>0.5203809831301961</v>
      </c>
    </row>
    <row r="1141" spans="1:22" ht="15.6" x14ac:dyDescent="0.3">
      <c r="A1141" s="3">
        <v>3366</v>
      </c>
      <c r="B1141" s="4">
        <v>46192</v>
      </c>
      <c r="C1141" s="5">
        <f>YEAR(SalesDataTable[[#This Row],[Order Date]])</f>
        <v>2026</v>
      </c>
      <c r="D1141" s="6" t="str">
        <f>"Q"&amp;ROUNDUP(MONTH(SalesDataTable[[#This Row],[Order Date]])/3,0)</f>
        <v>Q2</v>
      </c>
      <c r="E1141" s="5">
        <f>MONTH(SalesDataTable[[#This Row],[Order Date]])</f>
        <v>6</v>
      </c>
      <c r="F1141" s="6" t="str">
        <f>TEXT(SalesDataTable[[#This Row],[Order Date]],"MMM")</f>
        <v>Jun</v>
      </c>
      <c r="G1141" s="5" t="s">
        <v>26</v>
      </c>
      <c r="H1141" s="5" t="s">
        <v>61</v>
      </c>
      <c r="I1141" s="5" t="s">
        <v>22</v>
      </c>
      <c r="J1141" s="5" t="s">
        <v>36</v>
      </c>
      <c r="K1141" s="5" t="s">
        <v>34</v>
      </c>
      <c r="L1141" s="5" t="s">
        <v>64</v>
      </c>
      <c r="M1141" s="7">
        <v>1</v>
      </c>
      <c r="N1141" s="8">
        <v>135.41999999999999</v>
      </c>
      <c r="O1141" s="8">
        <f>SalesDataTable[[#This Row],[Units Sold]]*SalesDataTable[[#This Row],[Unit Price]]</f>
        <v>135.41999999999999</v>
      </c>
      <c r="P1141" s="9">
        <v>0.05</v>
      </c>
      <c r="Q1141" s="21">
        <f>SalesDataTable[[#This Row],[Units Sold]]*SalesDataTable[[#This Row],[Unit Price]]*SalesDataTable[[#This Row],[Discount %]]</f>
        <v>6.7709999999999999</v>
      </c>
      <c r="R1141" s="8">
        <v>68.180000000000007</v>
      </c>
      <c r="S1141" s="8">
        <f t="shared" si="68"/>
        <v>128.64899999999997</v>
      </c>
      <c r="T1141" s="8">
        <f t="shared" si="69"/>
        <v>68.180000000000007</v>
      </c>
      <c r="U1141" s="8">
        <f t="shared" si="70"/>
        <v>60.468999999999966</v>
      </c>
      <c r="V1141" s="10">
        <f t="shared" si="71"/>
        <v>0.47003085915941811</v>
      </c>
    </row>
    <row r="1142" spans="1:22" ht="15.6" x14ac:dyDescent="0.3">
      <c r="A1142" s="3">
        <v>3691</v>
      </c>
      <c r="B1142" s="4">
        <v>46192</v>
      </c>
      <c r="C1142" s="5">
        <f>YEAR(SalesDataTable[[#This Row],[Order Date]])</f>
        <v>2026</v>
      </c>
      <c r="D1142" s="6" t="str">
        <f>"Q"&amp;ROUNDUP(MONTH(SalesDataTable[[#This Row],[Order Date]])/3,0)</f>
        <v>Q2</v>
      </c>
      <c r="E1142" s="5">
        <f>MONTH(SalesDataTable[[#This Row],[Order Date]])</f>
        <v>6</v>
      </c>
      <c r="F1142" s="6" t="str">
        <f>TEXT(SalesDataTable[[#This Row],[Order Date]],"MMM")</f>
        <v>Jun</v>
      </c>
      <c r="G1142" s="5" t="s">
        <v>26</v>
      </c>
      <c r="H1142" s="5" t="s">
        <v>47</v>
      </c>
      <c r="I1142" s="5" t="s">
        <v>39</v>
      </c>
      <c r="J1142" s="5" t="s">
        <v>23</v>
      </c>
      <c r="K1142" s="5" t="s">
        <v>29</v>
      </c>
      <c r="L1142" s="5" t="s">
        <v>30</v>
      </c>
      <c r="M1142" s="7">
        <v>1</v>
      </c>
      <c r="N1142" s="8">
        <v>93.48</v>
      </c>
      <c r="O1142" s="8">
        <f>SalesDataTable[[#This Row],[Units Sold]]*SalesDataTable[[#This Row],[Unit Price]]</f>
        <v>93.48</v>
      </c>
      <c r="P1142" s="9">
        <v>0.05</v>
      </c>
      <c r="Q1142" s="21">
        <f>SalesDataTable[[#This Row],[Units Sold]]*SalesDataTable[[#This Row],[Unit Price]]*SalesDataTable[[#This Row],[Discount %]]</f>
        <v>4.6740000000000004</v>
      </c>
      <c r="R1142" s="8">
        <v>44.31</v>
      </c>
      <c r="S1142" s="8">
        <f t="shared" si="68"/>
        <v>88.805999999999997</v>
      </c>
      <c r="T1142" s="8">
        <f t="shared" si="69"/>
        <v>44.31</v>
      </c>
      <c r="U1142" s="8">
        <f t="shared" si="70"/>
        <v>44.495999999999995</v>
      </c>
      <c r="V1142" s="10">
        <f t="shared" si="71"/>
        <v>0.50104722653874734</v>
      </c>
    </row>
    <row r="1143" spans="1:22" ht="15.6" x14ac:dyDescent="0.3">
      <c r="A1143" s="3">
        <v>3909</v>
      </c>
      <c r="B1143" s="4">
        <v>46192</v>
      </c>
      <c r="C1143" s="5">
        <f>YEAR(SalesDataTable[[#This Row],[Order Date]])</f>
        <v>2026</v>
      </c>
      <c r="D1143" s="6" t="str">
        <f>"Q"&amp;ROUNDUP(MONTH(SalesDataTable[[#This Row],[Order Date]])/3,0)</f>
        <v>Q2</v>
      </c>
      <c r="E1143" s="5">
        <f>MONTH(SalesDataTable[[#This Row],[Order Date]])</f>
        <v>6</v>
      </c>
      <c r="F1143" s="6" t="str">
        <f>TEXT(SalesDataTable[[#This Row],[Order Date]],"MMM")</f>
        <v>Jun</v>
      </c>
      <c r="G1143" s="5" t="s">
        <v>26</v>
      </c>
      <c r="H1143" s="5" t="s">
        <v>27</v>
      </c>
      <c r="I1143" s="5" t="s">
        <v>48</v>
      </c>
      <c r="J1143" s="5" t="s">
        <v>23</v>
      </c>
      <c r="K1143" s="5" t="s">
        <v>29</v>
      </c>
      <c r="L1143" s="5" t="s">
        <v>57</v>
      </c>
      <c r="M1143" s="7">
        <v>1</v>
      </c>
      <c r="N1143" s="8">
        <v>156.05000000000001</v>
      </c>
      <c r="O1143" s="8">
        <f>SalesDataTable[[#This Row],[Units Sold]]*SalesDataTable[[#This Row],[Unit Price]]</f>
        <v>156.05000000000001</v>
      </c>
      <c r="P1143" s="9">
        <v>0.05</v>
      </c>
      <c r="Q1143" s="21">
        <f>SalesDataTable[[#This Row],[Units Sold]]*SalesDataTable[[#This Row],[Unit Price]]*SalesDataTable[[#This Row],[Discount %]]</f>
        <v>7.8025000000000011</v>
      </c>
      <c r="R1143" s="8">
        <v>81.28</v>
      </c>
      <c r="S1143" s="8">
        <f t="shared" si="68"/>
        <v>148.2475</v>
      </c>
      <c r="T1143" s="8">
        <f t="shared" si="69"/>
        <v>81.28</v>
      </c>
      <c r="U1143" s="8">
        <f t="shared" si="70"/>
        <v>66.967500000000001</v>
      </c>
      <c r="V1143" s="10">
        <f t="shared" si="71"/>
        <v>0.45172768512116562</v>
      </c>
    </row>
    <row r="1144" spans="1:22" ht="15.6" x14ac:dyDescent="0.3">
      <c r="A1144" s="3">
        <v>4862</v>
      </c>
      <c r="B1144" s="4">
        <v>46192</v>
      </c>
      <c r="C1144" s="5">
        <f>YEAR(SalesDataTable[[#This Row],[Order Date]])</f>
        <v>2026</v>
      </c>
      <c r="D1144" s="6" t="str">
        <f>"Q"&amp;ROUNDUP(MONTH(SalesDataTable[[#This Row],[Order Date]])/3,0)</f>
        <v>Q2</v>
      </c>
      <c r="E1144" s="5">
        <f>MONTH(SalesDataTable[[#This Row],[Order Date]])</f>
        <v>6</v>
      </c>
      <c r="F1144" s="6" t="str">
        <f>TEXT(SalesDataTable[[#This Row],[Order Date]],"MMM")</f>
        <v>Jun</v>
      </c>
      <c r="G1144" s="5" t="s">
        <v>26</v>
      </c>
      <c r="H1144" s="5" t="s">
        <v>47</v>
      </c>
      <c r="I1144" s="5" t="s">
        <v>22</v>
      </c>
      <c r="J1144" s="5" t="s">
        <v>23</v>
      </c>
      <c r="K1144" s="5" t="s">
        <v>54</v>
      </c>
      <c r="L1144" s="5" t="s">
        <v>62</v>
      </c>
      <c r="M1144" s="7">
        <v>1</v>
      </c>
      <c r="N1144" s="8">
        <v>36.74</v>
      </c>
      <c r="O1144" s="8">
        <f>SalesDataTable[[#This Row],[Units Sold]]*SalesDataTable[[#This Row],[Unit Price]]</f>
        <v>36.74</v>
      </c>
      <c r="P1144" s="9">
        <v>0</v>
      </c>
      <c r="Q1144" s="21">
        <f>SalesDataTable[[#This Row],[Units Sold]]*SalesDataTable[[#This Row],[Unit Price]]*SalesDataTable[[#This Row],[Discount %]]</f>
        <v>0</v>
      </c>
      <c r="R1144" s="8">
        <v>14.15</v>
      </c>
      <c r="S1144" s="8">
        <f t="shared" si="68"/>
        <v>36.74</v>
      </c>
      <c r="T1144" s="8">
        <f t="shared" si="69"/>
        <v>14.15</v>
      </c>
      <c r="U1144" s="8">
        <f t="shared" si="70"/>
        <v>22.590000000000003</v>
      </c>
      <c r="V1144" s="10">
        <f t="shared" si="71"/>
        <v>0.61486118671747425</v>
      </c>
    </row>
    <row r="1145" spans="1:22" ht="15.6" x14ac:dyDescent="0.3">
      <c r="A1145" s="3">
        <v>5096</v>
      </c>
      <c r="B1145" s="4">
        <v>46192</v>
      </c>
      <c r="C1145" s="5">
        <f>YEAR(SalesDataTable[[#This Row],[Order Date]])</f>
        <v>2026</v>
      </c>
      <c r="D1145" s="6" t="str">
        <f>"Q"&amp;ROUNDUP(MONTH(SalesDataTable[[#This Row],[Order Date]])/3,0)</f>
        <v>Q2</v>
      </c>
      <c r="E1145" s="5">
        <f>MONTH(SalesDataTable[[#This Row],[Order Date]])</f>
        <v>6</v>
      </c>
      <c r="F1145" s="6" t="str">
        <f>TEXT(SalesDataTable[[#This Row],[Order Date]],"MMM")</f>
        <v>Jun</v>
      </c>
      <c r="G1145" s="5" t="s">
        <v>20</v>
      </c>
      <c r="H1145" s="5" t="s">
        <v>70</v>
      </c>
      <c r="I1145" s="5" t="s">
        <v>22</v>
      </c>
      <c r="J1145" s="5" t="s">
        <v>23</v>
      </c>
      <c r="K1145" s="5" t="s">
        <v>43</v>
      </c>
      <c r="L1145" s="5" t="s">
        <v>49</v>
      </c>
      <c r="M1145" s="7">
        <v>2</v>
      </c>
      <c r="N1145" s="8">
        <v>199.28</v>
      </c>
      <c r="O1145" s="8">
        <f>SalesDataTable[[#This Row],[Units Sold]]*SalesDataTable[[#This Row],[Unit Price]]</f>
        <v>398.56</v>
      </c>
      <c r="P1145" s="9">
        <v>0</v>
      </c>
      <c r="Q1145" s="21">
        <f>SalesDataTable[[#This Row],[Units Sold]]*SalesDataTable[[#This Row],[Unit Price]]*SalesDataTable[[#This Row],[Discount %]]</f>
        <v>0</v>
      </c>
      <c r="R1145" s="8">
        <v>102.85</v>
      </c>
      <c r="S1145" s="8">
        <f t="shared" si="68"/>
        <v>398.56</v>
      </c>
      <c r="T1145" s="8">
        <f t="shared" si="69"/>
        <v>205.7</v>
      </c>
      <c r="U1145" s="8">
        <f t="shared" si="70"/>
        <v>192.86</v>
      </c>
      <c r="V1145" s="10">
        <f t="shared" si="71"/>
        <v>0.48389201124046571</v>
      </c>
    </row>
    <row r="1146" spans="1:22" ht="15.6" x14ac:dyDescent="0.3">
      <c r="A1146" s="3">
        <v>5112</v>
      </c>
      <c r="B1146" s="4">
        <v>46192</v>
      </c>
      <c r="C1146" s="5">
        <f>YEAR(SalesDataTable[[#This Row],[Order Date]])</f>
        <v>2026</v>
      </c>
      <c r="D1146" s="6" t="str">
        <f>"Q"&amp;ROUNDUP(MONTH(SalesDataTable[[#This Row],[Order Date]])/3,0)</f>
        <v>Q2</v>
      </c>
      <c r="E1146" s="5">
        <f>MONTH(SalesDataTable[[#This Row],[Order Date]])</f>
        <v>6</v>
      </c>
      <c r="F1146" s="6" t="str">
        <f>TEXT(SalesDataTable[[#This Row],[Order Date]],"MMM")</f>
        <v>Jun</v>
      </c>
      <c r="G1146" s="5" t="s">
        <v>20</v>
      </c>
      <c r="H1146" s="5" t="s">
        <v>21</v>
      </c>
      <c r="I1146" s="5" t="s">
        <v>48</v>
      </c>
      <c r="J1146" s="5" t="s">
        <v>23</v>
      </c>
      <c r="K1146" s="5" t="s">
        <v>54</v>
      </c>
      <c r="L1146" s="5" t="s">
        <v>62</v>
      </c>
      <c r="M1146" s="7">
        <v>2</v>
      </c>
      <c r="N1146" s="8">
        <v>37.04</v>
      </c>
      <c r="O1146" s="8">
        <f>SalesDataTable[[#This Row],[Units Sold]]*SalesDataTable[[#This Row],[Unit Price]]</f>
        <v>74.08</v>
      </c>
      <c r="P1146" s="9">
        <v>0.05</v>
      </c>
      <c r="Q1146" s="21">
        <f>SalesDataTable[[#This Row],[Units Sold]]*SalesDataTable[[#This Row],[Unit Price]]*SalesDataTable[[#This Row],[Discount %]]</f>
        <v>3.7040000000000002</v>
      </c>
      <c r="R1146" s="8">
        <v>13.76</v>
      </c>
      <c r="S1146" s="8">
        <f t="shared" si="68"/>
        <v>70.375999999999991</v>
      </c>
      <c r="T1146" s="8">
        <f t="shared" si="69"/>
        <v>27.52</v>
      </c>
      <c r="U1146" s="8">
        <f t="shared" si="70"/>
        <v>42.855999999999995</v>
      </c>
      <c r="V1146" s="10">
        <f t="shared" si="71"/>
        <v>0.60895759918153913</v>
      </c>
    </row>
    <row r="1147" spans="1:22" ht="15.6" x14ac:dyDescent="0.3">
      <c r="A1147" s="3">
        <v>501</v>
      </c>
      <c r="B1147" s="4">
        <v>46193</v>
      </c>
      <c r="C1147" s="5">
        <f>YEAR(SalesDataTable[[#This Row],[Order Date]])</f>
        <v>2026</v>
      </c>
      <c r="D1147" s="6" t="str">
        <f>"Q"&amp;ROUNDUP(MONTH(SalesDataTable[[#This Row],[Order Date]])/3,0)</f>
        <v>Q2</v>
      </c>
      <c r="E1147" s="5">
        <f>MONTH(SalesDataTable[[#This Row],[Order Date]])</f>
        <v>6</v>
      </c>
      <c r="F1147" s="6" t="str">
        <f>TEXT(SalesDataTable[[#This Row],[Order Date]],"MMM")</f>
        <v>Jun</v>
      </c>
      <c r="G1147" s="5" t="s">
        <v>40</v>
      </c>
      <c r="H1147" s="5" t="s">
        <v>41</v>
      </c>
      <c r="I1147" s="5" t="s">
        <v>22</v>
      </c>
      <c r="J1147" s="5" t="s">
        <v>33</v>
      </c>
      <c r="K1147" s="5" t="s">
        <v>43</v>
      </c>
      <c r="L1147" s="5" t="s">
        <v>60</v>
      </c>
      <c r="M1147" s="7">
        <v>2</v>
      </c>
      <c r="N1147" s="8">
        <v>80.95</v>
      </c>
      <c r="O1147" s="8">
        <f>SalesDataTable[[#This Row],[Units Sold]]*SalesDataTable[[#This Row],[Unit Price]]</f>
        <v>161.9</v>
      </c>
      <c r="P1147" s="9">
        <v>0.1</v>
      </c>
      <c r="Q1147" s="21">
        <f>SalesDataTable[[#This Row],[Units Sold]]*SalesDataTable[[#This Row],[Unit Price]]*SalesDataTable[[#This Row],[Discount %]]</f>
        <v>16.190000000000001</v>
      </c>
      <c r="R1147" s="8">
        <v>39.44</v>
      </c>
      <c r="S1147" s="8">
        <f t="shared" si="68"/>
        <v>145.71</v>
      </c>
      <c r="T1147" s="8">
        <f t="shared" si="69"/>
        <v>78.88</v>
      </c>
      <c r="U1147" s="8">
        <f t="shared" si="70"/>
        <v>66.830000000000013</v>
      </c>
      <c r="V1147" s="10">
        <f t="shared" si="71"/>
        <v>0.45865074462974409</v>
      </c>
    </row>
    <row r="1148" spans="1:22" ht="15.6" x14ac:dyDescent="0.3">
      <c r="A1148" s="3">
        <v>540</v>
      </c>
      <c r="B1148" s="4">
        <v>46193</v>
      </c>
      <c r="C1148" s="5">
        <f>YEAR(SalesDataTable[[#This Row],[Order Date]])</f>
        <v>2026</v>
      </c>
      <c r="D1148" s="6" t="str">
        <f>"Q"&amp;ROUNDUP(MONTH(SalesDataTable[[#This Row],[Order Date]])/3,0)</f>
        <v>Q2</v>
      </c>
      <c r="E1148" s="5">
        <f>MONTH(SalesDataTable[[#This Row],[Order Date]])</f>
        <v>6</v>
      </c>
      <c r="F1148" s="6" t="str">
        <f>TEXT(SalesDataTable[[#This Row],[Order Date]],"MMM")</f>
        <v>Jun</v>
      </c>
      <c r="G1148" s="5" t="s">
        <v>20</v>
      </c>
      <c r="H1148" s="5" t="s">
        <v>56</v>
      </c>
      <c r="I1148" s="5" t="s">
        <v>48</v>
      </c>
      <c r="J1148" s="5" t="s">
        <v>23</v>
      </c>
      <c r="K1148" s="5" t="s">
        <v>29</v>
      </c>
      <c r="L1148" s="5" t="s">
        <v>57</v>
      </c>
      <c r="M1148" s="7">
        <v>1</v>
      </c>
      <c r="N1148" s="8">
        <v>151.46</v>
      </c>
      <c r="O1148" s="8">
        <f>SalesDataTable[[#This Row],[Units Sold]]*SalesDataTable[[#This Row],[Unit Price]]</f>
        <v>151.46</v>
      </c>
      <c r="P1148" s="9">
        <v>0.05</v>
      </c>
      <c r="Q1148" s="21">
        <f>SalesDataTable[[#This Row],[Units Sold]]*SalesDataTable[[#This Row],[Unit Price]]*SalesDataTable[[#This Row],[Discount %]]</f>
        <v>7.5730000000000004</v>
      </c>
      <c r="R1148" s="8">
        <v>77.98</v>
      </c>
      <c r="S1148" s="8">
        <f t="shared" si="68"/>
        <v>143.887</v>
      </c>
      <c r="T1148" s="8">
        <f t="shared" si="69"/>
        <v>77.98</v>
      </c>
      <c r="U1148" s="8">
        <f t="shared" si="70"/>
        <v>65.906999999999996</v>
      </c>
      <c r="V1148" s="10">
        <f t="shared" si="71"/>
        <v>0.45804693961233467</v>
      </c>
    </row>
    <row r="1149" spans="1:22" ht="15.6" x14ac:dyDescent="0.3">
      <c r="A1149" s="3">
        <v>2255</v>
      </c>
      <c r="B1149" s="4">
        <v>46193</v>
      </c>
      <c r="C1149" s="5">
        <f>YEAR(SalesDataTable[[#This Row],[Order Date]])</f>
        <v>2026</v>
      </c>
      <c r="D1149" s="6" t="str">
        <f>"Q"&amp;ROUNDUP(MONTH(SalesDataTable[[#This Row],[Order Date]])/3,0)</f>
        <v>Q2</v>
      </c>
      <c r="E1149" s="5">
        <f>MONTH(SalesDataTable[[#This Row],[Order Date]])</f>
        <v>6</v>
      </c>
      <c r="F1149" s="6" t="str">
        <f>TEXT(SalesDataTable[[#This Row],[Order Date]],"MMM")</f>
        <v>Jun</v>
      </c>
      <c r="G1149" s="5" t="s">
        <v>20</v>
      </c>
      <c r="H1149" s="5" t="s">
        <v>56</v>
      </c>
      <c r="I1149" s="5" t="s">
        <v>22</v>
      </c>
      <c r="J1149" s="5" t="s">
        <v>36</v>
      </c>
      <c r="K1149" s="5" t="s">
        <v>29</v>
      </c>
      <c r="L1149" s="5" t="s">
        <v>30</v>
      </c>
      <c r="M1149" s="7">
        <v>5</v>
      </c>
      <c r="N1149" s="8">
        <v>90.1</v>
      </c>
      <c r="O1149" s="8">
        <f>SalesDataTable[[#This Row],[Units Sold]]*SalesDataTable[[#This Row],[Unit Price]]</f>
        <v>450.5</v>
      </c>
      <c r="P1149" s="9">
        <v>0</v>
      </c>
      <c r="Q1149" s="21">
        <f>SalesDataTable[[#This Row],[Units Sold]]*SalesDataTable[[#This Row],[Unit Price]]*SalesDataTable[[#This Row],[Discount %]]</f>
        <v>0</v>
      </c>
      <c r="R1149" s="8">
        <v>44.32</v>
      </c>
      <c r="S1149" s="8">
        <f t="shared" si="68"/>
        <v>450.5</v>
      </c>
      <c r="T1149" s="8">
        <f t="shared" si="69"/>
        <v>221.6</v>
      </c>
      <c r="U1149" s="8">
        <f t="shared" si="70"/>
        <v>228.9</v>
      </c>
      <c r="V1149" s="10">
        <f t="shared" si="71"/>
        <v>0.50810210876803552</v>
      </c>
    </row>
    <row r="1150" spans="1:22" ht="15.6" x14ac:dyDescent="0.3">
      <c r="A1150" s="3">
        <v>3126</v>
      </c>
      <c r="B1150" s="4">
        <v>46193</v>
      </c>
      <c r="C1150" s="5">
        <f>YEAR(SalesDataTable[[#This Row],[Order Date]])</f>
        <v>2026</v>
      </c>
      <c r="D1150" s="6" t="str">
        <f>"Q"&amp;ROUNDUP(MONTH(SalesDataTable[[#This Row],[Order Date]])/3,0)</f>
        <v>Q2</v>
      </c>
      <c r="E1150" s="5">
        <f>MONTH(SalesDataTable[[#This Row],[Order Date]])</f>
        <v>6</v>
      </c>
      <c r="F1150" s="6" t="str">
        <f>TEXT(SalesDataTable[[#This Row],[Order Date]],"MMM")</f>
        <v>Jun</v>
      </c>
      <c r="G1150" s="5" t="s">
        <v>20</v>
      </c>
      <c r="H1150" s="5" t="s">
        <v>21</v>
      </c>
      <c r="I1150" s="5" t="s">
        <v>48</v>
      </c>
      <c r="J1150" s="5" t="s">
        <v>36</v>
      </c>
      <c r="K1150" s="5" t="s">
        <v>29</v>
      </c>
      <c r="L1150" s="5" t="s">
        <v>57</v>
      </c>
      <c r="M1150" s="7">
        <v>1</v>
      </c>
      <c r="N1150" s="8">
        <v>155.69</v>
      </c>
      <c r="O1150" s="8">
        <f>SalesDataTable[[#This Row],[Units Sold]]*SalesDataTable[[#This Row],[Unit Price]]</f>
        <v>155.69</v>
      </c>
      <c r="P1150" s="9">
        <v>0.1</v>
      </c>
      <c r="Q1150" s="21">
        <f>SalesDataTable[[#This Row],[Units Sold]]*SalesDataTable[[#This Row],[Unit Price]]*SalesDataTable[[#This Row],[Discount %]]</f>
        <v>15.569000000000001</v>
      </c>
      <c r="R1150" s="8">
        <v>79.42</v>
      </c>
      <c r="S1150" s="8">
        <f t="shared" si="68"/>
        <v>140.12100000000001</v>
      </c>
      <c r="T1150" s="8">
        <f t="shared" si="69"/>
        <v>79.42</v>
      </c>
      <c r="U1150" s="8">
        <f t="shared" si="70"/>
        <v>60.701000000000008</v>
      </c>
      <c r="V1150" s="10">
        <f t="shared" si="71"/>
        <v>0.43320415926235184</v>
      </c>
    </row>
    <row r="1151" spans="1:22" ht="15.6" x14ac:dyDescent="0.3">
      <c r="A1151" s="3">
        <v>3223</v>
      </c>
      <c r="B1151" s="4">
        <v>46193</v>
      </c>
      <c r="C1151" s="5">
        <f>YEAR(SalesDataTable[[#This Row],[Order Date]])</f>
        <v>2026</v>
      </c>
      <c r="D1151" s="6" t="str">
        <f>"Q"&amp;ROUNDUP(MONTH(SalesDataTable[[#This Row],[Order Date]])/3,0)</f>
        <v>Q2</v>
      </c>
      <c r="E1151" s="5">
        <f>MONTH(SalesDataTable[[#This Row],[Order Date]])</f>
        <v>6</v>
      </c>
      <c r="F1151" s="6" t="str">
        <f>TEXT(SalesDataTable[[#This Row],[Order Date]],"MMM")</f>
        <v>Jun</v>
      </c>
      <c r="G1151" s="5" t="s">
        <v>26</v>
      </c>
      <c r="H1151" s="5" t="s">
        <v>69</v>
      </c>
      <c r="I1151" s="5" t="s">
        <v>39</v>
      </c>
      <c r="J1151" s="5" t="s">
        <v>23</v>
      </c>
      <c r="K1151" s="5" t="s">
        <v>54</v>
      </c>
      <c r="L1151" s="5" t="s">
        <v>65</v>
      </c>
      <c r="M1151" s="7">
        <v>1</v>
      </c>
      <c r="N1151" s="8">
        <v>50.11</v>
      </c>
      <c r="O1151" s="8">
        <f>SalesDataTable[[#This Row],[Units Sold]]*SalesDataTable[[#This Row],[Unit Price]]</f>
        <v>50.11</v>
      </c>
      <c r="P1151" s="9">
        <v>0.05</v>
      </c>
      <c r="Q1151" s="21">
        <f>SalesDataTable[[#This Row],[Units Sold]]*SalesDataTable[[#This Row],[Unit Price]]*SalesDataTable[[#This Row],[Discount %]]</f>
        <v>2.5055000000000001</v>
      </c>
      <c r="R1151" s="8">
        <v>21.38</v>
      </c>
      <c r="S1151" s="8">
        <f t="shared" si="68"/>
        <v>47.604499999999994</v>
      </c>
      <c r="T1151" s="8">
        <f t="shared" si="69"/>
        <v>21.38</v>
      </c>
      <c r="U1151" s="8">
        <f t="shared" si="70"/>
        <v>26.224499999999995</v>
      </c>
      <c r="V1151" s="10">
        <f t="shared" si="71"/>
        <v>0.55088279469377888</v>
      </c>
    </row>
    <row r="1152" spans="1:22" ht="15.6" x14ac:dyDescent="0.3">
      <c r="A1152" s="3">
        <v>3260</v>
      </c>
      <c r="B1152" s="4">
        <v>46193</v>
      </c>
      <c r="C1152" s="5">
        <f>YEAR(SalesDataTable[[#This Row],[Order Date]])</f>
        <v>2026</v>
      </c>
      <c r="D1152" s="6" t="str">
        <f>"Q"&amp;ROUNDUP(MONTH(SalesDataTable[[#This Row],[Order Date]])/3,0)</f>
        <v>Q2</v>
      </c>
      <c r="E1152" s="5">
        <f>MONTH(SalesDataTable[[#This Row],[Order Date]])</f>
        <v>6</v>
      </c>
      <c r="F1152" s="6" t="str">
        <f>TEXT(SalesDataTable[[#This Row],[Order Date]],"MMM")</f>
        <v>Jun</v>
      </c>
      <c r="G1152" s="5" t="s">
        <v>31</v>
      </c>
      <c r="H1152" s="5" t="s">
        <v>32</v>
      </c>
      <c r="I1152" s="5" t="s">
        <v>39</v>
      </c>
      <c r="J1152" s="5" t="s">
        <v>23</v>
      </c>
      <c r="K1152" s="5" t="s">
        <v>29</v>
      </c>
      <c r="L1152" s="5" t="s">
        <v>37</v>
      </c>
      <c r="M1152" s="7">
        <v>1</v>
      </c>
      <c r="N1152" s="8">
        <v>142.55000000000001</v>
      </c>
      <c r="O1152" s="8">
        <f>SalesDataTable[[#This Row],[Units Sold]]*SalesDataTable[[#This Row],[Unit Price]]</f>
        <v>142.55000000000001</v>
      </c>
      <c r="P1152" s="9">
        <v>0.1</v>
      </c>
      <c r="Q1152" s="21">
        <f>SalesDataTable[[#This Row],[Units Sold]]*SalesDataTable[[#This Row],[Unit Price]]*SalesDataTable[[#This Row],[Discount %]]</f>
        <v>14.255000000000003</v>
      </c>
      <c r="R1152" s="8">
        <v>79.709999999999994</v>
      </c>
      <c r="S1152" s="8">
        <f t="shared" si="68"/>
        <v>128.29500000000002</v>
      </c>
      <c r="T1152" s="8">
        <f t="shared" si="69"/>
        <v>79.709999999999994</v>
      </c>
      <c r="U1152" s="8">
        <f t="shared" si="70"/>
        <v>48.585000000000022</v>
      </c>
      <c r="V1152" s="10">
        <f t="shared" si="71"/>
        <v>0.37869753302934656</v>
      </c>
    </row>
    <row r="1153" spans="1:22" ht="15.6" x14ac:dyDescent="0.3">
      <c r="A1153" s="3">
        <v>3404</v>
      </c>
      <c r="B1153" s="4">
        <v>46193</v>
      </c>
      <c r="C1153" s="5">
        <f>YEAR(SalesDataTable[[#This Row],[Order Date]])</f>
        <v>2026</v>
      </c>
      <c r="D1153" s="6" t="str">
        <f>"Q"&amp;ROUNDUP(MONTH(SalesDataTable[[#This Row],[Order Date]])/3,0)</f>
        <v>Q2</v>
      </c>
      <c r="E1153" s="5">
        <f>MONTH(SalesDataTable[[#This Row],[Order Date]])</f>
        <v>6</v>
      </c>
      <c r="F1153" s="6" t="str">
        <f>TEXT(SalesDataTable[[#This Row],[Order Date]],"MMM")</f>
        <v>Jun</v>
      </c>
      <c r="G1153" s="5" t="s">
        <v>40</v>
      </c>
      <c r="H1153" s="5" t="s">
        <v>53</v>
      </c>
      <c r="I1153" s="5" t="s">
        <v>22</v>
      </c>
      <c r="J1153" s="5" t="s">
        <v>33</v>
      </c>
      <c r="K1153" s="5" t="s">
        <v>43</v>
      </c>
      <c r="L1153" s="5" t="s">
        <v>49</v>
      </c>
      <c r="M1153" s="7">
        <v>3</v>
      </c>
      <c r="N1153" s="8">
        <v>191.11</v>
      </c>
      <c r="O1153" s="8">
        <f>SalesDataTable[[#This Row],[Units Sold]]*SalesDataTable[[#This Row],[Unit Price]]</f>
        <v>573.33000000000004</v>
      </c>
      <c r="P1153" s="9">
        <v>0.05</v>
      </c>
      <c r="Q1153" s="21">
        <f>SalesDataTable[[#This Row],[Units Sold]]*SalesDataTable[[#This Row],[Unit Price]]*SalesDataTable[[#This Row],[Discount %]]</f>
        <v>28.666500000000003</v>
      </c>
      <c r="R1153" s="8">
        <v>102.82</v>
      </c>
      <c r="S1153" s="8">
        <f t="shared" si="68"/>
        <v>544.6635</v>
      </c>
      <c r="T1153" s="8">
        <f t="shared" si="69"/>
        <v>308.45999999999998</v>
      </c>
      <c r="U1153" s="8">
        <f t="shared" si="70"/>
        <v>236.20350000000002</v>
      </c>
      <c r="V1153" s="10">
        <f t="shared" si="71"/>
        <v>0.43366867800026992</v>
      </c>
    </row>
    <row r="1154" spans="1:22" ht="15.6" x14ac:dyDescent="0.3">
      <c r="A1154" s="3">
        <v>4267</v>
      </c>
      <c r="B1154" s="4">
        <v>46193</v>
      </c>
      <c r="C1154" s="5">
        <f>YEAR(SalesDataTable[[#This Row],[Order Date]])</f>
        <v>2026</v>
      </c>
      <c r="D1154" s="6" t="str">
        <f>"Q"&amp;ROUNDUP(MONTH(SalesDataTable[[#This Row],[Order Date]])/3,0)</f>
        <v>Q2</v>
      </c>
      <c r="E1154" s="5">
        <f>MONTH(SalesDataTable[[#This Row],[Order Date]])</f>
        <v>6</v>
      </c>
      <c r="F1154" s="6" t="str">
        <f>TEXT(SalesDataTable[[#This Row],[Order Date]],"MMM")</f>
        <v>Jun</v>
      </c>
      <c r="G1154" s="5" t="s">
        <v>40</v>
      </c>
      <c r="H1154" s="5" t="s">
        <v>67</v>
      </c>
      <c r="I1154" s="5" t="s">
        <v>28</v>
      </c>
      <c r="J1154" s="5" t="s">
        <v>36</v>
      </c>
      <c r="K1154" s="5" t="s">
        <v>24</v>
      </c>
      <c r="L1154" s="5" t="s">
        <v>46</v>
      </c>
      <c r="M1154" s="7">
        <v>6</v>
      </c>
      <c r="N1154" s="8">
        <v>40.229999999999997</v>
      </c>
      <c r="O1154" s="8">
        <f>SalesDataTable[[#This Row],[Units Sold]]*SalesDataTable[[#This Row],[Unit Price]]</f>
        <v>241.38</v>
      </c>
      <c r="P1154" s="9">
        <v>0.15</v>
      </c>
      <c r="Q1154" s="21">
        <f>SalesDataTable[[#This Row],[Units Sold]]*SalesDataTable[[#This Row],[Unit Price]]*SalesDataTable[[#This Row],[Discount %]]</f>
        <v>36.207000000000001</v>
      </c>
      <c r="R1154" s="8">
        <v>17.079999999999998</v>
      </c>
      <c r="S1154" s="8">
        <f t="shared" ref="S1154:S1217" si="72">M1154*N1154*(1-P1154)</f>
        <v>205.173</v>
      </c>
      <c r="T1154" s="8">
        <f t="shared" ref="T1154:T1217" si="73">M1154*R1154</f>
        <v>102.47999999999999</v>
      </c>
      <c r="U1154" s="8">
        <f t="shared" ref="U1154:U1217" si="74">S1154-T1154</f>
        <v>102.69300000000001</v>
      </c>
      <c r="V1154" s="10">
        <f t="shared" ref="V1154:V1217" si="75">IFERROR(U1154/S1154,0)</f>
        <v>0.50051907414718322</v>
      </c>
    </row>
    <row r="1155" spans="1:22" ht="15.6" x14ac:dyDescent="0.3">
      <c r="A1155" s="3">
        <v>5082</v>
      </c>
      <c r="B1155" s="4">
        <v>46193</v>
      </c>
      <c r="C1155" s="5">
        <f>YEAR(SalesDataTable[[#This Row],[Order Date]])</f>
        <v>2026</v>
      </c>
      <c r="D1155" s="6" t="str">
        <f>"Q"&amp;ROUNDUP(MONTH(SalesDataTable[[#This Row],[Order Date]])/3,0)</f>
        <v>Q2</v>
      </c>
      <c r="E1155" s="5">
        <f>MONTH(SalesDataTable[[#This Row],[Order Date]])</f>
        <v>6</v>
      </c>
      <c r="F1155" s="6" t="str">
        <f>TEXT(SalesDataTable[[#This Row],[Order Date]],"MMM")</f>
        <v>Jun</v>
      </c>
      <c r="G1155" s="5" t="s">
        <v>26</v>
      </c>
      <c r="H1155" s="5" t="s">
        <v>61</v>
      </c>
      <c r="I1155" s="5" t="s">
        <v>22</v>
      </c>
      <c r="J1155" s="5" t="s">
        <v>36</v>
      </c>
      <c r="K1155" s="5" t="s">
        <v>24</v>
      </c>
      <c r="L1155" s="5" t="s">
        <v>25</v>
      </c>
      <c r="M1155" s="7">
        <v>2</v>
      </c>
      <c r="N1155" s="8">
        <v>81.489999999999995</v>
      </c>
      <c r="O1155" s="8">
        <f>SalesDataTable[[#This Row],[Units Sold]]*SalesDataTable[[#This Row],[Unit Price]]</f>
        <v>162.97999999999999</v>
      </c>
      <c r="P1155" s="9">
        <v>0</v>
      </c>
      <c r="Q1155" s="21">
        <f>SalesDataTable[[#This Row],[Units Sold]]*SalesDataTable[[#This Row],[Unit Price]]*SalesDataTable[[#This Row],[Discount %]]</f>
        <v>0</v>
      </c>
      <c r="R1155" s="8">
        <v>42.15</v>
      </c>
      <c r="S1155" s="8">
        <f t="shared" si="72"/>
        <v>162.97999999999999</v>
      </c>
      <c r="T1155" s="8">
        <f t="shared" si="73"/>
        <v>84.3</v>
      </c>
      <c r="U1155" s="8">
        <f t="shared" si="74"/>
        <v>78.679999999999993</v>
      </c>
      <c r="V1155" s="10">
        <f t="shared" si="75"/>
        <v>0.48275862068965514</v>
      </c>
    </row>
    <row r="1156" spans="1:22" ht="15.6" x14ac:dyDescent="0.3">
      <c r="A1156" s="3">
        <v>5108</v>
      </c>
      <c r="B1156" s="4">
        <v>46193</v>
      </c>
      <c r="C1156" s="5">
        <f>YEAR(SalesDataTable[[#This Row],[Order Date]])</f>
        <v>2026</v>
      </c>
      <c r="D1156" s="6" t="str">
        <f>"Q"&amp;ROUNDUP(MONTH(SalesDataTable[[#This Row],[Order Date]])/3,0)</f>
        <v>Q2</v>
      </c>
      <c r="E1156" s="5">
        <f>MONTH(SalesDataTable[[#This Row],[Order Date]])</f>
        <v>6</v>
      </c>
      <c r="F1156" s="6" t="str">
        <f>TEXT(SalesDataTable[[#This Row],[Order Date]],"MMM")</f>
        <v>Jun</v>
      </c>
      <c r="G1156" s="5" t="s">
        <v>26</v>
      </c>
      <c r="H1156" s="5" t="s">
        <v>47</v>
      </c>
      <c r="I1156" s="5" t="s">
        <v>28</v>
      </c>
      <c r="J1156" s="5" t="s">
        <v>36</v>
      </c>
      <c r="K1156" s="5" t="s">
        <v>34</v>
      </c>
      <c r="L1156" s="5" t="s">
        <v>68</v>
      </c>
      <c r="M1156" s="7">
        <v>8</v>
      </c>
      <c r="N1156" s="8">
        <v>162.71</v>
      </c>
      <c r="O1156" s="8">
        <f>SalesDataTable[[#This Row],[Units Sold]]*SalesDataTable[[#This Row],[Unit Price]]</f>
        <v>1301.68</v>
      </c>
      <c r="P1156" s="9">
        <v>0.2</v>
      </c>
      <c r="Q1156" s="21">
        <f>SalesDataTable[[#This Row],[Units Sold]]*SalesDataTable[[#This Row],[Unit Price]]*SalesDataTable[[#This Row],[Discount %]]</f>
        <v>260.33600000000001</v>
      </c>
      <c r="R1156" s="8">
        <v>85.27</v>
      </c>
      <c r="S1156" s="8">
        <f t="shared" si="72"/>
        <v>1041.3440000000001</v>
      </c>
      <c r="T1156" s="8">
        <f t="shared" si="73"/>
        <v>682.16</v>
      </c>
      <c r="U1156" s="8">
        <f t="shared" si="74"/>
        <v>359.18400000000008</v>
      </c>
      <c r="V1156" s="10">
        <f t="shared" si="75"/>
        <v>0.34492348349824847</v>
      </c>
    </row>
    <row r="1157" spans="1:22" ht="15.6" x14ac:dyDescent="0.3">
      <c r="A1157" s="3">
        <v>1105</v>
      </c>
      <c r="B1157" s="4">
        <v>46194</v>
      </c>
      <c r="C1157" s="5">
        <f>YEAR(SalesDataTable[[#This Row],[Order Date]])</f>
        <v>2026</v>
      </c>
      <c r="D1157" s="6" t="str">
        <f>"Q"&amp;ROUNDUP(MONTH(SalesDataTable[[#This Row],[Order Date]])/3,0)</f>
        <v>Q2</v>
      </c>
      <c r="E1157" s="5">
        <f>MONTH(SalesDataTable[[#This Row],[Order Date]])</f>
        <v>6</v>
      </c>
      <c r="F1157" s="6" t="str">
        <f>TEXT(SalesDataTable[[#This Row],[Order Date]],"MMM")</f>
        <v>Jun</v>
      </c>
      <c r="G1157" s="5" t="s">
        <v>31</v>
      </c>
      <c r="H1157" s="5" t="s">
        <v>45</v>
      </c>
      <c r="I1157" s="5" t="s">
        <v>48</v>
      </c>
      <c r="J1157" s="5" t="s">
        <v>23</v>
      </c>
      <c r="K1157" s="5" t="s">
        <v>34</v>
      </c>
      <c r="L1157" s="5" t="s">
        <v>35</v>
      </c>
      <c r="M1157" s="7">
        <v>1</v>
      </c>
      <c r="N1157" s="8">
        <v>36.479999999999997</v>
      </c>
      <c r="O1157" s="8">
        <f>SalesDataTable[[#This Row],[Units Sold]]*SalesDataTable[[#This Row],[Unit Price]]</f>
        <v>36.479999999999997</v>
      </c>
      <c r="P1157" s="9">
        <v>0.1</v>
      </c>
      <c r="Q1157" s="21">
        <f>SalesDataTable[[#This Row],[Units Sold]]*SalesDataTable[[#This Row],[Unit Price]]*SalesDataTable[[#This Row],[Discount %]]</f>
        <v>3.6479999999999997</v>
      </c>
      <c r="R1157" s="8">
        <v>13.9</v>
      </c>
      <c r="S1157" s="8">
        <f t="shared" si="72"/>
        <v>32.832000000000001</v>
      </c>
      <c r="T1157" s="8">
        <f t="shared" si="73"/>
        <v>13.9</v>
      </c>
      <c r="U1157" s="8">
        <f t="shared" si="74"/>
        <v>18.932000000000002</v>
      </c>
      <c r="V1157" s="10">
        <f t="shared" si="75"/>
        <v>0.57663255360623789</v>
      </c>
    </row>
    <row r="1158" spans="1:22" ht="15.6" x14ac:dyDescent="0.3">
      <c r="A1158" s="3">
        <v>2757</v>
      </c>
      <c r="B1158" s="4">
        <v>46194</v>
      </c>
      <c r="C1158" s="5">
        <f>YEAR(SalesDataTable[[#This Row],[Order Date]])</f>
        <v>2026</v>
      </c>
      <c r="D1158" s="6" t="str">
        <f>"Q"&amp;ROUNDUP(MONTH(SalesDataTable[[#This Row],[Order Date]])/3,0)</f>
        <v>Q2</v>
      </c>
      <c r="E1158" s="5">
        <f>MONTH(SalesDataTable[[#This Row],[Order Date]])</f>
        <v>6</v>
      </c>
      <c r="F1158" s="6" t="str">
        <f>TEXT(SalesDataTable[[#This Row],[Order Date]],"MMM")</f>
        <v>Jun</v>
      </c>
      <c r="G1158" s="5" t="s">
        <v>26</v>
      </c>
      <c r="H1158" s="5" t="s">
        <v>47</v>
      </c>
      <c r="I1158" s="5" t="s">
        <v>28</v>
      </c>
      <c r="J1158" s="5" t="s">
        <v>36</v>
      </c>
      <c r="K1158" s="5" t="s">
        <v>34</v>
      </c>
      <c r="L1158" s="5" t="s">
        <v>64</v>
      </c>
      <c r="M1158" s="7">
        <v>6</v>
      </c>
      <c r="N1158" s="8">
        <v>136.65</v>
      </c>
      <c r="O1158" s="8">
        <f>SalesDataTable[[#This Row],[Units Sold]]*SalesDataTable[[#This Row],[Unit Price]]</f>
        <v>819.90000000000009</v>
      </c>
      <c r="P1158" s="9">
        <v>0.15</v>
      </c>
      <c r="Q1158" s="21">
        <f>SalesDataTable[[#This Row],[Units Sold]]*SalesDataTable[[#This Row],[Unit Price]]*SalesDataTable[[#This Row],[Discount %]]</f>
        <v>122.98500000000001</v>
      </c>
      <c r="R1158" s="8">
        <v>68.56</v>
      </c>
      <c r="S1158" s="8">
        <f t="shared" si="72"/>
        <v>696.91500000000008</v>
      </c>
      <c r="T1158" s="8">
        <f t="shared" si="73"/>
        <v>411.36</v>
      </c>
      <c r="U1158" s="8">
        <f t="shared" si="74"/>
        <v>285.55500000000006</v>
      </c>
      <c r="V1158" s="10">
        <f t="shared" si="75"/>
        <v>0.4097415036266977</v>
      </c>
    </row>
    <row r="1159" spans="1:22" ht="15.6" x14ac:dyDescent="0.3">
      <c r="A1159" s="3">
        <v>3325</v>
      </c>
      <c r="B1159" s="4">
        <v>46194</v>
      </c>
      <c r="C1159" s="5">
        <f>YEAR(SalesDataTable[[#This Row],[Order Date]])</f>
        <v>2026</v>
      </c>
      <c r="D1159" s="6" t="str">
        <f>"Q"&amp;ROUNDUP(MONTH(SalesDataTable[[#This Row],[Order Date]])/3,0)</f>
        <v>Q2</v>
      </c>
      <c r="E1159" s="5">
        <f>MONTH(SalesDataTable[[#This Row],[Order Date]])</f>
        <v>6</v>
      </c>
      <c r="F1159" s="6" t="str">
        <f>TEXT(SalesDataTable[[#This Row],[Order Date]],"MMM")</f>
        <v>Jun</v>
      </c>
      <c r="G1159" s="5" t="s">
        <v>31</v>
      </c>
      <c r="H1159" s="5" t="s">
        <v>32</v>
      </c>
      <c r="I1159" s="5" t="s">
        <v>22</v>
      </c>
      <c r="J1159" s="5" t="s">
        <v>33</v>
      </c>
      <c r="K1159" s="5" t="s">
        <v>24</v>
      </c>
      <c r="L1159" s="5" t="s">
        <v>42</v>
      </c>
      <c r="M1159" s="7">
        <v>4</v>
      </c>
      <c r="N1159" s="8">
        <v>50.57</v>
      </c>
      <c r="O1159" s="8">
        <f>SalesDataTable[[#This Row],[Units Sold]]*SalesDataTable[[#This Row],[Unit Price]]</f>
        <v>202.28</v>
      </c>
      <c r="P1159" s="9">
        <v>0</v>
      </c>
      <c r="Q1159" s="21">
        <f>SalesDataTable[[#This Row],[Units Sold]]*SalesDataTable[[#This Row],[Unit Price]]*SalesDataTable[[#This Row],[Discount %]]</f>
        <v>0</v>
      </c>
      <c r="R1159" s="8">
        <v>21.85</v>
      </c>
      <c r="S1159" s="8">
        <f t="shared" si="72"/>
        <v>202.28</v>
      </c>
      <c r="T1159" s="8">
        <f t="shared" si="73"/>
        <v>87.4</v>
      </c>
      <c r="U1159" s="8">
        <f t="shared" si="74"/>
        <v>114.88</v>
      </c>
      <c r="V1159" s="10">
        <f t="shared" si="75"/>
        <v>0.56792564761716435</v>
      </c>
    </row>
    <row r="1160" spans="1:22" ht="15.6" x14ac:dyDescent="0.3">
      <c r="A1160" s="3">
        <v>4070</v>
      </c>
      <c r="B1160" s="4">
        <v>46194</v>
      </c>
      <c r="C1160" s="5">
        <f>YEAR(SalesDataTable[[#This Row],[Order Date]])</f>
        <v>2026</v>
      </c>
      <c r="D1160" s="6" t="str">
        <f>"Q"&amp;ROUNDUP(MONTH(SalesDataTable[[#This Row],[Order Date]])/3,0)</f>
        <v>Q2</v>
      </c>
      <c r="E1160" s="5">
        <f>MONTH(SalesDataTable[[#This Row],[Order Date]])</f>
        <v>6</v>
      </c>
      <c r="F1160" s="6" t="str">
        <f>TEXT(SalesDataTable[[#This Row],[Order Date]],"MMM")</f>
        <v>Jun</v>
      </c>
      <c r="G1160" s="5" t="s">
        <v>40</v>
      </c>
      <c r="H1160" s="5" t="s">
        <v>53</v>
      </c>
      <c r="I1160" s="5" t="s">
        <v>22</v>
      </c>
      <c r="J1160" s="5" t="s">
        <v>33</v>
      </c>
      <c r="K1160" s="5" t="s">
        <v>24</v>
      </c>
      <c r="L1160" s="5" t="s">
        <v>50</v>
      </c>
      <c r="M1160" s="7">
        <v>3</v>
      </c>
      <c r="N1160" s="8">
        <v>103.72</v>
      </c>
      <c r="O1160" s="8">
        <f>SalesDataTable[[#This Row],[Units Sold]]*SalesDataTable[[#This Row],[Unit Price]]</f>
        <v>311.15999999999997</v>
      </c>
      <c r="P1160" s="9">
        <v>0</v>
      </c>
      <c r="Q1160" s="21">
        <f>SalesDataTable[[#This Row],[Units Sold]]*SalesDataTable[[#This Row],[Unit Price]]*SalesDataTable[[#This Row],[Discount %]]</f>
        <v>0</v>
      </c>
      <c r="R1160" s="8">
        <v>50.34</v>
      </c>
      <c r="S1160" s="8">
        <f t="shared" si="72"/>
        <v>311.15999999999997</v>
      </c>
      <c r="T1160" s="8">
        <f t="shared" si="73"/>
        <v>151.02000000000001</v>
      </c>
      <c r="U1160" s="8">
        <f t="shared" si="74"/>
        <v>160.13999999999996</v>
      </c>
      <c r="V1160" s="10">
        <f t="shared" si="75"/>
        <v>0.51465483995372152</v>
      </c>
    </row>
    <row r="1161" spans="1:22" ht="15.6" x14ac:dyDescent="0.3">
      <c r="A1161" s="3">
        <v>4339</v>
      </c>
      <c r="B1161" s="4">
        <v>46194</v>
      </c>
      <c r="C1161" s="5">
        <f>YEAR(SalesDataTable[[#This Row],[Order Date]])</f>
        <v>2026</v>
      </c>
      <c r="D1161" s="6" t="str">
        <f>"Q"&amp;ROUNDUP(MONTH(SalesDataTable[[#This Row],[Order Date]])/3,0)</f>
        <v>Q2</v>
      </c>
      <c r="E1161" s="5">
        <f>MONTH(SalesDataTable[[#This Row],[Order Date]])</f>
        <v>6</v>
      </c>
      <c r="F1161" s="6" t="str">
        <f>TEXT(SalesDataTable[[#This Row],[Order Date]],"MMM")</f>
        <v>Jun</v>
      </c>
      <c r="G1161" s="5" t="s">
        <v>31</v>
      </c>
      <c r="H1161" s="5" t="s">
        <v>72</v>
      </c>
      <c r="I1161" s="5" t="s">
        <v>48</v>
      </c>
      <c r="J1161" s="5" t="s">
        <v>23</v>
      </c>
      <c r="K1161" s="5" t="s">
        <v>34</v>
      </c>
      <c r="L1161" s="5" t="s">
        <v>64</v>
      </c>
      <c r="M1161" s="7">
        <v>1</v>
      </c>
      <c r="N1161" s="8">
        <v>132.49</v>
      </c>
      <c r="O1161" s="8">
        <f>SalesDataTable[[#This Row],[Units Sold]]*SalesDataTable[[#This Row],[Unit Price]]</f>
        <v>132.49</v>
      </c>
      <c r="P1161" s="9">
        <v>0</v>
      </c>
      <c r="Q1161" s="21">
        <f>SalesDataTable[[#This Row],[Units Sold]]*SalesDataTable[[#This Row],[Unit Price]]*SalesDataTable[[#This Row],[Discount %]]</f>
        <v>0</v>
      </c>
      <c r="R1161" s="8">
        <v>67.09</v>
      </c>
      <c r="S1161" s="8">
        <f t="shared" si="72"/>
        <v>132.49</v>
      </c>
      <c r="T1161" s="8">
        <f t="shared" si="73"/>
        <v>67.09</v>
      </c>
      <c r="U1161" s="8">
        <f t="shared" si="74"/>
        <v>65.400000000000006</v>
      </c>
      <c r="V1161" s="10">
        <f t="shared" si="75"/>
        <v>0.49362216016303118</v>
      </c>
    </row>
    <row r="1162" spans="1:22" ht="15.6" x14ac:dyDescent="0.3">
      <c r="A1162" s="3">
        <v>731</v>
      </c>
      <c r="B1162" s="4">
        <v>46195</v>
      </c>
      <c r="C1162" s="5">
        <f>YEAR(SalesDataTable[[#This Row],[Order Date]])</f>
        <v>2026</v>
      </c>
      <c r="D1162" s="6" t="str">
        <f>"Q"&amp;ROUNDUP(MONTH(SalesDataTable[[#This Row],[Order Date]])/3,0)</f>
        <v>Q2</v>
      </c>
      <c r="E1162" s="5">
        <f>MONTH(SalesDataTable[[#This Row],[Order Date]])</f>
        <v>6</v>
      </c>
      <c r="F1162" s="6" t="str">
        <f>TEXT(SalesDataTable[[#This Row],[Order Date]],"MMM")</f>
        <v>Jun</v>
      </c>
      <c r="G1162" s="5" t="s">
        <v>31</v>
      </c>
      <c r="H1162" s="5" t="s">
        <v>38</v>
      </c>
      <c r="I1162" s="5" t="s">
        <v>22</v>
      </c>
      <c r="J1162" s="5" t="s">
        <v>33</v>
      </c>
      <c r="K1162" s="5" t="s">
        <v>43</v>
      </c>
      <c r="L1162" s="5" t="s">
        <v>60</v>
      </c>
      <c r="M1162" s="7">
        <v>2</v>
      </c>
      <c r="N1162" s="8">
        <v>80.650000000000006</v>
      </c>
      <c r="O1162" s="8">
        <f>SalesDataTable[[#This Row],[Units Sold]]*SalesDataTable[[#This Row],[Unit Price]]</f>
        <v>161.30000000000001</v>
      </c>
      <c r="P1162" s="9">
        <v>0</v>
      </c>
      <c r="Q1162" s="21">
        <f>SalesDataTable[[#This Row],[Units Sold]]*SalesDataTable[[#This Row],[Unit Price]]*SalesDataTable[[#This Row],[Discount %]]</f>
        <v>0</v>
      </c>
      <c r="R1162" s="8">
        <v>39.18</v>
      </c>
      <c r="S1162" s="8">
        <f t="shared" si="72"/>
        <v>161.30000000000001</v>
      </c>
      <c r="T1162" s="8">
        <f t="shared" si="73"/>
        <v>78.36</v>
      </c>
      <c r="U1162" s="8">
        <f t="shared" si="74"/>
        <v>82.940000000000012</v>
      </c>
      <c r="V1162" s="10">
        <f t="shared" si="75"/>
        <v>0.51419714817110973</v>
      </c>
    </row>
    <row r="1163" spans="1:22" ht="15.6" x14ac:dyDescent="0.3">
      <c r="A1163" s="3">
        <v>1362</v>
      </c>
      <c r="B1163" s="4">
        <v>46195</v>
      </c>
      <c r="C1163" s="5">
        <f>YEAR(SalesDataTable[[#This Row],[Order Date]])</f>
        <v>2026</v>
      </c>
      <c r="D1163" s="6" t="str">
        <f>"Q"&amp;ROUNDUP(MONTH(SalesDataTable[[#This Row],[Order Date]])/3,0)</f>
        <v>Q2</v>
      </c>
      <c r="E1163" s="5">
        <f>MONTH(SalesDataTable[[#This Row],[Order Date]])</f>
        <v>6</v>
      </c>
      <c r="F1163" s="6" t="str">
        <f>TEXT(SalesDataTable[[#This Row],[Order Date]],"MMM")</f>
        <v>Jun</v>
      </c>
      <c r="G1163" s="5" t="s">
        <v>26</v>
      </c>
      <c r="H1163" s="5" t="s">
        <v>27</v>
      </c>
      <c r="I1163" s="5" t="s">
        <v>39</v>
      </c>
      <c r="J1163" s="5" t="s">
        <v>33</v>
      </c>
      <c r="K1163" s="5" t="s">
        <v>54</v>
      </c>
      <c r="L1163" s="5" t="s">
        <v>62</v>
      </c>
      <c r="M1163" s="7">
        <v>1</v>
      </c>
      <c r="N1163" s="8">
        <v>35.409999999999997</v>
      </c>
      <c r="O1163" s="8">
        <f>SalesDataTable[[#This Row],[Units Sold]]*SalesDataTable[[#This Row],[Unit Price]]</f>
        <v>35.409999999999997</v>
      </c>
      <c r="P1163" s="9">
        <v>0.05</v>
      </c>
      <c r="Q1163" s="21">
        <f>SalesDataTable[[#This Row],[Units Sold]]*SalesDataTable[[#This Row],[Unit Price]]*SalesDataTable[[#This Row],[Discount %]]</f>
        <v>1.7705</v>
      </c>
      <c r="R1163" s="8">
        <v>13.9</v>
      </c>
      <c r="S1163" s="8">
        <f t="shared" si="72"/>
        <v>33.639499999999998</v>
      </c>
      <c r="T1163" s="8">
        <f t="shared" si="73"/>
        <v>13.9</v>
      </c>
      <c r="U1163" s="8">
        <f t="shared" si="74"/>
        <v>19.7395</v>
      </c>
      <c r="V1163" s="10">
        <f t="shared" si="75"/>
        <v>0.58679528530447833</v>
      </c>
    </row>
    <row r="1164" spans="1:22" ht="15.6" x14ac:dyDescent="0.3">
      <c r="A1164" s="3">
        <v>1512</v>
      </c>
      <c r="B1164" s="4">
        <v>46195</v>
      </c>
      <c r="C1164" s="5">
        <f>YEAR(SalesDataTable[[#This Row],[Order Date]])</f>
        <v>2026</v>
      </c>
      <c r="D1164" s="6" t="str">
        <f>"Q"&amp;ROUNDUP(MONTH(SalesDataTable[[#This Row],[Order Date]])/3,0)</f>
        <v>Q2</v>
      </c>
      <c r="E1164" s="5">
        <f>MONTH(SalesDataTable[[#This Row],[Order Date]])</f>
        <v>6</v>
      </c>
      <c r="F1164" s="6" t="str">
        <f>TEXT(SalesDataTable[[#This Row],[Order Date]],"MMM")</f>
        <v>Jun</v>
      </c>
      <c r="G1164" s="5" t="s">
        <v>20</v>
      </c>
      <c r="H1164" s="5" t="s">
        <v>21</v>
      </c>
      <c r="I1164" s="5" t="s">
        <v>48</v>
      </c>
      <c r="J1164" s="5" t="s">
        <v>23</v>
      </c>
      <c r="K1164" s="5" t="s">
        <v>54</v>
      </c>
      <c r="L1164" s="5" t="s">
        <v>55</v>
      </c>
      <c r="M1164" s="7">
        <v>3</v>
      </c>
      <c r="N1164" s="8">
        <v>41.01</v>
      </c>
      <c r="O1164" s="8">
        <f>SalesDataTable[[#This Row],[Units Sold]]*SalesDataTable[[#This Row],[Unit Price]]</f>
        <v>123.03</v>
      </c>
      <c r="P1164" s="9">
        <v>0</v>
      </c>
      <c r="Q1164" s="21">
        <f>SalesDataTable[[#This Row],[Units Sold]]*SalesDataTable[[#This Row],[Unit Price]]*SalesDataTable[[#This Row],[Discount %]]</f>
        <v>0</v>
      </c>
      <c r="R1164" s="8">
        <v>14.33</v>
      </c>
      <c r="S1164" s="8">
        <f t="shared" si="72"/>
        <v>123.03</v>
      </c>
      <c r="T1164" s="8">
        <f t="shared" si="73"/>
        <v>42.99</v>
      </c>
      <c r="U1164" s="8">
        <f t="shared" si="74"/>
        <v>80.039999999999992</v>
      </c>
      <c r="V1164" s="10">
        <f t="shared" si="75"/>
        <v>0.65057303096805652</v>
      </c>
    </row>
    <row r="1165" spans="1:22" ht="15.6" x14ac:dyDescent="0.3">
      <c r="A1165" s="3">
        <v>1647</v>
      </c>
      <c r="B1165" s="4">
        <v>46195</v>
      </c>
      <c r="C1165" s="5">
        <f>YEAR(SalesDataTable[[#This Row],[Order Date]])</f>
        <v>2026</v>
      </c>
      <c r="D1165" s="6" t="str">
        <f>"Q"&amp;ROUNDUP(MONTH(SalesDataTable[[#This Row],[Order Date]])/3,0)</f>
        <v>Q2</v>
      </c>
      <c r="E1165" s="5">
        <f>MONTH(SalesDataTable[[#This Row],[Order Date]])</f>
        <v>6</v>
      </c>
      <c r="F1165" s="6" t="str">
        <f>TEXT(SalesDataTable[[#This Row],[Order Date]],"MMM")</f>
        <v>Jun</v>
      </c>
      <c r="G1165" s="5" t="s">
        <v>40</v>
      </c>
      <c r="H1165" s="5" t="s">
        <v>53</v>
      </c>
      <c r="I1165" s="5" t="s">
        <v>22</v>
      </c>
      <c r="J1165" s="5" t="s">
        <v>36</v>
      </c>
      <c r="K1165" s="5" t="s">
        <v>34</v>
      </c>
      <c r="L1165" s="5" t="s">
        <v>35</v>
      </c>
      <c r="M1165" s="7">
        <v>1</v>
      </c>
      <c r="N1165" s="8">
        <v>36.01</v>
      </c>
      <c r="O1165" s="8">
        <f>SalesDataTable[[#This Row],[Units Sold]]*SalesDataTable[[#This Row],[Unit Price]]</f>
        <v>36.01</v>
      </c>
      <c r="P1165" s="9">
        <v>0</v>
      </c>
      <c r="Q1165" s="21">
        <f>SalesDataTable[[#This Row],[Units Sold]]*SalesDataTable[[#This Row],[Unit Price]]*SalesDataTable[[#This Row],[Discount %]]</f>
        <v>0</v>
      </c>
      <c r="R1165" s="8">
        <v>13.23</v>
      </c>
      <c r="S1165" s="8">
        <f t="shared" si="72"/>
        <v>36.01</v>
      </c>
      <c r="T1165" s="8">
        <f t="shared" si="73"/>
        <v>13.23</v>
      </c>
      <c r="U1165" s="8">
        <f t="shared" si="74"/>
        <v>22.779999999999998</v>
      </c>
      <c r="V1165" s="10">
        <f t="shared" si="75"/>
        <v>0.63260205498472644</v>
      </c>
    </row>
    <row r="1166" spans="1:22" ht="15.6" x14ac:dyDescent="0.3">
      <c r="A1166" s="3">
        <v>2358</v>
      </c>
      <c r="B1166" s="4">
        <v>46195</v>
      </c>
      <c r="C1166" s="5">
        <f>YEAR(SalesDataTable[[#This Row],[Order Date]])</f>
        <v>2026</v>
      </c>
      <c r="D1166" s="6" t="str">
        <f>"Q"&amp;ROUNDUP(MONTH(SalesDataTable[[#This Row],[Order Date]])/3,0)</f>
        <v>Q2</v>
      </c>
      <c r="E1166" s="5">
        <f>MONTH(SalesDataTable[[#This Row],[Order Date]])</f>
        <v>6</v>
      </c>
      <c r="F1166" s="6" t="str">
        <f>TEXT(SalesDataTable[[#This Row],[Order Date]],"MMM")</f>
        <v>Jun</v>
      </c>
      <c r="G1166" s="5" t="s">
        <v>20</v>
      </c>
      <c r="H1166" s="5" t="s">
        <v>21</v>
      </c>
      <c r="I1166" s="5" t="s">
        <v>48</v>
      </c>
      <c r="J1166" s="5" t="s">
        <v>23</v>
      </c>
      <c r="K1166" s="5" t="s">
        <v>54</v>
      </c>
      <c r="L1166" s="5" t="s">
        <v>65</v>
      </c>
      <c r="M1166" s="7">
        <v>2</v>
      </c>
      <c r="N1166" s="8">
        <v>50.21</v>
      </c>
      <c r="O1166" s="8">
        <f>SalesDataTable[[#This Row],[Units Sold]]*SalesDataTable[[#This Row],[Unit Price]]</f>
        <v>100.42</v>
      </c>
      <c r="P1166" s="9">
        <v>0.05</v>
      </c>
      <c r="Q1166" s="21">
        <f>SalesDataTable[[#This Row],[Units Sold]]*SalesDataTable[[#This Row],[Unit Price]]*SalesDataTable[[#This Row],[Discount %]]</f>
        <v>5.0210000000000008</v>
      </c>
      <c r="R1166" s="8">
        <v>21.74</v>
      </c>
      <c r="S1166" s="8">
        <f t="shared" si="72"/>
        <v>95.399000000000001</v>
      </c>
      <c r="T1166" s="8">
        <f t="shared" si="73"/>
        <v>43.48</v>
      </c>
      <c r="U1166" s="8">
        <f t="shared" si="74"/>
        <v>51.919000000000004</v>
      </c>
      <c r="V1166" s="10">
        <f t="shared" si="75"/>
        <v>0.54423002337550708</v>
      </c>
    </row>
    <row r="1167" spans="1:22" ht="15.6" x14ac:dyDescent="0.3">
      <c r="A1167" s="3">
        <v>2366</v>
      </c>
      <c r="B1167" s="4">
        <v>46195</v>
      </c>
      <c r="C1167" s="5">
        <f>YEAR(SalesDataTable[[#This Row],[Order Date]])</f>
        <v>2026</v>
      </c>
      <c r="D1167" s="6" t="str">
        <f>"Q"&amp;ROUNDUP(MONTH(SalesDataTable[[#This Row],[Order Date]])/3,0)</f>
        <v>Q2</v>
      </c>
      <c r="E1167" s="5">
        <f>MONTH(SalesDataTable[[#This Row],[Order Date]])</f>
        <v>6</v>
      </c>
      <c r="F1167" s="6" t="str">
        <f>TEXT(SalesDataTable[[#This Row],[Order Date]],"MMM")</f>
        <v>Jun</v>
      </c>
      <c r="G1167" s="5" t="s">
        <v>31</v>
      </c>
      <c r="H1167" s="5" t="s">
        <v>59</v>
      </c>
      <c r="I1167" s="5" t="s">
        <v>48</v>
      </c>
      <c r="J1167" s="5" t="s">
        <v>23</v>
      </c>
      <c r="K1167" s="5" t="s">
        <v>24</v>
      </c>
      <c r="L1167" s="5" t="s">
        <v>50</v>
      </c>
      <c r="M1167" s="7">
        <v>3</v>
      </c>
      <c r="N1167" s="8">
        <v>100.3</v>
      </c>
      <c r="O1167" s="8">
        <f>SalesDataTable[[#This Row],[Units Sold]]*SalesDataTable[[#This Row],[Unit Price]]</f>
        <v>300.89999999999998</v>
      </c>
      <c r="P1167" s="9">
        <v>0</v>
      </c>
      <c r="Q1167" s="21">
        <f>SalesDataTable[[#This Row],[Units Sold]]*SalesDataTable[[#This Row],[Unit Price]]*SalesDataTable[[#This Row],[Discount %]]</f>
        <v>0</v>
      </c>
      <c r="R1167" s="8">
        <v>49.26</v>
      </c>
      <c r="S1167" s="8">
        <f t="shared" si="72"/>
        <v>300.89999999999998</v>
      </c>
      <c r="T1167" s="8">
        <f t="shared" si="73"/>
        <v>147.78</v>
      </c>
      <c r="U1167" s="8">
        <f t="shared" si="74"/>
        <v>153.11999999999998</v>
      </c>
      <c r="V1167" s="10">
        <f t="shared" si="75"/>
        <v>0.5088733798604187</v>
      </c>
    </row>
    <row r="1168" spans="1:22" ht="15.6" x14ac:dyDescent="0.3">
      <c r="A1168" s="3">
        <v>3481</v>
      </c>
      <c r="B1168" s="4">
        <v>46195</v>
      </c>
      <c r="C1168" s="5">
        <f>YEAR(SalesDataTable[[#This Row],[Order Date]])</f>
        <v>2026</v>
      </c>
      <c r="D1168" s="6" t="str">
        <f>"Q"&amp;ROUNDUP(MONTH(SalesDataTable[[#This Row],[Order Date]])/3,0)</f>
        <v>Q2</v>
      </c>
      <c r="E1168" s="5">
        <f>MONTH(SalesDataTable[[#This Row],[Order Date]])</f>
        <v>6</v>
      </c>
      <c r="F1168" s="6" t="str">
        <f>TEXT(SalesDataTable[[#This Row],[Order Date]],"MMM")</f>
        <v>Jun</v>
      </c>
      <c r="G1168" s="5" t="s">
        <v>40</v>
      </c>
      <c r="H1168" s="5" t="s">
        <v>53</v>
      </c>
      <c r="I1168" s="5" t="s">
        <v>39</v>
      </c>
      <c r="J1168" s="5" t="s">
        <v>33</v>
      </c>
      <c r="K1168" s="5" t="s">
        <v>34</v>
      </c>
      <c r="L1168" s="5" t="s">
        <v>52</v>
      </c>
      <c r="M1168" s="7">
        <v>1</v>
      </c>
      <c r="N1168" s="8">
        <v>47.7</v>
      </c>
      <c r="O1168" s="8">
        <f>SalesDataTable[[#This Row],[Units Sold]]*SalesDataTable[[#This Row],[Unit Price]]</f>
        <v>47.7</v>
      </c>
      <c r="P1168" s="9">
        <v>0.1</v>
      </c>
      <c r="Q1168" s="21">
        <f>SalesDataTable[[#This Row],[Units Sold]]*SalesDataTable[[#This Row],[Unit Price]]*SalesDataTable[[#This Row],[Discount %]]</f>
        <v>4.7700000000000005</v>
      </c>
      <c r="R1168" s="8">
        <v>18.760000000000002</v>
      </c>
      <c r="S1168" s="8">
        <f t="shared" si="72"/>
        <v>42.930000000000007</v>
      </c>
      <c r="T1168" s="8">
        <f t="shared" si="73"/>
        <v>18.760000000000002</v>
      </c>
      <c r="U1168" s="8">
        <f t="shared" si="74"/>
        <v>24.170000000000005</v>
      </c>
      <c r="V1168" s="10">
        <f t="shared" si="75"/>
        <v>0.56300955043093415</v>
      </c>
    </row>
    <row r="1169" spans="1:22" ht="15.6" x14ac:dyDescent="0.3">
      <c r="A1169" s="3">
        <v>3595</v>
      </c>
      <c r="B1169" s="4">
        <v>46195</v>
      </c>
      <c r="C1169" s="5">
        <f>YEAR(SalesDataTable[[#This Row],[Order Date]])</f>
        <v>2026</v>
      </c>
      <c r="D1169" s="6" t="str">
        <f>"Q"&amp;ROUNDUP(MONTH(SalesDataTable[[#This Row],[Order Date]])/3,0)</f>
        <v>Q2</v>
      </c>
      <c r="E1169" s="5">
        <f>MONTH(SalesDataTable[[#This Row],[Order Date]])</f>
        <v>6</v>
      </c>
      <c r="F1169" s="6" t="str">
        <f>TEXT(SalesDataTable[[#This Row],[Order Date]],"MMM")</f>
        <v>Jun</v>
      </c>
      <c r="G1169" s="5" t="s">
        <v>26</v>
      </c>
      <c r="H1169" s="5" t="s">
        <v>69</v>
      </c>
      <c r="I1169" s="5" t="s">
        <v>22</v>
      </c>
      <c r="J1169" s="5" t="s">
        <v>33</v>
      </c>
      <c r="K1169" s="5" t="s">
        <v>24</v>
      </c>
      <c r="L1169" s="5" t="s">
        <v>46</v>
      </c>
      <c r="M1169" s="7">
        <v>2</v>
      </c>
      <c r="N1169" s="8">
        <v>40.94</v>
      </c>
      <c r="O1169" s="8">
        <f>SalesDataTable[[#This Row],[Units Sold]]*SalesDataTable[[#This Row],[Unit Price]]</f>
        <v>81.88</v>
      </c>
      <c r="P1169" s="9">
        <v>0.1</v>
      </c>
      <c r="Q1169" s="21">
        <f>SalesDataTable[[#This Row],[Units Sold]]*SalesDataTable[[#This Row],[Unit Price]]*SalesDataTable[[#This Row],[Discount %]]</f>
        <v>8.1880000000000006</v>
      </c>
      <c r="R1169" s="8">
        <v>16.88</v>
      </c>
      <c r="S1169" s="8">
        <f t="shared" si="72"/>
        <v>73.691999999999993</v>
      </c>
      <c r="T1169" s="8">
        <f t="shared" si="73"/>
        <v>33.76</v>
      </c>
      <c r="U1169" s="8">
        <f t="shared" si="74"/>
        <v>39.931999999999995</v>
      </c>
      <c r="V1169" s="10">
        <f t="shared" si="75"/>
        <v>0.54187700157411933</v>
      </c>
    </row>
    <row r="1170" spans="1:22" ht="15.6" x14ac:dyDescent="0.3">
      <c r="A1170" s="3">
        <v>3766</v>
      </c>
      <c r="B1170" s="4">
        <v>46195</v>
      </c>
      <c r="C1170" s="5">
        <f>YEAR(SalesDataTable[[#This Row],[Order Date]])</f>
        <v>2026</v>
      </c>
      <c r="D1170" s="6" t="str">
        <f>"Q"&amp;ROUNDUP(MONTH(SalesDataTable[[#This Row],[Order Date]])/3,0)</f>
        <v>Q2</v>
      </c>
      <c r="E1170" s="5">
        <f>MONTH(SalesDataTable[[#This Row],[Order Date]])</f>
        <v>6</v>
      </c>
      <c r="F1170" s="6" t="str">
        <f>TEXT(SalesDataTable[[#This Row],[Order Date]],"MMM")</f>
        <v>Jun</v>
      </c>
      <c r="G1170" s="5" t="s">
        <v>40</v>
      </c>
      <c r="H1170" s="5" t="s">
        <v>53</v>
      </c>
      <c r="I1170" s="5" t="s">
        <v>39</v>
      </c>
      <c r="J1170" s="5" t="s">
        <v>23</v>
      </c>
      <c r="K1170" s="5" t="s">
        <v>29</v>
      </c>
      <c r="L1170" s="5" t="s">
        <v>30</v>
      </c>
      <c r="M1170" s="7">
        <v>1</v>
      </c>
      <c r="N1170" s="8">
        <v>93.78</v>
      </c>
      <c r="O1170" s="8">
        <f>SalesDataTable[[#This Row],[Units Sold]]*SalesDataTable[[#This Row],[Unit Price]]</f>
        <v>93.78</v>
      </c>
      <c r="P1170" s="9">
        <v>0</v>
      </c>
      <c r="Q1170" s="21">
        <f>SalesDataTable[[#This Row],[Units Sold]]*SalesDataTable[[#This Row],[Unit Price]]*SalesDataTable[[#This Row],[Discount %]]</f>
        <v>0</v>
      </c>
      <c r="R1170" s="8">
        <v>46.62</v>
      </c>
      <c r="S1170" s="8">
        <f t="shared" si="72"/>
        <v>93.78</v>
      </c>
      <c r="T1170" s="8">
        <f t="shared" si="73"/>
        <v>46.62</v>
      </c>
      <c r="U1170" s="8">
        <f t="shared" si="74"/>
        <v>47.160000000000004</v>
      </c>
      <c r="V1170" s="10">
        <f t="shared" si="75"/>
        <v>0.50287907869481774</v>
      </c>
    </row>
    <row r="1171" spans="1:22" ht="15.6" x14ac:dyDescent="0.3">
      <c r="A1171" s="3">
        <v>3933</v>
      </c>
      <c r="B1171" s="4">
        <v>46195</v>
      </c>
      <c r="C1171" s="5">
        <f>YEAR(SalesDataTable[[#This Row],[Order Date]])</f>
        <v>2026</v>
      </c>
      <c r="D1171" s="6" t="str">
        <f>"Q"&amp;ROUNDUP(MONTH(SalesDataTable[[#This Row],[Order Date]])/3,0)</f>
        <v>Q2</v>
      </c>
      <c r="E1171" s="5">
        <f>MONTH(SalesDataTable[[#This Row],[Order Date]])</f>
        <v>6</v>
      </c>
      <c r="F1171" s="6" t="str">
        <f>TEXT(SalesDataTable[[#This Row],[Order Date]],"MMM")</f>
        <v>Jun</v>
      </c>
      <c r="G1171" s="5" t="s">
        <v>40</v>
      </c>
      <c r="H1171" s="5" t="s">
        <v>41</v>
      </c>
      <c r="I1171" s="5" t="s">
        <v>39</v>
      </c>
      <c r="J1171" s="5" t="s">
        <v>33</v>
      </c>
      <c r="K1171" s="5" t="s">
        <v>54</v>
      </c>
      <c r="L1171" s="5" t="s">
        <v>65</v>
      </c>
      <c r="M1171" s="7">
        <v>2</v>
      </c>
      <c r="N1171" s="8">
        <v>51.42</v>
      </c>
      <c r="O1171" s="8">
        <f>SalesDataTable[[#This Row],[Units Sold]]*SalesDataTable[[#This Row],[Unit Price]]</f>
        <v>102.84</v>
      </c>
      <c r="P1171" s="9">
        <v>0</v>
      </c>
      <c r="Q1171" s="21">
        <f>SalesDataTable[[#This Row],[Units Sold]]*SalesDataTable[[#This Row],[Unit Price]]*SalesDataTable[[#This Row],[Discount %]]</f>
        <v>0</v>
      </c>
      <c r="R1171" s="8">
        <v>22.19</v>
      </c>
      <c r="S1171" s="8">
        <f t="shared" si="72"/>
        <v>102.84</v>
      </c>
      <c r="T1171" s="8">
        <f t="shared" si="73"/>
        <v>44.38</v>
      </c>
      <c r="U1171" s="8">
        <f t="shared" si="74"/>
        <v>58.46</v>
      </c>
      <c r="V1171" s="10">
        <f t="shared" si="75"/>
        <v>0.56845585375340335</v>
      </c>
    </row>
    <row r="1172" spans="1:22" ht="15.6" x14ac:dyDescent="0.3">
      <c r="A1172" s="3">
        <v>3951</v>
      </c>
      <c r="B1172" s="4">
        <v>46195</v>
      </c>
      <c r="C1172" s="5">
        <f>YEAR(SalesDataTable[[#This Row],[Order Date]])</f>
        <v>2026</v>
      </c>
      <c r="D1172" s="6" t="str">
        <f>"Q"&amp;ROUNDUP(MONTH(SalesDataTable[[#This Row],[Order Date]])/3,0)</f>
        <v>Q2</v>
      </c>
      <c r="E1172" s="5">
        <f>MONTH(SalesDataTable[[#This Row],[Order Date]])</f>
        <v>6</v>
      </c>
      <c r="F1172" s="6" t="str">
        <f>TEXT(SalesDataTable[[#This Row],[Order Date]],"MMM")</f>
        <v>Jun</v>
      </c>
      <c r="G1172" s="5" t="s">
        <v>31</v>
      </c>
      <c r="H1172" s="5" t="s">
        <v>32</v>
      </c>
      <c r="I1172" s="5" t="s">
        <v>39</v>
      </c>
      <c r="J1172" s="5" t="s">
        <v>33</v>
      </c>
      <c r="K1172" s="5" t="s">
        <v>34</v>
      </c>
      <c r="L1172" s="5" t="s">
        <v>68</v>
      </c>
      <c r="M1172" s="7">
        <v>1</v>
      </c>
      <c r="N1172" s="8">
        <v>164.99</v>
      </c>
      <c r="O1172" s="8">
        <f>SalesDataTable[[#This Row],[Units Sold]]*SalesDataTable[[#This Row],[Unit Price]]</f>
        <v>164.99</v>
      </c>
      <c r="P1172" s="9">
        <v>0.1</v>
      </c>
      <c r="Q1172" s="21">
        <f>SalesDataTable[[#This Row],[Units Sold]]*SalesDataTable[[#This Row],[Unit Price]]*SalesDataTable[[#This Row],[Discount %]]</f>
        <v>16.499000000000002</v>
      </c>
      <c r="R1172" s="8">
        <v>86.6</v>
      </c>
      <c r="S1172" s="8">
        <f t="shared" si="72"/>
        <v>148.49100000000001</v>
      </c>
      <c r="T1172" s="8">
        <f t="shared" si="73"/>
        <v>86.6</v>
      </c>
      <c r="U1172" s="8">
        <f t="shared" si="74"/>
        <v>61.89100000000002</v>
      </c>
      <c r="V1172" s="10">
        <f t="shared" si="75"/>
        <v>0.41679967136055396</v>
      </c>
    </row>
    <row r="1173" spans="1:22" ht="15.6" x14ac:dyDescent="0.3">
      <c r="A1173" s="3">
        <v>4078</v>
      </c>
      <c r="B1173" s="4">
        <v>46195</v>
      </c>
      <c r="C1173" s="5">
        <f>YEAR(SalesDataTable[[#This Row],[Order Date]])</f>
        <v>2026</v>
      </c>
      <c r="D1173" s="6" t="str">
        <f>"Q"&amp;ROUNDUP(MONTH(SalesDataTable[[#This Row],[Order Date]])/3,0)</f>
        <v>Q2</v>
      </c>
      <c r="E1173" s="5">
        <f>MONTH(SalesDataTable[[#This Row],[Order Date]])</f>
        <v>6</v>
      </c>
      <c r="F1173" s="6" t="str">
        <f>TEXT(SalesDataTable[[#This Row],[Order Date]],"MMM")</f>
        <v>Jun</v>
      </c>
      <c r="G1173" s="5" t="s">
        <v>31</v>
      </c>
      <c r="H1173" s="5" t="s">
        <v>45</v>
      </c>
      <c r="I1173" s="5" t="s">
        <v>48</v>
      </c>
      <c r="J1173" s="5" t="s">
        <v>23</v>
      </c>
      <c r="K1173" s="5" t="s">
        <v>29</v>
      </c>
      <c r="L1173" s="5" t="s">
        <v>37</v>
      </c>
      <c r="M1173" s="7">
        <v>1</v>
      </c>
      <c r="N1173" s="8">
        <v>145.65</v>
      </c>
      <c r="O1173" s="8">
        <f>SalesDataTable[[#This Row],[Units Sold]]*SalesDataTable[[#This Row],[Unit Price]]</f>
        <v>145.65</v>
      </c>
      <c r="P1173" s="9">
        <v>0</v>
      </c>
      <c r="Q1173" s="21">
        <f>SalesDataTable[[#This Row],[Units Sold]]*SalesDataTable[[#This Row],[Unit Price]]*SalesDataTable[[#This Row],[Discount %]]</f>
        <v>0</v>
      </c>
      <c r="R1173" s="8">
        <v>79.87</v>
      </c>
      <c r="S1173" s="8">
        <f t="shared" si="72"/>
        <v>145.65</v>
      </c>
      <c r="T1173" s="8">
        <f t="shared" si="73"/>
        <v>79.87</v>
      </c>
      <c r="U1173" s="8">
        <f t="shared" si="74"/>
        <v>65.78</v>
      </c>
      <c r="V1173" s="10">
        <f t="shared" si="75"/>
        <v>0.45163062135255749</v>
      </c>
    </row>
    <row r="1174" spans="1:22" ht="15.6" x14ac:dyDescent="0.3">
      <c r="A1174" s="3">
        <v>4182</v>
      </c>
      <c r="B1174" s="4">
        <v>46195</v>
      </c>
      <c r="C1174" s="5">
        <f>YEAR(SalesDataTable[[#This Row],[Order Date]])</f>
        <v>2026</v>
      </c>
      <c r="D1174" s="6" t="str">
        <f>"Q"&amp;ROUNDUP(MONTH(SalesDataTable[[#This Row],[Order Date]])/3,0)</f>
        <v>Q2</v>
      </c>
      <c r="E1174" s="5">
        <f>MONTH(SalesDataTable[[#This Row],[Order Date]])</f>
        <v>6</v>
      </c>
      <c r="F1174" s="6" t="str">
        <f>TEXT(SalesDataTable[[#This Row],[Order Date]],"MMM")</f>
        <v>Jun</v>
      </c>
      <c r="G1174" s="5" t="s">
        <v>26</v>
      </c>
      <c r="H1174" s="5" t="s">
        <v>61</v>
      </c>
      <c r="I1174" s="5" t="s">
        <v>22</v>
      </c>
      <c r="J1174" s="5" t="s">
        <v>33</v>
      </c>
      <c r="K1174" s="5" t="s">
        <v>54</v>
      </c>
      <c r="L1174" s="5" t="s">
        <v>58</v>
      </c>
      <c r="M1174" s="7">
        <v>4</v>
      </c>
      <c r="N1174" s="8">
        <v>120.94</v>
      </c>
      <c r="O1174" s="8">
        <f>SalesDataTable[[#This Row],[Units Sold]]*SalesDataTable[[#This Row],[Unit Price]]</f>
        <v>483.76</v>
      </c>
      <c r="P1174" s="9">
        <v>0.05</v>
      </c>
      <c r="Q1174" s="21">
        <f>SalesDataTable[[#This Row],[Units Sold]]*SalesDataTable[[#This Row],[Unit Price]]*SalesDataTable[[#This Row],[Discount %]]</f>
        <v>24.188000000000002</v>
      </c>
      <c r="R1174" s="8">
        <v>70.84</v>
      </c>
      <c r="S1174" s="8">
        <f t="shared" si="72"/>
        <v>459.57199999999995</v>
      </c>
      <c r="T1174" s="8">
        <f t="shared" si="73"/>
        <v>283.36</v>
      </c>
      <c r="U1174" s="8">
        <f t="shared" si="74"/>
        <v>176.21199999999993</v>
      </c>
      <c r="V1174" s="10">
        <f t="shared" si="75"/>
        <v>0.38342631840059871</v>
      </c>
    </row>
    <row r="1175" spans="1:22" ht="15.6" x14ac:dyDescent="0.3">
      <c r="A1175" s="3">
        <v>323</v>
      </c>
      <c r="B1175" s="4">
        <v>46196</v>
      </c>
      <c r="C1175" s="5">
        <f>YEAR(SalesDataTable[[#This Row],[Order Date]])</f>
        <v>2026</v>
      </c>
      <c r="D1175" s="6" t="str">
        <f>"Q"&amp;ROUNDUP(MONTH(SalesDataTable[[#This Row],[Order Date]])/3,0)</f>
        <v>Q2</v>
      </c>
      <c r="E1175" s="5">
        <f>MONTH(SalesDataTable[[#This Row],[Order Date]])</f>
        <v>6</v>
      </c>
      <c r="F1175" s="6" t="str">
        <f>TEXT(SalesDataTable[[#This Row],[Order Date]],"MMM")</f>
        <v>Jun</v>
      </c>
      <c r="G1175" s="5" t="s">
        <v>40</v>
      </c>
      <c r="H1175" s="5" t="s">
        <v>67</v>
      </c>
      <c r="I1175" s="5" t="s">
        <v>22</v>
      </c>
      <c r="J1175" s="5" t="s">
        <v>23</v>
      </c>
      <c r="K1175" s="5" t="s">
        <v>34</v>
      </c>
      <c r="L1175" s="5" t="s">
        <v>35</v>
      </c>
      <c r="M1175" s="7">
        <v>1</v>
      </c>
      <c r="N1175" s="8">
        <v>36.94</v>
      </c>
      <c r="O1175" s="8">
        <f>SalesDataTable[[#This Row],[Units Sold]]*SalesDataTable[[#This Row],[Unit Price]]</f>
        <v>36.94</v>
      </c>
      <c r="P1175" s="9">
        <v>0</v>
      </c>
      <c r="Q1175" s="21">
        <f>SalesDataTable[[#This Row],[Units Sold]]*SalesDataTable[[#This Row],[Unit Price]]*SalesDataTable[[#This Row],[Discount %]]</f>
        <v>0</v>
      </c>
      <c r="R1175" s="8">
        <v>13.25</v>
      </c>
      <c r="S1175" s="8">
        <f t="shared" si="72"/>
        <v>36.94</v>
      </c>
      <c r="T1175" s="8">
        <f t="shared" si="73"/>
        <v>13.25</v>
      </c>
      <c r="U1175" s="8">
        <f t="shared" si="74"/>
        <v>23.689999999999998</v>
      </c>
      <c r="V1175" s="10">
        <f t="shared" si="75"/>
        <v>0.64131023280996213</v>
      </c>
    </row>
    <row r="1176" spans="1:22" ht="15.6" x14ac:dyDescent="0.3">
      <c r="A1176" s="3">
        <v>544</v>
      </c>
      <c r="B1176" s="4">
        <v>46196</v>
      </c>
      <c r="C1176" s="5">
        <f>YEAR(SalesDataTable[[#This Row],[Order Date]])</f>
        <v>2026</v>
      </c>
      <c r="D1176" s="6" t="str">
        <f>"Q"&amp;ROUNDUP(MONTH(SalesDataTable[[#This Row],[Order Date]])/3,0)</f>
        <v>Q2</v>
      </c>
      <c r="E1176" s="5">
        <f>MONTH(SalesDataTable[[#This Row],[Order Date]])</f>
        <v>6</v>
      </c>
      <c r="F1176" s="6" t="str">
        <f>TEXT(SalesDataTable[[#This Row],[Order Date]],"MMM")</f>
        <v>Jun</v>
      </c>
      <c r="G1176" s="5" t="s">
        <v>20</v>
      </c>
      <c r="H1176" s="5" t="s">
        <v>70</v>
      </c>
      <c r="I1176" s="5" t="s">
        <v>22</v>
      </c>
      <c r="J1176" s="5" t="s">
        <v>36</v>
      </c>
      <c r="K1176" s="5" t="s">
        <v>29</v>
      </c>
      <c r="L1176" s="5" t="s">
        <v>30</v>
      </c>
      <c r="M1176" s="7">
        <v>1</v>
      </c>
      <c r="N1176" s="8">
        <v>90.3</v>
      </c>
      <c r="O1176" s="8">
        <f>SalesDataTable[[#This Row],[Units Sold]]*SalesDataTable[[#This Row],[Unit Price]]</f>
        <v>90.3</v>
      </c>
      <c r="P1176" s="9">
        <v>0.05</v>
      </c>
      <c r="Q1176" s="21">
        <f>SalesDataTable[[#This Row],[Units Sold]]*SalesDataTable[[#This Row],[Unit Price]]*SalesDataTable[[#This Row],[Discount %]]</f>
        <v>4.5149999999999997</v>
      </c>
      <c r="R1176" s="8">
        <v>45.07</v>
      </c>
      <c r="S1176" s="8">
        <f t="shared" si="72"/>
        <v>85.784999999999997</v>
      </c>
      <c r="T1176" s="8">
        <f t="shared" si="73"/>
        <v>45.07</v>
      </c>
      <c r="U1176" s="8">
        <f t="shared" si="74"/>
        <v>40.714999999999996</v>
      </c>
      <c r="V1176" s="10">
        <f t="shared" si="75"/>
        <v>0.47461677449437545</v>
      </c>
    </row>
    <row r="1177" spans="1:22" ht="15.6" x14ac:dyDescent="0.3">
      <c r="A1177" s="3">
        <v>1570</v>
      </c>
      <c r="B1177" s="4">
        <v>46196</v>
      </c>
      <c r="C1177" s="5">
        <f>YEAR(SalesDataTable[[#This Row],[Order Date]])</f>
        <v>2026</v>
      </c>
      <c r="D1177" s="6" t="str">
        <f>"Q"&amp;ROUNDUP(MONTH(SalesDataTable[[#This Row],[Order Date]])/3,0)</f>
        <v>Q2</v>
      </c>
      <c r="E1177" s="5">
        <f>MONTH(SalesDataTable[[#This Row],[Order Date]])</f>
        <v>6</v>
      </c>
      <c r="F1177" s="6" t="str">
        <f>TEXT(SalesDataTable[[#This Row],[Order Date]],"MMM")</f>
        <v>Jun</v>
      </c>
      <c r="G1177" s="5" t="s">
        <v>40</v>
      </c>
      <c r="H1177" s="5" t="s">
        <v>67</v>
      </c>
      <c r="I1177" s="5" t="s">
        <v>48</v>
      </c>
      <c r="J1177" s="5" t="s">
        <v>23</v>
      </c>
      <c r="K1177" s="5" t="s">
        <v>43</v>
      </c>
      <c r="L1177" s="5" t="s">
        <v>44</v>
      </c>
      <c r="M1177" s="7">
        <v>1</v>
      </c>
      <c r="N1177" s="8">
        <v>335.05</v>
      </c>
      <c r="O1177" s="8">
        <f>SalesDataTable[[#This Row],[Units Sold]]*SalesDataTable[[#This Row],[Unit Price]]</f>
        <v>335.05</v>
      </c>
      <c r="P1177" s="9">
        <v>0</v>
      </c>
      <c r="Q1177" s="21">
        <f>SalesDataTable[[#This Row],[Units Sold]]*SalesDataTable[[#This Row],[Unit Price]]*SalesDataTable[[#This Row],[Discount %]]</f>
        <v>0</v>
      </c>
      <c r="R1177" s="8">
        <v>191.67</v>
      </c>
      <c r="S1177" s="8">
        <f t="shared" si="72"/>
        <v>335.05</v>
      </c>
      <c r="T1177" s="8">
        <f t="shared" si="73"/>
        <v>191.67</v>
      </c>
      <c r="U1177" s="8">
        <f t="shared" si="74"/>
        <v>143.38000000000002</v>
      </c>
      <c r="V1177" s="10">
        <f t="shared" si="75"/>
        <v>0.42793612893597976</v>
      </c>
    </row>
    <row r="1178" spans="1:22" ht="15.6" x14ac:dyDescent="0.3">
      <c r="A1178" s="3">
        <v>1932</v>
      </c>
      <c r="B1178" s="4">
        <v>46196</v>
      </c>
      <c r="C1178" s="5">
        <f>YEAR(SalesDataTable[[#This Row],[Order Date]])</f>
        <v>2026</v>
      </c>
      <c r="D1178" s="6" t="str">
        <f>"Q"&amp;ROUNDUP(MONTH(SalesDataTable[[#This Row],[Order Date]])/3,0)</f>
        <v>Q2</v>
      </c>
      <c r="E1178" s="5">
        <f>MONTH(SalesDataTable[[#This Row],[Order Date]])</f>
        <v>6</v>
      </c>
      <c r="F1178" s="6" t="str">
        <f>TEXT(SalesDataTable[[#This Row],[Order Date]],"MMM")</f>
        <v>Jun</v>
      </c>
      <c r="G1178" s="5" t="s">
        <v>40</v>
      </c>
      <c r="H1178" s="5" t="s">
        <v>53</v>
      </c>
      <c r="I1178" s="5" t="s">
        <v>22</v>
      </c>
      <c r="J1178" s="5" t="s">
        <v>33</v>
      </c>
      <c r="K1178" s="5" t="s">
        <v>34</v>
      </c>
      <c r="L1178" s="5" t="s">
        <v>35</v>
      </c>
      <c r="M1178" s="7">
        <v>1</v>
      </c>
      <c r="N1178" s="8">
        <v>35.9</v>
      </c>
      <c r="O1178" s="8">
        <f>SalesDataTable[[#This Row],[Units Sold]]*SalesDataTable[[#This Row],[Unit Price]]</f>
        <v>35.9</v>
      </c>
      <c r="P1178" s="9">
        <v>0.05</v>
      </c>
      <c r="Q1178" s="21">
        <f>SalesDataTable[[#This Row],[Units Sold]]*SalesDataTable[[#This Row],[Unit Price]]*SalesDataTable[[#This Row],[Discount %]]</f>
        <v>1.7949999999999999</v>
      </c>
      <c r="R1178" s="8">
        <v>13.81</v>
      </c>
      <c r="S1178" s="8">
        <f t="shared" si="72"/>
        <v>34.104999999999997</v>
      </c>
      <c r="T1178" s="8">
        <f t="shared" si="73"/>
        <v>13.81</v>
      </c>
      <c r="U1178" s="8">
        <f t="shared" si="74"/>
        <v>20.294999999999995</v>
      </c>
      <c r="V1178" s="10">
        <f t="shared" si="75"/>
        <v>0.59507403606509301</v>
      </c>
    </row>
    <row r="1179" spans="1:22" ht="15.6" x14ac:dyDescent="0.3">
      <c r="A1179" s="3">
        <v>4352</v>
      </c>
      <c r="B1179" s="4">
        <v>46196</v>
      </c>
      <c r="C1179" s="5">
        <f>YEAR(SalesDataTable[[#This Row],[Order Date]])</f>
        <v>2026</v>
      </c>
      <c r="D1179" s="6" t="str">
        <f>"Q"&amp;ROUNDUP(MONTH(SalesDataTable[[#This Row],[Order Date]])/3,0)</f>
        <v>Q2</v>
      </c>
      <c r="E1179" s="5">
        <f>MONTH(SalesDataTable[[#This Row],[Order Date]])</f>
        <v>6</v>
      </c>
      <c r="F1179" s="6" t="str">
        <f>TEXT(SalesDataTable[[#This Row],[Order Date]],"MMM")</f>
        <v>Jun</v>
      </c>
      <c r="G1179" s="5" t="s">
        <v>40</v>
      </c>
      <c r="H1179" s="5" t="s">
        <v>67</v>
      </c>
      <c r="I1179" s="5" t="s">
        <v>22</v>
      </c>
      <c r="J1179" s="5" t="s">
        <v>23</v>
      </c>
      <c r="K1179" s="5" t="s">
        <v>24</v>
      </c>
      <c r="L1179" s="5" t="s">
        <v>42</v>
      </c>
      <c r="M1179" s="7">
        <v>6</v>
      </c>
      <c r="N1179" s="8">
        <v>51.34</v>
      </c>
      <c r="O1179" s="8">
        <f>SalesDataTable[[#This Row],[Units Sold]]*SalesDataTable[[#This Row],[Unit Price]]</f>
        <v>308.04000000000002</v>
      </c>
      <c r="P1179" s="9">
        <v>0.1</v>
      </c>
      <c r="Q1179" s="21">
        <f>SalesDataTable[[#This Row],[Units Sold]]*SalesDataTable[[#This Row],[Unit Price]]*SalesDataTable[[#This Row],[Discount %]]</f>
        <v>30.804000000000002</v>
      </c>
      <c r="R1179" s="8">
        <v>22.47</v>
      </c>
      <c r="S1179" s="8">
        <f t="shared" si="72"/>
        <v>277.23600000000005</v>
      </c>
      <c r="T1179" s="8">
        <f t="shared" si="73"/>
        <v>134.82</v>
      </c>
      <c r="U1179" s="8">
        <f t="shared" si="74"/>
        <v>142.41600000000005</v>
      </c>
      <c r="V1179" s="10">
        <f t="shared" si="75"/>
        <v>0.51369951954291659</v>
      </c>
    </row>
    <row r="1180" spans="1:22" ht="15.6" x14ac:dyDescent="0.3">
      <c r="A1180" s="3">
        <v>4561</v>
      </c>
      <c r="B1180" s="4">
        <v>46196</v>
      </c>
      <c r="C1180" s="5">
        <f>YEAR(SalesDataTable[[#This Row],[Order Date]])</f>
        <v>2026</v>
      </c>
      <c r="D1180" s="6" t="str">
        <f>"Q"&amp;ROUNDUP(MONTH(SalesDataTable[[#This Row],[Order Date]])/3,0)</f>
        <v>Q2</v>
      </c>
      <c r="E1180" s="5">
        <f>MONTH(SalesDataTable[[#This Row],[Order Date]])</f>
        <v>6</v>
      </c>
      <c r="F1180" s="6" t="str">
        <f>TEXT(SalesDataTable[[#This Row],[Order Date]],"MMM")</f>
        <v>Jun</v>
      </c>
      <c r="G1180" s="5" t="s">
        <v>20</v>
      </c>
      <c r="H1180" s="5" t="s">
        <v>21</v>
      </c>
      <c r="I1180" s="5" t="s">
        <v>39</v>
      </c>
      <c r="J1180" s="5" t="s">
        <v>23</v>
      </c>
      <c r="K1180" s="5" t="s">
        <v>29</v>
      </c>
      <c r="L1180" s="5" t="s">
        <v>57</v>
      </c>
      <c r="M1180" s="7">
        <v>1</v>
      </c>
      <c r="N1180" s="8">
        <v>157.91</v>
      </c>
      <c r="O1180" s="8">
        <f>SalesDataTable[[#This Row],[Units Sold]]*SalesDataTable[[#This Row],[Unit Price]]</f>
        <v>157.91</v>
      </c>
      <c r="P1180" s="9">
        <v>0</v>
      </c>
      <c r="Q1180" s="21">
        <f>SalesDataTable[[#This Row],[Units Sold]]*SalesDataTable[[#This Row],[Unit Price]]*SalesDataTable[[#This Row],[Discount %]]</f>
        <v>0</v>
      </c>
      <c r="R1180" s="8">
        <v>77.12</v>
      </c>
      <c r="S1180" s="8">
        <f t="shared" si="72"/>
        <v>157.91</v>
      </c>
      <c r="T1180" s="8">
        <f t="shared" si="73"/>
        <v>77.12</v>
      </c>
      <c r="U1180" s="8">
        <f t="shared" si="74"/>
        <v>80.789999999999992</v>
      </c>
      <c r="V1180" s="10">
        <f t="shared" si="75"/>
        <v>0.51162054334747642</v>
      </c>
    </row>
    <row r="1181" spans="1:22" ht="15.6" x14ac:dyDescent="0.3">
      <c r="A1181" s="3">
        <v>4741</v>
      </c>
      <c r="B1181" s="4">
        <v>46196</v>
      </c>
      <c r="C1181" s="5">
        <f>YEAR(SalesDataTable[[#This Row],[Order Date]])</f>
        <v>2026</v>
      </c>
      <c r="D1181" s="6" t="str">
        <f>"Q"&amp;ROUNDUP(MONTH(SalesDataTable[[#This Row],[Order Date]])/3,0)</f>
        <v>Q2</v>
      </c>
      <c r="E1181" s="5">
        <f>MONTH(SalesDataTable[[#This Row],[Order Date]])</f>
        <v>6</v>
      </c>
      <c r="F1181" s="6" t="str">
        <f>TEXT(SalesDataTable[[#This Row],[Order Date]],"MMM")</f>
        <v>Jun</v>
      </c>
      <c r="G1181" s="5" t="s">
        <v>40</v>
      </c>
      <c r="H1181" s="5" t="s">
        <v>67</v>
      </c>
      <c r="I1181" s="5" t="s">
        <v>22</v>
      </c>
      <c r="J1181" s="5" t="s">
        <v>33</v>
      </c>
      <c r="K1181" s="5" t="s">
        <v>24</v>
      </c>
      <c r="L1181" s="5" t="s">
        <v>46</v>
      </c>
      <c r="M1181" s="7">
        <v>3</v>
      </c>
      <c r="N1181" s="8">
        <v>41.09</v>
      </c>
      <c r="O1181" s="8">
        <f>SalesDataTable[[#This Row],[Units Sold]]*SalesDataTable[[#This Row],[Unit Price]]</f>
        <v>123.27000000000001</v>
      </c>
      <c r="P1181" s="9">
        <v>0.05</v>
      </c>
      <c r="Q1181" s="21">
        <f>SalesDataTable[[#This Row],[Units Sold]]*SalesDataTable[[#This Row],[Unit Price]]*SalesDataTable[[#This Row],[Discount %]]</f>
        <v>6.1635000000000009</v>
      </c>
      <c r="R1181" s="8">
        <v>16.809999999999999</v>
      </c>
      <c r="S1181" s="8">
        <f t="shared" si="72"/>
        <v>117.10650000000001</v>
      </c>
      <c r="T1181" s="8">
        <f t="shared" si="73"/>
        <v>50.429999999999993</v>
      </c>
      <c r="U1181" s="8">
        <f t="shared" si="74"/>
        <v>66.676500000000019</v>
      </c>
      <c r="V1181" s="10">
        <f t="shared" si="75"/>
        <v>0.569366346018368</v>
      </c>
    </row>
    <row r="1182" spans="1:22" ht="15.6" x14ac:dyDescent="0.3">
      <c r="A1182" s="3">
        <v>4882</v>
      </c>
      <c r="B1182" s="4">
        <v>46196</v>
      </c>
      <c r="C1182" s="5">
        <f>YEAR(SalesDataTable[[#This Row],[Order Date]])</f>
        <v>2026</v>
      </c>
      <c r="D1182" s="6" t="str">
        <f>"Q"&amp;ROUNDUP(MONTH(SalesDataTable[[#This Row],[Order Date]])/3,0)</f>
        <v>Q2</v>
      </c>
      <c r="E1182" s="5">
        <f>MONTH(SalesDataTable[[#This Row],[Order Date]])</f>
        <v>6</v>
      </c>
      <c r="F1182" s="6" t="str">
        <f>TEXT(SalesDataTable[[#This Row],[Order Date]],"MMM")</f>
        <v>Jun</v>
      </c>
      <c r="G1182" s="5" t="s">
        <v>26</v>
      </c>
      <c r="H1182" s="5" t="s">
        <v>63</v>
      </c>
      <c r="I1182" s="5" t="s">
        <v>22</v>
      </c>
      <c r="J1182" s="5" t="s">
        <v>23</v>
      </c>
      <c r="K1182" s="5" t="s">
        <v>43</v>
      </c>
      <c r="L1182" s="5" t="s">
        <v>71</v>
      </c>
      <c r="M1182" s="7">
        <v>2</v>
      </c>
      <c r="N1182" s="8">
        <v>120.18</v>
      </c>
      <c r="O1182" s="8">
        <f>SalesDataTable[[#This Row],[Units Sold]]*SalesDataTable[[#This Row],[Unit Price]]</f>
        <v>240.36</v>
      </c>
      <c r="P1182" s="9">
        <v>0.05</v>
      </c>
      <c r="Q1182" s="21">
        <f>SalesDataTable[[#This Row],[Units Sold]]*SalesDataTable[[#This Row],[Unit Price]]*SalesDataTable[[#This Row],[Discount %]]</f>
        <v>12.018000000000001</v>
      </c>
      <c r="R1182" s="8">
        <v>59.4</v>
      </c>
      <c r="S1182" s="8">
        <f t="shared" si="72"/>
        <v>228.34200000000001</v>
      </c>
      <c r="T1182" s="8">
        <f t="shared" si="73"/>
        <v>118.8</v>
      </c>
      <c r="U1182" s="8">
        <f t="shared" si="74"/>
        <v>109.54200000000002</v>
      </c>
      <c r="V1182" s="10">
        <f t="shared" si="75"/>
        <v>0.47972777675591882</v>
      </c>
    </row>
    <row r="1183" spans="1:22" ht="15.6" x14ac:dyDescent="0.3">
      <c r="A1183" s="3">
        <v>4885</v>
      </c>
      <c r="B1183" s="4">
        <v>46196</v>
      </c>
      <c r="C1183" s="5">
        <f>YEAR(SalesDataTable[[#This Row],[Order Date]])</f>
        <v>2026</v>
      </c>
      <c r="D1183" s="6" t="str">
        <f>"Q"&amp;ROUNDUP(MONTH(SalesDataTable[[#This Row],[Order Date]])/3,0)</f>
        <v>Q2</v>
      </c>
      <c r="E1183" s="5">
        <f>MONTH(SalesDataTable[[#This Row],[Order Date]])</f>
        <v>6</v>
      </c>
      <c r="F1183" s="6" t="str">
        <f>TEXT(SalesDataTable[[#This Row],[Order Date]],"MMM")</f>
        <v>Jun</v>
      </c>
      <c r="G1183" s="5" t="s">
        <v>40</v>
      </c>
      <c r="H1183" s="5" t="s">
        <v>67</v>
      </c>
      <c r="I1183" s="5" t="s">
        <v>48</v>
      </c>
      <c r="J1183" s="5" t="s">
        <v>33</v>
      </c>
      <c r="K1183" s="5" t="s">
        <v>43</v>
      </c>
      <c r="L1183" s="5" t="s">
        <v>49</v>
      </c>
      <c r="M1183" s="7">
        <v>1</v>
      </c>
      <c r="N1183" s="8">
        <v>198.1</v>
      </c>
      <c r="O1183" s="8">
        <f>SalesDataTable[[#This Row],[Units Sold]]*SalesDataTable[[#This Row],[Unit Price]]</f>
        <v>198.1</v>
      </c>
      <c r="P1183" s="9">
        <v>0.1</v>
      </c>
      <c r="Q1183" s="21">
        <f>SalesDataTable[[#This Row],[Units Sold]]*SalesDataTable[[#This Row],[Unit Price]]*SalesDataTable[[#This Row],[Discount %]]</f>
        <v>19.810000000000002</v>
      </c>
      <c r="R1183" s="8">
        <v>103.46</v>
      </c>
      <c r="S1183" s="8">
        <f t="shared" si="72"/>
        <v>178.29</v>
      </c>
      <c r="T1183" s="8">
        <f t="shared" si="73"/>
        <v>103.46</v>
      </c>
      <c r="U1183" s="8">
        <f t="shared" si="74"/>
        <v>74.83</v>
      </c>
      <c r="V1183" s="10">
        <f t="shared" si="75"/>
        <v>0.41970946211228899</v>
      </c>
    </row>
    <row r="1184" spans="1:22" ht="15.6" x14ac:dyDescent="0.3">
      <c r="A1184" s="3">
        <v>4982</v>
      </c>
      <c r="B1184" s="4">
        <v>46196</v>
      </c>
      <c r="C1184" s="5">
        <f>YEAR(SalesDataTable[[#This Row],[Order Date]])</f>
        <v>2026</v>
      </c>
      <c r="D1184" s="6" t="str">
        <f>"Q"&amp;ROUNDUP(MONTH(SalesDataTable[[#This Row],[Order Date]])/3,0)</f>
        <v>Q2</v>
      </c>
      <c r="E1184" s="5">
        <f>MONTH(SalesDataTable[[#This Row],[Order Date]])</f>
        <v>6</v>
      </c>
      <c r="F1184" s="6" t="str">
        <f>TEXT(SalesDataTable[[#This Row],[Order Date]],"MMM")</f>
        <v>Jun</v>
      </c>
      <c r="G1184" s="5" t="s">
        <v>31</v>
      </c>
      <c r="H1184" s="5" t="s">
        <v>59</v>
      </c>
      <c r="I1184" s="5" t="s">
        <v>22</v>
      </c>
      <c r="J1184" s="5" t="s">
        <v>23</v>
      </c>
      <c r="K1184" s="5" t="s">
        <v>34</v>
      </c>
      <c r="L1184" s="5" t="s">
        <v>35</v>
      </c>
      <c r="M1184" s="7">
        <v>1</v>
      </c>
      <c r="N1184" s="8">
        <v>36.700000000000003</v>
      </c>
      <c r="O1184" s="8">
        <f>SalesDataTable[[#This Row],[Units Sold]]*SalesDataTable[[#This Row],[Unit Price]]</f>
        <v>36.700000000000003</v>
      </c>
      <c r="P1184" s="9">
        <v>0.15</v>
      </c>
      <c r="Q1184" s="21">
        <f>SalesDataTable[[#This Row],[Units Sold]]*SalesDataTable[[#This Row],[Unit Price]]*SalesDataTable[[#This Row],[Discount %]]</f>
        <v>5.5049999999999999</v>
      </c>
      <c r="R1184" s="8">
        <v>13.59</v>
      </c>
      <c r="S1184" s="8">
        <f t="shared" si="72"/>
        <v>31.195</v>
      </c>
      <c r="T1184" s="8">
        <f t="shared" si="73"/>
        <v>13.59</v>
      </c>
      <c r="U1184" s="8">
        <f t="shared" si="74"/>
        <v>17.605</v>
      </c>
      <c r="V1184" s="10">
        <f t="shared" si="75"/>
        <v>0.56435326174066358</v>
      </c>
    </row>
    <row r="1185" spans="1:22" ht="15.6" x14ac:dyDescent="0.3">
      <c r="A1185" s="3">
        <v>40</v>
      </c>
      <c r="B1185" s="4">
        <v>46197</v>
      </c>
      <c r="C1185" s="5">
        <f>YEAR(SalesDataTable[[#This Row],[Order Date]])</f>
        <v>2026</v>
      </c>
      <c r="D1185" s="6" t="str">
        <f>"Q"&amp;ROUNDUP(MONTH(SalesDataTable[[#This Row],[Order Date]])/3,0)</f>
        <v>Q2</v>
      </c>
      <c r="E1185" s="5">
        <f>MONTH(SalesDataTable[[#This Row],[Order Date]])</f>
        <v>6</v>
      </c>
      <c r="F1185" s="6" t="str">
        <f>TEXT(SalesDataTable[[#This Row],[Order Date]],"MMM")</f>
        <v>Jun</v>
      </c>
      <c r="G1185" s="5" t="s">
        <v>40</v>
      </c>
      <c r="H1185" s="5" t="s">
        <v>51</v>
      </c>
      <c r="I1185" s="5" t="s">
        <v>39</v>
      </c>
      <c r="J1185" s="5" t="s">
        <v>33</v>
      </c>
      <c r="K1185" s="5" t="s">
        <v>34</v>
      </c>
      <c r="L1185" s="5" t="s">
        <v>68</v>
      </c>
      <c r="M1185" s="7">
        <v>1</v>
      </c>
      <c r="N1185" s="8">
        <v>167.23</v>
      </c>
      <c r="O1185" s="8">
        <f>SalesDataTable[[#This Row],[Units Sold]]*SalesDataTable[[#This Row],[Unit Price]]</f>
        <v>167.23</v>
      </c>
      <c r="P1185" s="9">
        <v>0.05</v>
      </c>
      <c r="Q1185" s="21">
        <f>SalesDataTable[[#This Row],[Units Sold]]*SalesDataTable[[#This Row],[Unit Price]]*SalesDataTable[[#This Row],[Discount %]]</f>
        <v>8.3614999999999995</v>
      </c>
      <c r="R1185" s="8">
        <v>85.14</v>
      </c>
      <c r="S1185" s="8">
        <f t="shared" si="72"/>
        <v>158.86849999999998</v>
      </c>
      <c r="T1185" s="8">
        <f t="shared" si="73"/>
        <v>85.14</v>
      </c>
      <c r="U1185" s="8">
        <f t="shared" si="74"/>
        <v>73.728499999999983</v>
      </c>
      <c r="V1185" s="10">
        <f t="shared" si="75"/>
        <v>0.46408507665144438</v>
      </c>
    </row>
    <row r="1186" spans="1:22" ht="15.6" x14ac:dyDescent="0.3">
      <c r="A1186" s="3">
        <v>110</v>
      </c>
      <c r="B1186" s="4">
        <v>46197</v>
      </c>
      <c r="C1186" s="5">
        <f>YEAR(SalesDataTable[[#This Row],[Order Date]])</f>
        <v>2026</v>
      </c>
      <c r="D1186" s="6" t="str">
        <f>"Q"&amp;ROUNDUP(MONTH(SalesDataTable[[#This Row],[Order Date]])/3,0)</f>
        <v>Q2</v>
      </c>
      <c r="E1186" s="5">
        <f>MONTH(SalesDataTable[[#This Row],[Order Date]])</f>
        <v>6</v>
      </c>
      <c r="F1186" s="6" t="str">
        <f>TEXT(SalesDataTable[[#This Row],[Order Date]],"MMM")</f>
        <v>Jun</v>
      </c>
      <c r="G1186" s="5" t="s">
        <v>26</v>
      </c>
      <c r="H1186" s="5" t="s">
        <v>63</v>
      </c>
      <c r="I1186" s="5" t="s">
        <v>39</v>
      </c>
      <c r="J1186" s="5" t="s">
        <v>36</v>
      </c>
      <c r="K1186" s="5" t="s">
        <v>29</v>
      </c>
      <c r="L1186" s="5" t="s">
        <v>66</v>
      </c>
      <c r="M1186" s="7">
        <v>2</v>
      </c>
      <c r="N1186" s="8">
        <v>72.97</v>
      </c>
      <c r="O1186" s="8">
        <f>SalesDataTable[[#This Row],[Units Sold]]*SalesDataTable[[#This Row],[Unit Price]]</f>
        <v>145.94</v>
      </c>
      <c r="P1186" s="9">
        <v>0</v>
      </c>
      <c r="Q1186" s="21">
        <f>SalesDataTable[[#This Row],[Units Sold]]*SalesDataTable[[#This Row],[Unit Price]]*SalesDataTable[[#This Row],[Discount %]]</f>
        <v>0</v>
      </c>
      <c r="R1186" s="8">
        <v>31.57</v>
      </c>
      <c r="S1186" s="8">
        <f t="shared" si="72"/>
        <v>145.94</v>
      </c>
      <c r="T1186" s="8">
        <f t="shared" si="73"/>
        <v>63.14</v>
      </c>
      <c r="U1186" s="8">
        <f t="shared" si="74"/>
        <v>82.8</v>
      </c>
      <c r="V1186" s="10">
        <f t="shared" si="75"/>
        <v>0.56735644785528294</v>
      </c>
    </row>
    <row r="1187" spans="1:22" ht="15.6" x14ac:dyDescent="0.3">
      <c r="A1187" s="3">
        <v>1169</v>
      </c>
      <c r="B1187" s="4">
        <v>46197</v>
      </c>
      <c r="C1187" s="5">
        <f>YEAR(SalesDataTable[[#This Row],[Order Date]])</f>
        <v>2026</v>
      </c>
      <c r="D1187" s="6" t="str">
        <f>"Q"&amp;ROUNDUP(MONTH(SalesDataTable[[#This Row],[Order Date]])/3,0)</f>
        <v>Q2</v>
      </c>
      <c r="E1187" s="5">
        <f>MONTH(SalesDataTable[[#This Row],[Order Date]])</f>
        <v>6</v>
      </c>
      <c r="F1187" s="6" t="str">
        <f>TEXT(SalesDataTable[[#This Row],[Order Date]],"MMM")</f>
        <v>Jun</v>
      </c>
      <c r="G1187" s="5" t="s">
        <v>26</v>
      </c>
      <c r="H1187" s="5" t="s">
        <v>61</v>
      </c>
      <c r="I1187" s="5" t="s">
        <v>39</v>
      </c>
      <c r="J1187" s="5" t="s">
        <v>33</v>
      </c>
      <c r="K1187" s="5" t="s">
        <v>24</v>
      </c>
      <c r="L1187" s="5" t="s">
        <v>25</v>
      </c>
      <c r="M1187" s="7">
        <v>3</v>
      </c>
      <c r="N1187" s="8">
        <v>82.91</v>
      </c>
      <c r="O1187" s="8">
        <f>SalesDataTable[[#This Row],[Units Sold]]*SalesDataTable[[#This Row],[Unit Price]]</f>
        <v>248.73</v>
      </c>
      <c r="P1187" s="9">
        <v>0</v>
      </c>
      <c r="Q1187" s="21">
        <f>SalesDataTable[[#This Row],[Units Sold]]*SalesDataTable[[#This Row],[Unit Price]]*SalesDataTable[[#This Row],[Discount %]]</f>
        <v>0</v>
      </c>
      <c r="R1187" s="8">
        <v>42.29</v>
      </c>
      <c r="S1187" s="8">
        <f t="shared" si="72"/>
        <v>248.73</v>
      </c>
      <c r="T1187" s="8">
        <f t="shared" si="73"/>
        <v>126.87</v>
      </c>
      <c r="U1187" s="8">
        <f t="shared" si="74"/>
        <v>121.85999999999999</v>
      </c>
      <c r="V1187" s="10">
        <f t="shared" si="75"/>
        <v>0.4899288384995778</v>
      </c>
    </row>
    <row r="1188" spans="1:22" ht="15.6" x14ac:dyDescent="0.3">
      <c r="A1188" s="3">
        <v>2211</v>
      </c>
      <c r="B1188" s="4">
        <v>46197</v>
      </c>
      <c r="C1188" s="5">
        <f>YEAR(SalesDataTable[[#This Row],[Order Date]])</f>
        <v>2026</v>
      </c>
      <c r="D1188" s="6" t="str">
        <f>"Q"&amp;ROUNDUP(MONTH(SalesDataTable[[#This Row],[Order Date]])/3,0)</f>
        <v>Q2</v>
      </c>
      <c r="E1188" s="5">
        <f>MONTH(SalesDataTable[[#This Row],[Order Date]])</f>
        <v>6</v>
      </c>
      <c r="F1188" s="6" t="str">
        <f>TEXT(SalesDataTable[[#This Row],[Order Date]],"MMM")</f>
        <v>Jun</v>
      </c>
      <c r="G1188" s="5" t="s">
        <v>31</v>
      </c>
      <c r="H1188" s="5" t="s">
        <v>59</v>
      </c>
      <c r="I1188" s="5" t="s">
        <v>48</v>
      </c>
      <c r="J1188" s="5" t="s">
        <v>33</v>
      </c>
      <c r="K1188" s="5" t="s">
        <v>54</v>
      </c>
      <c r="L1188" s="5" t="s">
        <v>55</v>
      </c>
      <c r="M1188" s="7">
        <v>2</v>
      </c>
      <c r="N1188" s="8">
        <v>41.25</v>
      </c>
      <c r="O1188" s="8">
        <f>SalesDataTable[[#This Row],[Units Sold]]*SalesDataTable[[#This Row],[Unit Price]]</f>
        <v>82.5</v>
      </c>
      <c r="P1188" s="9">
        <v>0</v>
      </c>
      <c r="Q1188" s="21">
        <f>SalesDataTable[[#This Row],[Units Sold]]*SalesDataTable[[#This Row],[Unit Price]]*SalesDataTable[[#This Row],[Discount %]]</f>
        <v>0</v>
      </c>
      <c r="R1188" s="8">
        <v>14.72</v>
      </c>
      <c r="S1188" s="8">
        <f t="shared" si="72"/>
        <v>82.5</v>
      </c>
      <c r="T1188" s="8">
        <f t="shared" si="73"/>
        <v>29.44</v>
      </c>
      <c r="U1188" s="8">
        <f t="shared" si="74"/>
        <v>53.06</v>
      </c>
      <c r="V1188" s="10">
        <f t="shared" si="75"/>
        <v>0.64315151515151514</v>
      </c>
    </row>
    <row r="1189" spans="1:22" ht="15.6" x14ac:dyDescent="0.3">
      <c r="A1189" s="3">
        <v>3494</v>
      </c>
      <c r="B1189" s="4">
        <v>46197</v>
      </c>
      <c r="C1189" s="5">
        <f>YEAR(SalesDataTable[[#This Row],[Order Date]])</f>
        <v>2026</v>
      </c>
      <c r="D1189" s="6" t="str">
        <f>"Q"&amp;ROUNDUP(MONTH(SalesDataTable[[#This Row],[Order Date]])/3,0)</f>
        <v>Q2</v>
      </c>
      <c r="E1189" s="5">
        <f>MONTH(SalesDataTable[[#This Row],[Order Date]])</f>
        <v>6</v>
      </c>
      <c r="F1189" s="6" t="str">
        <f>TEXT(SalesDataTable[[#This Row],[Order Date]],"MMM")</f>
        <v>Jun</v>
      </c>
      <c r="G1189" s="5" t="s">
        <v>40</v>
      </c>
      <c r="H1189" s="5" t="s">
        <v>53</v>
      </c>
      <c r="I1189" s="5" t="s">
        <v>28</v>
      </c>
      <c r="J1189" s="5" t="s">
        <v>36</v>
      </c>
      <c r="K1189" s="5" t="s">
        <v>43</v>
      </c>
      <c r="L1189" s="5" t="s">
        <v>49</v>
      </c>
      <c r="M1189" s="7">
        <v>6</v>
      </c>
      <c r="N1189" s="8">
        <v>194.79</v>
      </c>
      <c r="O1189" s="8">
        <f>SalesDataTable[[#This Row],[Units Sold]]*SalesDataTable[[#This Row],[Unit Price]]</f>
        <v>1168.74</v>
      </c>
      <c r="P1189" s="9">
        <v>0.15</v>
      </c>
      <c r="Q1189" s="21">
        <f>SalesDataTable[[#This Row],[Units Sold]]*SalesDataTable[[#This Row],[Unit Price]]*SalesDataTable[[#This Row],[Discount %]]</f>
        <v>175.31100000000001</v>
      </c>
      <c r="R1189" s="8">
        <v>106.78</v>
      </c>
      <c r="S1189" s="8">
        <f t="shared" si="72"/>
        <v>993.42899999999997</v>
      </c>
      <c r="T1189" s="8">
        <f t="shared" si="73"/>
        <v>640.68000000000006</v>
      </c>
      <c r="U1189" s="8">
        <f t="shared" si="74"/>
        <v>352.74899999999991</v>
      </c>
      <c r="V1189" s="10">
        <f t="shared" si="75"/>
        <v>0.3550822454347517</v>
      </c>
    </row>
    <row r="1190" spans="1:22" ht="15.6" x14ac:dyDescent="0.3">
      <c r="A1190" s="3">
        <v>3586</v>
      </c>
      <c r="B1190" s="4">
        <v>46197</v>
      </c>
      <c r="C1190" s="5">
        <f>YEAR(SalesDataTable[[#This Row],[Order Date]])</f>
        <v>2026</v>
      </c>
      <c r="D1190" s="6" t="str">
        <f>"Q"&amp;ROUNDUP(MONTH(SalesDataTable[[#This Row],[Order Date]])/3,0)</f>
        <v>Q2</v>
      </c>
      <c r="E1190" s="5">
        <f>MONTH(SalesDataTable[[#This Row],[Order Date]])</f>
        <v>6</v>
      </c>
      <c r="F1190" s="6" t="str">
        <f>TEXT(SalesDataTable[[#This Row],[Order Date]],"MMM")</f>
        <v>Jun</v>
      </c>
      <c r="G1190" s="5" t="s">
        <v>20</v>
      </c>
      <c r="H1190" s="5" t="s">
        <v>70</v>
      </c>
      <c r="I1190" s="5" t="s">
        <v>28</v>
      </c>
      <c r="J1190" s="5" t="s">
        <v>36</v>
      </c>
      <c r="K1190" s="5" t="s">
        <v>43</v>
      </c>
      <c r="L1190" s="5" t="s">
        <v>49</v>
      </c>
      <c r="M1190" s="7">
        <v>6</v>
      </c>
      <c r="N1190" s="8">
        <v>193.13</v>
      </c>
      <c r="O1190" s="8">
        <f>SalesDataTable[[#This Row],[Units Sold]]*SalesDataTable[[#This Row],[Unit Price]]</f>
        <v>1158.78</v>
      </c>
      <c r="P1190" s="9">
        <v>0.15</v>
      </c>
      <c r="Q1190" s="21">
        <f>SalesDataTable[[#This Row],[Units Sold]]*SalesDataTable[[#This Row],[Unit Price]]*SalesDataTable[[#This Row],[Discount %]]</f>
        <v>173.81699999999998</v>
      </c>
      <c r="R1190" s="8">
        <v>106.49</v>
      </c>
      <c r="S1190" s="8">
        <f t="shared" si="72"/>
        <v>984.96299999999997</v>
      </c>
      <c r="T1190" s="8">
        <f t="shared" si="73"/>
        <v>638.93999999999994</v>
      </c>
      <c r="U1190" s="8">
        <f t="shared" si="74"/>
        <v>346.02300000000002</v>
      </c>
      <c r="V1190" s="10">
        <f t="shared" si="75"/>
        <v>0.35130558203709178</v>
      </c>
    </row>
    <row r="1191" spans="1:22" ht="15.6" x14ac:dyDescent="0.3">
      <c r="A1191" s="3">
        <v>3660</v>
      </c>
      <c r="B1191" s="4">
        <v>46197</v>
      </c>
      <c r="C1191" s="5">
        <f>YEAR(SalesDataTable[[#This Row],[Order Date]])</f>
        <v>2026</v>
      </c>
      <c r="D1191" s="6" t="str">
        <f>"Q"&amp;ROUNDUP(MONTH(SalesDataTable[[#This Row],[Order Date]])/3,0)</f>
        <v>Q2</v>
      </c>
      <c r="E1191" s="5">
        <f>MONTH(SalesDataTable[[#This Row],[Order Date]])</f>
        <v>6</v>
      </c>
      <c r="F1191" s="6" t="str">
        <f>TEXT(SalesDataTable[[#This Row],[Order Date]],"MMM")</f>
        <v>Jun</v>
      </c>
      <c r="G1191" s="5" t="s">
        <v>31</v>
      </c>
      <c r="H1191" s="5" t="s">
        <v>38</v>
      </c>
      <c r="I1191" s="5" t="s">
        <v>22</v>
      </c>
      <c r="J1191" s="5" t="s">
        <v>33</v>
      </c>
      <c r="K1191" s="5" t="s">
        <v>24</v>
      </c>
      <c r="L1191" s="5" t="s">
        <v>25</v>
      </c>
      <c r="M1191" s="7">
        <v>1</v>
      </c>
      <c r="N1191" s="8">
        <v>82.7</v>
      </c>
      <c r="O1191" s="8">
        <f>SalesDataTable[[#This Row],[Units Sold]]*SalesDataTable[[#This Row],[Unit Price]]</f>
        <v>82.7</v>
      </c>
      <c r="P1191" s="9">
        <v>0.05</v>
      </c>
      <c r="Q1191" s="21">
        <f>SalesDataTable[[#This Row],[Units Sold]]*SalesDataTable[[#This Row],[Unit Price]]*SalesDataTable[[#This Row],[Discount %]]</f>
        <v>4.1350000000000007</v>
      </c>
      <c r="R1191" s="8">
        <v>42.16</v>
      </c>
      <c r="S1191" s="8">
        <f t="shared" si="72"/>
        <v>78.564999999999998</v>
      </c>
      <c r="T1191" s="8">
        <f t="shared" si="73"/>
        <v>42.16</v>
      </c>
      <c r="U1191" s="8">
        <f t="shared" si="74"/>
        <v>36.405000000000001</v>
      </c>
      <c r="V1191" s="10">
        <f t="shared" si="75"/>
        <v>0.46337427607713361</v>
      </c>
    </row>
    <row r="1192" spans="1:22" ht="15.6" x14ac:dyDescent="0.3">
      <c r="A1192" s="3">
        <v>4307</v>
      </c>
      <c r="B1192" s="4">
        <v>46197</v>
      </c>
      <c r="C1192" s="5">
        <f>YEAR(SalesDataTable[[#This Row],[Order Date]])</f>
        <v>2026</v>
      </c>
      <c r="D1192" s="6" t="str">
        <f>"Q"&amp;ROUNDUP(MONTH(SalesDataTable[[#This Row],[Order Date]])/3,0)</f>
        <v>Q2</v>
      </c>
      <c r="E1192" s="5">
        <f>MONTH(SalesDataTable[[#This Row],[Order Date]])</f>
        <v>6</v>
      </c>
      <c r="F1192" s="6" t="str">
        <f>TEXT(SalesDataTable[[#This Row],[Order Date]],"MMM")</f>
        <v>Jun</v>
      </c>
      <c r="G1192" s="5" t="s">
        <v>40</v>
      </c>
      <c r="H1192" s="5" t="s">
        <v>53</v>
      </c>
      <c r="I1192" s="5" t="s">
        <v>22</v>
      </c>
      <c r="J1192" s="5" t="s">
        <v>36</v>
      </c>
      <c r="K1192" s="5" t="s">
        <v>24</v>
      </c>
      <c r="L1192" s="5" t="s">
        <v>46</v>
      </c>
      <c r="M1192" s="7">
        <v>1</v>
      </c>
      <c r="N1192" s="8">
        <v>40.33</v>
      </c>
      <c r="O1192" s="8">
        <f>SalesDataTable[[#This Row],[Units Sold]]*SalesDataTable[[#This Row],[Unit Price]]</f>
        <v>40.33</v>
      </c>
      <c r="P1192" s="9">
        <v>0</v>
      </c>
      <c r="Q1192" s="21">
        <f>SalesDataTable[[#This Row],[Units Sold]]*SalesDataTable[[#This Row],[Unit Price]]*SalesDataTable[[#This Row],[Discount %]]</f>
        <v>0</v>
      </c>
      <c r="R1192" s="8">
        <v>16.48</v>
      </c>
      <c r="S1192" s="8">
        <f t="shared" si="72"/>
        <v>40.33</v>
      </c>
      <c r="T1192" s="8">
        <f t="shared" si="73"/>
        <v>16.48</v>
      </c>
      <c r="U1192" s="8">
        <f t="shared" si="74"/>
        <v>23.849999999999998</v>
      </c>
      <c r="V1192" s="10">
        <f t="shared" si="75"/>
        <v>0.59137118770146291</v>
      </c>
    </row>
    <row r="1193" spans="1:22" ht="15.6" x14ac:dyDescent="0.3">
      <c r="A1193" s="3">
        <v>5133</v>
      </c>
      <c r="B1193" s="4">
        <v>46197</v>
      </c>
      <c r="C1193" s="5">
        <f>YEAR(SalesDataTable[[#This Row],[Order Date]])</f>
        <v>2026</v>
      </c>
      <c r="D1193" s="6" t="str">
        <f>"Q"&amp;ROUNDUP(MONTH(SalesDataTable[[#This Row],[Order Date]])/3,0)</f>
        <v>Q2</v>
      </c>
      <c r="E1193" s="5">
        <f>MONTH(SalesDataTable[[#This Row],[Order Date]])</f>
        <v>6</v>
      </c>
      <c r="F1193" s="6" t="str">
        <f>TEXT(SalesDataTable[[#This Row],[Order Date]],"MMM")</f>
        <v>Jun</v>
      </c>
      <c r="G1193" s="5" t="s">
        <v>20</v>
      </c>
      <c r="H1193" s="5" t="s">
        <v>21</v>
      </c>
      <c r="I1193" s="5" t="s">
        <v>22</v>
      </c>
      <c r="J1193" s="5" t="s">
        <v>36</v>
      </c>
      <c r="K1193" s="5" t="s">
        <v>43</v>
      </c>
      <c r="L1193" s="5" t="s">
        <v>60</v>
      </c>
      <c r="M1193" s="7">
        <v>1</v>
      </c>
      <c r="N1193" s="8">
        <v>81.99</v>
      </c>
      <c r="O1193" s="8">
        <f>SalesDataTable[[#This Row],[Units Sold]]*SalesDataTable[[#This Row],[Unit Price]]</f>
        <v>81.99</v>
      </c>
      <c r="P1193" s="9">
        <v>0.15</v>
      </c>
      <c r="Q1193" s="21">
        <f>SalesDataTable[[#This Row],[Units Sold]]*SalesDataTable[[#This Row],[Unit Price]]*SalesDataTable[[#This Row],[Discount %]]</f>
        <v>12.298499999999999</v>
      </c>
      <c r="R1193" s="8">
        <v>40.29</v>
      </c>
      <c r="S1193" s="8">
        <f t="shared" si="72"/>
        <v>69.691499999999991</v>
      </c>
      <c r="T1193" s="8">
        <f t="shared" si="73"/>
        <v>40.29</v>
      </c>
      <c r="U1193" s="8">
        <f t="shared" si="74"/>
        <v>29.401499999999992</v>
      </c>
      <c r="V1193" s="10">
        <f t="shared" si="75"/>
        <v>0.4218807171606293</v>
      </c>
    </row>
    <row r="1194" spans="1:22" ht="15.6" x14ac:dyDescent="0.3">
      <c r="A1194" s="3">
        <v>472</v>
      </c>
      <c r="B1194" s="4">
        <v>46198</v>
      </c>
      <c r="C1194" s="5">
        <f>YEAR(SalesDataTable[[#This Row],[Order Date]])</f>
        <v>2026</v>
      </c>
      <c r="D1194" s="6" t="str">
        <f>"Q"&amp;ROUNDUP(MONTH(SalesDataTable[[#This Row],[Order Date]])/3,0)</f>
        <v>Q2</v>
      </c>
      <c r="E1194" s="5">
        <f>MONTH(SalesDataTable[[#This Row],[Order Date]])</f>
        <v>6</v>
      </c>
      <c r="F1194" s="6" t="str">
        <f>TEXT(SalesDataTable[[#This Row],[Order Date]],"MMM")</f>
        <v>Jun</v>
      </c>
      <c r="G1194" s="5" t="s">
        <v>26</v>
      </c>
      <c r="H1194" s="5" t="s">
        <v>47</v>
      </c>
      <c r="I1194" s="5" t="s">
        <v>39</v>
      </c>
      <c r="J1194" s="5" t="s">
        <v>36</v>
      </c>
      <c r="K1194" s="5" t="s">
        <v>34</v>
      </c>
      <c r="L1194" s="5" t="s">
        <v>52</v>
      </c>
      <c r="M1194" s="7">
        <v>3</v>
      </c>
      <c r="N1194" s="8">
        <v>46.29</v>
      </c>
      <c r="O1194" s="8">
        <f>SalesDataTable[[#This Row],[Units Sold]]*SalesDataTable[[#This Row],[Unit Price]]</f>
        <v>138.87</v>
      </c>
      <c r="P1194" s="9">
        <v>0</v>
      </c>
      <c r="Q1194" s="21">
        <f>SalesDataTable[[#This Row],[Units Sold]]*SalesDataTable[[#This Row],[Unit Price]]*SalesDataTable[[#This Row],[Discount %]]</f>
        <v>0</v>
      </c>
      <c r="R1194" s="8">
        <v>18.309999999999999</v>
      </c>
      <c r="S1194" s="8">
        <f t="shared" si="72"/>
        <v>138.87</v>
      </c>
      <c r="T1194" s="8">
        <f t="shared" si="73"/>
        <v>54.929999999999993</v>
      </c>
      <c r="U1194" s="8">
        <f t="shared" si="74"/>
        <v>83.940000000000012</v>
      </c>
      <c r="V1194" s="10">
        <f t="shared" si="75"/>
        <v>0.60445020522791104</v>
      </c>
    </row>
    <row r="1195" spans="1:22" ht="15.6" x14ac:dyDescent="0.3">
      <c r="A1195" s="3">
        <v>689</v>
      </c>
      <c r="B1195" s="4">
        <v>46198</v>
      </c>
      <c r="C1195" s="5">
        <f>YEAR(SalesDataTable[[#This Row],[Order Date]])</f>
        <v>2026</v>
      </c>
      <c r="D1195" s="6" t="str">
        <f>"Q"&amp;ROUNDUP(MONTH(SalesDataTable[[#This Row],[Order Date]])/3,0)</f>
        <v>Q2</v>
      </c>
      <c r="E1195" s="5">
        <f>MONTH(SalesDataTable[[#This Row],[Order Date]])</f>
        <v>6</v>
      </c>
      <c r="F1195" s="6" t="str">
        <f>TEXT(SalesDataTable[[#This Row],[Order Date]],"MMM")</f>
        <v>Jun</v>
      </c>
      <c r="G1195" s="5" t="s">
        <v>40</v>
      </c>
      <c r="H1195" s="5" t="s">
        <v>51</v>
      </c>
      <c r="I1195" s="5" t="s">
        <v>22</v>
      </c>
      <c r="J1195" s="5" t="s">
        <v>33</v>
      </c>
      <c r="K1195" s="5" t="s">
        <v>24</v>
      </c>
      <c r="L1195" s="5" t="s">
        <v>46</v>
      </c>
      <c r="M1195" s="7">
        <v>1</v>
      </c>
      <c r="N1195" s="8">
        <v>39.729999999999997</v>
      </c>
      <c r="O1195" s="8">
        <f>SalesDataTable[[#This Row],[Units Sold]]*SalesDataTable[[#This Row],[Unit Price]]</f>
        <v>39.729999999999997</v>
      </c>
      <c r="P1195" s="9">
        <v>0</v>
      </c>
      <c r="Q1195" s="21">
        <f>SalesDataTable[[#This Row],[Units Sold]]*SalesDataTable[[#This Row],[Unit Price]]*SalesDataTable[[#This Row],[Discount %]]</f>
        <v>0</v>
      </c>
      <c r="R1195" s="8">
        <v>16.55</v>
      </c>
      <c r="S1195" s="8">
        <f t="shared" si="72"/>
        <v>39.729999999999997</v>
      </c>
      <c r="T1195" s="8">
        <f t="shared" si="73"/>
        <v>16.55</v>
      </c>
      <c r="U1195" s="8">
        <f t="shared" si="74"/>
        <v>23.179999999999996</v>
      </c>
      <c r="V1195" s="10">
        <f t="shared" si="75"/>
        <v>0.58343820790334755</v>
      </c>
    </row>
    <row r="1196" spans="1:22" ht="15.6" x14ac:dyDescent="0.3">
      <c r="A1196" s="3">
        <v>864</v>
      </c>
      <c r="B1196" s="4">
        <v>46198</v>
      </c>
      <c r="C1196" s="5">
        <f>YEAR(SalesDataTable[[#This Row],[Order Date]])</f>
        <v>2026</v>
      </c>
      <c r="D1196" s="6" t="str">
        <f>"Q"&amp;ROUNDUP(MONTH(SalesDataTable[[#This Row],[Order Date]])/3,0)</f>
        <v>Q2</v>
      </c>
      <c r="E1196" s="5">
        <f>MONTH(SalesDataTable[[#This Row],[Order Date]])</f>
        <v>6</v>
      </c>
      <c r="F1196" s="6" t="str">
        <f>TEXT(SalesDataTable[[#This Row],[Order Date]],"MMM")</f>
        <v>Jun</v>
      </c>
      <c r="G1196" s="5" t="s">
        <v>40</v>
      </c>
      <c r="H1196" s="5" t="s">
        <v>53</v>
      </c>
      <c r="I1196" s="5" t="s">
        <v>22</v>
      </c>
      <c r="J1196" s="5" t="s">
        <v>33</v>
      </c>
      <c r="K1196" s="5" t="s">
        <v>34</v>
      </c>
      <c r="L1196" s="5" t="s">
        <v>64</v>
      </c>
      <c r="M1196" s="7">
        <v>4</v>
      </c>
      <c r="N1196" s="8">
        <v>131.02000000000001</v>
      </c>
      <c r="O1196" s="8">
        <f>SalesDataTable[[#This Row],[Units Sold]]*SalesDataTable[[#This Row],[Unit Price]]</f>
        <v>524.08000000000004</v>
      </c>
      <c r="P1196" s="9">
        <v>0.05</v>
      </c>
      <c r="Q1196" s="21">
        <f>SalesDataTable[[#This Row],[Units Sold]]*SalesDataTable[[#This Row],[Unit Price]]*SalesDataTable[[#This Row],[Discount %]]</f>
        <v>26.204000000000004</v>
      </c>
      <c r="R1196" s="8">
        <v>67.42</v>
      </c>
      <c r="S1196" s="8">
        <f t="shared" si="72"/>
        <v>497.87600000000003</v>
      </c>
      <c r="T1196" s="8">
        <f t="shared" si="73"/>
        <v>269.68</v>
      </c>
      <c r="U1196" s="8">
        <f t="shared" si="74"/>
        <v>228.19600000000003</v>
      </c>
      <c r="V1196" s="10">
        <f t="shared" si="75"/>
        <v>0.45833902417469413</v>
      </c>
    </row>
    <row r="1197" spans="1:22" ht="15.6" x14ac:dyDescent="0.3">
      <c r="A1197" s="3">
        <v>1163</v>
      </c>
      <c r="B1197" s="4">
        <v>46198</v>
      </c>
      <c r="C1197" s="5">
        <f>YEAR(SalesDataTable[[#This Row],[Order Date]])</f>
        <v>2026</v>
      </c>
      <c r="D1197" s="6" t="str">
        <f>"Q"&amp;ROUNDUP(MONTH(SalesDataTable[[#This Row],[Order Date]])/3,0)</f>
        <v>Q2</v>
      </c>
      <c r="E1197" s="5">
        <f>MONTH(SalesDataTable[[#This Row],[Order Date]])</f>
        <v>6</v>
      </c>
      <c r="F1197" s="6" t="str">
        <f>TEXT(SalesDataTable[[#This Row],[Order Date]],"MMM")</f>
        <v>Jun</v>
      </c>
      <c r="G1197" s="5" t="s">
        <v>26</v>
      </c>
      <c r="H1197" s="5" t="s">
        <v>63</v>
      </c>
      <c r="I1197" s="5" t="s">
        <v>22</v>
      </c>
      <c r="J1197" s="5" t="s">
        <v>33</v>
      </c>
      <c r="K1197" s="5" t="s">
        <v>34</v>
      </c>
      <c r="L1197" s="5" t="s">
        <v>52</v>
      </c>
      <c r="M1197" s="7">
        <v>2</v>
      </c>
      <c r="N1197" s="8">
        <v>46.69</v>
      </c>
      <c r="O1197" s="8">
        <f>SalesDataTable[[#This Row],[Units Sold]]*SalesDataTable[[#This Row],[Unit Price]]</f>
        <v>93.38</v>
      </c>
      <c r="P1197" s="9">
        <v>0.05</v>
      </c>
      <c r="Q1197" s="21">
        <f>SalesDataTable[[#This Row],[Units Sold]]*SalesDataTable[[#This Row],[Unit Price]]*SalesDataTable[[#This Row],[Discount %]]</f>
        <v>4.6689999999999996</v>
      </c>
      <c r="R1197" s="8">
        <v>18.23</v>
      </c>
      <c r="S1197" s="8">
        <f t="shared" si="72"/>
        <v>88.710999999999999</v>
      </c>
      <c r="T1197" s="8">
        <f t="shared" si="73"/>
        <v>36.46</v>
      </c>
      <c r="U1197" s="8">
        <f t="shared" si="74"/>
        <v>52.250999999999998</v>
      </c>
      <c r="V1197" s="10">
        <f t="shared" si="75"/>
        <v>0.58900249123558523</v>
      </c>
    </row>
    <row r="1198" spans="1:22" ht="15.6" x14ac:dyDescent="0.3">
      <c r="A1198" s="3">
        <v>1323</v>
      </c>
      <c r="B1198" s="4">
        <v>46198</v>
      </c>
      <c r="C1198" s="5">
        <f>YEAR(SalesDataTable[[#This Row],[Order Date]])</f>
        <v>2026</v>
      </c>
      <c r="D1198" s="6" t="str">
        <f>"Q"&amp;ROUNDUP(MONTH(SalesDataTable[[#This Row],[Order Date]])/3,0)</f>
        <v>Q2</v>
      </c>
      <c r="E1198" s="5">
        <f>MONTH(SalesDataTable[[#This Row],[Order Date]])</f>
        <v>6</v>
      </c>
      <c r="F1198" s="6" t="str">
        <f>TEXT(SalesDataTable[[#This Row],[Order Date]],"MMM")</f>
        <v>Jun</v>
      </c>
      <c r="G1198" s="5" t="s">
        <v>26</v>
      </c>
      <c r="H1198" s="5" t="s">
        <v>63</v>
      </c>
      <c r="I1198" s="5" t="s">
        <v>22</v>
      </c>
      <c r="J1198" s="5" t="s">
        <v>23</v>
      </c>
      <c r="K1198" s="5" t="s">
        <v>54</v>
      </c>
      <c r="L1198" s="5" t="s">
        <v>55</v>
      </c>
      <c r="M1198" s="7">
        <v>2</v>
      </c>
      <c r="N1198" s="8">
        <v>39.57</v>
      </c>
      <c r="O1198" s="8">
        <f>SalesDataTable[[#This Row],[Units Sold]]*SalesDataTable[[#This Row],[Unit Price]]</f>
        <v>79.14</v>
      </c>
      <c r="P1198" s="9">
        <v>0.1</v>
      </c>
      <c r="Q1198" s="21">
        <f>SalesDataTable[[#This Row],[Units Sold]]*SalesDataTable[[#This Row],[Unit Price]]*SalesDataTable[[#This Row],[Discount %]]</f>
        <v>7.9140000000000006</v>
      </c>
      <c r="R1198" s="8">
        <v>14.64</v>
      </c>
      <c r="S1198" s="8">
        <f t="shared" si="72"/>
        <v>71.225999999999999</v>
      </c>
      <c r="T1198" s="8">
        <f t="shared" si="73"/>
        <v>29.28</v>
      </c>
      <c r="U1198" s="8">
        <f t="shared" si="74"/>
        <v>41.945999999999998</v>
      </c>
      <c r="V1198" s="10">
        <f t="shared" si="75"/>
        <v>0.58891416055934631</v>
      </c>
    </row>
    <row r="1199" spans="1:22" ht="15.6" x14ac:dyDescent="0.3">
      <c r="A1199" s="3">
        <v>2098</v>
      </c>
      <c r="B1199" s="4">
        <v>46198</v>
      </c>
      <c r="C1199" s="5">
        <f>YEAR(SalesDataTable[[#This Row],[Order Date]])</f>
        <v>2026</v>
      </c>
      <c r="D1199" s="6" t="str">
        <f>"Q"&amp;ROUNDUP(MONTH(SalesDataTable[[#This Row],[Order Date]])/3,0)</f>
        <v>Q2</v>
      </c>
      <c r="E1199" s="5">
        <f>MONTH(SalesDataTable[[#This Row],[Order Date]])</f>
        <v>6</v>
      </c>
      <c r="F1199" s="6" t="str">
        <f>TEXT(SalesDataTable[[#This Row],[Order Date]],"MMM")</f>
        <v>Jun</v>
      </c>
      <c r="G1199" s="5" t="s">
        <v>31</v>
      </c>
      <c r="H1199" s="5" t="s">
        <v>32</v>
      </c>
      <c r="I1199" s="5" t="s">
        <v>22</v>
      </c>
      <c r="J1199" s="5" t="s">
        <v>23</v>
      </c>
      <c r="K1199" s="5" t="s">
        <v>29</v>
      </c>
      <c r="L1199" s="5" t="s">
        <v>37</v>
      </c>
      <c r="M1199" s="7">
        <v>1</v>
      </c>
      <c r="N1199" s="8">
        <v>146.46</v>
      </c>
      <c r="O1199" s="8">
        <f>SalesDataTable[[#This Row],[Units Sold]]*SalesDataTable[[#This Row],[Unit Price]]</f>
        <v>146.46</v>
      </c>
      <c r="P1199" s="9">
        <v>0.15</v>
      </c>
      <c r="Q1199" s="21">
        <f>SalesDataTable[[#This Row],[Units Sold]]*SalesDataTable[[#This Row],[Unit Price]]*SalesDataTable[[#This Row],[Discount %]]</f>
        <v>21.969000000000001</v>
      </c>
      <c r="R1199" s="8">
        <v>80.760000000000005</v>
      </c>
      <c r="S1199" s="8">
        <f t="shared" si="72"/>
        <v>124.491</v>
      </c>
      <c r="T1199" s="8">
        <f t="shared" si="73"/>
        <v>80.760000000000005</v>
      </c>
      <c r="U1199" s="8">
        <f t="shared" si="74"/>
        <v>43.730999999999995</v>
      </c>
      <c r="V1199" s="10">
        <f t="shared" si="75"/>
        <v>0.35127840566787955</v>
      </c>
    </row>
    <row r="1200" spans="1:22" ht="15.6" x14ac:dyDescent="0.3">
      <c r="A1200" s="3">
        <v>2190</v>
      </c>
      <c r="B1200" s="4">
        <v>46198</v>
      </c>
      <c r="C1200" s="5">
        <f>YEAR(SalesDataTable[[#This Row],[Order Date]])</f>
        <v>2026</v>
      </c>
      <c r="D1200" s="6" t="str">
        <f>"Q"&amp;ROUNDUP(MONTH(SalesDataTable[[#This Row],[Order Date]])/3,0)</f>
        <v>Q2</v>
      </c>
      <c r="E1200" s="5">
        <f>MONTH(SalesDataTable[[#This Row],[Order Date]])</f>
        <v>6</v>
      </c>
      <c r="F1200" s="6" t="str">
        <f>TEXT(SalesDataTable[[#This Row],[Order Date]],"MMM")</f>
        <v>Jun</v>
      </c>
      <c r="G1200" s="5" t="s">
        <v>26</v>
      </c>
      <c r="H1200" s="5" t="s">
        <v>47</v>
      </c>
      <c r="I1200" s="5" t="s">
        <v>39</v>
      </c>
      <c r="J1200" s="5" t="s">
        <v>36</v>
      </c>
      <c r="K1200" s="5" t="s">
        <v>24</v>
      </c>
      <c r="L1200" s="5" t="s">
        <v>42</v>
      </c>
      <c r="M1200" s="7">
        <v>5</v>
      </c>
      <c r="N1200" s="8">
        <v>50.78</v>
      </c>
      <c r="O1200" s="8">
        <f>SalesDataTable[[#This Row],[Units Sold]]*SalesDataTable[[#This Row],[Unit Price]]</f>
        <v>253.9</v>
      </c>
      <c r="P1200" s="9">
        <v>0</v>
      </c>
      <c r="Q1200" s="21">
        <f>SalesDataTable[[#This Row],[Units Sold]]*SalesDataTable[[#This Row],[Unit Price]]*SalesDataTable[[#This Row],[Discount %]]</f>
        <v>0</v>
      </c>
      <c r="R1200" s="8">
        <v>22.68</v>
      </c>
      <c r="S1200" s="8">
        <f t="shared" si="72"/>
        <v>253.9</v>
      </c>
      <c r="T1200" s="8">
        <f t="shared" si="73"/>
        <v>113.4</v>
      </c>
      <c r="U1200" s="8">
        <f t="shared" si="74"/>
        <v>140.5</v>
      </c>
      <c r="V1200" s="10">
        <f t="shared" si="75"/>
        <v>0.55336746750689247</v>
      </c>
    </row>
    <row r="1201" spans="1:22" ht="15.6" x14ac:dyDescent="0.3">
      <c r="A1201" s="3">
        <v>2664</v>
      </c>
      <c r="B1201" s="4">
        <v>46198</v>
      </c>
      <c r="C1201" s="5">
        <f>YEAR(SalesDataTable[[#This Row],[Order Date]])</f>
        <v>2026</v>
      </c>
      <c r="D1201" s="6" t="str">
        <f>"Q"&amp;ROUNDUP(MONTH(SalesDataTable[[#This Row],[Order Date]])/3,0)</f>
        <v>Q2</v>
      </c>
      <c r="E1201" s="5">
        <f>MONTH(SalesDataTable[[#This Row],[Order Date]])</f>
        <v>6</v>
      </c>
      <c r="F1201" s="6" t="str">
        <f>TEXT(SalesDataTable[[#This Row],[Order Date]],"MMM")</f>
        <v>Jun</v>
      </c>
      <c r="G1201" s="5" t="s">
        <v>31</v>
      </c>
      <c r="H1201" s="5" t="s">
        <v>59</v>
      </c>
      <c r="I1201" s="5" t="s">
        <v>48</v>
      </c>
      <c r="J1201" s="5" t="s">
        <v>23</v>
      </c>
      <c r="K1201" s="5" t="s">
        <v>34</v>
      </c>
      <c r="L1201" s="5" t="s">
        <v>52</v>
      </c>
      <c r="M1201" s="7">
        <v>3</v>
      </c>
      <c r="N1201" s="8">
        <v>47.61</v>
      </c>
      <c r="O1201" s="8">
        <f>SalesDataTable[[#This Row],[Units Sold]]*SalesDataTable[[#This Row],[Unit Price]]</f>
        <v>142.82999999999998</v>
      </c>
      <c r="P1201" s="9">
        <v>0</v>
      </c>
      <c r="Q1201" s="21">
        <f>SalesDataTable[[#This Row],[Units Sold]]*SalesDataTable[[#This Row],[Unit Price]]*SalesDataTable[[#This Row],[Discount %]]</f>
        <v>0</v>
      </c>
      <c r="R1201" s="8">
        <v>18.21</v>
      </c>
      <c r="S1201" s="8">
        <f t="shared" si="72"/>
        <v>142.82999999999998</v>
      </c>
      <c r="T1201" s="8">
        <f t="shared" si="73"/>
        <v>54.63</v>
      </c>
      <c r="U1201" s="8">
        <f t="shared" si="74"/>
        <v>88.199999999999989</v>
      </c>
      <c r="V1201" s="10">
        <f t="shared" si="75"/>
        <v>0.61751732829237549</v>
      </c>
    </row>
    <row r="1202" spans="1:22" ht="15.6" x14ac:dyDescent="0.3">
      <c r="A1202" s="3">
        <v>2992</v>
      </c>
      <c r="B1202" s="4">
        <v>46198</v>
      </c>
      <c r="C1202" s="5">
        <f>YEAR(SalesDataTable[[#This Row],[Order Date]])</f>
        <v>2026</v>
      </c>
      <c r="D1202" s="6" t="str">
        <f>"Q"&amp;ROUNDUP(MONTH(SalesDataTable[[#This Row],[Order Date]])/3,0)</f>
        <v>Q2</v>
      </c>
      <c r="E1202" s="5">
        <f>MONTH(SalesDataTable[[#This Row],[Order Date]])</f>
        <v>6</v>
      </c>
      <c r="F1202" s="6" t="str">
        <f>TEXT(SalesDataTable[[#This Row],[Order Date]],"MMM")</f>
        <v>Jun</v>
      </c>
      <c r="G1202" s="5" t="s">
        <v>31</v>
      </c>
      <c r="H1202" s="5" t="s">
        <v>72</v>
      </c>
      <c r="I1202" s="5" t="s">
        <v>22</v>
      </c>
      <c r="J1202" s="5" t="s">
        <v>33</v>
      </c>
      <c r="K1202" s="5" t="s">
        <v>24</v>
      </c>
      <c r="L1202" s="5" t="s">
        <v>42</v>
      </c>
      <c r="M1202" s="7">
        <v>1</v>
      </c>
      <c r="N1202" s="8">
        <v>50.75</v>
      </c>
      <c r="O1202" s="8">
        <f>SalesDataTable[[#This Row],[Units Sold]]*SalesDataTable[[#This Row],[Unit Price]]</f>
        <v>50.75</v>
      </c>
      <c r="P1202" s="9">
        <v>0.1</v>
      </c>
      <c r="Q1202" s="21">
        <f>SalesDataTable[[#This Row],[Units Sold]]*SalesDataTable[[#This Row],[Unit Price]]*SalesDataTable[[#This Row],[Discount %]]</f>
        <v>5.0750000000000002</v>
      </c>
      <c r="R1202" s="8">
        <v>22.94</v>
      </c>
      <c r="S1202" s="8">
        <f t="shared" si="72"/>
        <v>45.675000000000004</v>
      </c>
      <c r="T1202" s="8">
        <f t="shared" si="73"/>
        <v>22.94</v>
      </c>
      <c r="U1202" s="8">
        <f t="shared" si="74"/>
        <v>22.735000000000003</v>
      </c>
      <c r="V1202" s="10">
        <f t="shared" si="75"/>
        <v>0.49775588396278053</v>
      </c>
    </row>
    <row r="1203" spans="1:22" ht="15.6" x14ac:dyDescent="0.3">
      <c r="A1203" s="3">
        <v>3120</v>
      </c>
      <c r="B1203" s="4">
        <v>46198</v>
      </c>
      <c r="C1203" s="5">
        <f>YEAR(SalesDataTable[[#This Row],[Order Date]])</f>
        <v>2026</v>
      </c>
      <c r="D1203" s="6" t="str">
        <f>"Q"&amp;ROUNDUP(MONTH(SalesDataTable[[#This Row],[Order Date]])/3,0)</f>
        <v>Q2</v>
      </c>
      <c r="E1203" s="5">
        <f>MONTH(SalesDataTable[[#This Row],[Order Date]])</f>
        <v>6</v>
      </c>
      <c r="F1203" s="6" t="str">
        <f>TEXT(SalesDataTable[[#This Row],[Order Date]],"MMM")</f>
        <v>Jun</v>
      </c>
      <c r="G1203" s="5" t="s">
        <v>31</v>
      </c>
      <c r="H1203" s="5" t="s">
        <v>45</v>
      </c>
      <c r="I1203" s="5" t="s">
        <v>48</v>
      </c>
      <c r="J1203" s="5" t="s">
        <v>23</v>
      </c>
      <c r="K1203" s="5" t="s">
        <v>54</v>
      </c>
      <c r="L1203" s="5" t="s">
        <v>65</v>
      </c>
      <c r="M1203" s="7">
        <v>1</v>
      </c>
      <c r="N1203" s="8">
        <v>50.33</v>
      </c>
      <c r="O1203" s="8">
        <f>SalesDataTable[[#This Row],[Units Sold]]*SalesDataTable[[#This Row],[Unit Price]]</f>
        <v>50.33</v>
      </c>
      <c r="P1203" s="9">
        <v>0</v>
      </c>
      <c r="Q1203" s="21">
        <f>SalesDataTable[[#This Row],[Units Sold]]*SalesDataTable[[#This Row],[Unit Price]]*SalesDataTable[[#This Row],[Discount %]]</f>
        <v>0</v>
      </c>
      <c r="R1203" s="8">
        <v>21.66</v>
      </c>
      <c r="S1203" s="8">
        <f t="shared" si="72"/>
        <v>50.33</v>
      </c>
      <c r="T1203" s="8">
        <f t="shared" si="73"/>
        <v>21.66</v>
      </c>
      <c r="U1203" s="8">
        <f t="shared" si="74"/>
        <v>28.669999999999998</v>
      </c>
      <c r="V1203" s="10">
        <f t="shared" si="75"/>
        <v>0.56964037353467112</v>
      </c>
    </row>
    <row r="1204" spans="1:22" ht="15.6" x14ac:dyDescent="0.3">
      <c r="A1204" s="3">
        <v>189</v>
      </c>
      <c r="B1204" s="4">
        <v>46199</v>
      </c>
      <c r="C1204" s="5">
        <f>YEAR(SalesDataTable[[#This Row],[Order Date]])</f>
        <v>2026</v>
      </c>
      <c r="D1204" s="6" t="str">
        <f>"Q"&amp;ROUNDUP(MONTH(SalesDataTable[[#This Row],[Order Date]])/3,0)</f>
        <v>Q2</v>
      </c>
      <c r="E1204" s="5">
        <f>MONTH(SalesDataTable[[#This Row],[Order Date]])</f>
        <v>6</v>
      </c>
      <c r="F1204" s="6" t="str">
        <f>TEXT(SalesDataTable[[#This Row],[Order Date]],"MMM")</f>
        <v>Jun</v>
      </c>
      <c r="G1204" s="5" t="s">
        <v>31</v>
      </c>
      <c r="H1204" s="5" t="s">
        <v>59</v>
      </c>
      <c r="I1204" s="5" t="s">
        <v>22</v>
      </c>
      <c r="J1204" s="5" t="s">
        <v>36</v>
      </c>
      <c r="K1204" s="5" t="s">
        <v>34</v>
      </c>
      <c r="L1204" s="5" t="s">
        <v>52</v>
      </c>
      <c r="M1204" s="7">
        <v>1</v>
      </c>
      <c r="N1204" s="8">
        <v>47.5</v>
      </c>
      <c r="O1204" s="8">
        <f>SalesDataTable[[#This Row],[Units Sold]]*SalesDataTable[[#This Row],[Unit Price]]</f>
        <v>47.5</v>
      </c>
      <c r="P1204" s="9">
        <v>0.1</v>
      </c>
      <c r="Q1204" s="21">
        <f>SalesDataTable[[#This Row],[Units Sold]]*SalesDataTable[[#This Row],[Unit Price]]*SalesDataTable[[#This Row],[Discount %]]</f>
        <v>4.75</v>
      </c>
      <c r="R1204" s="8">
        <v>18.8</v>
      </c>
      <c r="S1204" s="8">
        <f t="shared" si="72"/>
        <v>42.75</v>
      </c>
      <c r="T1204" s="8">
        <f t="shared" si="73"/>
        <v>18.8</v>
      </c>
      <c r="U1204" s="8">
        <f t="shared" si="74"/>
        <v>23.95</v>
      </c>
      <c r="V1204" s="10">
        <f t="shared" si="75"/>
        <v>0.56023391812865497</v>
      </c>
    </row>
    <row r="1205" spans="1:22" ht="15.6" x14ac:dyDescent="0.3">
      <c r="A1205" s="3">
        <v>927</v>
      </c>
      <c r="B1205" s="4">
        <v>46199</v>
      </c>
      <c r="C1205" s="5">
        <f>YEAR(SalesDataTable[[#This Row],[Order Date]])</f>
        <v>2026</v>
      </c>
      <c r="D1205" s="6" t="str">
        <f>"Q"&amp;ROUNDUP(MONTH(SalesDataTable[[#This Row],[Order Date]])/3,0)</f>
        <v>Q2</v>
      </c>
      <c r="E1205" s="5">
        <f>MONTH(SalesDataTable[[#This Row],[Order Date]])</f>
        <v>6</v>
      </c>
      <c r="F1205" s="6" t="str">
        <f>TEXT(SalesDataTable[[#This Row],[Order Date]],"MMM")</f>
        <v>Jun</v>
      </c>
      <c r="G1205" s="5" t="s">
        <v>31</v>
      </c>
      <c r="H1205" s="5" t="s">
        <v>59</v>
      </c>
      <c r="I1205" s="5" t="s">
        <v>48</v>
      </c>
      <c r="J1205" s="5" t="s">
        <v>23</v>
      </c>
      <c r="K1205" s="5" t="s">
        <v>34</v>
      </c>
      <c r="L1205" s="5" t="s">
        <v>64</v>
      </c>
      <c r="M1205" s="7">
        <v>2</v>
      </c>
      <c r="N1205" s="8">
        <v>130.33000000000001</v>
      </c>
      <c r="O1205" s="8">
        <f>SalesDataTable[[#This Row],[Units Sold]]*SalesDataTable[[#This Row],[Unit Price]]</f>
        <v>260.66000000000003</v>
      </c>
      <c r="P1205" s="9">
        <v>0.1</v>
      </c>
      <c r="Q1205" s="21">
        <f>SalesDataTable[[#This Row],[Units Sold]]*SalesDataTable[[#This Row],[Unit Price]]*SalesDataTable[[#This Row],[Discount %]]</f>
        <v>26.066000000000003</v>
      </c>
      <c r="R1205" s="8">
        <v>67.319999999999993</v>
      </c>
      <c r="S1205" s="8">
        <f t="shared" si="72"/>
        <v>234.59400000000002</v>
      </c>
      <c r="T1205" s="8">
        <f t="shared" si="73"/>
        <v>134.63999999999999</v>
      </c>
      <c r="U1205" s="8">
        <f t="shared" si="74"/>
        <v>99.954000000000036</v>
      </c>
      <c r="V1205" s="10">
        <f t="shared" si="75"/>
        <v>0.42607227806337772</v>
      </c>
    </row>
    <row r="1206" spans="1:22" ht="15.6" x14ac:dyDescent="0.3">
      <c r="A1206" s="3">
        <v>1388</v>
      </c>
      <c r="B1206" s="4">
        <v>46199</v>
      </c>
      <c r="C1206" s="5">
        <f>YEAR(SalesDataTable[[#This Row],[Order Date]])</f>
        <v>2026</v>
      </c>
      <c r="D1206" s="6" t="str">
        <f>"Q"&amp;ROUNDUP(MONTH(SalesDataTable[[#This Row],[Order Date]])/3,0)</f>
        <v>Q2</v>
      </c>
      <c r="E1206" s="5">
        <f>MONTH(SalesDataTable[[#This Row],[Order Date]])</f>
        <v>6</v>
      </c>
      <c r="F1206" s="6" t="str">
        <f>TEXT(SalesDataTable[[#This Row],[Order Date]],"MMM")</f>
        <v>Jun</v>
      </c>
      <c r="G1206" s="5" t="s">
        <v>26</v>
      </c>
      <c r="H1206" s="5" t="s">
        <v>69</v>
      </c>
      <c r="I1206" s="5" t="s">
        <v>22</v>
      </c>
      <c r="J1206" s="5" t="s">
        <v>23</v>
      </c>
      <c r="K1206" s="5" t="s">
        <v>29</v>
      </c>
      <c r="L1206" s="5" t="s">
        <v>57</v>
      </c>
      <c r="M1206" s="7">
        <v>3</v>
      </c>
      <c r="N1206" s="8">
        <v>156.76</v>
      </c>
      <c r="O1206" s="8">
        <f>SalesDataTable[[#This Row],[Units Sold]]*SalesDataTable[[#This Row],[Unit Price]]</f>
        <v>470.28</v>
      </c>
      <c r="P1206" s="9">
        <v>0.05</v>
      </c>
      <c r="Q1206" s="21">
        <f>SalesDataTable[[#This Row],[Units Sold]]*SalesDataTable[[#This Row],[Unit Price]]*SalesDataTable[[#This Row],[Discount %]]</f>
        <v>23.513999999999999</v>
      </c>
      <c r="R1206" s="8">
        <v>78.63</v>
      </c>
      <c r="S1206" s="8">
        <f t="shared" si="72"/>
        <v>446.76599999999996</v>
      </c>
      <c r="T1206" s="8">
        <f t="shared" si="73"/>
        <v>235.89</v>
      </c>
      <c r="U1206" s="8">
        <f t="shared" si="74"/>
        <v>210.87599999999998</v>
      </c>
      <c r="V1206" s="10">
        <f t="shared" si="75"/>
        <v>0.47200547937846654</v>
      </c>
    </row>
    <row r="1207" spans="1:22" ht="15.6" x14ac:dyDescent="0.3">
      <c r="A1207" s="3">
        <v>3932</v>
      </c>
      <c r="B1207" s="4">
        <v>46199</v>
      </c>
      <c r="C1207" s="5">
        <f>YEAR(SalesDataTable[[#This Row],[Order Date]])</f>
        <v>2026</v>
      </c>
      <c r="D1207" s="6" t="str">
        <f>"Q"&amp;ROUNDUP(MONTH(SalesDataTable[[#This Row],[Order Date]])/3,0)</f>
        <v>Q2</v>
      </c>
      <c r="E1207" s="5">
        <f>MONTH(SalesDataTable[[#This Row],[Order Date]])</f>
        <v>6</v>
      </c>
      <c r="F1207" s="6" t="str">
        <f>TEXT(SalesDataTable[[#This Row],[Order Date]],"MMM")</f>
        <v>Jun</v>
      </c>
      <c r="G1207" s="5" t="s">
        <v>31</v>
      </c>
      <c r="H1207" s="5" t="s">
        <v>59</v>
      </c>
      <c r="I1207" s="5" t="s">
        <v>22</v>
      </c>
      <c r="J1207" s="5" t="s">
        <v>33</v>
      </c>
      <c r="K1207" s="5" t="s">
        <v>54</v>
      </c>
      <c r="L1207" s="5" t="s">
        <v>62</v>
      </c>
      <c r="M1207" s="7">
        <v>4</v>
      </c>
      <c r="N1207" s="8">
        <v>35.770000000000003</v>
      </c>
      <c r="O1207" s="8">
        <f>SalesDataTable[[#This Row],[Units Sold]]*SalesDataTable[[#This Row],[Unit Price]]</f>
        <v>143.08000000000001</v>
      </c>
      <c r="P1207" s="9">
        <v>0</v>
      </c>
      <c r="Q1207" s="21">
        <f>SalesDataTable[[#This Row],[Units Sold]]*SalesDataTable[[#This Row],[Unit Price]]*SalesDataTable[[#This Row],[Discount %]]</f>
        <v>0</v>
      </c>
      <c r="R1207" s="8">
        <v>13.75</v>
      </c>
      <c r="S1207" s="8">
        <f t="shared" si="72"/>
        <v>143.08000000000001</v>
      </c>
      <c r="T1207" s="8">
        <f t="shared" si="73"/>
        <v>55</v>
      </c>
      <c r="U1207" s="8">
        <f t="shared" si="74"/>
        <v>88.080000000000013</v>
      </c>
      <c r="V1207" s="10">
        <f t="shared" si="75"/>
        <v>0.61559966452334358</v>
      </c>
    </row>
    <row r="1208" spans="1:22" ht="15.6" x14ac:dyDescent="0.3">
      <c r="A1208" s="3">
        <v>4008</v>
      </c>
      <c r="B1208" s="4">
        <v>46199</v>
      </c>
      <c r="C1208" s="5">
        <f>YEAR(SalesDataTable[[#This Row],[Order Date]])</f>
        <v>2026</v>
      </c>
      <c r="D1208" s="6" t="str">
        <f>"Q"&amp;ROUNDUP(MONTH(SalesDataTable[[#This Row],[Order Date]])/3,0)</f>
        <v>Q2</v>
      </c>
      <c r="E1208" s="5">
        <f>MONTH(SalesDataTable[[#This Row],[Order Date]])</f>
        <v>6</v>
      </c>
      <c r="F1208" s="6" t="str">
        <f>TEXT(SalesDataTable[[#This Row],[Order Date]],"MMM")</f>
        <v>Jun</v>
      </c>
      <c r="G1208" s="5" t="s">
        <v>26</v>
      </c>
      <c r="H1208" s="5" t="s">
        <v>69</v>
      </c>
      <c r="I1208" s="5" t="s">
        <v>22</v>
      </c>
      <c r="J1208" s="5" t="s">
        <v>23</v>
      </c>
      <c r="K1208" s="5" t="s">
        <v>24</v>
      </c>
      <c r="L1208" s="5" t="s">
        <v>50</v>
      </c>
      <c r="M1208" s="7">
        <v>2</v>
      </c>
      <c r="N1208" s="8">
        <v>102.49</v>
      </c>
      <c r="O1208" s="8">
        <f>SalesDataTable[[#This Row],[Units Sold]]*SalesDataTable[[#This Row],[Unit Price]]</f>
        <v>204.98</v>
      </c>
      <c r="P1208" s="9">
        <v>0</v>
      </c>
      <c r="Q1208" s="21">
        <f>SalesDataTable[[#This Row],[Units Sold]]*SalesDataTable[[#This Row],[Unit Price]]*SalesDataTable[[#This Row],[Discount %]]</f>
        <v>0</v>
      </c>
      <c r="R1208" s="8">
        <v>50.07</v>
      </c>
      <c r="S1208" s="8">
        <f t="shared" si="72"/>
        <v>204.98</v>
      </c>
      <c r="T1208" s="8">
        <f t="shared" si="73"/>
        <v>100.14</v>
      </c>
      <c r="U1208" s="8">
        <f t="shared" si="74"/>
        <v>104.83999999999999</v>
      </c>
      <c r="V1208" s="10">
        <f t="shared" si="75"/>
        <v>0.51146453312518292</v>
      </c>
    </row>
    <row r="1209" spans="1:22" ht="15.6" x14ac:dyDescent="0.3">
      <c r="A1209" s="3">
        <v>4701</v>
      </c>
      <c r="B1209" s="4">
        <v>46199</v>
      </c>
      <c r="C1209" s="5">
        <f>YEAR(SalesDataTable[[#This Row],[Order Date]])</f>
        <v>2026</v>
      </c>
      <c r="D1209" s="6" t="str">
        <f>"Q"&amp;ROUNDUP(MONTH(SalesDataTable[[#This Row],[Order Date]])/3,0)</f>
        <v>Q2</v>
      </c>
      <c r="E1209" s="5">
        <f>MONTH(SalesDataTable[[#This Row],[Order Date]])</f>
        <v>6</v>
      </c>
      <c r="F1209" s="6" t="str">
        <f>TEXT(SalesDataTable[[#This Row],[Order Date]],"MMM")</f>
        <v>Jun</v>
      </c>
      <c r="G1209" s="5" t="s">
        <v>20</v>
      </c>
      <c r="H1209" s="5" t="s">
        <v>21</v>
      </c>
      <c r="I1209" s="5" t="s">
        <v>28</v>
      </c>
      <c r="J1209" s="5" t="s">
        <v>36</v>
      </c>
      <c r="K1209" s="5" t="s">
        <v>24</v>
      </c>
      <c r="L1209" s="5" t="s">
        <v>25</v>
      </c>
      <c r="M1209" s="7">
        <v>8</v>
      </c>
      <c r="N1209" s="8">
        <v>82.47</v>
      </c>
      <c r="O1209" s="8">
        <f>SalesDataTable[[#This Row],[Units Sold]]*SalesDataTable[[#This Row],[Unit Price]]</f>
        <v>659.76</v>
      </c>
      <c r="P1209" s="9">
        <v>0.15</v>
      </c>
      <c r="Q1209" s="21">
        <f>SalesDataTable[[#This Row],[Units Sold]]*SalesDataTable[[#This Row],[Unit Price]]*SalesDataTable[[#This Row],[Discount %]]</f>
        <v>98.963999999999999</v>
      </c>
      <c r="R1209" s="8">
        <v>42.58</v>
      </c>
      <c r="S1209" s="8">
        <f t="shared" si="72"/>
        <v>560.79599999999994</v>
      </c>
      <c r="T1209" s="8">
        <f t="shared" si="73"/>
        <v>340.64</v>
      </c>
      <c r="U1209" s="8">
        <f t="shared" si="74"/>
        <v>220.15599999999995</v>
      </c>
      <c r="V1209" s="10">
        <f t="shared" si="75"/>
        <v>0.39257769313618496</v>
      </c>
    </row>
    <row r="1210" spans="1:22" ht="15.6" x14ac:dyDescent="0.3">
      <c r="A1210" s="3">
        <v>4805</v>
      </c>
      <c r="B1210" s="4">
        <v>46199</v>
      </c>
      <c r="C1210" s="5">
        <f>YEAR(SalesDataTable[[#This Row],[Order Date]])</f>
        <v>2026</v>
      </c>
      <c r="D1210" s="6" t="str">
        <f>"Q"&amp;ROUNDUP(MONTH(SalesDataTable[[#This Row],[Order Date]])/3,0)</f>
        <v>Q2</v>
      </c>
      <c r="E1210" s="5">
        <f>MONTH(SalesDataTable[[#This Row],[Order Date]])</f>
        <v>6</v>
      </c>
      <c r="F1210" s="6" t="str">
        <f>TEXT(SalesDataTable[[#This Row],[Order Date]],"MMM")</f>
        <v>Jun</v>
      </c>
      <c r="G1210" s="5" t="s">
        <v>31</v>
      </c>
      <c r="H1210" s="5" t="s">
        <v>59</v>
      </c>
      <c r="I1210" s="5" t="s">
        <v>22</v>
      </c>
      <c r="J1210" s="5" t="s">
        <v>23</v>
      </c>
      <c r="K1210" s="5" t="s">
        <v>43</v>
      </c>
      <c r="L1210" s="5" t="s">
        <v>71</v>
      </c>
      <c r="M1210" s="7">
        <v>1</v>
      </c>
      <c r="N1210" s="8">
        <v>121.44</v>
      </c>
      <c r="O1210" s="8">
        <f>SalesDataTable[[#This Row],[Units Sold]]*SalesDataTable[[#This Row],[Unit Price]]</f>
        <v>121.44</v>
      </c>
      <c r="P1210" s="9">
        <v>0</v>
      </c>
      <c r="Q1210" s="21">
        <f>SalesDataTable[[#This Row],[Units Sold]]*SalesDataTable[[#This Row],[Unit Price]]*SalesDataTable[[#This Row],[Discount %]]</f>
        <v>0</v>
      </c>
      <c r="R1210" s="8">
        <v>62.34</v>
      </c>
      <c r="S1210" s="8">
        <f t="shared" si="72"/>
        <v>121.44</v>
      </c>
      <c r="T1210" s="8">
        <f t="shared" si="73"/>
        <v>62.34</v>
      </c>
      <c r="U1210" s="8">
        <f t="shared" si="74"/>
        <v>59.099999999999994</v>
      </c>
      <c r="V1210" s="10">
        <f t="shared" si="75"/>
        <v>0.48666007905138337</v>
      </c>
    </row>
    <row r="1211" spans="1:22" ht="15.6" x14ac:dyDescent="0.3">
      <c r="A1211" s="3">
        <v>912</v>
      </c>
      <c r="B1211" s="4">
        <v>46200</v>
      </c>
      <c r="C1211" s="5">
        <f>YEAR(SalesDataTable[[#This Row],[Order Date]])</f>
        <v>2026</v>
      </c>
      <c r="D1211" s="6" t="str">
        <f>"Q"&amp;ROUNDUP(MONTH(SalesDataTable[[#This Row],[Order Date]])/3,0)</f>
        <v>Q2</v>
      </c>
      <c r="E1211" s="5">
        <f>MONTH(SalesDataTable[[#This Row],[Order Date]])</f>
        <v>6</v>
      </c>
      <c r="F1211" s="6" t="str">
        <f>TEXT(SalesDataTable[[#This Row],[Order Date]],"MMM")</f>
        <v>Jun</v>
      </c>
      <c r="G1211" s="5" t="s">
        <v>20</v>
      </c>
      <c r="H1211" s="5" t="s">
        <v>21</v>
      </c>
      <c r="I1211" s="5" t="s">
        <v>48</v>
      </c>
      <c r="J1211" s="5" t="s">
        <v>33</v>
      </c>
      <c r="K1211" s="5" t="s">
        <v>34</v>
      </c>
      <c r="L1211" s="5" t="s">
        <v>52</v>
      </c>
      <c r="M1211" s="7">
        <v>4</v>
      </c>
      <c r="N1211" s="8">
        <v>46.44</v>
      </c>
      <c r="O1211" s="8">
        <f>SalesDataTable[[#This Row],[Units Sold]]*SalesDataTable[[#This Row],[Unit Price]]</f>
        <v>185.76</v>
      </c>
      <c r="P1211" s="9">
        <v>0.05</v>
      </c>
      <c r="Q1211" s="21">
        <f>SalesDataTable[[#This Row],[Units Sold]]*SalesDataTable[[#This Row],[Unit Price]]*SalesDataTable[[#This Row],[Discount %]]</f>
        <v>9.2880000000000003</v>
      </c>
      <c r="R1211" s="8">
        <v>18.2</v>
      </c>
      <c r="S1211" s="8">
        <f t="shared" si="72"/>
        <v>176.47199999999998</v>
      </c>
      <c r="T1211" s="8">
        <f t="shared" si="73"/>
        <v>72.8</v>
      </c>
      <c r="U1211" s="8">
        <f t="shared" si="74"/>
        <v>103.67199999999998</v>
      </c>
      <c r="V1211" s="10">
        <f t="shared" si="75"/>
        <v>0.58746996690693143</v>
      </c>
    </row>
    <row r="1212" spans="1:22" ht="15.6" x14ac:dyDescent="0.3">
      <c r="A1212" s="3">
        <v>1837</v>
      </c>
      <c r="B1212" s="4">
        <v>46200</v>
      </c>
      <c r="C1212" s="5">
        <f>YEAR(SalesDataTable[[#This Row],[Order Date]])</f>
        <v>2026</v>
      </c>
      <c r="D1212" s="6" t="str">
        <f>"Q"&amp;ROUNDUP(MONTH(SalesDataTable[[#This Row],[Order Date]])/3,0)</f>
        <v>Q2</v>
      </c>
      <c r="E1212" s="5">
        <f>MONTH(SalesDataTable[[#This Row],[Order Date]])</f>
        <v>6</v>
      </c>
      <c r="F1212" s="6" t="str">
        <f>TEXT(SalesDataTable[[#This Row],[Order Date]],"MMM")</f>
        <v>Jun</v>
      </c>
      <c r="G1212" s="5" t="s">
        <v>20</v>
      </c>
      <c r="H1212" s="5" t="s">
        <v>21</v>
      </c>
      <c r="I1212" s="5" t="s">
        <v>48</v>
      </c>
      <c r="J1212" s="5" t="s">
        <v>36</v>
      </c>
      <c r="K1212" s="5" t="s">
        <v>43</v>
      </c>
      <c r="L1212" s="5" t="s">
        <v>49</v>
      </c>
      <c r="M1212" s="7">
        <v>2</v>
      </c>
      <c r="N1212" s="8">
        <v>194.13</v>
      </c>
      <c r="O1212" s="8">
        <f>SalesDataTable[[#This Row],[Units Sold]]*SalesDataTable[[#This Row],[Unit Price]]</f>
        <v>388.26</v>
      </c>
      <c r="P1212" s="9">
        <v>0.1</v>
      </c>
      <c r="Q1212" s="21">
        <f>SalesDataTable[[#This Row],[Units Sold]]*SalesDataTable[[#This Row],[Unit Price]]*SalesDataTable[[#This Row],[Discount %]]</f>
        <v>38.826000000000001</v>
      </c>
      <c r="R1212" s="8">
        <v>106.51</v>
      </c>
      <c r="S1212" s="8">
        <f t="shared" si="72"/>
        <v>349.43400000000003</v>
      </c>
      <c r="T1212" s="8">
        <f t="shared" si="73"/>
        <v>213.02</v>
      </c>
      <c r="U1212" s="8">
        <f t="shared" si="74"/>
        <v>136.41400000000002</v>
      </c>
      <c r="V1212" s="10">
        <f t="shared" si="75"/>
        <v>0.39038559499075648</v>
      </c>
    </row>
    <row r="1213" spans="1:22" ht="15.6" x14ac:dyDescent="0.3">
      <c r="A1213" s="3">
        <v>2216</v>
      </c>
      <c r="B1213" s="4">
        <v>46200</v>
      </c>
      <c r="C1213" s="5">
        <f>YEAR(SalesDataTable[[#This Row],[Order Date]])</f>
        <v>2026</v>
      </c>
      <c r="D1213" s="6" t="str">
        <f>"Q"&amp;ROUNDUP(MONTH(SalesDataTable[[#This Row],[Order Date]])/3,0)</f>
        <v>Q2</v>
      </c>
      <c r="E1213" s="5">
        <f>MONTH(SalesDataTable[[#This Row],[Order Date]])</f>
        <v>6</v>
      </c>
      <c r="F1213" s="6" t="str">
        <f>TEXT(SalesDataTable[[#This Row],[Order Date]],"MMM")</f>
        <v>Jun</v>
      </c>
      <c r="G1213" s="5" t="s">
        <v>20</v>
      </c>
      <c r="H1213" s="5" t="s">
        <v>56</v>
      </c>
      <c r="I1213" s="5" t="s">
        <v>22</v>
      </c>
      <c r="J1213" s="5" t="s">
        <v>36</v>
      </c>
      <c r="K1213" s="5" t="s">
        <v>24</v>
      </c>
      <c r="L1213" s="5" t="s">
        <v>25</v>
      </c>
      <c r="M1213" s="7">
        <v>4</v>
      </c>
      <c r="N1213" s="8">
        <v>81.86</v>
      </c>
      <c r="O1213" s="8">
        <f>SalesDataTable[[#This Row],[Units Sold]]*SalesDataTable[[#This Row],[Unit Price]]</f>
        <v>327.44</v>
      </c>
      <c r="P1213" s="9">
        <v>0.05</v>
      </c>
      <c r="Q1213" s="21">
        <f>SalesDataTable[[#This Row],[Units Sold]]*SalesDataTable[[#This Row],[Unit Price]]*SalesDataTable[[#This Row],[Discount %]]</f>
        <v>16.372</v>
      </c>
      <c r="R1213" s="8">
        <v>42.22</v>
      </c>
      <c r="S1213" s="8">
        <f t="shared" si="72"/>
        <v>311.06799999999998</v>
      </c>
      <c r="T1213" s="8">
        <f t="shared" si="73"/>
        <v>168.88</v>
      </c>
      <c r="U1213" s="8">
        <f t="shared" si="74"/>
        <v>142.18799999999999</v>
      </c>
      <c r="V1213" s="10">
        <f t="shared" si="75"/>
        <v>0.45709619761595532</v>
      </c>
    </row>
    <row r="1214" spans="1:22" ht="15.6" x14ac:dyDescent="0.3">
      <c r="A1214" s="3">
        <v>2451</v>
      </c>
      <c r="B1214" s="4">
        <v>46200</v>
      </c>
      <c r="C1214" s="5">
        <f>YEAR(SalesDataTable[[#This Row],[Order Date]])</f>
        <v>2026</v>
      </c>
      <c r="D1214" s="6" t="str">
        <f>"Q"&amp;ROUNDUP(MONTH(SalesDataTable[[#This Row],[Order Date]])/3,0)</f>
        <v>Q2</v>
      </c>
      <c r="E1214" s="5">
        <f>MONTH(SalesDataTable[[#This Row],[Order Date]])</f>
        <v>6</v>
      </c>
      <c r="F1214" s="6" t="str">
        <f>TEXT(SalesDataTable[[#This Row],[Order Date]],"MMM")</f>
        <v>Jun</v>
      </c>
      <c r="G1214" s="5" t="s">
        <v>20</v>
      </c>
      <c r="H1214" s="5" t="s">
        <v>56</v>
      </c>
      <c r="I1214" s="5" t="s">
        <v>28</v>
      </c>
      <c r="J1214" s="5" t="s">
        <v>36</v>
      </c>
      <c r="K1214" s="5" t="s">
        <v>34</v>
      </c>
      <c r="L1214" s="5" t="s">
        <v>68</v>
      </c>
      <c r="M1214" s="7">
        <v>4</v>
      </c>
      <c r="N1214" s="8">
        <v>162.61000000000001</v>
      </c>
      <c r="O1214" s="8">
        <f>SalesDataTable[[#This Row],[Units Sold]]*SalesDataTable[[#This Row],[Unit Price]]</f>
        <v>650.44000000000005</v>
      </c>
      <c r="P1214" s="9">
        <v>0.05</v>
      </c>
      <c r="Q1214" s="21">
        <f>SalesDataTable[[#This Row],[Units Sold]]*SalesDataTable[[#This Row],[Unit Price]]*SalesDataTable[[#This Row],[Discount %]]</f>
        <v>32.522000000000006</v>
      </c>
      <c r="R1214" s="8">
        <v>88.64</v>
      </c>
      <c r="S1214" s="8">
        <f t="shared" si="72"/>
        <v>617.91800000000001</v>
      </c>
      <c r="T1214" s="8">
        <f t="shared" si="73"/>
        <v>354.56</v>
      </c>
      <c r="U1214" s="8">
        <f t="shared" si="74"/>
        <v>263.358</v>
      </c>
      <c r="V1214" s="10">
        <f t="shared" si="75"/>
        <v>0.4262021821665658</v>
      </c>
    </row>
    <row r="1215" spans="1:22" ht="15.6" x14ac:dyDescent="0.3">
      <c r="A1215" s="3">
        <v>2874</v>
      </c>
      <c r="B1215" s="4">
        <v>46200</v>
      </c>
      <c r="C1215" s="5">
        <f>YEAR(SalesDataTable[[#This Row],[Order Date]])</f>
        <v>2026</v>
      </c>
      <c r="D1215" s="6" t="str">
        <f>"Q"&amp;ROUNDUP(MONTH(SalesDataTable[[#This Row],[Order Date]])/3,0)</f>
        <v>Q2</v>
      </c>
      <c r="E1215" s="5">
        <f>MONTH(SalesDataTable[[#This Row],[Order Date]])</f>
        <v>6</v>
      </c>
      <c r="F1215" s="6" t="str">
        <f>TEXT(SalesDataTable[[#This Row],[Order Date]],"MMM")</f>
        <v>Jun</v>
      </c>
      <c r="G1215" s="5" t="s">
        <v>26</v>
      </c>
      <c r="H1215" s="5" t="s">
        <v>63</v>
      </c>
      <c r="I1215" s="5" t="s">
        <v>39</v>
      </c>
      <c r="J1215" s="5" t="s">
        <v>33</v>
      </c>
      <c r="K1215" s="5" t="s">
        <v>24</v>
      </c>
      <c r="L1215" s="5" t="s">
        <v>46</v>
      </c>
      <c r="M1215" s="7">
        <v>1</v>
      </c>
      <c r="N1215" s="8">
        <v>40.26</v>
      </c>
      <c r="O1215" s="8">
        <f>SalesDataTable[[#This Row],[Units Sold]]*SalesDataTable[[#This Row],[Unit Price]]</f>
        <v>40.26</v>
      </c>
      <c r="P1215" s="9">
        <v>0</v>
      </c>
      <c r="Q1215" s="21">
        <f>SalesDataTable[[#This Row],[Units Sold]]*SalesDataTable[[#This Row],[Unit Price]]*SalesDataTable[[#This Row],[Discount %]]</f>
        <v>0</v>
      </c>
      <c r="R1215" s="8">
        <v>16.62</v>
      </c>
      <c r="S1215" s="8">
        <f t="shared" si="72"/>
        <v>40.26</v>
      </c>
      <c r="T1215" s="8">
        <f t="shared" si="73"/>
        <v>16.62</v>
      </c>
      <c r="U1215" s="8">
        <f t="shared" si="74"/>
        <v>23.639999999999997</v>
      </c>
      <c r="V1215" s="10">
        <f t="shared" si="75"/>
        <v>0.58718330849478384</v>
      </c>
    </row>
    <row r="1216" spans="1:22" ht="15.6" x14ac:dyDescent="0.3">
      <c r="A1216" s="3">
        <v>2885</v>
      </c>
      <c r="B1216" s="4">
        <v>46200</v>
      </c>
      <c r="C1216" s="5">
        <f>YEAR(SalesDataTable[[#This Row],[Order Date]])</f>
        <v>2026</v>
      </c>
      <c r="D1216" s="6" t="str">
        <f>"Q"&amp;ROUNDUP(MONTH(SalesDataTable[[#This Row],[Order Date]])/3,0)</f>
        <v>Q2</v>
      </c>
      <c r="E1216" s="5">
        <f>MONTH(SalesDataTable[[#This Row],[Order Date]])</f>
        <v>6</v>
      </c>
      <c r="F1216" s="6" t="str">
        <f>TEXT(SalesDataTable[[#This Row],[Order Date]],"MMM")</f>
        <v>Jun</v>
      </c>
      <c r="G1216" s="5" t="s">
        <v>20</v>
      </c>
      <c r="H1216" s="5" t="s">
        <v>21</v>
      </c>
      <c r="I1216" s="5" t="s">
        <v>22</v>
      </c>
      <c r="J1216" s="5" t="s">
        <v>36</v>
      </c>
      <c r="K1216" s="5" t="s">
        <v>34</v>
      </c>
      <c r="L1216" s="5" t="s">
        <v>52</v>
      </c>
      <c r="M1216" s="7">
        <v>1</v>
      </c>
      <c r="N1216" s="8">
        <v>47.23</v>
      </c>
      <c r="O1216" s="8">
        <f>SalesDataTable[[#This Row],[Units Sold]]*SalesDataTable[[#This Row],[Unit Price]]</f>
        <v>47.23</v>
      </c>
      <c r="P1216" s="9">
        <v>0.1</v>
      </c>
      <c r="Q1216" s="21">
        <f>SalesDataTable[[#This Row],[Units Sold]]*SalesDataTable[[#This Row],[Unit Price]]*SalesDataTable[[#This Row],[Discount %]]</f>
        <v>4.7229999999999999</v>
      </c>
      <c r="R1216" s="8">
        <v>17.829999999999998</v>
      </c>
      <c r="S1216" s="8">
        <f t="shared" si="72"/>
        <v>42.506999999999998</v>
      </c>
      <c r="T1216" s="8">
        <f t="shared" si="73"/>
        <v>17.829999999999998</v>
      </c>
      <c r="U1216" s="8">
        <f t="shared" si="74"/>
        <v>24.677</v>
      </c>
      <c r="V1216" s="10">
        <f t="shared" si="75"/>
        <v>0.58053967581810062</v>
      </c>
    </row>
    <row r="1217" spans="1:22" ht="15.6" x14ac:dyDescent="0.3">
      <c r="A1217" s="3">
        <v>3014</v>
      </c>
      <c r="B1217" s="4">
        <v>46200</v>
      </c>
      <c r="C1217" s="5">
        <f>YEAR(SalesDataTable[[#This Row],[Order Date]])</f>
        <v>2026</v>
      </c>
      <c r="D1217" s="6" t="str">
        <f>"Q"&amp;ROUNDUP(MONTH(SalesDataTable[[#This Row],[Order Date]])/3,0)</f>
        <v>Q2</v>
      </c>
      <c r="E1217" s="5">
        <f>MONTH(SalesDataTable[[#This Row],[Order Date]])</f>
        <v>6</v>
      </c>
      <c r="F1217" s="6" t="str">
        <f>TEXT(SalesDataTable[[#This Row],[Order Date]],"MMM")</f>
        <v>Jun</v>
      </c>
      <c r="G1217" s="5" t="s">
        <v>31</v>
      </c>
      <c r="H1217" s="5" t="s">
        <v>59</v>
      </c>
      <c r="I1217" s="5" t="s">
        <v>22</v>
      </c>
      <c r="J1217" s="5" t="s">
        <v>33</v>
      </c>
      <c r="K1217" s="5" t="s">
        <v>54</v>
      </c>
      <c r="L1217" s="5" t="s">
        <v>65</v>
      </c>
      <c r="M1217" s="7">
        <v>1</v>
      </c>
      <c r="N1217" s="8">
        <v>50.13</v>
      </c>
      <c r="O1217" s="8">
        <f>SalesDataTable[[#This Row],[Units Sold]]*SalesDataTable[[#This Row],[Unit Price]]</f>
        <v>50.13</v>
      </c>
      <c r="P1217" s="9">
        <v>0.15</v>
      </c>
      <c r="Q1217" s="21">
        <f>SalesDataTable[[#This Row],[Units Sold]]*SalesDataTable[[#This Row],[Unit Price]]*SalesDataTable[[#This Row],[Discount %]]</f>
        <v>7.5194999999999999</v>
      </c>
      <c r="R1217" s="8">
        <v>22.22</v>
      </c>
      <c r="S1217" s="8">
        <f t="shared" si="72"/>
        <v>42.610500000000002</v>
      </c>
      <c r="T1217" s="8">
        <f t="shared" si="73"/>
        <v>22.22</v>
      </c>
      <c r="U1217" s="8">
        <f t="shared" si="74"/>
        <v>20.390500000000003</v>
      </c>
      <c r="V1217" s="10">
        <f t="shared" si="75"/>
        <v>0.47853228664296366</v>
      </c>
    </row>
    <row r="1218" spans="1:22" ht="15.6" x14ac:dyDescent="0.3">
      <c r="A1218" s="3">
        <v>3273</v>
      </c>
      <c r="B1218" s="4">
        <v>46200</v>
      </c>
      <c r="C1218" s="5">
        <f>YEAR(SalesDataTable[[#This Row],[Order Date]])</f>
        <v>2026</v>
      </c>
      <c r="D1218" s="6" t="str">
        <f>"Q"&amp;ROUNDUP(MONTH(SalesDataTable[[#This Row],[Order Date]])/3,0)</f>
        <v>Q2</v>
      </c>
      <c r="E1218" s="5">
        <f>MONTH(SalesDataTable[[#This Row],[Order Date]])</f>
        <v>6</v>
      </c>
      <c r="F1218" s="6" t="str">
        <f>TEXT(SalesDataTable[[#This Row],[Order Date]],"MMM")</f>
        <v>Jun</v>
      </c>
      <c r="G1218" s="5" t="s">
        <v>31</v>
      </c>
      <c r="H1218" s="5" t="s">
        <v>38</v>
      </c>
      <c r="I1218" s="5" t="s">
        <v>22</v>
      </c>
      <c r="J1218" s="5" t="s">
        <v>36</v>
      </c>
      <c r="K1218" s="5" t="s">
        <v>43</v>
      </c>
      <c r="L1218" s="5" t="s">
        <v>44</v>
      </c>
      <c r="M1218" s="7">
        <v>2</v>
      </c>
      <c r="N1218" s="8">
        <v>345.82</v>
      </c>
      <c r="O1218" s="8">
        <f>SalesDataTable[[#This Row],[Units Sold]]*SalesDataTable[[#This Row],[Unit Price]]</f>
        <v>691.64</v>
      </c>
      <c r="P1218" s="9">
        <v>0.05</v>
      </c>
      <c r="Q1218" s="21">
        <f>SalesDataTable[[#This Row],[Units Sold]]*SalesDataTable[[#This Row],[Unit Price]]*SalesDataTable[[#This Row],[Discount %]]</f>
        <v>34.582000000000001</v>
      </c>
      <c r="R1218" s="8">
        <v>196.24</v>
      </c>
      <c r="S1218" s="8">
        <f t="shared" ref="S1218:S1281" si="76">M1218*N1218*(1-P1218)</f>
        <v>657.05799999999999</v>
      </c>
      <c r="T1218" s="8">
        <f t="shared" ref="T1218:T1281" si="77">M1218*R1218</f>
        <v>392.48</v>
      </c>
      <c r="U1218" s="8">
        <f t="shared" ref="U1218:U1281" si="78">S1218-T1218</f>
        <v>264.57799999999997</v>
      </c>
      <c r="V1218" s="10">
        <f t="shared" ref="V1218:V1281" si="79">IFERROR(U1218/S1218,0)</f>
        <v>0.40267069269379563</v>
      </c>
    </row>
    <row r="1219" spans="1:22" ht="15.6" x14ac:dyDescent="0.3">
      <c r="A1219" s="3">
        <v>5041</v>
      </c>
      <c r="B1219" s="4">
        <v>46200</v>
      </c>
      <c r="C1219" s="5">
        <f>YEAR(SalesDataTable[[#This Row],[Order Date]])</f>
        <v>2026</v>
      </c>
      <c r="D1219" s="6" t="str">
        <f>"Q"&amp;ROUNDUP(MONTH(SalesDataTable[[#This Row],[Order Date]])/3,0)</f>
        <v>Q2</v>
      </c>
      <c r="E1219" s="5">
        <f>MONTH(SalesDataTable[[#This Row],[Order Date]])</f>
        <v>6</v>
      </c>
      <c r="F1219" s="6" t="str">
        <f>TEXT(SalesDataTable[[#This Row],[Order Date]],"MMM")</f>
        <v>Jun</v>
      </c>
      <c r="G1219" s="5" t="s">
        <v>20</v>
      </c>
      <c r="H1219" s="5" t="s">
        <v>70</v>
      </c>
      <c r="I1219" s="5" t="s">
        <v>39</v>
      </c>
      <c r="J1219" s="5" t="s">
        <v>33</v>
      </c>
      <c r="K1219" s="5" t="s">
        <v>43</v>
      </c>
      <c r="L1219" s="5" t="s">
        <v>71</v>
      </c>
      <c r="M1219" s="7">
        <v>1</v>
      </c>
      <c r="N1219" s="8">
        <v>126.12</v>
      </c>
      <c r="O1219" s="8">
        <f>SalesDataTable[[#This Row],[Units Sold]]*SalesDataTable[[#This Row],[Unit Price]]</f>
        <v>126.12</v>
      </c>
      <c r="P1219" s="9">
        <v>0</v>
      </c>
      <c r="Q1219" s="21">
        <f>SalesDataTable[[#This Row],[Units Sold]]*SalesDataTable[[#This Row],[Unit Price]]*SalesDataTable[[#This Row],[Discount %]]</f>
        <v>0</v>
      </c>
      <c r="R1219" s="8">
        <v>62.18</v>
      </c>
      <c r="S1219" s="8">
        <f t="shared" si="76"/>
        <v>126.12</v>
      </c>
      <c r="T1219" s="8">
        <f t="shared" si="77"/>
        <v>62.18</v>
      </c>
      <c r="U1219" s="8">
        <f t="shared" si="78"/>
        <v>63.940000000000005</v>
      </c>
      <c r="V1219" s="10">
        <f t="shared" si="79"/>
        <v>0.50697748176339996</v>
      </c>
    </row>
    <row r="1220" spans="1:22" ht="15.6" x14ac:dyDescent="0.3">
      <c r="A1220" s="3">
        <v>312</v>
      </c>
      <c r="B1220" s="4">
        <v>46201</v>
      </c>
      <c r="C1220" s="5">
        <f>YEAR(SalesDataTable[[#This Row],[Order Date]])</f>
        <v>2026</v>
      </c>
      <c r="D1220" s="6" t="str">
        <f>"Q"&amp;ROUNDUP(MONTH(SalesDataTable[[#This Row],[Order Date]])/3,0)</f>
        <v>Q2</v>
      </c>
      <c r="E1220" s="5">
        <f>MONTH(SalesDataTable[[#This Row],[Order Date]])</f>
        <v>6</v>
      </c>
      <c r="F1220" s="6" t="str">
        <f>TEXT(SalesDataTable[[#This Row],[Order Date]],"MMM")</f>
        <v>Jun</v>
      </c>
      <c r="G1220" s="5" t="s">
        <v>40</v>
      </c>
      <c r="H1220" s="5" t="s">
        <v>51</v>
      </c>
      <c r="I1220" s="5" t="s">
        <v>48</v>
      </c>
      <c r="J1220" s="5" t="s">
        <v>23</v>
      </c>
      <c r="K1220" s="5" t="s">
        <v>54</v>
      </c>
      <c r="L1220" s="5" t="s">
        <v>62</v>
      </c>
      <c r="M1220" s="7">
        <v>1</v>
      </c>
      <c r="N1220" s="8">
        <v>36</v>
      </c>
      <c r="O1220" s="8">
        <f>SalesDataTable[[#This Row],[Units Sold]]*SalesDataTable[[#This Row],[Unit Price]]</f>
        <v>36</v>
      </c>
      <c r="P1220" s="9">
        <v>0</v>
      </c>
      <c r="Q1220" s="21">
        <f>SalesDataTable[[#This Row],[Units Sold]]*SalesDataTable[[#This Row],[Unit Price]]*SalesDataTable[[#This Row],[Discount %]]</f>
        <v>0</v>
      </c>
      <c r="R1220" s="8">
        <v>13.95</v>
      </c>
      <c r="S1220" s="8">
        <f t="shared" si="76"/>
        <v>36</v>
      </c>
      <c r="T1220" s="8">
        <f t="shared" si="77"/>
        <v>13.95</v>
      </c>
      <c r="U1220" s="8">
        <f t="shared" si="78"/>
        <v>22.05</v>
      </c>
      <c r="V1220" s="10">
        <f t="shared" si="79"/>
        <v>0.61250000000000004</v>
      </c>
    </row>
    <row r="1221" spans="1:22" ht="15.6" x14ac:dyDescent="0.3">
      <c r="A1221" s="3">
        <v>647</v>
      </c>
      <c r="B1221" s="4">
        <v>46201</v>
      </c>
      <c r="C1221" s="5">
        <f>YEAR(SalesDataTable[[#This Row],[Order Date]])</f>
        <v>2026</v>
      </c>
      <c r="D1221" s="6" t="str">
        <f>"Q"&amp;ROUNDUP(MONTH(SalesDataTable[[#This Row],[Order Date]])/3,0)</f>
        <v>Q2</v>
      </c>
      <c r="E1221" s="5">
        <f>MONTH(SalesDataTable[[#This Row],[Order Date]])</f>
        <v>6</v>
      </c>
      <c r="F1221" s="6" t="str">
        <f>TEXT(SalesDataTable[[#This Row],[Order Date]],"MMM")</f>
        <v>Jun</v>
      </c>
      <c r="G1221" s="5" t="s">
        <v>20</v>
      </c>
      <c r="H1221" s="5" t="s">
        <v>21</v>
      </c>
      <c r="I1221" s="5" t="s">
        <v>22</v>
      </c>
      <c r="J1221" s="5" t="s">
        <v>23</v>
      </c>
      <c r="K1221" s="5" t="s">
        <v>34</v>
      </c>
      <c r="L1221" s="5" t="s">
        <v>68</v>
      </c>
      <c r="M1221" s="7">
        <v>1</v>
      </c>
      <c r="N1221" s="8">
        <v>162.25</v>
      </c>
      <c r="O1221" s="8">
        <f>SalesDataTable[[#This Row],[Units Sold]]*SalesDataTable[[#This Row],[Unit Price]]</f>
        <v>162.25</v>
      </c>
      <c r="P1221" s="9">
        <v>0.05</v>
      </c>
      <c r="Q1221" s="21">
        <f>SalesDataTable[[#This Row],[Units Sold]]*SalesDataTable[[#This Row],[Unit Price]]*SalesDataTable[[#This Row],[Discount %]]</f>
        <v>8.1125000000000007</v>
      </c>
      <c r="R1221" s="8">
        <v>89.28</v>
      </c>
      <c r="S1221" s="8">
        <f t="shared" si="76"/>
        <v>154.13749999999999</v>
      </c>
      <c r="T1221" s="8">
        <f t="shared" si="77"/>
        <v>89.28</v>
      </c>
      <c r="U1221" s="8">
        <f t="shared" si="78"/>
        <v>64.857499999999987</v>
      </c>
      <c r="V1221" s="10">
        <f t="shared" si="79"/>
        <v>0.42077690373854509</v>
      </c>
    </row>
    <row r="1222" spans="1:22" ht="15.6" x14ac:dyDescent="0.3">
      <c r="A1222" s="3">
        <v>708</v>
      </c>
      <c r="B1222" s="4">
        <v>46201</v>
      </c>
      <c r="C1222" s="5">
        <f>YEAR(SalesDataTable[[#This Row],[Order Date]])</f>
        <v>2026</v>
      </c>
      <c r="D1222" s="6" t="str">
        <f>"Q"&amp;ROUNDUP(MONTH(SalesDataTable[[#This Row],[Order Date]])/3,0)</f>
        <v>Q2</v>
      </c>
      <c r="E1222" s="5">
        <f>MONTH(SalesDataTable[[#This Row],[Order Date]])</f>
        <v>6</v>
      </c>
      <c r="F1222" s="6" t="str">
        <f>TEXT(SalesDataTable[[#This Row],[Order Date]],"MMM")</f>
        <v>Jun</v>
      </c>
      <c r="G1222" s="5" t="s">
        <v>26</v>
      </c>
      <c r="H1222" s="5" t="s">
        <v>61</v>
      </c>
      <c r="I1222" s="5" t="s">
        <v>22</v>
      </c>
      <c r="J1222" s="5" t="s">
        <v>23</v>
      </c>
      <c r="K1222" s="5" t="s">
        <v>29</v>
      </c>
      <c r="L1222" s="5" t="s">
        <v>57</v>
      </c>
      <c r="M1222" s="7">
        <v>1</v>
      </c>
      <c r="N1222" s="8">
        <v>150.44</v>
      </c>
      <c r="O1222" s="8">
        <f>SalesDataTable[[#This Row],[Units Sold]]*SalesDataTable[[#This Row],[Unit Price]]</f>
        <v>150.44</v>
      </c>
      <c r="P1222" s="9">
        <v>0</v>
      </c>
      <c r="Q1222" s="21">
        <f>SalesDataTable[[#This Row],[Units Sold]]*SalesDataTable[[#This Row],[Unit Price]]*SalesDataTable[[#This Row],[Discount %]]</f>
        <v>0</v>
      </c>
      <c r="R1222" s="8">
        <v>80.5</v>
      </c>
      <c r="S1222" s="8">
        <f t="shared" si="76"/>
        <v>150.44</v>
      </c>
      <c r="T1222" s="8">
        <f t="shared" si="77"/>
        <v>80.5</v>
      </c>
      <c r="U1222" s="8">
        <f t="shared" si="78"/>
        <v>69.94</v>
      </c>
      <c r="V1222" s="10">
        <f t="shared" si="79"/>
        <v>0.46490295134272797</v>
      </c>
    </row>
    <row r="1223" spans="1:22" ht="15.6" x14ac:dyDescent="0.3">
      <c r="A1223" s="3">
        <v>886</v>
      </c>
      <c r="B1223" s="4">
        <v>46201</v>
      </c>
      <c r="C1223" s="5">
        <f>YEAR(SalesDataTable[[#This Row],[Order Date]])</f>
        <v>2026</v>
      </c>
      <c r="D1223" s="6" t="str">
        <f>"Q"&amp;ROUNDUP(MONTH(SalesDataTable[[#This Row],[Order Date]])/3,0)</f>
        <v>Q2</v>
      </c>
      <c r="E1223" s="5">
        <f>MONTH(SalesDataTable[[#This Row],[Order Date]])</f>
        <v>6</v>
      </c>
      <c r="F1223" s="6" t="str">
        <f>TEXT(SalesDataTable[[#This Row],[Order Date]],"MMM")</f>
        <v>Jun</v>
      </c>
      <c r="G1223" s="5" t="s">
        <v>20</v>
      </c>
      <c r="H1223" s="5" t="s">
        <v>21</v>
      </c>
      <c r="I1223" s="5" t="s">
        <v>39</v>
      </c>
      <c r="J1223" s="5" t="s">
        <v>36</v>
      </c>
      <c r="K1223" s="5" t="s">
        <v>43</v>
      </c>
      <c r="L1223" s="5" t="s">
        <v>71</v>
      </c>
      <c r="M1223" s="7">
        <v>2</v>
      </c>
      <c r="N1223" s="8">
        <v>126.17</v>
      </c>
      <c r="O1223" s="8">
        <f>SalesDataTable[[#This Row],[Units Sold]]*SalesDataTable[[#This Row],[Unit Price]]</f>
        <v>252.34</v>
      </c>
      <c r="P1223" s="9">
        <v>0.05</v>
      </c>
      <c r="Q1223" s="21">
        <f>SalesDataTable[[#This Row],[Units Sold]]*SalesDataTable[[#This Row],[Unit Price]]*SalesDataTable[[#This Row],[Discount %]]</f>
        <v>12.617000000000001</v>
      </c>
      <c r="R1223" s="8">
        <v>61.13</v>
      </c>
      <c r="S1223" s="8">
        <f t="shared" si="76"/>
        <v>239.72299999999998</v>
      </c>
      <c r="T1223" s="8">
        <f t="shared" si="77"/>
        <v>122.26</v>
      </c>
      <c r="U1223" s="8">
        <f t="shared" si="78"/>
        <v>117.46299999999998</v>
      </c>
      <c r="V1223" s="10">
        <f t="shared" si="79"/>
        <v>0.48999470221881081</v>
      </c>
    </row>
    <row r="1224" spans="1:22" ht="15.6" x14ac:dyDescent="0.3">
      <c r="A1224" s="3">
        <v>944</v>
      </c>
      <c r="B1224" s="4">
        <v>46201</v>
      </c>
      <c r="C1224" s="5">
        <f>YEAR(SalesDataTable[[#This Row],[Order Date]])</f>
        <v>2026</v>
      </c>
      <c r="D1224" s="6" t="str">
        <f>"Q"&amp;ROUNDUP(MONTH(SalesDataTable[[#This Row],[Order Date]])/3,0)</f>
        <v>Q2</v>
      </c>
      <c r="E1224" s="5">
        <f>MONTH(SalesDataTable[[#This Row],[Order Date]])</f>
        <v>6</v>
      </c>
      <c r="F1224" s="6" t="str">
        <f>TEXT(SalesDataTable[[#This Row],[Order Date]],"MMM")</f>
        <v>Jun</v>
      </c>
      <c r="G1224" s="5" t="s">
        <v>40</v>
      </c>
      <c r="H1224" s="5" t="s">
        <v>51</v>
      </c>
      <c r="I1224" s="5" t="s">
        <v>48</v>
      </c>
      <c r="J1224" s="5" t="s">
        <v>23</v>
      </c>
      <c r="K1224" s="5" t="s">
        <v>43</v>
      </c>
      <c r="L1224" s="5" t="s">
        <v>60</v>
      </c>
      <c r="M1224" s="7">
        <v>2</v>
      </c>
      <c r="N1224" s="8">
        <v>83.72</v>
      </c>
      <c r="O1224" s="8">
        <f>SalesDataTable[[#This Row],[Units Sold]]*SalesDataTable[[#This Row],[Unit Price]]</f>
        <v>167.44</v>
      </c>
      <c r="P1224" s="9">
        <v>0</v>
      </c>
      <c r="Q1224" s="21">
        <f>SalesDataTable[[#This Row],[Units Sold]]*SalesDataTable[[#This Row],[Unit Price]]*SalesDataTable[[#This Row],[Discount %]]</f>
        <v>0</v>
      </c>
      <c r="R1224" s="8">
        <v>38.96</v>
      </c>
      <c r="S1224" s="8">
        <f t="shared" si="76"/>
        <v>167.44</v>
      </c>
      <c r="T1224" s="8">
        <f t="shared" si="77"/>
        <v>77.92</v>
      </c>
      <c r="U1224" s="8">
        <f t="shared" si="78"/>
        <v>89.52</v>
      </c>
      <c r="V1224" s="10">
        <f t="shared" si="79"/>
        <v>0.53463927376970855</v>
      </c>
    </row>
    <row r="1225" spans="1:22" ht="15.6" x14ac:dyDescent="0.3">
      <c r="A1225" s="3">
        <v>1050</v>
      </c>
      <c r="B1225" s="4">
        <v>46201</v>
      </c>
      <c r="C1225" s="5">
        <f>YEAR(SalesDataTable[[#This Row],[Order Date]])</f>
        <v>2026</v>
      </c>
      <c r="D1225" s="6" t="str">
        <f>"Q"&amp;ROUNDUP(MONTH(SalesDataTable[[#This Row],[Order Date]])/3,0)</f>
        <v>Q2</v>
      </c>
      <c r="E1225" s="5">
        <f>MONTH(SalesDataTable[[#This Row],[Order Date]])</f>
        <v>6</v>
      </c>
      <c r="F1225" s="6" t="str">
        <f>TEXT(SalesDataTable[[#This Row],[Order Date]],"MMM")</f>
        <v>Jun</v>
      </c>
      <c r="G1225" s="5" t="s">
        <v>40</v>
      </c>
      <c r="H1225" s="5" t="s">
        <v>53</v>
      </c>
      <c r="I1225" s="5" t="s">
        <v>48</v>
      </c>
      <c r="J1225" s="5" t="s">
        <v>33</v>
      </c>
      <c r="K1225" s="5" t="s">
        <v>29</v>
      </c>
      <c r="L1225" s="5" t="s">
        <v>66</v>
      </c>
      <c r="M1225" s="7">
        <v>1</v>
      </c>
      <c r="N1225" s="8">
        <v>70.58</v>
      </c>
      <c r="O1225" s="8">
        <f>SalesDataTable[[#This Row],[Units Sold]]*SalesDataTable[[#This Row],[Unit Price]]</f>
        <v>70.58</v>
      </c>
      <c r="P1225" s="9">
        <v>0</v>
      </c>
      <c r="Q1225" s="21">
        <f>SalesDataTable[[#This Row],[Units Sold]]*SalesDataTable[[#This Row],[Unit Price]]*SalesDataTable[[#This Row],[Discount %]]</f>
        <v>0</v>
      </c>
      <c r="R1225" s="8">
        <v>32.78</v>
      </c>
      <c r="S1225" s="8">
        <f t="shared" si="76"/>
        <v>70.58</v>
      </c>
      <c r="T1225" s="8">
        <f t="shared" si="77"/>
        <v>32.78</v>
      </c>
      <c r="U1225" s="8">
        <f t="shared" si="78"/>
        <v>37.799999999999997</v>
      </c>
      <c r="V1225" s="10">
        <f t="shared" si="79"/>
        <v>0.53556248228960046</v>
      </c>
    </row>
    <row r="1226" spans="1:22" ht="15.6" x14ac:dyDescent="0.3">
      <c r="A1226" s="3">
        <v>1677</v>
      </c>
      <c r="B1226" s="4">
        <v>46201</v>
      </c>
      <c r="C1226" s="5">
        <f>YEAR(SalesDataTable[[#This Row],[Order Date]])</f>
        <v>2026</v>
      </c>
      <c r="D1226" s="6" t="str">
        <f>"Q"&amp;ROUNDUP(MONTH(SalesDataTable[[#This Row],[Order Date]])/3,0)</f>
        <v>Q2</v>
      </c>
      <c r="E1226" s="5">
        <f>MONTH(SalesDataTable[[#This Row],[Order Date]])</f>
        <v>6</v>
      </c>
      <c r="F1226" s="6" t="str">
        <f>TEXT(SalesDataTable[[#This Row],[Order Date]],"MMM")</f>
        <v>Jun</v>
      </c>
      <c r="G1226" s="5" t="s">
        <v>40</v>
      </c>
      <c r="H1226" s="5" t="s">
        <v>67</v>
      </c>
      <c r="I1226" s="5" t="s">
        <v>28</v>
      </c>
      <c r="J1226" s="5" t="s">
        <v>36</v>
      </c>
      <c r="K1226" s="5" t="s">
        <v>43</v>
      </c>
      <c r="L1226" s="5" t="s">
        <v>60</v>
      </c>
      <c r="M1226" s="7">
        <v>5</v>
      </c>
      <c r="N1226" s="8">
        <v>81.96</v>
      </c>
      <c r="O1226" s="8">
        <f>SalesDataTable[[#This Row],[Units Sold]]*SalesDataTable[[#This Row],[Unit Price]]</f>
        <v>409.79999999999995</v>
      </c>
      <c r="P1226" s="9">
        <v>0.05</v>
      </c>
      <c r="Q1226" s="21">
        <f>SalesDataTable[[#This Row],[Units Sold]]*SalesDataTable[[#This Row],[Unit Price]]*SalesDataTable[[#This Row],[Discount %]]</f>
        <v>20.49</v>
      </c>
      <c r="R1226" s="8">
        <v>39.130000000000003</v>
      </c>
      <c r="S1226" s="8">
        <f t="shared" si="76"/>
        <v>389.30999999999995</v>
      </c>
      <c r="T1226" s="8">
        <f t="shared" si="77"/>
        <v>195.65</v>
      </c>
      <c r="U1226" s="8">
        <f t="shared" si="78"/>
        <v>193.65999999999994</v>
      </c>
      <c r="V1226" s="10">
        <f t="shared" si="79"/>
        <v>0.497444196141892</v>
      </c>
    </row>
    <row r="1227" spans="1:22" ht="15.6" x14ac:dyDescent="0.3">
      <c r="A1227" s="3">
        <v>2109</v>
      </c>
      <c r="B1227" s="4">
        <v>46201</v>
      </c>
      <c r="C1227" s="5">
        <f>YEAR(SalesDataTable[[#This Row],[Order Date]])</f>
        <v>2026</v>
      </c>
      <c r="D1227" s="6" t="str">
        <f>"Q"&amp;ROUNDUP(MONTH(SalesDataTable[[#This Row],[Order Date]])/3,0)</f>
        <v>Q2</v>
      </c>
      <c r="E1227" s="5">
        <f>MONTH(SalesDataTable[[#This Row],[Order Date]])</f>
        <v>6</v>
      </c>
      <c r="F1227" s="6" t="str">
        <f>TEXT(SalesDataTable[[#This Row],[Order Date]],"MMM")</f>
        <v>Jun</v>
      </c>
      <c r="G1227" s="5" t="s">
        <v>26</v>
      </c>
      <c r="H1227" s="5" t="s">
        <v>69</v>
      </c>
      <c r="I1227" s="5" t="s">
        <v>22</v>
      </c>
      <c r="J1227" s="5" t="s">
        <v>33</v>
      </c>
      <c r="K1227" s="5" t="s">
        <v>24</v>
      </c>
      <c r="L1227" s="5" t="s">
        <v>46</v>
      </c>
      <c r="M1227" s="7">
        <v>1</v>
      </c>
      <c r="N1227" s="8">
        <v>40.67</v>
      </c>
      <c r="O1227" s="8">
        <f>SalesDataTable[[#This Row],[Units Sold]]*SalesDataTable[[#This Row],[Unit Price]]</f>
        <v>40.67</v>
      </c>
      <c r="P1227" s="9">
        <v>0</v>
      </c>
      <c r="Q1227" s="21">
        <f>SalesDataTable[[#This Row],[Units Sold]]*SalesDataTable[[#This Row],[Unit Price]]*SalesDataTable[[#This Row],[Discount %]]</f>
        <v>0</v>
      </c>
      <c r="R1227" s="8">
        <v>16.5</v>
      </c>
      <c r="S1227" s="8">
        <f t="shared" si="76"/>
        <v>40.67</v>
      </c>
      <c r="T1227" s="8">
        <f t="shared" si="77"/>
        <v>16.5</v>
      </c>
      <c r="U1227" s="8">
        <f t="shared" si="78"/>
        <v>24.17</v>
      </c>
      <c r="V1227" s="10">
        <f t="shared" si="79"/>
        <v>0.59429554954511932</v>
      </c>
    </row>
    <row r="1228" spans="1:22" ht="15.6" x14ac:dyDescent="0.3">
      <c r="A1228" s="3">
        <v>3688</v>
      </c>
      <c r="B1228" s="4">
        <v>46201</v>
      </c>
      <c r="C1228" s="5">
        <f>YEAR(SalesDataTable[[#This Row],[Order Date]])</f>
        <v>2026</v>
      </c>
      <c r="D1228" s="6" t="str">
        <f>"Q"&amp;ROUNDUP(MONTH(SalesDataTable[[#This Row],[Order Date]])/3,0)</f>
        <v>Q2</v>
      </c>
      <c r="E1228" s="5">
        <f>MONTH(SalesDataTable[[#This Row],[Order Date]])</f>
        <v>6</v>
      </c>
      <c r="F1228" s="6" t="str">
        <f>TEXT(SalesDataTable[[#This Row],[Order Date]],"MMM")</f>
        <v>Jun</v>
      </c>
      <c r="G1228" s="5" t="s">
        <v>31</v>
      </c>
      <c r="H1228" s="5" t="s">
        <v>72</v>
      </c>
      <c r="I1228" s="5" t="s">
        <v>39</v>
      </c>
      <c r="J1228" s="5" t="s">
        <v>33</v>
      </c>
      <c r="K1228" s="5" t="s">
        <v>54</v>
      </c>
      <c r="L1228" s="5" t="s">
        <v>55</v>
      </c>
      <c r="M1228" s="7">
        <v>1</v>
      </c>
      <c r="N1228" s="8">
        <v>40.94</v>
      </c>
      <c r="O1228" s="8">
        <f>SalesDataTable[[#This Row],[Units Sold]]*SalesDataTable[[#This Row],[Unit Price]]</f>
        <v>40.94</v>
      </c>
      <c r="P1228" s="9">
        <v>0</v>
      </c>
      <c r="Q1228" s="21">
        <f>SalesDataTable[[#This Row],[Units Sold]]*SalesDataTable[[#This Row],[Unit Price]]*SalesDataTable[[#This Row],[Discount %]]</f>
        <v>0</v>
      </c>
      <c r="R1228" s="8">
        <v>14.47</v>
      </c>
      <c r="S1228" s="8">
        <f t="shared" si="76"/>
        <v>40.94</v>
      </c>
      <c r="T1228" s="8">
        <f t="shared" si="77"/>
        <v>14.47</v>
      </c>
      <c r="U1228" s="8">
        <f t="shared" si="78"/>
        <v>26.47</v>
      </c>
      <c r="V1228" s="10">
        <f t="shared" si="79"/>
        <v>0.64655593551538837</v>
      </c>
    </row>
    <row r="1229" spans="1:22" ht="15.6" x14ac:dyDescent="0.3">
      <c r="A1229" s="3">
        <v>521</v>
      </c>
      <c r="B1229" s="4">
        <v>46202</v>
      </c>
      <c r="C1229" s="5">
        <f>YEAR(SalesDataTable[[#This Row],[Order Date]])</f>
        <v>2026</v>
      </c>
      <c r="D1229" s="6" t="str">
        <f>"Q"&amp;ROUNDUP(MONTH(SalesDataTable[[#This Row],[Order Date]])/3,0)</f>
        <v>Q2</v>
      </c>
      <c r="E1229" s="5">
        <f>MONTH(SalesDataTable[[#This Row],[Order Date]])</f>
        <v>6</v>
      </c>
      <c r="F1229" s="6" t="str">
        <f>TEXT(SalesDataTable[[#This Row],[Order Date]],"MMM")</f>
        <v>Jun</v>
      </c>
      <c r="G1229" s="5" t="s">
        <v>40</v>
      </c>
      <c r="H1229" s="5" t="s">
        <v>53</v>
      </c>
      <c r="I1229" s="5" t="s">
        <v>28</v>
      </c>
      <c r="J1229" s="5" t="s">
        <v>36</v>
      </c>
      <c r="K1229" s="5" t="s">
        <v>24</v>
      </c>
      <c r="L1229" s="5" t="s">
        <v>50</v>
      </c>
      <c r="M1229" s="7">
        <v>3</v>
      </c>
      <c r="N1229" s="8">
        <v>100.89</v>
      </c>
      <c r="O1229" s="8">
        <f>SalesDataTable[[#This Row],[Units Sold]]*SalesDataTable[[#This Row],[Unit Price]]</f>
        <v>302.67</v>
      </c>
      <c r="P1229" s="9">
        <v>0.05</v>
      </c>
      <c r="Q1229" s="21">
        <f>SalesDataTable[[#This Row],[Units Sold]]*SalesDataTable[[#This Row],[Unit Price]]*SalesDataTable[[#This Row],[Discount %]]</f>
        <v>15.133500000000002</v>
      </c>
      <c r="R1229" s="8">
        <v>49.08</v>
      </c>
      <c r="S1229" s="8">
        <f t="shared" si="76"/>
        <v>287.53649999999999</v>
      </c>
      <c r="T1229" s="8">
        <f t="shared" si="77"/>
        <v>147.24</v>
      </c>
      <c r="U1229" s="8">
        <f t="shared" si="78"/>
        <v>140.29649999999998</v>
      </c>
      <c r="V1229" s="10">
        <f t="shared" si="79"/>
        <v>0.48792588071427451</v>
      </c>
    </row>
    <row r="1230" spans="1:22" ht="15.6" x14ac:dyDescent="0.3">
      <c r="A1230" s="3">
        <v>557</v>
      </c>
      <c r="B1230" s="4">
        <v>46202</v>
      </c>
      <c r="C1230" s="5">
        <f>YEAR(SalesDataTable[[#This Row],[Order Date]])</f>
        <v>2026</v>
      </c>
      <c r="D1230" s="6" t="str">
        <f>"Q"&amp;ROUNDUP(MONTH(SalesDataTable[[#This Row],[Order Date]])/3,0)</f>
        <v>Q2</v>
      </c>
      <c r="E1230" s="5">
        <f>MONTH(SalesDataTable[[#This Row],[Order Date]])</f>
        <v>6</v>
      </c>
      <c r="F1230" s="6" t="str">
        <f>TEXT(SalesDataTable[[#This Row],[Order Date]],"MMM")</f>
        <v>Jun</v>
      </c>
      <c r="G1230" s="5" t="s">
        <v>26</v>
      </c>
      <c r="H1230" s="5" t="s">
        <v>63</v>
      </c>
      <c r="I1230" s="5" t="s">
        <v>28</v>
      </c>
      <c r="J1230" s="5" t="s">
        <v>36</v>
      </c>
      <c r="K1230" s="5" t="s">
        <v>24</v>
      </c>
      <c r="L1230" s="5" t="s">
        <v>46</v>
      </c>
      <c r="M1230" s="7">
        <v>3</v>
      </c>
      <c r="N1230" s="8">
        <v>39.78</v>
      </c>
      <c r="O1230" s="8">
        <f>SalesDataTable[[#This Row],[Units Sold]]*SalesDataTable[[#This Row],[Unit Price]]</f>
        <v>119.34</v>
      </c>
      <c r="P1230" s="9">
        <v>0.15</v>
      </c>
      <c r="Q1230" s="21">
        <f>SalesDataTable[[#This Row],[Units Sold]]*SalesDataTable[[#This Row],[Unit Price]]*SalesDataTable[[#This Row],[Discount %]]</f>
        <v>17.901</v>
      </c>
      <c r="R1230" s="8">
        <v>16.850000000000001</v>
      </c>
      <c r="S1230" s="8">
        <f t="shared" si="76"/>
        <v>101.43900000000001</v>
      </c>
      <c r="T1230" s="8">
        <f t="shared" si="77"/>
        <v>50.550000000000004</v>
      </c>
      <c r="U1230" s="8">
        <f t="shared" si="78"/>
        <v>50.889000000000003</v>
      </c>
      <c r="V1230" s="10">
        <f t="shared" si="79"/>
        <v>0.50167095495815217</v>
      </c>
    </row>
    <row r="1231" spans="1:22" ht="15.6" x14ac:dyDescent="0.3">
      <c r="A1231" s="3">
        <v>929</v>
      </c>
      <c r="B1231" s="4">
        <v>46202</v>
      </c>
      <c r="C1231" s="5">
        <f>YEAR(SalesDataTable[[#This Row],[Order Date]])</f>
        <v>2026</v>
      </c>
      <c r="D1231" s="6" t="str">
        <f>"Q"&amp;ROUNDUP(MONTH(SalesDataTable[[#This Row],[Order Date]])/3,0)</f>
        <v>Q2</v>
      </c>
      <c r="E1231" s="5">
        <f>MONTH(SalesDataTable[[#This Row],[Order Date]])</f>
        <v>6</v>
      </c>
      <c r="F1231" s="6" t="str">
        <f>TEXT(SalesDataTable[[#This Row],[Order Date]],"MMM")</f>
        <v>Jun</v>
      </c>
      <c r="G1231" s="5" t="s">
        <v>20</v>
      </c>
      <c r="H1231" s="5" t="s">
        <v>21</v>
      </c>
      <c r="I1231" s="5" t="s">
        <v>22</v>
      </c>
      <c r="J1231" s="5" t="s">
        <v>23</v>
      </c>
      <c r="K1231" s="5" t="s">
        <v>54</v>
      </c>
      <c r="L1231" s="5" t="s">
        <v>55</v>
      </c>
      <c r="M1231" s="7">
        <v>1</v>
      </c>
      <c r="N1231" s="8">
        <v>40.299999999999997</v>
      </c>
      <c r="O1231" s="8">
        <f>SalesDataTable[[#This Row],[Units Sold]]*SalesDataTable[[#This Row],[Unit Price]]</f>
        <v>40.299999999999997</v>
      </c>
      <c r="P1231" s="9">
        <v>0.05</v>
      </c>
      <c r="Q1231" s="21">
        <f>SalesDataTable[[#This Row],[Units Sold]]*SalesDataTable[[#This Row],[Unit Price]]*SalesDataTable[[#This Row],[Discount %]]</f>
        <v>2.0150000000000001</v>
      </c>
      <c r="R1231" s="8">
        <v>14.79</v>
      </c>
      <c r="S1231" s="8">
        <f t="shared" si="76"/>
        <v>38.284999999999997</v>
      </c>
      <c r="T1231" s="8">
        <f t="shared" si="77"/>
        <v>14.79</v>
      </c>
      <c r="U1231" s="8">
        <f t="shared" si="78"/>
        <v>23.494999999999997</v>
      </c>
      <c r="V1231" s="10">
        <f t="shared" si="79"/>
        <v>0.61368682251534545</v>
      </c>
    </row>
    <row r="1232" spans="1:22" ht="15.6" x14ac:dyDescent="0.3">
      <c r="A1232" s="3">
        <v>1089</v>
      </c>
      <c r="B1232" s="4">
        <v>46202</v>
      </c>
      <c r="C1232" s="5">
        <f>YEAR(SalesDataTable[[#This Row],[Order Date]])</f>
        <v>2026</v>
      </c>
      <c r="D1232" s="6" t="str">
        <f>"Q"&amp;ROUNDUP(MONTH(SalesDataTable[[#This Row],[Order Date]])/3,0)</f>
        <v>Q2</v>
      </c>
      <c r="E1232" s="5">
        <f>MONTH(SalesDataTable[[#This Row],[Order Date]])</f>
        <v>6</v>
      </c>
      <c r="F1232" s="6" t="str">
        <f>TEXT(SalesDataTable[[#This Row],[Order Date]],"MMM")</f>
        <v>Jun</v>
      </c>
      <c r="G1232" s="5" t="s">
        <v>26</v>
      </c>
      <c r="H1232" s="5" t="s">
        <v>61</v>
      </c>
      <c r="I1232" s="5" t="s">
        <v>39</v>
      </c>
      <c r="J1232" s="5" t="s">
        <v>23</v>
      </c>
      <c r="K1232" s="5" t="s">
        <v>29</v>
      </c>
      <c r="L1232" s="5" t="s">
        <v>30</v>
      </c>
      <c r="M1232" s="7">
        <v>1</v>
      </c>
      <c r="N1232" s="8">
        <v>90.91</v>
      </c>
      <c r="O1232" s="8">
        <f>SalesDataTable[[#This Row],[Units Sold]]*SalesDataTable[[#This Row],[Unit Price]]</f>
        <v>90.91</v>
      </c>
      <c r="P1232" s="9">
        <v>0.05</v>
      </c>
      <c r="Q1232" s="21">
        <f>SalesDataTable[[#This Row],[Units Sold]]*SalesDataTable[[#This Row],[Unit Price]]*SalesDataTable[[#This Row],[Discount %]]</f>
        <v>4.5454999999999997</v>
      </c>
      <c r="R1232" s="8">
        <v>45.9</v>
      </c>
      <c r="S1232" s="8">
        <f t="shared" si="76"/>
        <v>86.364499999999992</v>
      </c>
      <c r="T1232" s="8">
        <f t="shared" si="77"/>
        <v>45.9</v>
      </c>
      <c r="U1232" s="8">
        <f t="shared" si="78"/>
        <v>40.464499999999994</v>
      </c>
      <c r="V1232" s="10">
        <f t="shared" si="79"/>
        <v>0.46853163047316893</v>
      </c>
    </row>
    <row r="1233" spans="1:22" ht="15.6" x14ac:dyDescent="0.3">
      <c r="A1233" s="3">
        <v>1655</v>
      </c>
      <c r="B1233" s="4">
        <v>46202</v>
      </c>
      <c r="C1233" s="5">
        <f>YEAR(SalesDataTable[[#This Row],[Order Date]])</f>
        <v>2026</v>
      </c>
      <c r="D1233" s="6" t="str">
        <f>"Q"&amp;ROUNDUP(MONTH(SalesDataTable[[#This Row],[Order Date]])/3,0)</f>
        <v>Q2</v>
      </c>
      <c r="E1233" s="5">
        <f>MONTH(SalesDataTable[[#This Row],[Order Date]])</f>
        <v>6</v>
      </c>
      <c r="F1233" s="6" t="str">
        <f>TEXT(SalesDataTable[[#This Row],[Order Date]],"MMM")</f>
        <v>Jun</v>
      </c>
      <c r="G1233" s="5" t="s">
        <v>20</v>
      </c>
      <c r="H1233" s="5" t="s">
        <v>21</v>
      </c>
      <c r="I1233" s="5" t="s">
        <v>28</v>
      </c>
      <c r="J1233" s="5" t="s">
        <v>36</v>
      </c>
      <c r="K1233" s="5" t="s">
        <v>34</v>
      </c>
      <c r="L1233" s="5" t="s">
        <v>68</v>
      </c>
      <c r="M1233" s="7">
        <v>5</v>
      </c>
      <c r="N1233" s="8">
        <v>162.29</v>
      </c>
      <c r="O1233" s="8">
        <f>SalesDataTable[[#This Row],[Units Sold]]*SalesDataTable[[#This Row],[Unit Price]]</f>
        <v>811.44999999999993</v>
      </c>
      <c r="P1233" s="9">
        <v>0.15</v>
      </c>
      <c r="Q1233" s="21">
        <f>SalesDataTable[[#This Row],[Units Sold]]*SalesDataTable[[#This Row],[Unit Price]]*SalesDataTable[[#This Row],[Discount %]]</f>
        <v>121.71749999999999</v>
      </c>
      <c r="R1233" s="8">
        <v>86.66</v>
      </c>
      <c r="S1233" s="8">
        <f t="shared" si="76"/>
        <v>689.73249999999996</v>
      </c>
      <c r="T1233" s="8">
        <f t="shared" si="77"/>
        <v>433.29999999999995</v>
      </c>
      <c r="U1233" s="8">
        <f t="shared" si="78"/>
        <v>256.4325</v>
      </c>
      <c r="V1233" s="10">
        <f t="shared" si="79"/>
        <v>0.37178543855770174</v>
      </c>
    </row>
    <row r="1234" spans="1:22" ht="15.6" x14ac:dyDescent="0.3">
      <c r="A1234" s="3">
        <v>1897</v>
      </c>
      <c r="B1234" s="4">
        <v>46202</v>
      </c>
      <c r="C1234" s="5">
        <f>YEAR(SalesDataTable[[#This Row],[Order Date]])</f>
        <v>2026</v>
      </c>
      <c r="D1234" s="6" t="str">
        <f>"Q"&amp;ROUNDUP(MONTH(SalesDataTable[[#This Row],[Order Date]])/3,0)</f>
        <v>Q2</v>
      </c>
      <c r="E1234" s="5">
        <f>MONTH(SalesDataTable[[#This Row],[Order Date]])</f>
        <v>6</v>
      </c>
      <c r="F1234" s="6" t="str">
        <f>TEXT(SalesDataTable[[#This Row],[Order Date]],"MMM")</f>
        <v>Jun</v>
      </c>
      <c r="G1234" s="5" t="s">
        <v>26</v>
      </c>
      <c r="H1234" s="5" t="s">
        <v>61</v>
      </c>
      <c r="I1234" s="5" t="s">
        <v>22</v>
      </c>
      <c r="J1234" s="5" t="s">
        <v>36</v>
      </c>
      <c r="K1234" s="5" t="s">
        <v>24</v>
      </c>
      <c r="L1234" s="5" t="s">
        <v>42</v>
      </c>
      <c r="M1234" s="7">
        <v>2</v>
      </c>
      <c r="N1234" s="8">
        <v>51.03</v>
      </c>
      <c r="O1234" s="8">
        <f>SalesDataTable[[#This Row],[Units Sold]]*SalesDataTable[[#This Row],[Unit Price]]</f>
        <v>102.06</v>
      </c>
      <c r="P1234" s="9">
        <v>0</v>
      </c>
      <c r="Q1234" s="21">
        <f>SalesDataTable[[#This Row],[Units Sold]]*SalesDataTable[[#This Row],[Unit Price]]*SalesDataTable[[#This Row],[Discount %]]</f>
        <v>0</v>
      </c>
      <c r="R1234" s="8">
        <v>22.59</v>
      </c>
      <c r="S1234" s="8">
        <f t="shared" si="76"/>
        <v>102.06</v>
      </c>
      <c r="T1234" s="8">
        <f t="shared" si="77"/>
        <v>45.18</v>
      </c>
      <c r="U1234" s="8">
        <f t="shared" si="78"/>
        <v>56.88</v>
      </c>
      <c r="V1234" s="10">
        <f t="shared" si="79"/>
        <v>0.55731922398589062</v>
      </c>
    </row>
    <row r="1235" spans="1:22" ht="15.6" x14ac:dyDescent="0.3">
      <c r="A1235" s="3">
        <v>2417</v>
      </c>
      <c r="B1235" s="4">
        <v>46202</v>
      </c>
      <c r="C1235" s="5">
        <f>YEAR(SalesDataTable[[#This Row],[Order Date]])</f>
        <v>2026</v>
      </c>
      <c r="D1235" s="6" t="str">
        <f>"Q"&amp;ROUNDUP(MONTH(SalesDataTable[[#This Row],[Order Date]])/3,0)</f>
        <v>Q2</v>
      </c>
      <c r="E1235" s="5">
        <f>MONTH(SalesDataTable[[#This Row],[Order Date]])</f>
        <v>6</v>
      </c>
      <c r="F1235" s="6" t="str">
        <f>TEXT(SalesDataTable[[#This Row],[Order Date]],"MMM")</f>
        <v>Jun</v>
      </c>
      <c r="G1235" s="5" t="s">
        <v>26</v>
      </c>
      <c r="H1235" s="5" t="s">
        <v>63</v>
      </c>
      <c r="I1235" s="5" t="s">
        <v>22</v>
      </c>
      <c r="J1235" s="5" t="s">
        <v>36</v>
      </c>
      <c r="K1235" s="5" t="s">
        <v>54</v>
      </c>
      <c r="L1235" s="5" t="s">
        <v>65</v>
      </c>
      <c r="M1235" s="7">
        <v>1</v>
      </c>
      <c r="N1235" s="8">
        <v>50.67</v>
      </c>
      <c r="O1235" s="8">
        <f>SalesDataTable[[#This Row],[Units Sold]]*SalesDataTable[[#This Row],[Unit Price]]</f>
        <v>50.67</v>
      </c>
      <c r="P1235" s="9">
        <v>0</v>
      </c>
      <c r="Q1235" s="21">
        <f>SalesDataTable[[#This Row],[Units Sold]]*SalesDataTable[[#This Row],[Unit Price]]*SalesDataTable[[#This Row],[Discount %]]</f>
        <v>0</v>
      </c>
      <c r="R1235" s="8">
        <v>22.18</v>
      </c>
      <c r="S1235" s="8">
        <f t="shared" si="76"/>
        <v>50.67</v>
      </c>
      <c r="T1235" s="8">
        <f t="shared" si="77"/>
        <v>22.18</v>
      </c>
      <c r="U1235" s="8">
        <f t="shared" si="78"/>
        <v>28.490000000000002</v>
      </c>
      <c r="V1235" s="10">
        <f t="shared" si="79"/>
        <v>0.56226564041839355</v>
      </c>
    </row>
    <row r="1236" spans="1:22" ht="15.6" x14ac:dyDescent="0.3">
      <c r="A1236" s="3">
        <v>3474</v>
      </c>
      <c r="B1236" s="4">
        <v>46202</v>
      </c>
      <c r="C1236" s="5">
        <f>YEAR(SalesDataTable[[#This Row],[Order Date]])</f>
        <v>2026</v>
      </c>
      <c r="D1236" s="6" t="str">
        <f>"Q"&amp;ROUNDUP(MONTH(SalesDataTable[[#This Row],[Order Date]])/3,0)</f>
        <v>Q2</v>
      </c>
      <c r="E1236" s="5">
        <f>MONTH(SalesDataTable[[#This Row],[Order Date]])</f>
        <v>6</v>
      </c>
      <c r="F1236" s="6" t="str">
        <f>TEXT(SalesDataTable[[#This Row],[Order Date]],"MMM")</f>
        <v>Jun</v>
      </c>
      <c r="G1236" s="5" t="s">
        <v>40</v>
      </c>
      <c r="H1236" s="5" t="s">
        <v>53</v>
      </c>
      <c r="I1236" s="5" t="s">
        <v>28</v>
      </c>
      <c r="J1236" s="5" t="s">
        <v>23</v>
      </c>
      <c r="K1236" s="5" t="s">
        <v>34</v>
      </c>
      <c r="L1236" s="5" t="s">
        <v>64</v>
      </c>
      <c r="M1236" s="7">
        <v>10</v>
      </c>
      <c r="N1236" s="8">
        <v>130.62</v>
      </c>
      <c r="O1236" s="8">
        <f>SalesDataTable[[#This Row],[Units Sold]]*SalesDataTable[[#This Row],[Unit Price]]</f>
        <v>1306.2</v>
      </c>
      <c r="P1236" s="9">
        <v>0.05</v>
      </c>
      <c r="Q1236" s="21">
        <f>SalesDataTable[[#This Row],[Units Sold]]*SalesDataTable[[#This Row],[Unit Price]]*SalesDataTable[[#This Row],[Discount %]]</f>
        <v>65.31</v>
      </c>
      <c r="R1236" s="8">
        <v>67.05</v>
      </c>
      <c r="S1236" s="8">
        <f t="shared" si="76"/>
        <v>1240.8899999999999</v>
      </c>
      <c r="T1236" s="8">
        <f t="shared" si="77"/>
        <v>670.5</v>
      </c>
      <c r="U1236" s="8">
        <f t="shared" si="78"/>
        <v>570.38999999999987</v>
      </c>
      <c r="V1236" s="10">
        <f t="shared" si="79"/>
        <v>0.45966201677828006</v>
      </c>
    </row>
    <row r="1237" spans="1:22" ht="15.6" x14ac:dyDescent="0.3">
      <c r="A1237" s="3">
        <v>4079</v>
      </c>
      <c r="B1237" s="4">
        <v>46202</v>
      </c>
      <c r="C1237" s="5">
        <f>YEAR(SalesDataTable[[#This Row],[Order Date]])</f>
        <v>2026</v>
      </c>
      <c r="D1237" s="6" t="str">
        <f>"Q"&amp;ROUNDUP(MONTH(SalesDataTable[[#This Row],[Order Date]])/3,0)</f>
        <v>Q2</v>
      </c>
      <c r="E1237" s="5">
        <f>MONTH(SalesDataTable[[#This Row],[Order Date]])</f>
        <v>6</v>
      </c>
      <c r="F1237" s="6" t="str">
        <f>TEXT(SalesDataTable[[#This Row],[Order Date]],"MMM")</f>
        <v>Jun</v>
      </c>
      <c r="G1237" s="5" t="s">
        <v>31</v>
      </c>
      <c r="H1237" s="5" t="s">
        <v>45</v>
      </c>
      <c r="I1237" s="5" t="s">
        <v>22</v>
      </c>
      <c r="J1237" s="5" t="s">
        <v>33</v>
      </c>
      <c r="K1237" s="5" t="s">
        <v>43</v>
      </c>
      <c r="L1237" s="5" t="s">
        <v>49</v>
      </c>
      <c r="M1237" s="7">
        <v>4</v>
      </c>
      <c r="N1237" s="8">
        <v>194.6</v>
      </c>
      <c r="O1237" s="8">
        <f>SalesDataTable[[#This Row],[Units Sold]]*SalesDataTable[[#This Row],[Unit Price]]</f>
        <v>778.4</v>
      </c>
      <c r="P1237" s="9">
        <v>0</v>
      </c>
      <c r="Q1237" s="21">
        <f>SalesDataTable[[#This Row],[Units Sold]]*SalesDataTable[[#This Row],[Unit Price]]*SalesDataTable[[#This Row],[Discount %]]</f>
        <v>0</v>
      </c>
      <c r="R1237" s="8">
        <v>104.64</v>
      </c>
      <c r="S1237" s="8">
        <f t="shared" si="76"/>
        <v>778.4</v>
      </c>
      <c r="T1237" s="8">
        <f t="shared" si="77"/>
        <v>418.56</v>
      </c>
      <c r="U1237" s="8">
        <f t="shared" si="78"/>
        <v>359.84</v>
      </c>
      <c r="V1237" s="10">
        <f t="shared" si="79"/>
        <v>0.46228160328879753</v>
      </c>
    </row>
    <row r="1238" spans="1:22" ht="15.6" x14ac:dyDescent="0.3">
      <c r="A1238" s="3">
        <v>45</v>
      </c>
      <c r="B1238" s="4">
        <v>46203</v>
      </c>
      <c r="C1238" s="5">
        <f>YEAR(SalesDataTable[[#This Row],[Order Date]])</f>
        <v>2026</v>
      </c>
      <c r="D1238" s="6" t="str">
        <f>"Q"&amp;ROUNDUP(MONTH(SalesDataTable[[#This Row],[Order Date]])/3,0)</f>
        <v>Q2</v>
      </c>
      <c r="E1238" s="5">
        <f>MONTH(SalesDataTable[[#This Row],[Order Date]])</f>
        <v>6</v>
      </c>
      <c r="F1238" s="6" t="str">
        <f>TEXT(SalesDataTable[[#This Row],[Order Date]],"MMM")</f>
        <v>Jun</v>
      </c>
      <c r="G1238" s="5" t="s">
        <v>31</v>
      </c>
      <c r="H1238" s="5" t="s">
        <v>32</v>
      </c>
      <c r="I1238" s="5" t="s">
        <v>39</v>
      </c>
      <c r="J1238" s="5" t="s">
        <v>33</v>
      </c>
      <c r="K1238" s="5" t="s">
        <v>29</v>
      </c>
      <c r="L1238" s="5" t="s">
        <v>30</v>
      </c>
      <c r="M1238" s="7">
        <v>1</v>
      </c>
      <c r="N1238" s="8">
        <v>94</v>
      </c>
      <c r="O1238" s="8">
        <f>SalesDataTable[[#This Row],[Units Sold]]*SalesDataTable[[#This Row],[Unit Price]]</f>
        <v>94</v>
      </c>
      <c r="P1238" s="9">
        <v>0</v>
      </c>
      <c r="Q1238" s="21">
        <f>SalesDataTable[[#This Row],[Units Sold]]*SalesDataTable[[#This Row],[Unit Price]]*SalesDataTable[[#This Row],[Discount %]]</f>
        <v>0</v>
      </c>
      <c r="R1238" s="8">
        <v>45.62</v>
      </c>
      <c r="S1238" s="8">
        <f t="shared" si="76"/>
        <v>94</v>
      </c>
      <c r="T1238" s="8">
        <f t="shared" si="77"/>
        <v>45.62</v>
      </c>
      <c r="U1238" s="8">
        <f t="shared" si="78"/>
        <v>48.38</v>
      </c>
      <c r="V1238" s="10">
        <f t="shared" si="79"/>
        <v>0.51468085106382977</v>
      </c>
    </row>
    <row r="1239" spans="1:22" ht="15.6" x14ac:dyDescent="0.3">
      <c r="A1239" s="3">
        <v>2895</v>
      </c>
      <c r="B1239" s="4">
        <v>46203</v>
      </c>
      <c r="C1239" s="5">
        <f>YEAR(SalesDataTable[[#This Row],[Order Date]])</f>
        <v>2026</v>
      </c>
      <c r="D1239" s="6" t="str">
        <f>"Q"&amp;ROUNDUP(MONTH(SalesDataTable[[#This Row],[Order Date]])/3,0)</f>
        <v>Q2</v>
      </c>
      <c r="E1239" s="5">
        <f>MONTH(SalesDataTable[[#This Row],[Order Date]])</f>
        <v>6</v>
      </c>
      <c r="F1239" s="6" t="str">
        <f>TEXT(SalesDataTable[[#This Row],[Order Date]],"MMM")</f>
        <v>Jun</v>
      </c>
      <c r="G1239" s="5" t="s">
        <v>40</v>
      </c>
      <c r="H1239" s="5" t="s">
        <v>53</v>
      </c>
      <c r="I1239" s="5" t="s">
        <v>22</v>
      </c>
      <c r="J1239" s="5" t="s">
        <v>23</v>
      </c>
      <c r="K1239" s="5" t="s">
        <v>54</v>
      </c>
      <c r="L1239" s="5" t="s">
        <v>55</v>
      </c>
      <c r="M1239" s="7">
        <v>2</v>
      </c>
      <c r="N1239" s="8">
        <v>40.46</v>
      </c>
      <c r="O1239" s="8">
        <f>SalesDataTable[[#This Row],[Units Sold]]*SalesDataTable[[#This Row],[Unit Price]]</f>
        <v>80.92</v>
      </c>
      <c r="P1239" s="9">
        <v>0</v>
      </c>
      <c r="Q1239" s="21">
        <f>SalesDataTable[[#This Row],[Units Sold]]*SalesDataTable[[#This Row],[Unit Price]]*SalesDataTable[[#This Row],[Discount %]]</f>
        <v>0</v>
      </c>
      <c r="R1239" s="8">
        <v>15.15</v>
      </c>
      <c r="S1239" s="8">
        <f t="shared" si="76"/>
        <v>80.92</v>
      </c>
      <c r="T1239" s="8">
        <f t="shared" si="77"/>
        <v>30.3</v>
      </c>
      <c r="U1239" s="8">
        <f t="shared" si="78"/>
        <v>50.620000000000005</v>
      </c>
      <c r="V1239" s="10">
        <f t="shared" si="79"/>
        <v>0.62555610479485912</v>
      </c>
    </row>
    <row r="1240" spans="1:22" ht="15.6" x14ac:dyDescent="0.3">
      <c r="A1240" s="3">
        <v>5158</v>
      </c>
      <c r="B1240" s="4">
        <v>46203</v>
      </c>
      <c r="C1240" s="5">
        <f>YEAR(SalesDataTable[[#This Row],[Order Date]])</f>
        <v>2026</v>
      </c>
      <c r="D1240" s="6" t="str">
        <f>"Q"&amp;ROUNDUP(MONTH(SalesDataTable[[#This Row],[Order Date]])/3,0)</f>
        <v>Q2</v>
      </c>
      <c r="E1240" s="5">
        <f>MONTH(SalesDataTable[[#This Row],[Order Date]])</f>
        <v>6</v>
      </c>
      <c r="F1240" s="6" t="str">
        <f>TEXT(SalesDataTable[[#This Row],[Order Date]],"MMM")</f>
        <v>Jun</v>
      </c>
      <c r="G1240" s="5" t="s">
        <v>26</v>
      </c>
      <c r="H1240" s="5" t="s">
        <v>47</v>
      </c>
      <c r="I1240" s="5" t="s">
        <v>39</v>
      </c>
      <c r="J1240" s="5" t="s">
        <v>33</v>
      </c>
      <c r="K1240" s="5" t="s">
        <v>29</v>
      </c>
      <c r="L1240" s="5" t="s">
        <v>57</v>
      </c>
      <c r="M1240" s="7">
        <v>1</v>
      </c>
      <c r="N1240" s="8">
        <v>156.11000000000001</v>
      </c>
      <c r="O1240" s="8">
        <f>SalesDataTable[[#This Row],[Units Sold]]*SalesDataTable[[#This Row],[Unit Price]]</f>
        <v>156.11000000000001</v>
      </c>
      <c r="P1240" s="9">
        <v>0</v>
      </c>
      <c r="Q1240" s="21">
        <f>SalesDataTable[[#This Row],[Units Sold]]*SalesDataTable[[#This Row],[Unit Price]]*SalesDataTable[[#This Row],[Discount %]]</f>
        <v>0</v>
      </c>
      <c r="R1240" s="8">
        <v>79.52</v>
      </c>
      <c r="S1240" s="8">
        <f t="shared" si="76"/>
        <v>156.11000000000001</v>
      </c>
      <c r="T1240" s="8">
        <f t="shared" si="77"/>
        <v>79.52</v>
      </c>
      <c r="U1240" s="8">
        <f t="shared" si="78"/>
        <v>76.590000000000018</v>
      </c>
      <c r="V1240" s="10">
        <f t="shared" si="79"/>
        <v>0.49061559157004681</v>
      </c>
    </row>
    <row r="1241" spans="1:22" ht="15.6" x14ac:dyDescent="0.3">
      <c r="A1241" s="3">
        <v>1217</v>
      </c>
      <c r="B1241" s="4">
        <v>46204</v>
      </c>
      <c r="C1241" s="5">
        <f>YEAR(SalesDataTable[[#This Row],[Order Date]])</f>
        <v>2026</v>
      </c>
      <c r="D1241" s="6" t="str">
        <f>"Q"&amp;ROUNDUP(MONTH(SalesDataTable[[#This Row],[Order Date]])/3,0)</f>
        <v>Q3</v>
      </c>
      <c r="E1241" s="5">
        <f>MONTH(SalesDataTable[[#This Row],[Order Date]])</f>
        <v>7</v>
      </c>
      <c r="F1241" s="6" t="str">
        <f>TEXT(SalesDataTable[[#This Row],[Order Date]],"MMM")</f>
        <v>Jul</v>
      </c>
      <c r="G1241" s="5" t="s">
        <v>31</v>
      </c>
      <c r="H1241" s="5" t="s">
        <v>38</v>
      </c>
      <c r="I1241" s="5" t="s">
        <v>22</v>
      </c>
      <c r="J1241" s="5" t="s">
        <v>23</v>
      </c>
      <c r="K1241" s="5" t="s">
        <v>43</v>
      </c>
      <c r="L1241" s="5" t="s">
        <v>71</v>
      </c>
      <c r="M1241" s="7">
        <v>2</v>
      </c>
      <c r="N1241" s="8">
        <v>121.78</v>
      </c>
      <c r="O1241" s="8">
        <f>SalesDataTable[[#This Row],[Units Sold]]*SalesDataTable[[#This Row],[Unit Price]]</f>
        <v>243.56</v>
      </c>
      <c r="P1241" s="9">
        <v>0.1</v>
      </c>
      <c r="Q1241" s="21">
        <f>SalesDataTable[[#This Row],[Units Sold]]*SalesDataTable[[#This Row],[Unit Price]]*SalesDataTable[[#This Row],[Discount %]]</f>
        <v>24.356000000000002</v>
      </c>
      <c r="R1241" s="8">
        <v>59.62</v>
      </c>
      <c r="S1241" s="8">
        <f t="shared" si="76"/>
        <v>219.20400000000001</v>
      </c>
      <c r="T1241" s="8">
        <f t="shared" si="77"/>
        <v>119.24</v>
      </c>
      <c r="U1241" s="8">
        <f t="shared" si="78"/>
        <v>99.964000000000013</v>
      </c>
      <c r="V1241" s="10">
        <f t="shared" si="79"/>
        <v>0.45603182423678407</v>
      </c>
    </row>
    <row r="1242" spans="1:22" ht="15.6" x14ac:dyDescent="0.3">
      <c r="A1242" s="3">
        <v>2249</v>
      </c>
      <c r="B1242" s="4">
        <v>46204</v>
      </c>
      <c r="C1242" s="5">
        <f>YEAR(SalesDataTable[[#This Row],[Order Date]])</f>
        <v>2026</v>
      </c>
      <c r="D1242" s="6" t="str">
        <f>"Q"&amp;ROUNDUP(MONTH(SalesDataTable[[#This Row],[Order Date]])/3,0)</f>
        <v>Q3</v>
      </c>
      <c r="E1242" s="5">
        <f>MONTH(SalesDataTable[[#This Row],[Order Date]])</f>
        <v>7</v>
      </c>
      <c r="F1242" s="6" t="str">
        <f>TEXT(SalesDataTable[[#This Row],[Order Date]],"MMM")</f>
        <v>Jul</v>
      </c>
      <c r="G1242" s="5" t="s">
        <v>20</v>
      </c>
      <c r="H1242" s="5" t="s">
        <v>70</v>
      </c>
      <c r="I1242" s="5" t="s">
        <v>48</v>
      </c>
      <c r="J1242" s="5" t="s">
        <v>33</v>
      </c>
      <c r="K1242" s="5" t="s">
        <v>54</v>
      </c>
      <c r="L1242" s="5" t="s">
        <v>62</v>
      </c>
      <c r="M1242" s="7">
        <v>3</v>
      </c>
      <c r="N1242" s="8">
        <v>36.22</v>
      </c>
      <c r="O1242" s="8">
        <f>SalesDataTable[[#This Row],[Units Sold]]*SalesDataTable[[#This Row],[Unit Price]]</f>
        <v>108.66</v>
      </c>
      <c r="P1242" s="9">
        <v>0.1</v>
      </c>
      <c r="Q1242" s="21">
        <f>SalesDataTable[[#This Row],[Units Sold]]*SalesDataTable[[#This Row],[Unit Price]]*SalesDataTable[[#This Row],[Discount %]]</f>
        <v>10.866</v>
      </c>
      <c r="R1242" s="8">
        <v>13.83</v>
      </c>
      <c r="S1242" s="8">
        <f t="shared" si="76"/>
        <v>97.793999999999997</v>
      </c>
      <c r="T1242" s="8">
        <f t="shared" si="77"/>
        <v>41.49</v>
      </c>
      <c r="U1242" s="8">
        <f t="shared" si="78"/>
        <v>56.303999999999995</v>
      </c>
      <c r="V1242" s="10">
        <f t="shared" si="79"/>
        <v>0.57574084299650286</v>
      </c>
    </row>
    <row r="1243" spans="1:22" ht="15.6" x14ac:dyDescent="0.3">
      <c r="A1243" s="3">
        <v>2650</v>
      </c>
      <c r="B1243" s="4">
        <v>46204</v>
      </c>
      <c r="C1243" s="5">
        <f>YEAR(SalesDataTable[[#This Row],[Order Date]])</f>
        <v>2026</v>
      </c>
      <c r="D1243" s="6" t="str">
        <f>"Q"&amp;ROUNDUP(MONTH(SalesDataTable[[#This Row],[Order Date]])/3,0)</f>
        <v>Q3</v>
      </c>
      <c r="E1243" s="5">
        <f>MONTH(SalesDataTable[[#This Row],[Order Date]])</f>
        <v>7</v>
      </c>
      <c r="F1243" s="6" t="str">
        <f>TEXT(SalesDataTable[[#This Row],[Order Date]],"MMM")</f>
        <v>Jul</v>
      </c>
      <c r="G1243" s="5" t="s">
        <v>40</v>
      </c>
      <c r="H1243" s="5" t="s">
        <v>51</v>
      </c>
      <c r="I1243" s="5" t="s">
        <v>28</v>
      </c>
      <c r="J1243" s="5" t="s">
        <v>36</v>
      </c>
      <c r="K1243" s="5" t="s">
        <v>34</v>
      </c>
      <c r="L1243" s="5" t="s">
        <v>68</v>
      </c>
      <c r="M1243" s="7">
        <v>10</v>
      </c>
      <c r="N1243" s="8">
        <v>161.78</v>
      </c>
      <c r="O1243" s="8">
        <f>SalesDataTable[[#This Row],[Units Sold]]*SalesDataTable[[#This Row],[Unit Price]]</f>
        <v>1617.8</v>
      </c>
      <c r="P1243" s="9">
        <v>0.1</v>
      </c>
      <c r="Q1243" s="21">
        <f>SalesDataTable[[#This Row],[Units Sold]]*SalesDataTable[[#This Row],[Unit Price]]*SalesDataTable[[#This Row],[Discount %]]</f>
        <v>161.78</v>
      </c>
      <c r="R1243" s="8">
        <v>85.11</v>
      </c>
      <c r="S1243" s="8">
        <f t="shared" si="76"/>
        <v>1456.02</v>
      </c>
      <c r="T1243" s="8">
        <f t="shared" si="77"/>
        <v>851.1</v>
      </c>
      <c r="U1243" s="8">
        <f t="shared" si="78"/>
        <v>604.91999999999996</v>
      </c>
      <c r="V1243" s="10">
        <f t="shared" si="79"/>
        <v>0.4154613260806857</v>
      </c>
    </row>
    <row r="1244" spans="1:22" ht="15.6" x14ac:dyDescent="0.3">
      <c r="A1244" s="3">
        <v>3937</v>
      </c>
      <c r="B1244" s="4">
        <v>46204</v>
      </c>
      <c r="C1244" s="5">
        <f>YEAR(SalesDataTable[[#This Row],[Order Date]])</f>
        <v>2026</v>
      </c>
      <c r="D1244" s="6" t="str">
        <f>"Q"&amp;ROUNDUP(MONTH(SalesDataTable[[#This Row],[Order Date]])/3,0)</f>
        <v>Q3</v>
      </c>
      <c r="E1244" s="5">
        <f>MONTH(SalesDataTable[[#This Row],[Order Date]])</f>
        <v>7</v>
      </c>
      <c r="F1244" s="6" t="str">
        <f>TEXT(SalesDataTable[[#This Row],[Order Date]],"MMM")</f>
        <v>Jul</v>
      </c>
      <c r="G1244" s="5" t="s">
        <v>40</v>
      </c>
      <c r="H1244" s="5" t="s">
        <v>51</v>
      </c>
      <c r="I1244" s="5" t="s">
        <v>22</v>
      </c>
      <c r="J1244" s="5" t="s">
        <v>36</v>
      </c>
      <c r="K1244" s="5" t="s">
        <v>43</v>
      </c>
      <c r="L1244" s="5" t="s">
        <v>71</v>
      </c>
      <c r="M1244" s="7">
        <v>3</v>
      </c>
      <c r="N1244" s="8">
        <v>126.23</v>
      </c>
      <c r="O1244" s="8">
        <f>SalesDataTable[[#This Row],[Units Sold]]*SalesDataTable[[#This Row],[Unit Price]]</f>
        <v>378.69</v>
      </c>
      <c r="P1244" s="9">
        <v>0.05</v>
      </c>
      <c r="Q1244" s="21">
        <f>SalesDataTable[[#This Row],[Units Sold]]*SalesDataTable[[#This Row],[Unit Price]]*SalesDataTable[[#This Row],[Discount %]]</f>
        <v>18.9345</v>
      </c>
      <c r="R1244" s="8">
        <v>61.81</v>
      </c>
      <c r="S1244" s="8">
        <f t="shared" si="76"/>
        <v>359.75549999999998</v>
      </c>
      <c r="T1244" s="8">
        <f t="shared" si="77"/>
        <v>185.43</v>
      </c>
      <c r="U1244" s="8">
        <f t="shared" si="78"/>
        <v>174.32549999999998</v>
      </c>
      <c r="V1244" s="10">
        <f t="shared" si="79"/>
        <v>0.4845666014835075</v>
      </c>
    </row>
    <row r="1245" spans="1:22" ht="15.6" x14ac:dyDescent="0.3">
      <c r="A1245" s="3">
        <v>4122</v>
      </c>
      <c r="B1245" s="4">
        <v>46204</v>
      </c>
      <c r="C1245" s="5">
        <f>YEAR(SalesDataTable[[#This Row],[Order Date]])</f>
        <v>2026</v>
      </c>
      <c r="D1245" s="6" t="str">
        <f>"Q"&amp;ROUNDUP(MONTH(SalesDataTable[[#This Row],[Order Date]])/3,0)</f>
        <v>Q3</v>
      </c>
      <c r="E1245" s="5">
        <f>MONTH(SalesDataTable[[#This Row],[Order Date]])</f>
        <v>7</v>
      </c>
      <c r="F1245" s="6" t="str">
        <f>TEXT(SalesDataTable[[#This Row],[Order Date]],"MMM")</f>
        <v>Jul</v>
      </c>
      <c r="G1245" s="5" t="s">
        <v>40</v>
      </c>
      <c r="H1245" s="5" t="s">
        <v>53</v>
      </c>
      <c r="I1245" s="5" t="s">
        <v>22</v>
      </c>
      <c r="J1245" s="5" t="s">
        <v>23</v>
      </c>
      <c r="K1245" s="5" t="s">
        <v>24</v>
      </c>
      <c r="L1245" s="5" t="s">
        <v>25</v>
      </c>
      <c r="M1245" s="7">
        <v>4</v>
      </c>
      <c r="N1245" s="8">
        <v>79.97</v>
      </c>
      <c r="O1245" s="8">
        <f>SalesDataTable[[#This Row],[Units Sold]]*SalesDataTable[[#This Row],[Unit Price]]</f>
        <v>319.88</v>
      </c>
      <c r="P1245" s="9">
        <v>0.1</v>
      </c>
      <c r="Q1245" s="21">
        <f>SalesDataTable[[#This Row],[Units Sold]]*SalesDataTable[[#This Row],[Unit Price]]*SalesDataTable[[#This Row],[Discount %]]</f>
        <v>31.988</v>
      </c>
      <c r="R1245" s="8">
        <v>43.36</v>
      </c>
      <c r="S1245" s="8">
        <f t="shared" si="76"/>
        <v>287.892</v>
      </c>
      <c r="T1245" s="8">
        <f t="shared" si="77"/>
        <v>173.44</v>
      </c>
      <c r="U1245" s="8">
        <f t="shared" si="78"/>
        <v>114.452</v>
      </c>
      <c r="V1245" s="10">
        <f t="shared" si="79"/>
        <v>0.39755185972517471</v>
      </c>
    </row>
    <row r="1246" spans="1:22" ht="15.6" x14ac:dyDescent="0.3">
      <c r="A1246" s="3">
        <v>4589</v>
      </c>
      <c r="B1246" s="4">
        <v>46204</v>
      </c>
      <c r="C1246" s="5">
        <f>YEAR(SalesDataTable[[#This Row],[Order Date]])</f>
        <v>2026</v>
      </c>
      <c r="D1246" s="6" t="str">
        <f>"Q"&amp;ROUNDUP(MONTH(SalesDataTable[[#This Row],[Order Date]])/3,0)</f>
        <v>Q3</v>
      </c>
      <c r="E1246" s="5">
        <f>MONTH(SalesDataTable[[#This Row],[Order Date]])</f>
        <v>7</v>
      </c>
      <c r="F1246" s="6" t="str">
        <f>TEXT(SalesDataTable[[#This Row],[Order Date]],"MMM")</f>
        <v>Jul</v>
      </c>
      <c r="G1246" s="5" t="s">
        <v>40</v>
      </c>
      <c r="H1246" s="5" t="s">
        <v>53</v>
      </c>
      <c r="I1246" s="5" t="s">
        <v>39</v>
      </c>
      <c r="J1246" s="5" t="s">
        <v>33</v>
      </c>
      <c r="K1246" s="5" t="s">
        <v>24</v>
      </c>
      <c r="L1246" s="5" t="s">
        <v>50</v>
      </c>
      <c r="M1246" s="7">
        <v>2</v>
      </c>
      <c r="N1246" s="8">
        <v>102.37</v>
      </c>
      <c r="O1246" s="8">
        <f>SalesDataTable[[#This Row],[Units Sold]]*SalesDataTable[[#This Row],[Unit Price]]</f>
        <v>204.74</v>
      </c>
      <c r="P1246" s="9">
        <v>0</v>
      </c>
      <c r="Q1246" s="21">
        <f>SalesDataTable[[#This Row],[Units Sold]]*SalesDataTable[[#This Row],[Unit Price]]*SalesDataTable[[#This Row],[Discount %]]</f>
        <v>0</v>
      </c>
      <c r="R1246" s="8">
        <v>50.25</v>
      </c>
      <c r="S1246" s="8">
        <f t="shared" si="76"/>
        <v>204.74</v>
      </c>
      <c r="T1246" s="8">
        <f t="shared" si="77"/>
        <v>100.5</v>
      </c>
      <c r="U1246" s="8">
        <f t="shared" si="78"/>
        <v>104.24000000000001</v>
      </c>
      <c r="V1246" s="10">
        <f t="shared" si="79"/>
        <v>0.50913353521539517</v>
      </c>
    </row>
    <row r="1247" spans="1:22" ht="15.6" x14ac:dyDescent="0.3">
      <c r="A1247" s="3">
        <v>4873</v>
      </c>
      <c r="B1247" s="4">
        <v>46204</v>
      </c>
      <c r="C1247" s="5">
        <f>YEAR(SalesDataTable[[#This Row],[Order Date]])</f>
        <v>2026</v>
      </c>
      <c r="D1247" s="6" t="str">
        <f>"Q"&amp;ROUNDUP(MONTH(SalesDataTable[[#This Row],[Order Date]])/3,0)</f>
        <v>Q3</v>
      </c>
      <c r="E1247" s="5">
        <f>MONTH(SalesDataTable[[#This Row],[Order Date]])</f>
        <v>7</v>
      </c>
      <c r="F1247" s="6" t="str">
        <f>TEXT(SalesDataTable[[#This Row],[Order Date]],"MMM")</f>
        <v>Jul</v>
      </c>
      <c r="G1247" s="5" t="s">
        <v>40</v>
      </c>
      <c r="H1247" s="5" t="s">
        <v>67</v>
      </c>
      <c r="I1247" s="5" t="s">
        <v>22</v>
      </c>
      <c r="J1247" s="5" t="s">
        <v>33</v>
      </c>
      <c r="K1247" s="5" t="s">
        <v>24</v>
      </c>
      <c r="L1247" s="5" t="s">
        <v>50</v>
      </c>
      <c r="M1247" s="7">
        <v>1</v>
      </c>
      <c r="N1247" s="8">
        <v>102.13</v>
      </c>
      <c r="O1247" s="8">
        <f>SalesDataTable[[#This Row],[Units Sold]]*SalesDataTable[[#This Row],[Unit Price]]</f>
        <v>102.13</v>
      </c>
      <c r="P1247" s="9">
        <v>0</v>
      </c>
      <c r="Q1247" s="21">
        <f>SalesDataTable[[#This Row],[Units Sold]]*SalesDataTable[[#This Row],[Unit Price]]*SalesDataTable[[#This Row],[Discount %]]</f>
        <v>0</v>
      </c>
      <c r="R1247" s="8">
        <v>49.17</v>
      </c>
      <c r="S1247" s="8">
        <f t="shared" si="76"/>
        <v>102.13</v>
      </c>
      <c r="T1247" s="8">
        <f t="shared" si="77"/>
        <v>49.17</v>
      </c>
      <c r="U1247" s="8">
        <f t="shared" si="78"/>
        <v>52.959999999999994</v>
      </c>
      <c r="V1247" s="10">
        <f t="shared" si="79"/>
        <v>0.5185547831195535</v>
      </c>
    </row>
    <row r="1248" spans="1:22" ht="15.6" x14ac:dyDescent="0.3">
      <c r="A1248" s="3">
        <v>729</v>
      </c>
      <c r="B1248" s="4">
        <v>46205</v>
      </c>
      <c r="C1248" s="5">
        <f>YEAR(SalesDataTable[[#This Row],[Order Date]])</f>
        <v>2026</v>
      </c>
      <c r="D1248" s="6" t="str">
        <f>"Q"&amp;ROUNDUP(MONTH(SalesDataTable[[#This Row],[Order Date]])/3,0)</f>
        <v>Q3</v>
      </c>
      <c r="E1248" s="5">
        <f>MONTH(SalesDataTable[[#This Row],[Order Date]])</f>
        <v>7</v>
      </c>
      <c r="F1248" s="6" t="str">
        <f>TEXT(SalesDataTable[[#This Row],[Order Date]],"MMM")</f>
        <v>Jul</v>
      </c>
      <c r="G1248" s="5" t="s">
        <v>31</v>
      </c>
      <c r="H1248" s="5" t="s">
        <v>32</v>
      </c>
      <c r="I1248" s="5" t="s">
        <v>22</v>
      </c>
      <c r="J1248" s="5" t="s">
        <v>23</v>
      </c>
      <c r="K1248" s="5" t="s">
        <v>34</v>
      </c>
      <c r="L1248" s="5" t="s">
        <v>68</v>
      </c>
      <c r="M1248" s="7">
        <v>1</v>
      </c>
      <c r="N1248" s="8">
        <v>161.82</v>
      </c>
      <c r="O1248" s="8">
        <f>SalesDataTable[[#This Row],[Units Sold]]*SalesDataTable[[#This Row],[Unit Price]]</f>
        <v>161.82</v>
      </c>
      <c r="P1248" s="9">
        <v>0</v>
      </c>
      <c r="Q1248" s="21">
        <f>SalesDataTable[[#This Row],[Units Sold]]*SalesDataTable[[#This Row],[Unit Price]]*SalesDataTable[[#This Row],[Discount %]]</f>
        <v>0</v>
      </c>
      <c r="R1248" s="8">
        <v>87.15</v>
      </c>
      <c r="S1248" s="8">
        <f t="shared" si="76"/>
        <v>161.82</v>
      </c>
      <c r="T1248" s="8">
        <f t="shared" si="77"/>
        <v>87.15</v>
      </c>
      <c r="U1248" s="8">
        <f t="shared" si="78"/>
        <v>74.669999999999987</v>
      </c>
      <c r="V1248" s="10">
        <f t="shared" si="79"/>
        <v>0.46143863552094916</v>
      </c>
    </row>
    <row r="1249" spans="1:22" ht="15.6" x14ac:dyDescent="0.3">
      <c r="A1249" s="3">
        <v>906</v>
      </c>
      <c r="B1249" s="4">
        <v>46205</v>
      </c>
      <c r="C1249" s="5">
        <f>YEAR(SalesDataTable[[#This Row],[Order Date]])</f>
        <v>2026</v>
      </c>
      <c r="D1249" s="6" t="str">
        <f>"Q"&amp;ROUNDUP(MONTH(SalesDataTable[[#This Row],[Order Date]])/3,0)</f>
        <v>Q3</v>
      </c>
      <c r="E1249" s="5">
        <f>MONTH(SalesDataTable[[#This Row],[Order Date]])</f>
        <v>7</v>
      </c>
      <c r="F1249" s="6" t="str">
        <f>TEXT(SalesDataTable[[#This Row],[Order Date]],"MMM")</f>
        <v>Jul</v>
      </c>
      <c r="G1249" s="5" t="s">
        <v>40</v>
      </c>
      <c r="H1249" s="5" t="s">
        <v>53</v>
      </c>
      <c r="I1249" s="5" t="s">
        <v>22</v>
      </c>
      <c r="J1249" s="5" t="s">
        <v>33</v>
      </c>
      <c r="K1249" s="5" t="s">
        <v>24</v>
      </c>
      <c r="L1249" s="5" t="s">
        <v>25</v>
      </c>
      <c r="M1249" s="7">
        <v>2</v>
      </c>
      <c r="N1249" s="8">
        <v>83.29</v>
      </c>
      <c r="O1249" s="8">
        <f>SalesDataTable[[#This Row],[Units Sold]]*SalesDataTable[[#This Row],[Unit Price]]</f>
        <v>166.58</v>
      </c>
      <c r="P1249" s="9">
        <v>0</v>
      </c>
      <c r="Q1249" s="21">
        <f>SalesDataTable[[#This Row],[Units Sold]]*SalesDataTable[[#This Row],[Unit Price]]*SalesDataTable[[#This Row],[Discount %]]</f>
        <v>0</v>
      </c>
      <c r="R1249" s="8">
        <v>42.45</v>
      </c>
      <c r="S1249" s="8">
        <f t="shared" si="76"/>
        <v>166.58</v>
      </c>
      <c r="T1249" s="8">
        <f t="shared" si="77"/>
        <v>84.9</v>
      </c>
      <c r="U1249" s="8">
        <f t="shared" si="78"/>
        <v>81.680000000000007</v>
      </c>
      <c r="V1249" s="10">
        <f t="shared" si="79"/>
        <v>0.49033497418657701</v>
      </c>
    </row>
    <row r="1250" spans="1:22" ht="15.6" x14ac:dyDescent="0.3">
      <c r="A1250" s="3">
        <v>1531</v>
      </c>
      <c r="B1250" s="4">
        <v>46205</v>
      </c>
      <c r="C1250" s="5">
        <f>YEAR(SalesDataTable[[#This Row],[Order Date]])</f>
        <v>2026</v>
      </c>
      <c r="D1250" s="6" t="str">
        <f>"Q"&amp;ROUNDUP(MONTH(SalesDataTable[[#This Row],[Order Date]])/3,0)</f>
        <v>Q3</v>
      </c>
      <c r="E1250" s="5">
        <f>MONTH(SalesDataTable[[#This Row],[Order Date]])</f>
        <v>7</v>
      </c>
      <c r="F1250" s="6" t="str">
        <f>TEXT(SalesDataTable[[#This Row],[Order Date]],"MMM")</f>
        <v>Jul</v>
      </c>
      <c r="G1250" s="5" t="s">
        <v>31</v>
      </c>
      <c r="H1250" s="5" t="s">
        <v>72</v>
      </c>
      <c r="I1250" s="5" t="s">
        <v>22</v>
      </c>
      <c r="J1250" s="5" t="s">
        <v>33</v>
      </c>
      <c r="K1250" s="5" t="s">
        <v>34</v>
      </c>
      <c r="L1250" s="5" t="s">
        <v>64</v>
      </c>
      <c r="M1250" s="7">
        <v>2</v>
      </c>
      <c r="N1250" s="8">
        <v>136.72999999999999</v>
      </c>
      <c r="O1250" s="8">
        <f>SalesDataTable[[#This Row],[Units Sold]]*SalesDataTable[[#This Row],[Unit Price]]</f>
        <v>273.45999999999998</v>
      </c>
      <c r="P1250" s="9">
        <v>0</v>
      </c>
      <c r="Q1250" s="21">
        <f>SalesDataTable[[#This Row],[Units Sold]]*SalesDataTable[[#This Row],[Unit Price]]*SalesDataTable[[#This Row],[Discount %]]</f>
        <v>0</v>
      </c>
      <c r="R1250" s="8">
        <v>66.03</v>
      </c>
      <c r="S1250" s="8">
        <f t="shared" si="76"/>
        <v>273.45999999999998</v>
      </c>
      <c r="T1250" s="8">
        <f t="shared" si="77"/>
        <v>132.06</v>
      </c>
      <c r="U1250" s="8">
        <f t="shared" si="78"/>
        <v>141.39999999999998</v>
      </c>
      <c r="V1250" s="10">
        <f t="shared" si="79"/>
        <v>0.5170774519125283</v>
      </c>
    </row>
    <row r="1251" spans="1:22" ht="15.6" x14ac:dyDescent="0.3">
      <c r="A1251" s="3">
        <v>1683</v>
      </c>
      <c r="B1251" s="4">
        <v>46205</v>
      </c>
      <c r="C1251" s="5">
        <f>YEAR(SalesDataTable[[#This Row],[Order Date]])</f>
        <v>2026</v>
      </c>
      <c r="D1251" s="6" t="str">
        <f>"Q"&amp;ROUNDUP(MONTH(SalesDataTable[[#This Row],[Order Date]])/3,0)</f>
        <v>Q3</v>
      </c>
      <c r="E1251" s="5">
        <f>MONTH(SalesDataTable[[#This Row],[Order Date]])</f>
        <v>7</v>
      </c>
      <c r="F1251" s="6" t="str">
        <f>TEXT(SalesDataTable[[#This Row],[Order Date]],"MMM")</f>
        <v>Jul</v>
      </c>
      <c r="G1251" s="5" t="s">
        <v>31</v>
      </c>
      <c r="H1251" s="5" t="s">
        <v>32</v>
      </c>
      <c r="I1251" s="5" t="s">
        <v>48</v>
      </c>
      <c r="J1251" s="5" t="s">
        <v>23</v>
      </c>
      <c r="K1251" s="5" t="s">
        <v>29</v>
      </c>
      <c r="L1251" s="5" t="s">
        <v>57</v>
      </c>
      <c r="M1251" s="7">
        <v>2</v>
      </c>
      <c r="N1251" s="8">
        <v>152.44</v>
      </c>
      <c r="O1251" s="8">
        <f>SalesDataTable[[#This Row],[Units Sold]]*SalesDataTable[[#This Row],[Unit Price]]</f>
        <v>304.88</v>
      </c>
      <c r="P1251" s="9">
        <v>0</v>
      </c>
      <c r="Q1251" s="21">
        <f>SalesDataTable[[#This Row],[Units Sold]]*SalesDataTable[[#This Row],[Unit Price]]*SalesDataTable[[#This Row],[Discount %]]</f>
        <v>0</v>
      </c>
      <c r="R1251" s="8">
        <v>81.23</v>
      </c>
      <c r="S1251" s="8">
        <f t="shared" si="76"/>
        <v>304.88</v>
      </c>
      <c r="T1251" s="8">
        <f t="shared" si="77"/>
        <v>162.46</v>
      </c>
      <c r="U1251" s="8">
        <f t="shared" si="78"/>
        <v>142.41999999999999</v>
      </c>
      <c r="V1251" s="10">
        <f t="shared" si="79"/>
        <v>0.46713461033849379</v>
      </c>
    </row>
    <row r="1252" spans="1:22" ht="15.6" x14ac:dyDescent="0.3">
      <c r="A1252" s="3">
        <v>2363</v>
      </c>
      <c r="B1252" s="4">
        <v>46205</v>
      </c>
      <c r="C1252" s="5">
        <f>YEAR(SalesDataTable[[#This Row],[Order Date]])</f>
        <v>2026</v>
      </c>
      <c r="D1252" s="6" t="str">
        <f>"Q"&amp;ROUNDUP(MONTH(SalesDataTable[[#This Row],[Order Date]])/3,0)</f>
        <v>Q3</v>
      </c>
      <c r="E1252" s="5">
        <f>MONTH(SalesDataTable[[#This Row],[Order Date]])</f>
        <v>7</v>
      </c>
      <c r="F1252" s="6" t="str">
        <f>TEXT(SalesDataTable[[#This Row],[Order Date]],"MMM")</f>
        <v>Jul</v>
      </c>
      <c r="G1252" s="5" t="s">
        <v>40</v>
      </c>
      <c r="H1252" s="5" t="s">
        <v>51</v>
      </c>
      <c r="I1252" s="5" t="s">
        <v>22</v>
      </c>
      <c r="J1252" s="5" t="s">
        <v>33</v>
      </c>
      <c r="K1252" s="5" t="s">
        <v>29</v>
      </c>
      <c r="L1252" s="5" t="s">
        <v>66</v>
      </c>
      <c r="M1252" s="7">
        <v>2</v>
      </c>
      <c r="N1252" s="8">
        <v>71.28</v>
      </c>
      <c r="O1252" s="8">
        <f>SalesDataTable[[#This Row],[Units Sold]]*SalesDataTable[[#This Row],[Unit Price]]</f>
        <v>142.56</v>
      </c>
      <c r="P1252" s="9">
        <v>0.1</v>
      </c>
      <c r="Q1252" s="21">
        <f>SalesDataTable[[#This Row],[Units Sold]]*SalesDataTable[[#This Row],[Unit Price]]*SalesDataTable[[#This Row],[Discount %]]</f>
        <v>14.256</v>
      </c>
      <c r="R1252" s="8">
        <v>32.67</v>
      </c>
      <c r="S1252" s="8">
        <f t="shared" si="76"/>
        <v>128.304</v>
      </c>
      <c r="T1252" s="8">
        <f t="shared" si="77"/>
        <v>65.34</v>
      </c>
      <c r="U1252" s="8">
        <f t="shared" si="78"/>
        <v>62.963999999999999</v>
      </c>
      <c r="V1252" s="10">
        <f t="shared" si="79"/>
        <v>0.4907407407407407</v>
      </c>
    </row>
    <row r="1253" spans="1:22" ht="15.6" x14ac:dyDescent="0.3">
      <c r="A1253" s="3">
        <v>3858</v>
      </c>
      <c r="B1253" s="4">
        <v>46205</v>
      </c>
      <c r="C1253" s="5">
        <f>YEAR(SalesDataTable[[#This Row],[Order Date]])</f>
        <v>2026</v>
      </c>
      <c r="D1253" s="6" t="str">
        <f>"Q"&amp;ROUNDUP(MONTH(SalesDataTable[[#This Row],[Order Date]])/3,0)</f>
        <v>Q3</v>
      </c>
      <c r="E1253" s="5">
        <f>MONTH(SalesDataTable[[#This Row],[Order Date]])</f>
        <v>7</v>
      </c>
      <c r="F1253" s="6" t="str">
        <f>TEXT(SalesDataTable[[#This Row],[Order Date]],"MMM")</f>
        <v>Jul</v>
      </c>
      <c r="G1253" s="5" t="s">
        <v>31</v>
      </c>
      <c r="H1253" s="5" t="s">
        <v>38</v>
      </c>
      <c r="I1253" s="5" t="s">
        <v>48</v>
      </c>
      <c r="J1253" s="5" t="s">
        <v>23</v>
      </c>
      <c r="K1253" s="5" t="s">
        <v>24</v>
      </c>
      <c r="L1253" s="5" t="s">
        <v>25</v>
      </c>
      <c r="M1253" s="7">
        <v>1</v>
      </c>
      <c r="N1253" s="8">
        <v>80.290000000000006</v>
      </c>
      <c r="O1253" s="8">
        <f>SalesDataTable[[#This Row],[Units Sold]]*SalesDataTable[[#This Row],[Unit Price]]</f>
        <v>80.290000000000006</v>
      </c>
      <c r="P1253" s="9">
        <v>0.1</v>
      </c>
      <c r="Q1253" s="21">
        <f>SalesDataTable[[#This Row],[Units Sold]]*SalesDataTable[[#This Row],[Unit Price]]*SalesDataTable[[#This Row],[Discount %]]</f>
        <v>8.0290000000000017</v>
      </c>
      <c r="R1253" s="8">
        <v>43.47</v>
      </c>
      <c r="S1253" s="8">
        <f t="shared" si="76"/>
        <v>72.26100000000001</v>
      </c>
      <c r="T1253" s="8">
        <f t="shared" si="77"/>
        <v>43.47</v>
      </c>
      <c r="U1253" s="8">
        <f t="shared" si="78"/>
        <v>28.791000000000011</v>
      </c>
      <c r="V1253" s="10">
        <f t="shared" si="79"/>
        <v>0.39843068875326948</v>
      </c>
    </row>
    <row r="1254" spans="1:22" ht="15.6" x14ac:dyDescent="0.3">
      <c r="A1254" s="3">
        <v>4233</v>
      </c>
      <c r="B1254" s="4">
        <v>46205</v>
      </c>
      <c r="C1254" s="5">
        <f>YEAR(SalesDataTable[[#This Row],[Order Date]])</f>
        <v>2026</v>
      </c>
      <c r="D1254" s="6" t="str">
        <f>"Q"&amp;ROUNDUP(MONTH(SalesDataTable[[#This Row],[Order Date]])/3,0)</f>
        <v>Q3</v>
      </c>
      <c r="E1254" s="5">
        <f>MONTH(SalesDataTable[[#This Row],[Order Date]])</f>
        <v>7</v>
      </c>
      <c r="F1254" s="6" t="str">
        <f>TEXT(SalesDataTable[[#This Row],[Order Date]],"MMM")</f>
        <v>Jul</v>
      </c>
      <c r="G1254" s="5" t="s">
        <v>26</v>
      </c>
      <c r="H1254" s="5" t="s">
        <v>47</v>
      </c>
      <c r="I1254" s="5" t="s">
        <v>48</v>
      </c>
      <c r="J1254" s="5" t="s">
        <v>33</v>
      </c>
      <c r="K1254" s="5" t="s">
        <v>29</v>
      </c>
      <c r="L1254" s="5" t="s">
        <v>37</v>
      </c>
      <c r="M1254" s="7">
        <v>1</v>
      </c>
      <c r="N1254" s="8">
        <v>142.38</v>
      </c>
      <c r="O1254" s="8">
        <f>SalesDataTable[[#This Row],[Units Sold]]*SalesDataTable[[#This Row],[Unit Price]]</f>
        <v>142.38</v>
      </c>
      <c r="P1254" s="9">
        <v>0.05</v>
      </c>
      <c r="Q1254" s="21">
        <f>SalesDataTable[[#This Row],[Units Sold]]*SalesDataTable[[#This Row],[Unit Price]]*SalesDataTable[[#This Row],[Discount %]]</f>
        <v>7.1189999999999998</v>
      </c>
      <c r="R1254" s="8">
        <v>77.17</v>
      </c>
      <c r="S1254" s="8">
        <f t="shared" si="76"/>
        <v>135.261</v>
      </c>
      <c r="T1254" s="8">
        <f t="shared" si="77"/>
        <v>77.17</v>
      </c>
      <c r="U1254" s="8">
        <f t="shared" si="78"/>
        <v>58.090999999999994</v>
      </c>
      <c r="V1254" s="10">
        <f t="shared" si="79"/>
        <v>0.42947338848596417</v>
      </c>
    </row>
    <row r="1255" spans="1:22" ht="15.6" x14ac:dyDescent="0.3">
      <c r="A1255" s="3">
        <v>5071</v>
      </c>
      <c r="B1255" s="4">
        <v>46205</v>
      </c>
      <c r="C1255" s="5">
        <f>YEAR(SalesDataTable[[#This Row],[Order Date]])</f>
        <v>2026</v>
      </c>
      <c r="D1255" s="6" t="str">
        <f>"Q"&amp;ROUNDUP(MONTH(SalesDataTable[[#This Row],[Order Date]])/3,0)</f>
        <v>Q3</v>
      </c>
      <c r="E1255" s="5">
        <f>MONTH(SalesDataTable[[#This Row],[Order Date]])</f>
        <v>7</v>
      </c>
      <c r="F1255" s="6" t="str">
        <f>TEXT(SalesDataTable[[#This Row],[Order Date]],"MMM")</f>
        <v>Jul</v>
      </c>
      <c r="G1255" s="5" t="s">
        <v>40</v>
      </c>
      <c r="H1255" s="5" t="s">
        <v>51</v>
      </c>
      <c r="I1255" s="5" t="s">
        <v>22</v>
      </c>
      <c r="J1255" s="5" t="s">
        <v>33</v>
      </c>
      <c r="K1255" s="5" t="s">
        <v>29</v>
      </c>
      <c r="L1255" s="5" t="s">
        <v>30</v>
      </c>
      <c r="M1255" s="7">
        <v>3</v>
      </c>
      <c r="N1255" s="8">
        <v>91.47</v>
      </c>
      <c r="O1255" s="8">
        <f>SalesDataTable[[#This Row],[Units Sold]]*SalesDataTable[[#This Row],[Unit Price]]</f>
        <v>274.40999999999997</v>
      </c>
      <c r="P1255" s="9">
        <v>0.05</v>
      </c>
      <c r="Q1255" s="21">
        <f>SalesDataTable[[#This Row],[Units Sold]]*SalesDataTable[[#This Row],[Unit Price]]*SalesDataTable[[#This Row],[Discount %]]</f>
        <v>13.720499999999999</v>
      </c>
      <c r="R1255" s="8">
        <v>45.6</v>
      </c>
      <c r="S1255" s="8">
        <f t="shared" si="76"/>
        <v>260.68949999999995</v>
      </c>
      <c r="T1255" s="8">
        <f t="shared" si="77"/>
        <v>136.80000000000001</v>
      </c>
      <c r="U1255" s="8">
        <f t="shared" si="78"/>
        <v>123.88949999999994</v>
      </c>
      <c r="V1255" s="10">
        <f t="shared" si="79"/>
        <v>0.47523778287963253</v>
      </c>
    </row>
    <row r="1256" spans="1:22" ht="15.6" x14ac:dyDescent="0.3">
      <c r="A1256" s="3">
        <v>5174</v>
      </c>
      <c r="B1256" s="4">
        <v>46205</v>
      </c>
      <c r="C1256" s="5">
        <f>YEAR(SalesDataTable[[#This Row],[Order Date]])</f>
        <v>2026</v>
      </c>
      <c r="D1256" s="6" t="str">
        <f>"Q"&amp;ROUNDUP(MONTH(SalesDataTable[[#This Row],[Order Date]])/3,0)</f>
        <v>Q3</v>
      </c>
      <c r="E1256" s="5">
        <f>MONTH(SalesDataTable[[#This Row],[Order Date]])</f>
        <v>7</v>
      </c>
      <c r="F1256" s="6" t="str">
        <f>TEXT(SalesDataTable[[#This Row],[Order Date]],"MMM")</f>
        <v>Jul</v>
      </c>
      <c r="G1256" s="5" t="s">
        <v>26</v>
      </c>
      <c r="H1256" s="5" t="s">
        <v>61</v>
      </c>
      <c r="I1256" s="5" t="s">
        <v>39</v>
      </c>
      <c r="J1256" s="5" t="s">
        <v>33</v>
      </c>
      <c r="K1256" s="5" t="s">
        <v>34</v>
      </c>
      <c r="L1256" s="5" t="s">
        <v>52</v>
      </c>
      <c r="M1256" s="7">
        <v>1</v>
      </c>
      <c r="N1256" s="8">
        <v>45.92</v>
      </c>
      <c r="O1256" s="8">
        <f>SalesDataTable[[#This Row],[Units Sold]]*SalesDataTable[[#This Row],[Unit Price]]</f>
        <v>45.92</v>
      </c>
      <c r="P1256" s="9">
        <v>0.05</v>
      </c>
      <c r="Q1256" s="21">
        <f>SalesDataTable[[#This Row],[Units Sold]]*SalesDataTable[[#This Row],[Unit Price]]*SalesDataTable[[#This Row],[Discount %]]</f>
        <v>2.2960000000000003</v>
      </c>
      <c r="R1256" s="8">
        <v>17.91</v>
      </c>
      <c r="S1256" s="8">
        <f t="shared" si="76"/>
        <v>43.624000000000002</v>
      </c>
      <c r="T1256" s="8">
        <f t="shared" si="77"/>
        <v>17.91</v>
      </c>
      <c r="U1256" s="8">
        <f t="shared" si="78"/>
        <v>25.714000000000002</v>
      </c>
      <c r="V1256" s="10">
        <f t="shared" si="79"/>
        <v>0.58944617641665142</v>
      </c>
    </row>
    <row r="1257" spans="1:22" ht="15.6" x14ac:dyDescent="0.3">
      <c r="A1257" s="3">
        <v>727</v>
      </c>
      <c r="B1257" s="4">
        <v>46206</v>
      </c>
      <c r="C1257" s="5">
        <f>YEAR(SalesDataTable[[#This Row],[Order Date]])</f>
        <v>2026</v>
      </c>
      <c r="D1257" s="6" t="str">
        <f>"Q"&amp;ROUNDUP(MONTH(SalesDataTable[[#This Row],[Order Date]])/3,0)</f>
        <v>Q3</v>
      </c>
      <c r="E1257" s="5">
        <f>MONTH(SalesDataTable[[#This Row],[Order Date]])</f>
        <v>7</v>
      </c>
      <c r="F1257" s="6" t="str">
        <f>TEXT(SalesDataTable[[#This Row],[Order Date]],"MMM")</f>
        <v>Jul</v>
      </c>
      <c r="G1257" s="5" t="s">
        <v>40</v>
      </c>
      <c r="H1257" s="5" t="s">
        <v>41</v>
      </c>
      <c r="I1257" s="5" t="s">
        <v>39</v>
      </c>
      <c r="J1257" s="5" t="s">
        <v>33</v>
      </c>
      <c r="K1257" s="5" t="s">
        <v>54</v>
      </c>
      <c r="L1257" s="5" t="s">
        <v>62</v>
      </c>
      <c r="M1257" s="7">
        <v>1</v>
      </c>
      <c r="N1257" s="8">
        <v>36.01</v>
      </c>
      <c r="O1257" s="8">
        <f>SalesDataTable[[#This Row],[Units Sold]]*SalesDataTable[[#This Row],[Unit Price]]</f>
        <v>36.01</v>
      </c>
      <c r="P1257" s="9">
        <v>0</v>
      </c>
      <c r="Q1257" s="21">
        <f>SalesDataTable[[#This Row],[Units Sold]]*SalesDataTable[[#This Row],[Unit Price]]*SalesDataTable[[#This Row],[Discount %]]</f>
        <v>0</v>
      </c>
      <c r="R1257" s="8">
        <v>14.11</v>
      </c>
      <c r="S1257" s="8">
        <f t="shared" si="76"/>
        <v>36.01</v>
      </c>
      <c r="T1257" s="8">
        <f t="shared" si="77"/>
        <v>14.11</v>
      </c>
      <c r="U1257" s="8">
        <f t="shared" si="78"/>
        <v>21.9</v>
      </c>
      <c r="V1257" s="10">
        <f t="shared" si="79"/>
        <v>0.60816439877811723</v>
      </c>
    </row>
    <row r="1258" spans="1:22" ht="15.6" x14ac:dyDescent="0.3">
      <c r="A1258" s="3">
        <v>1546</v>
      </c>
      <c r="B1258" s="4">
        <v>46206</v>
      </c>
      <c r="C1258" s="5">
        <f>YEAR(SalesDataTable[[#This Row],[Order Date]])</f>
        <v>2026</v>
      </c>
      <c r="D1258" s="6" t="str">
        <f>"Q"&amp;ROUNDUP(MONTH(SalesDataTable[[#This Row],[Order Date]])/3,0)</f>
        <v>Q3</v>
      </c>
      <c r="E1258" s="5">
        <f>MONTH(SalesDataTable[[#This Row],[Order Date]])</f>
        <v>7</v>
      </c>
      <c r="F1258" s="6" t="str">
        <f>TEXT(SalesDataTable[[#This Row],[Order Date]],"MMM")</f>
        <v>Jul</v>
      </c>
      <c r="G1258" s="5" t="s">
        <v>40</v>
      </c>
      <c r="H1258" s="5" t="s">
        <v>67</v>
      </c>
      <c r="I1258" s="5" t="s">
        <v>22</v>
      </c>
      <c r="J1258" s="5" t="s">
        <v>36</v>
      </c>
      <c r="K1258" s="5" t="s">
        <v>34</v>
      </c>
      <c r="L1258" s="5" t="s">
        <v>68</v>
      </c>
      <c r="M1258" s="7">
        <v>1</v>
      </c>
      <c r="N1258" s="8">
        <v>165.8</v>
      </c>
      <c r="O1258" s="8">
        <f>SalesDataTable[[#This Row],[Units Sold]]*SalesDataTable[[#This Row],[Unit Price]]</f>
        <v>165.8</v>
      </c>
      <c r="P1258" s="9">
        <v>0.1</v>
      </c>
      <c r="Q1258" s="21">
        <f>SalesDataTable[[#This Row],[Units Sold]]*SalesDataTable[[#This Row],[Unit Price]]*SalesDataTable[[#This Row],[Discount %]]</f>
        <v>16.580000000000002</v>
      </c>
      <c r="R1258" s="8">
        <v>88.32</v>
      </c>
      <c r="S1258" s="8">
        <f t="shared" si="76"/>
        <v>149.22000000000003</v>
      </c>
      <c r="T1258" s="8">
        <f t="shared" si="77"/>
        <v>88.32</v>
      </c>
      <c r="U1258" s="8">
        <f t="shared" si="78"/>
        <v>60.900000000000034</v>
      </c>
      <c r="V1258" s="10">
        <f t="shared" si="79"/>
        <v>0.40812223562525146</v>
      </c>
    </row>
    <row r="1259" spans="1:22" ht="15.6" x14ac:dyDescent="0.3">
      <c r="A1259" s="3">
        <v>3610</v>
      </c>
      <c r="B1259" s="4">
        <v>46206</v>
      </c>
      <c r="C1259" s="5">
        <f>YEAR(SalesDataTable[[#This Row],[Order Date]])</f>
        <v>2026</v>
      </c>
      <c r="D1259" s="6" t="str">
        <f>"Q"&amp;ROUNDUP(MONTH(SalesDataTable[[#This Row],[Order Date]])/3,0)</f>
        <v>Q3</v>
      </c>
      <c r="E1259" s="5">
        <f>MONTH(SalesDataTable[[#This Row],[Order Date]])</f>
        <v>7</v>
      </c>
      <c r="F1259" s="6" t="str">
        <f>TEXT(SalesDataTable[[#This Row],[Order Date]],"MMM")</f>
        <v>Jul</v>
      </c>
      <c r="G1259" s="5" t="s">
        <v>31</v>
      </c>
      <c r="H1259" s="5" t="s">
        <v>32</v>
      </c>
      <c r="I1259" s="5" t="s">
        <v>28</v>
      </c>
      <c r="J1259" s="5" t="s">
        <v>36</v>
      </c>
      <c r="K1259" s="5" t="s">
        <v>54</v>
      </c>
      <c r="L1259" s="5" t="s">
        <v>55</v>
      </c>
      <c r="M1259" s="7">
        <v>5</v>
      </c>
      <c r="N1259" s="8">
        <v>40.36</v>
      </c>
      <c r="O1259" s="8">
        <f>SalesDataTable[[#This Row],[Units Sold]]*SalesDataTable[[#This Row],[Unit Price]]</f>
        <v>201.8</v>
      </c>
      <c r="P1259" s="9">
        <v>0.15</v>
      </c>
      <c r="Q1259" s="21">
        <f>SalesDataTable[[#This Row],[Units Sold]]*SalesDataTable[[#This Row],[Unit Price]]*SalesDataTable[[#This Row],[Discount %]]</f>
        <v>30.27</v>
      </c>
      <c r="R1259" s="8">
        <v>14.57</v>
      </c>
      <c r="S1259" s="8">
        <f t="shared" si="76"/>
        <v>171.53</v>
      </c>
      <c r="T1259" s="8">
        <f t="shared" si="77"/>
        <v>72.849999999999994</v>
      </c>
      <c r="U1259" s="8">
        <f t="shared" si="78"/>
        <v>98.68</v>
      </c>
      <c r="V1259" s="10">
        <f t="shared" si="79"/>
        <v>0.57529295167026184</v>
      </c>
    </row>
    <row r="1260" spans="1:22" ht="15.6" x14ac:dyDescent="0.3">
      <c r="A1260" s="3">
        <v>3931</v>
      </c>
      <c r="B1260" s="4">
        <v>46206</v>
      </c>
      <c r="C1260" s="5">
        <f>YEAR(SalesDataTable[[#This Row],[Order Date]])</f>
        <v>2026</v>
      </c>
      <c r="D1260" s="6" t="str">
        <f>"Q"&amp;ROUNDUP(MONTH(SalesDataTable[[#This Row],[Order Date]])/3,0)</f>
        <v>Q3</v>
      </c>
      <c r="E1260" s="5">
        <f>MONTH(SalesDataTable[[#This Row],[Order Date]])</f>
        <v>7</v>
      </c>
      <c r="F1260" s="6" t="str">
        <f>TEXT(SalesDataTable[[#This Row],[Order Date]],"MMM")</f>
        <v>Jul</v>
      </c>
      <c r="G1260" s="5" t="s">
        <v>31</v>
      </c>
      <c r="H1260" s="5" t="s">
        <v>72</v>
      </c>
      <c r="I1260" s="5" t="s">
        <v>28</v>
      </c>
      <c r="J1260" s="5" t="s">
        <v>36</v>
      </c>
      <c r="K1260" s="5" t="s">
        <v>29</v>
      </c>
      <c r="L1260" s="5" t="s">
        <v>37</v>
      </c>
      <c r="M1260" s="7">
        <v>12</v>
      </c>
      <c r="N1260" s="8">
        <v>143.77000000000001</v>
      </c>
      <c r="O1260" s="8">
        <f>SalesDataTable[[#This Row],[Units Sold]]*SalesDataTable[[#This Row],[Unit Price]]</f>
        <v>1725.2400000000002</v>
      </c>
      <c r="P1260" s="9">
        <v>0.1</v>
      </c>
      <c r="Q1260" s="21">
        <f>SalesDataTable[[#This Row],[Units Sold]]*SalesDataTable[[#This Row],[Unit Price]]*SalesDataTable[[#This Row],[Discount %]]</f>
        <v>172.52400000000003</v>
      </c>
      <c r="R1260" s="8">
        <v>81.680000000000007</v>
      </c>
      <c r="S1260" s="8">
        <f t="shared" si="76"/>
        <v>1552.7160000000003</v>
      </c>
      <c r="T1260" s="8">
        <f t="shared" si="77"/>
        <v>980.16000000000008</v>
      </c>
      <c r="U1260" s="8">
        <f t="shared" si="78"/>
        <v>572.55600000000027</v>
      </c>
      <c r="V1260" s="10">
        <f t="shared" si="79"/>
        <v>0.3687448316369511</v>
      </c>
    </row>
    <row r="1261" spans="1:22" ht="15.6" x14ac:dyDescent="0.3">
      <c r="A1261" s="3">
        <v>3942</v>
      </c>
      <c r="B1261" s="4">
        <v>46206</v>
      </c>
      <c r="C1261" s="5">
        <f>YEAR(SalesDataTable[[#This Row],[Order Date]])</f>
        <v>2026</v>
      </c>
      <c r="D1261" s="6" t="str">
        <f>"Q"&amp;ROUNDUP(MONTH(SalesDataTable[[#This Row],[Order Date]])/3,0)</f>
        <v>Q3</v>
      </c>
      <c r="E1261" s="5">
        <f>MONTH(SalesDataTable[[#This Row],[Order Date]])</f>
        <v>7</v>
      </c>
      <c r="F1261" s="6" t="str">
        <f>TEXT(SalesDataTable[[#This Row],[Order Date]],"MMM")</f>
        <v>Jul</v>
      </c>
      <c r="G1261" s="5" t="s">
        <v>26</v>
      </c>
      <c r="H1261" s="5" t="s">
        <v>63</v>
      </c>
      <c r="I1261" s="5" t="s">
        <v>22</v>
      </c>
      <c r="J1261" s="5" t="s">
        <v>33</v>
      </c>
      <c r="K1261" s="5" t="s">
        <v>29</v>
      </c>
      <c r="L1261" s="5" t="s">
        <v>66</v>
      </c>
      <c r="M1261" s="7">
        <v>2</v>
      </c>
      <c r="N1261" s="8">
        <v>70.5</v>
      </c>
      <c r="O1261" s="8">
        <f>SalesDataTable[[#This Row],[Units Sold]]*SalesDataTable[[#This Row],[Unit Price]]</f>
        <v>141</v>
      </c>
      <c r="P1261" s="9">
        <v>0</v>
      </c>
      <c r="Q1261" s="21">
        <f>SalesDataTable[[#This Row],[Units Sold]]*SalesDataTable[[#This Row],[Unit Price]]*SalesDataTable[[#This Row],[Discount %]]</f>
        <v>0</v>
      </c>
      <c r="R1261" s="8">
        <v>32.51</v>
      </c>
      <c r="S1261" s="8">
        <f t="shared" si="76"/>
        <v>141</v>
      </c>
      <c r="T1261" s="8">
        <f t="shared" si="77"/>
        <v>65.02</v>
      </c>
      <c r="U1261" s="8">
        <f t="shared" si="78"/>
        <v>75.98</v>
      </c>
      <c r="V1261" s="10">
        <f t="shared" si="79"/>
        <v>0.53886524822695037</v>
      </c>
    </row>
    <row r="1262" spans="1:22" ht="15.6" x14ac:dyDescent="0.3">
      <c r="A1262" s="3">
        <v>4165</v>
      </c>
      <c r="B1262" s="4">
        <v>46206</v>
      </c>
      <c r="C1262" s="5">
        <f>YEAR(SalesDataTable[[#This Row],[Order Date]])</f>
        <v>2026</v>
      </c>
      <c r="D1262" s="6" t="str">
        <f>"Q"&amp;ROUNDUP(MONTH(SalesDataTable[[#This Row],[Order Date]])/3,0)</f>
        <v>Q3</v>
      </c>
      <c r="E1262" s="5">
        <f>MONTH(SalesDataTable[[#This Row],[Order Date]])</f>
        <v>7</v>
      </c>
      <c r="F1262" s="6" t="str">
        <f>TEXT(SalesDataTable[[#This Row],[Order Date]],"MMM")</f>
        <v>Jul</v>
      </c>
      <c r="G1262" s="5" t="s">
        <v>26</v>
      </c>
      <c r="H1262" s="5" t="s">
        <v>69</v>
      </c>
      <c r="I1262" s="5" t="s">
        <v>22</v>
      </c>
      <c r="J1262" s="5" t="s">
        <v>33</v>
      </c>
      <c r="K1262" s="5" t="s">
        <v>29</v>
      </c>
      <c r="L1262" s="5" t="s">
        <v>57</v>
      </c>
      <c r="M1262" s="7">
        <v>2</v>
      </c>
      <c r="N1262" s="8">
        <v>152.88999999999999</v>
      </c>
      <c r="O1262" s="8">
        <f>SalesDataTable[[#This Row],[Units Sold]]*SalesDataTable[[#This Row],[Unit Price]]</f>
        <v>305.77999999999997</v>
      </c>
      <c r="P1262" s="9">
        <v>0</v>
      </c>
      <c r="Q1262" s="21">
        <f>SalesDataTable[[#This Row],[Units Sold]]*SalesDataTable[[#This Row],[Unit Price]]*SalesDataTable[[#This Row],[Discount %]]</f>
        <v>0</v>
      </c>
      <c r="R1262" s="8">
        <v>81.34</v>
      </c>
      <c r="S1262" s="8">
        <f t="shared" si="76"/>
        <v>305.77999999999997</v>
      </c>
      <c r="T1262" s="8">
        <f t="shared" si="77"/>
        <v>162.68</v>
      </c>
      <c r="U1262" s="8">
        <f t="shared" si="78"/>
        <v>143.09999999999997</v>
      </c>
      <c r="V1262" s="10">
        <f t="shared" si="79"/>
        <v>0.46798351756164558</v>
      </c>
    </row>
    <row r="1263" spans="1:22" ht="15.6" x14ac:dyDescent="0.3">
      <c r="A1263" s="3">
        <v>1149</v>
      </c>
      <c r="B1263" s="4">
        <v>46207</v>
      </c>
      <c r="C1263" s="5">
        <f>YEAR(SalesDataTable[[#This Row],[Order Date]])</f>
        <v>2026</v>
      </c>
      <c r="D1263" s="6" t="str">
        <f>"Q"&amp;ROUNDUP(MONTH(SalesDataTable[[#This Row],[Order Date]])/3,0)</f>
        <v>Q3</v>
      </c>
      <c r="E1263" s="5">
        <f>MONTH(SalesDataTable[[#This Row],[Order Date]])</f>
        <v>7</v>
      </c>
      <c r="F1263" s="6" t="str">
        <f>TEXT(SalesDataTable[[#This Row],[Order Date]],"MMM")</f>
        <v>Jul</v>
      </c>
      <c r="G1263" s="5" t="s">
        <v>20</v>
      </c>
      <c r="H1263" s="5" t="s">
        <v>70</v>
      </c>
      <c r="I1263" s="5" t="s">
        <v>22</v>
      </c>
      <c r="J1263" s="5" t="s">
        <v>33</v>
      </c>
      <c r="K1263" s="5" t="s">
        <v>24</v>
      </c>
      <c r="L1263" s="5" t="s">
        <v>25</v>
      </c>
      <c r="M1263" s="7">
        <v>2</v>
      </c>
      <c r="N1263" s="8">
        <v>81.900000000000006</v>
      </c>
      <c r="O1263" s="8">
        <f>SalesDataTable[[#This Row],[Units Sold]]*SalesDataTable[[#This Row],[Unit Price]]</f>
        <v>163.80000000000001</v>
      </c>
      <c r="P1263" s="9">
        <v>0</v>
      </c>
      <c r="Q1263" s="21">
        <f>SalesDataTable[[#This Row],[Units Sold]]*SalesDataTable[[#This Row],[Unit Price]]*SalesDataTable[[#This Row],[Discount %]]</f>
        <v>0</v>
      </c>
      <c r="R1263" s="8">
        <v>42.61</v>
      </c>
      <c r="S1263" s="8">
        <f t="shared" si="76"/>
        <v>163.80000000000001</v>
      </c>
      <c r="T1263" s="8">
        <f t="shared" si="77"/>
        <v>85.22</v>
      </c>
      <c r="U1263" s="8">
        <f t="shared" si="78"/>
        <v>78.580000000000013</v>
      </c>
      <c r="V1263" s="10">
        <f t="shared" si="79"/>
        <v>0.47973137973137975</v>
      </c>
    </row>
    <row r="1264" spans="1:22" ht="15.6" x14ac:dyDescent="0.3">
      <c r="A1264" s="3">
        <v>1310</v>
      </c>
      <c r="B1264" s="4">
        <v>46207</v>
      </c>
      <c r="C1264" s="5">
        <f>YEAR(SalesDataTable[[#This Row],[Order Date]])</f>
        <v>2026</v>
      </c>
      <c r="D1264" s="6" t="str">
        <f>"Q"&amp;ROUNDUP(MONTH(SalesDataTable[[#This Row],[Order Date]])/3,0)</f>
        <v>Q3</v>
      </c>
      <c r="E1264" s="5">
        <f>MONTH(SalesDataTable[[#This Row],[Order Date]])</f>
        <v>7</v>
      </c>
      <c r="F1264" s="6" t="str">
        <f>TEXT(SalesDataTable[[#This Row],[Order Date]],"MMM")</f>
        <v>Jul</v>
      </c>
      <c r="G1264" s="5" t="s">
        <v>31</v>
      </c>
      <c r="H1264" s="5" t="s">
        <v>59</v>
      </c>
      <c r="I1264" s="5" t="s">
        <v>39</v>
      </c>
      <c r="J1264" s="5" t="s">
        <v>33</v>
      </c>
      <c r="K1264" s="5" t="s">
        <v>24</v>
      </c>
      <c r="L1264" s="5" t="s">
        <v>50</v>
      </c>
      <c r="M1264" s="7">
        <v>1</v>
      </c>
      <c r="N1264" s="8">
        <v>103.58</v>
      </c>
      <c r="O1264" s="8">
        <f>SalesDataTable[[#This Row],[Units Sold]]*SalesDataTable[[#This Row],[Unit Price]]</f>
        <v>103.58</v>
      </c>
      <c r="P1264" s="9">
        <v>0</v>
      </c>
      <c r="Q1264" s="21">
        <f>SalesDataTable[[#This Row],[Units Sold]]*SalesDataTable[[#This Row],[Unit Price]]*SalesDataTable[[#This Row],[Discount %]]</f>
        <v>0</v>
      </c>
      <c r="R1264" s="8">
        <v>51.94</v>
      </c>
      <c r="S1264" s="8">
        <f t="shared" si="76"/>
        <v>103.58</v>
      </c>
      <c r="T1264" s="8">
        <f t="shared" si="77"/>
        <v>51.94</v>
      </c>
      <c r="U1264" s="8">
        <f t="shared" si="78"/>
        <v>51.64</v>
      </c>
      <c r="V1264" s="10">
        <f t="shared" si="79"/>
        <v>0.49855184398532537</v>
      </c>
    </row>
    <row r="1265" spans="1:22" ht="15.6" x14ac:dyDescent="0.3">
      <c r="A1265" s="3">
        <v>2352</v>
      </c>
      <c r="B1265" s="4">
        <v>46207</v>
      </c>
      <c r="C1265" s="5">
        <f>YEAR(SalesDataTable[[#This Row],[Order Date]])</f>
        <v>2026</v>
      </c>
      <c r="D1265" s="6" t="str">
        <f>"Q"&amp;ROUNDUP(MONTH(SalesDataTable[[#This Row],[Order Date]])/3,0)</f>
        <v>Q3</v>
      </c>
      <c r="E1265" s="5">
        <f>MONTH(SalesDataTable[[#This Row],[Order Date]])</f>
        <v>7</v>
      </c>
      <c r="F1265" s="6" t="str">
        <f>TEXT(SalesDataTable[[#This Row],[Order Date]],"MMM")</f>
        <v>Jul</v>
      </c>
      <c r="G1265" s="5" t="s">
        <v>31</v>
      </c>
      <c r="H1265" s="5" t="s">
        <v>38</v>
      </c>
      <c r="I1265" s="5" t="s">
        <v>28</v>
      </c>
      <c r="J1265" s="5" t="s">
        <v>23</v>
      </c>
      <c r="K1265" s="5" t="s">
        <v>29</v>
      </c>
      <c r="L1265" s="5" t="s">
        <v>66</v>
      </c>
      <c r="M1265" s="7">
        <v>4</v>
      </c>
      <c r="N1265" s="8">
        <v>69.7</v>
      </c>
      <c r="O1265" s="8">
        <f>SalesDataTable[[#This Row],[Units Sold]]*SalesDataTable[[#This Row],[Unit Price]]</f>
        <v>278.8</v>
      </c>
      <c r="P1265" s="9">
        <v>0.1</v>
      </c>
      <c r="Q1265" s="21">
        <f>SalesDataTable[[#This Row],[Units Sold]]*SalesDataTable[[#This Row],[Unit Price]]*SalesDataTable[[#This Row],[Discount %]]</f>
        <v>27.880000000000003</v>
      </c>
      <c r="R1265" s="8">
        <v>32.799999999999997</v>
      </c>
      <c r="S1265" s="8">
        <f t="shared" si="76"/>
        <v>250.92000000000002</v>
      </c>
      <c r="T1265" s="8">
        <f t="shared" si="77"/>
        <v>131.19999999999999</v>
      </c>
      <c r="U1265" s="8">
        <f t="shared" si="78"/>
        <v>119.72000000000003</v>
      </c>
      <c r="V1265" s="10">
        <f t="shared" si="79"/>
        <v>0.47712418300653603</v>
      </c>
    </row>
    <row r="1266" spans="1:22" ht="15.6" x14ac:dyDescent="0.3">
      <c r="A1266" s="3">
        <v>2547</v>
      </c>
      <c r="B1266" s="4">
        <v>46207</v>
      </c>
      <c r="C1266" s="5">
        <f>YEAR(SalesDataTable[[#This Row],[Order Date]])</f>
        <v>2026</v>
      </c>
      <c r="D1266" s="6" t="str">
        <f>"Q"&amp;ROUNDUP(MONTH(SalesDataTable[[#This Row],[Order Date]])/3,0)</f>
        <v>Q3</v>
      </c>
      <c r="E1266" s="5">
        <f>MONTH(SalesDataTable[[#This Row],[Order Date]])</f>
        <v>7</v>
      </c>
      <c r="F1266" s="6" t="str">
        <f>TEXT(SalesDataTable[[#This Row],[Order Date]],"MMM")</f>
        <v>Jul</v>
      </c>
      <c r="G1266" s="5" t="s">
        <v>26</v>
      </c>
      <c r="H1266" s="5" t="s">
        <v>63</v>
      </c>
      <c r="I1266" s="5" t="s">
        <v>22</v>
      </c>
      <c r="J1266" s="5" t="s">
        <v>36</v>
      </c>
      <c r="K1266" s="5" t="s">
        <v>54</v>
      </c>
      <c r="L1266" s="5" t="s">
        <v>55</v>
      </c>
      <c r="M1266" s="7">
        <v>1</v>
      </c>
      <c r="N1266" s="8">
        <v>40.549999999999997</v>
      </c>
      <c r="O1266" s="8">
        <f>SalesDataTable[[#This Row],[Units Sold]]*SalesDataTable[[#This Row],[Unit Price]]</f>
        <v>40.549999999999997</v>
      </c>
      <c r="P1266" s="9">
        <v>0.05</v>
      </c>
      <c r="Q1266" s="21">
        <f>SalesDataTable[[#This Row],[Units Sold]]*SalesDataTable[[#This Row],[Unit Price]]*SalesDataTable[[#This Row],[Discount %]]</f>
        <v>2.0274999999999999</v>
      </c>
      <c r="R1266" s="8">
        <v>14.44</v>
      </c>
      <c r="S1266" s="8">
        <f t="shared" si="76"/>
        <v>38.522499999999994</v>
      </c>
      <c r="T1266" s="8">
        <f t="shared" si="77"/>
        <v>14.44</v>
      </c>
      <c r="U1266" s="8">
        <f t="shared" si="78"/>
        <v>24.082499999999996</v>
      </c>
      <c r="V1266" s="10">
        <f t="shared" si="79"/>
        <v>0.62515413070283599</v>
      </c>
    </row>
    <row r="1267" spans="1:22" ht="15.6" x14ac:dyDescent="0.3">
      <c r="A1267" s="3">
        <v>2720</v>
      </c>
      <c r="B1267" s="4">
        <v>46207</v>
      </c>
      <c r="C1267" s="5">
        <f>YEAR(SalesDataTable[[#This Row],[Order Date]])</f>
        <v>2026</v>
      </c>
      <c r="D1267" s="6" t="str">
        <f>"Q"&amp;ROUNDUP(MONTH(SalesDataTable[[#This Row],[Order Date]])/3,0)</f>
        <v>Q3</v>
      </c>
      <c r="E1267" s="5">
        <f>MONTH(SalesDataTable[[#This Row],[Order Date]])</f>
        <v>7</v>
      </c>
      <c r="F1267" s="6" t="str">
        <f>TEXT(SalesDataTable[[#This Row],[Order Date]],"MMM")</f>
        <v>Jul</v>
      </c>
      <c r="G1267" s="5" t="s">
        <v>40</v>
      </c>
      <c r="H1267" s="5" t="s">
        <v>53</v>
      </c>
      <c r="I1267" s="5" t="s">
        <v>22</v>
      </c>
      <c r="J1267" s="5" t="s">
        <v>33</v>
      </c>
      <c r="K1267" s="5" t="s">
        <v>29</v>
      </c>
      <c r="L1267" s="5" t="s">
        <v>37</v>
      </c>
      <c r="M1267" s="7">
        <v>2</v>
      </c>
      <c r="N1267" s="8">
        <v>145.88999999999999</v>
      </c>
      <c r="O1267" s="8">
        <f>SalesDataTable[[#This Row],[Units Sold]]*SalesDataTable[[#This Row],[Unit Price]]</f>
        <v>291.77999999999997</v>
      </c>
      <c r="P1267" s="9">
        <v>0</v>
      </c>
      <c r="Q1267" s="21">
        <f>SalesDataTable[[#This Row],[Units Sold]]*SalesDataTable[[#This Row],[Unit Price]]*SalesDataTable[[#This Row],[Discount %]]</f>
        <v>0</v>
      </c>
      <c r="R1267" s="8">
        <v>80.709999999999994</v>
      </c>
      <c r="S1267" s="8">
        <f t="shared" si="76"/>
        <v>291.77999999999997</v>
      </c>
      <c r="T1267" s="8">
        <f t="shared" si="77"/>
        <v>161.41999999999999</v>
      </c>
      <c r="U1267" s="8">
        <f t="shared" si="78"/>
        <v>130.35999999999999</v>
      </c>
      <c r="V1267" s="10">
        <f t="shared" si="79"/>
        <v>0.4467749674412228</v>
      </c>
    </row>
    <row r="1268" spans="1:22" ht="15.6" x14ac:dyDescent="0.3">
      <c r="A1268" s="3">
        <v>3591</v>
      </c>
      <c r="B1268" s="4">
        <v>46207</v>
      </c>
      <c r="C1268" s="5">
        <f>YEAR(SalesDataTable[[#This Row],[Order Date]])</f>
        <v>2026</v>
      </c>
      <c r="D1268" s="6" t="str">
        <f>"Q"&amp;ROUNDUP(MONTH(SalesDataTable[[#This Row],[Order Date]])/3,0)</f>
        <v>Q3</v>
      </c>
      <c r="E1268" s="5">
        <f>MONTH(SalesDataTable[[#This Row],[Order Date]])</f>
        <v>7</v>
      </c>
      <c r="F1268" s="6" t="str">
        <f>TEXT(SalesDataTable[[#This Row],[Order Date]],"MMM")</f>
        <v>Jul</v>
      </c>
      <c r="G1268" s="5" t="s">
        <v>40</v>
      </c>
      <c r="H1268" s="5" t="s">
        <v>67</v>
      </c>
      <c r="I1268" s="5" t="s">
        <v>22</v>
      </c>
      <c r="J1268" s="5" t="s">
        <v>23</v>
      </c>
      <c r="K1268" s="5" t="s">
        <v>34</v>
      </c>
      <c r="L1268" s="5" t="s">
        <v>68</v>
      </c>
      <c r="M1268" s="7">
        <v>1</v>
      </c>
      <c r="N1268" s="8">
        <v>163.25</v>
      </c>
      <c r="O1268" s="8">
        <f>SalesDataTable[[#This Row],[Units Sold]]*SalesDataTable[[#This Row],[Unit Price]]</f>
        <v>163.25</v>
      </c>
      <c r="P1268" s="9">
        <v>0</v>
      </c>
      <c r="Q1268" s="21">
        <f>SalesDataTable[[#This Row],[Units Sold]]*SalesDataTable[[#This Row],[Unit Price]]*SalesDataTable[[#This Row],[Discount %]]</f>
        <v>0</v>
      </c>
      <c r="R1268" s="8">
        <v>89.71</v>
      </c>
      <c r="S1268" s="8">
        <f t="shared" si="76"/>
        <v>163.25</v>
      </c>
      <c r="T1268" s="8">
        <f t="shared" si="77"/>
        <v>89.71</v>
      </c>
      <c r="U1268" s="8">
        <f t="shared" si="78"/>
        <v>73.540000000000006</v>
      </c>
      <c r="V1268" s="10">
        <f t="shared" si="79"/>
        <v>0.45047473200612559</v>
      </c>
    </row>
    <row r="1269" spans="1:22" ht="15.6" x14ac:dyDescent="0.3">
      <c r="A1269" s="3">
        <v>3819</v>
      </c>
      <c r="B1269" s="4">
        <v>46207</v>
      </c>
      <c r="C1269" s="5">
        <f>YEAR(SalesDataTable[[#This Row],[Order Date]])</f>
        <v>2026</v>
      </c>
      <c r="D1269" s="6" t="str">
        <f>"Q"&amp;ROUNDUP(MONTH(SalesDataTable[[#This Row],[Order Date]])/3,0)</f>
        <v>Q3</v>
      </c>
      <c r="E1269" s="5">
        <f>MONTH(SalesDataTable[[#This Row],[Order Date]])</f>
        <v>7</v>
      </c>
      <c r="F1269" s="6" t="str">
        <f>TEXT(SalesDataTable[[#This Row],[Order Date]],"MMM")</f>
        <v>Jul</v>
      </c>
      <c r="G1269" s="5" t="s">
        <v>26</v>
      </c>
      <c r="H1269" s="5" t="s">
        <v>27</v>
      </c>
      <c r="I1269" s="5" t="s">
        <v>22</v>
      </c>
      <c r="J1269" s="5" t="s">
        <v>23</v>
      </c>
      <c r="K1269" s="5" t="s">
        <v>54</v>
      </c>
      <c r="L1269" s="5" t="s">
        <v>55</v>
      </c>
      <c r="M1269" s="7">
        <v>1</v>
      </c>
      <c r="N1269" s="8">
        <v>40.39</v>
      </c>
      <c r="O1269" s="8">
        <f>SalesDataTable[[#This Row],[Units Sold]]*SalesDataTable[[#This Row],[Unit Price]]</f>
        <v>40.39</v>
      </c>
      <c r="P1269" s="9">
        <v>0.1</v>
      </c>
      <c r="Q1269" s="21">
        <f>SalesDataTable[[#This Row],[Units Sold]]*SalesDataTable[[#This Row],[Unit Price]]*SalesDataTable[[#This Row],[Discount %]]</f>
        <v>4.0390000000000006</v>
      </c>
      <c r="R1269" s="8">
        <v>14.38</v>
      </c>
      <c r="S1269" s="8">
        <f t="shared" si="76"/>
        <v>36.350999999999999</v>
      </c>
      <c r="T1269" s="8">
        <f t="shared" si="77"/>
        <v>14.38</v>
      </c>
      <c r="U1269" s="8">
        <f t="shared" si="78"/>
        <v>21.970999999999997</v>
      </c>
      <c r="V1269" s="10">
        <f t="shared" si="79"/>
        <v>0.60441253335534095</v>
      </c>
    </row>
    <row r="1270" spans="1:22" ht="15.6" x14ac:dyDescent="0.3">
      <c r="A1270" s="3">
        <v>4869</v>
      </c>
      <c r="B1270" s="4">
        <v>46207</v>
      </c>
      <c r="C1270" s="5">
        <f>YEAR(SalesDataTable[[#This Row],[Order Date]])</f>
        <v>2026</v>
      </c>
      <c r="D1270" s="6" t="str">
        <f>"Q"&amp;ROUNDUP(MONTH(SalesDataTable[[#This Row],[Order Date]])/3,0)</f>
        <v>Q3</v>
      </c>
      <c r="E1270" s="5">
        <f>MONTH(SalesDataTable[[#This Row],[Order Date]])</f>
        <v>7</v>
      </c>
      <c r="F1270" s="6" t="str">
        <f>TEXT(SalesDataTable[[#This Row],[Order Date]],"MMM")</f>
        <v>Jul</v>
      </c>
      <c r="G1270" s="5" t="s">
        <v>20</v>
      </c>
      <c r="H1270" s="5" t="s">
        <v>70</v>
      </c>
      <c r="I1270" s="5" t="s">
        <v>39</v>
      </c>
      <c r="J1270" s="5" t="s">
        <v>23</v>
      </c>
      <c r="K1270" s="5" t="s">
        <v>43</v>
      </c>
      <c r="L1270" s="5" t="s">
        <v>49</v>
      </c>
      <c r="M1270" s="7">
        <v>1</v>
      </c>
      <c r="N1270" s="8">
        <v>200.22</v>
      </c>
      <c r="O1270" s="8">
        <f>SalesDataTable[[#This Row],[Units Sold]]*SalesDataTable[[#This Row],[Unit Price]]</f>
        <v>200.22</v>
      </c>
      <c r="P1270" s="9">
        <v>0</v>
      </c>
      <c r="Q1270" s="21">
        <f>SalesDataTable[[#This Row],[Units Sold]]*SalesDataTable[[#This Row],[Unit Price]]*SalesDataTable[[#This Row],[Discount %]]</f>
        <v>0</v>
      </c>
      <c r="R1270" s="8">
        <v>104.38</v>
      </c>
      <c r="S1270" s="8">
        <f t="shared" si="76"/>
        <v>200.22</v>
      </c>
      <c r="T1270" s="8">
        <f t="shared" si="77"/>
        <v>104.38</v>
      </c>
      <c r="U1270" s="8">
        <f t="shared" si="78"/>
        <v>95.84</v>
      </c>
      <c r="V1270" s="10">
        <f t="shared" si="79"/>
        <v>0.47867345919488563</v>
      </c>
    </row>
    <row r="1271" spans="1:22" ht="15.6" x14ac:dyDescent="0.3">
      <c r="A1271" s="3">
        <v>4940</v>
      </c>
      <c r="B1271" s="4">
        <v>46207</v>
      </c>
      <c r="C1271" s="5">
        <f>YEAR(SalesDataTable[[#This Row],[Order Date]])</f>
        <v>2026</v>
      </c>
      <c r="D1271" s="6" t="str">
        <f>"Q"&amp;ROUNDUP(MONTH(SalesDataTable[[#This Row],[Order Date]])/3,0)</f>
        <v>Q3</v>
      </c>
      <c r="E1271" s="5">
        <f>MONTH(SalesDataTable[[#This Row],[Order Date]])</f>
        <v>7</v>
      </c>
      <c r="F1271" s="6" t="str">
        <f>TEXT(SalesDataTable[[#This Row],[Order Date]],"MMM")</f>
        <v>Jul</v>
      </c>
      <c r="G1271" s="5" t="s">
        <v>26</v>
      </c>
      <c r="H1271" s="5" t="s">
        <v>47</v>
      </c>
      <c r="I1271" s="5" t="s">
        <v>22</v>
      </c>
      <c r="J1271" s="5" t="s">
        <v>23</v>
      </c>
      <c r="K1271" s="5" t="s">
        <v>34</v>
      </c>
      <c r="L1271" s="5" t="s">
        <v>68</v>
      </c>
      <c r="M1271" s="7">
        <v>1</v>
      </c>
      <c r="N1271" s="8">
        <v>164.78</v>
      </c>
      <c r="O1271" s="8">
        <f>SalesDataTable[[#This Row],[Units Sold]]*SalesDataTable[[#This Row],[Unit Price]]</f>
        <v>164.78</v>
      </c>
      <c r="P1271" s="9">
        <v>0.1</v>
      </c>
      <c r="Q1271" s="21">
        <f>SalesDataTable[[#This Row],[Units Sold]]*SalesDataTable[[#This Row],[Unit Price]]*SalesDataTable[[#This Row],[Discount %]]</f>
        <v>16.478000000000002</v>
      </c>
      <c r="R1271" s="8">
        <v>88.72</v>
      </c>
      <c r="S1271" s="8">
        <f t="shared" si="76"/>
        <v>148.30199999999999</v>
      </c>
      <c r="T1271" s="8">
        <f t="shared" si="77"/>
        <v>88.72</v>
      </c>
      <c r="U1271" s="8">
        <f t="shared" si="78"/>
        <v>59.581999999999994</v>
      </c>
      <c r="V1271" s="10">
        <f t="shared" si="79"/>
        <v>0.4017612709201494</v>
      </c>
    </row>
    <row r="1272" spans="1:22" ht="15.6" x14ac:dyDescent="0.3">
      <c r="A1272" s="3">
        <v>5164</v>
      </c>
      <c r="B1272" s="4">
        <v>46207</v>
      </c>
      <c r="C1272" s="5">
        <f>YEAR(SalesDataTable[[#This Row],[Order Date]])</f>
        <v>2026</v>
      </c>
      <c r="D1272" s="6" t="str">
        <f>"Q"&amp;ROUNDUP(MONTH(SalesDataTable[[#This Row],[Order Date]])/3,0)</f>
        <v>Q3</v>
      </c>
      <c r="E1272" s="5">
        <f>MONTH(SalesDataTable[[#This Row],[Order Date]])</f>
        <v>7</v>
      </c>
      <c r="F1272" s="6" t="str">
        <f>TEXT(SalesDataTable[[#This Row],[Order Date]],"MMM")</f>
        <v>Jul</v>
      </c>
      <c r="G1272" s="5" t="s">
        <v>26</v>
      </c>
      <c r="H1272" s="5" t="s">
        <v>69</v>
      </c>
      <c r="I1272" s="5" t="s">
        <v>22</v>
      </c>
      <c r="J1272" s="5" t="s">
        <v>23</v>
      </c>
      <c r="K1272" s="5" t="s">
        <v>29</v>
      </c>
      <c r="L1272" s="5" t="s">
        <v>37</v>
      </c>
      <c r="M1272" s="7">
        <v>4</v>
      </c>
      <c r="N1272" s="8">
        <v>142.86000000000001</v>
      </c>
      <c r="O1272" s="8">
        <f>SalesDataTable[[#This Row],[Units Sold]]*SalesDataTable[[#This Row],[Unit Price]]</f>
        <v>571.44000000000005</v>
      </c>
      <c r="P1272" s="9">
        <v>0</v>
      </c>
      <c r="Q1272" s="21">
        <f>SalesDataTable[[#This Row],[Units Sold]]*SalesDataTable[[#This Row],[Unit Price]]*SalesDataTable[[#This Row],[Discount %]]</f>
        <v>0</v>
      </c>
      <c r="R1272" s="8">
        <v>81.62</v>
      </c>
      <c r="S1272" s="8">
        <f t="shared" si="76"/>
        <v>571.44000000000005</v>
      </c>
      <c r="T1272" s="8">
        <f t="shared" si="77"/>
        <v>326.48</v>
      </c>
      <c r="U1272" s="8">
        <f t="shared" si="78"/>
        <v>244.96000000000004</v>
      </c>
      <c r="V1272" s="10">
        <f t="shared" si="79"/>
        <v>0.42867142657146862</v>
      </c>
    </row>
    <row r="1273" spans="1:22" ht="15.6" x14ac:dyDescent="0.3">
      <c r="A1273" s="3">
        <v>659</v>
      </c>
      <c r="B1273" s="4">
        <v>46208</v>
      </c>
      <c r="C1273" s="5">
        <f>YEAR(SalesDataTable[[#This Row],[Order Date]])</f>
        <v>2026</v>
      </c>
      <c r="D1273" s="6" t="str">
        <f>"Q"&amp;ROUNDUP(MONTH(SalesDataTable[[#This Row],[Order Date]])/3,0)</f>
        <v>Q3</v>
      </c>
      <c r="E1273" s="5">
        <f>MONTH(SalesDataTable[[#This Row],[Order Date]])</f>
        <v>7</v>
      </c>
      <c r="F1273" s="6" t="str">
        <f>TEXT(SalesDataTable[[#This Row],[Order Date]],"MMM")</f>
        <v>Jul</v>
      </c>
      <c r="G1273" s="5" t="s">
        <v>40</v>
      </c>
      <c r="H1273" s="5" t="s">
        <v>67</v>
      </c>
      <c r="I1273" s="5" t="s">
        <v>48</v>
      </c>
      <c r="J1273" s="5" t="s">
        <v>36</v>
      </c>
      <c r="K1273" s="5" t="s">
        <v>24</v>
      </c>
      <c r="L1273" s="5" t="s">
        <v>46</v>
      </c>
      <c r="M1273" s="7">
        <v>1</v>
      </c>
      <c r="N1273" s="8">
        <v>41.18</v>
      </c>
      <c r="O1273" s="8">
        <f>SalesDataTable[[#This Row],[Units Sold]]*SalesDataTable[[#This Row],[Unit Price]]</f>
        <v>41.18</v>
      </c>
      <c r="P1273" s="9">
        <v>0</v>
      </c>
      <c r="Q1273" s="21">
        <f>SalesDataTable[[#This Row],[Units Sold]]*SalesDataTable[[#This Row],[Unit Price]]*SalesDataTable[[#This Row],[Discount %]]</f>
        <v>0</v>
      </c>
      <c r="R1273" s="8">
        <v>16.25</v>
      </c>
      <c r="S1273" s="8">
        <f t="shared" si="76"/>
        <v>41.18</v>
      </c>
      <c r="T1273" s="8">
        <f t="shared" si="77"/>
        <v>16.25</v>
      </c>
      <c r="U1273" s="8">
        <f t="shared" si="78"/>
        <v>24.93</v>
      </c>
      <c r="V1273" s="10">
        <f t="shared" si="79"/>
        <v>0.6053909664885867</v>
      </c>
    </row>
    <row r="1274" spans="1:22" ht="15.6" x14ac:dyDescent="0.3">
      <c r="A1274" s="3">
        <v>969</v>
      </c>
      <c r="B1274" s="4">
        <v>46208</v>
      </c>
      <c r="C1274" s="5">
        <f>YEAR(SalesDataTable[[#This Row],[Order Date]])</f>
        <v>2026</v>
      </c>
      <c r="D1274" s="6" t="str">
        <f>"Q"&amp;ROUNDUP(MONTH(SalesDataTable[[#This Row],[Order Date]])/3,0)</f>
        <v>Q3</v>
      </c>
      <c r="E1274" s="5">
        <f>MONTH(SalesDataTable[[#This Row],[Order Date]])</f>
        <v>7</v>
      </c>
      <c r="F1274" s="6" t="str">
        <f>TEXT(SalesDataTable[[#This Row],[Order Date]],"MMM")</f>
        <v>Jul</v>
      </c>
      <c r="G1274" s="5" t="s">
        <v>26</v>
      </c>
      <c r="H1274" s="5" t="s">
        <v>61</v>
      </c>
      <c r="I1274" s="5" t="s">
        <v>28</v>
      </c>
      <c r="J1274" s="5" t="s">
        <v>36</v>
      </c>
      <c r="K1274" s="5" t="s">
        <v>54</v>
      </c>
      <c r="L1274" s="5" t="s">
        <v>62</v>
      </c>
      <c r="M1274" s="7">
        <v>12</v>
      </c>
      <c r="N1274" s="8">
        <v>35.81</v>
      </c>
      <c r="O1274" s="8">
        <f>SalesDataTable[[#This Row],[Units Sold]]*SalesDataTable[[#This Row],[Unit Price]]</f>
        <v>429.72</v>
      </c>
      <c r="P1274" s="9">
        <v>0.15</v>
      </c>
      <c r="Q1274" s="21">
        <f>SalesDataTable[[#This Row],[Units Sold]]*SalesDataTable[[#This Row],[Unit Price]]*SalesDataTable[[#This Row],[Discount %]]</f>
        <v>64.457999999999998</v>
      </c>
      <c r="R1274" s="8">
        <v>14.29</v>
      </c>
      <c r="S1274" s="8">
        <f t="shared" si="76"/>
        <v>365.262</v>
      </c>
      <c r="T1274" s="8">
        <f t="shared" si="77"/>
        <v>171.48</v>
      </c>
      <c r="U1274" s="8">
        <f t="shared" si="78"/>
        <v>193.78200000000001</v>
      </c>
      <c r="V1274" s="10">
        <f t="shared" si="79"/>
        <v>0.53052877112866936</v>
      </c>
    </row>
    <row r="1275" spans="1:22" ht="15.6" x14ac:dyDescent="0.3">
      <c r="A1275" s="3">
        <v>1096</v>
      </c>
      <c r="B1275" s="4">
        <v>46208</v>
      </c>
      <c r="C1275" s="5">
        <f>YEAR(SalesDataTable[[#This Row],[Order Date]])</f>
        <v>2026</v>
      </c>
      <c r="D1275" s="6" t="str">
        <f>"Q"&amp;ROUNDUP(MONTH(SalesDataTable[[#This Row],[Order Date]])/3,0)</f>
        <v>Q3</v>
      </c>
      <c r="E1275" s="5">
        <f>MONTH(SalesDataTable[[#This Row],[Order Date]])</f>
        <v>7</v>
      </c>
      <c r="F1275" s="6" t="str">
        <f>TEXT(SalesDataTable[[#This Row],[Order Date]],"MMM")</f>
        <v>Jul</v>
      </c>
      <c r="G1275" s="5" t="s">
        <v>26</v>
      </c>
      <c r="H1275" s="5" t="s">
        <v>69</v>
      </c>
      <c r="I1275" s="5" t="s">
        <v>39</v>
      </c>
      <c r="J1275" s="5" t="s">
        <v>33</v>
      </c>
      <c r="K1275" s="5" t="s">
        <v>43</v>
      </c>
      <c r="L1275" s="5" t="s">
        <v>44</v>
      </c>
      <c r="M1275" s="7">
        <v>3</v>
      </c>
      <c r="N1275" s="8">
        <v>345.42</v>
      </c>
      <c r="O1275" s="8">
        <f>SalesDataTable[[#This Row],[Units Sold]]*SalesDataTable[[#This Row],[Unit Price]]</f>
        <v>1036.26</v>
      </c>
      <c r="P1275" s="9">
        <v>0</v>
      </c>
      <c r="Q1275" s="21">
        <f>SalesDataTable[[#This Row],[Units Sold]]*SalesDataTable[[#This Row],[Unit Price]]*SalesDataTable[[#This Row],[Discount %]]</f>
        <v>0</v>
      </c>
      <c r="R1275" s="8">
        <v>198.69</v>
      </c>
      <c r="S1275" s="8">
        <f t="shared" si="76"/>
        <v>1036.26</v>
      </c>
      <c r="T1275" s="8">
        <f t="shared" si="77"/>
        <v>596.06999999999994</v>
      </c>
      <c r="U1275" s="8">
        <f t="shared" si="78"/>
        <v>440.19000000000005</v>
      </c>
      <c r="V1275" s="10">
        <f t="shared" si="79"/>
        <v>0.42478721556366167</v>
      </c>
    </row>
    <row r="1276" spans="1:22" ht="15.6" x14ac:dyDescent="0.3">
      <c r="A1276" s="3">
        <v>1440</v>
      </c>
      <c r="B1276" s="4">
        <v>46208</v>
      </c>
      <c r="C1276" s="5">
        <f>YEAR(SalesDataTable[[#This Row],[Order Date]])</f>
        <v>2026</v>
      </c>
      <c r="D1276" s="6" t="str">
        <f>"Q"&amp;ROUNDUP(MONTH(SalesDataTable[[#This Row],[Order Date]])/3,0)</f>
        <v>Q3</v>
      </c>
      <c r="E1276" s="5">
        <f>MONTH(SalesDataTable[[#This Row],[Order Date]])</f>
        <v>7</v>
      </c>
      <c r="F1276" s="6" t="str">
        <f>TEXT(SalesDataTable[[#This Row],[Order Date]],"MMM")</f>
        <v>Jul</v>
      </c>
      <c r="G1276" s="5" t="s">
        <v>40</v>
      </c>
      <c r="H1276" s="5" t="s">
        <v>53</v>
      </c>
      <c r="I1276" s="5" t="s">
        <v>22</v>
      </c>
      <c r="J1276" s="5" t="s">
        <v>23</v>
      </c>
      <c r="K1276" s="5" t="s">
        <v>24</v>
      </c>
      <c r="L1276" s="5" t="s">
        <v>50</v>
      </c>
      <c r="M1276" s="7">
        <v>4</v>
      </c>
      <c r="N1276" s="8">
        <v>101.66</v>
      </c>
      <c r="O1276" s="8">
        <f>SalesDataTable[[#This Row],[Units Sold]]*SalesDataTable[[#This Row],[Unit Price]]</f>
        <v>406.64</v>
      </c>
      <c r="P1276" s="9">
        <v>0.1</v>
      </c>
      <c r="Q1276" s="21">
        <f>SalesDataTable[[#This Row],[Units Sold]]*SalesDataTable[[#This Row],[Unit Price]]*SalesDataTable[[#This Row],[Discount %]]</f>
        <v>40.664000000000001</v>
      </c>
      <c r="R1276" s="8">
        <v>51.55</v>
      </c>
      <c r="S1276" s="8">
        <f t="shared" si="76"/>
        <v>365.976</v>
      </c>
      <c r="T1276" s="8">
        <f t="shared" si="77"/>
        <v>206.2</v>
      </c>
      <c r="U1276" s="8">
        <f t="shared" si="78"/>
        <v>159.77600000000001</v>
      </c>
      <c r="V1276" s="10">
        <f t="shared" si="79"/>
        <v>0.43657507596126527</v>
      </c>
    </row>
    <row r="1277" spans="1:22" ht="15.6" x14ac:dyDescent="0.3">
      <c r="A1277" s="3">
        <v>2052</v>
      </c>
      <c r="B1277" s="4">
        <v>46208</v>
      </c>
      <c r="C1277" s="5">
        <f>YEAR(SalesDataTable[[#This Row],[Order Date]])</f>
        <v>2026</v>
      </c>
      <c r="D1277" s="6" t="str">
        <f>"Q"&amp;ROUNDUP(MONTH(SalesDataTable[[#This Row],[Order Date]])/3,0)</f>
        <v>Q3</v>
      </c>
      <c r="E1277" s="5">
        <f>MONTH(SalesDataTable[[#This Row],[Order Date]])</f>
        <v>7</v>
      </c>
      <c r="F1277" s="6" t="str">
        <f>TEXT(SalesDataTable[[#This Row],[Order Date]],"MMM")</f>
        <v>Jul</v>
      </c>
      <c r="G1277" s="5" t="s">
        <v>40</v>
      </c>
      <c r="H1277" s="5" t="s">
        <v>67</v>
      </c>
      <c r="I1277" s="5" t="s">
        <v>22</v>
      </c>
      <c r="J1277" s="5" t="s">
        <v>36</v>
      </c>
      <c r="K1277" s="5" t="s">
        <v>29</v>
      </c>
      <c r="L1277" s="5" t="s">
        <v>37</v>
      </c>
      <c r="M1277" s="7">
        <v>3</v>
      </c>
      <c r="N1277" s="8">
        <v>146.88999999999999</v>
      </c>
      <c r="O1277" s="8">
        <f>SalesDataTable[[#This Row],[Units Sold]]*SalesDataTable[[#This Row],[Unit Price]]</f>
        <v>440.66999999999996</v>
      </c>
      <c r="P1277" s="9">
        <v>0</v>
      </c>
      <c r="Q1277" s="21">
        <f>SalesDataTable[[#This Row],[Units Sold]]*SalesDataTable[[#This Row],[Unit Price]]*SalesDataTable[[#This Row],[Discount %]]</f>
        <v>0</v>
      </c>
      <c r="R1277" s="8">
        <v>77.650000000000006</v>
      </c>
      <c r="S1277" s="8">
        <f t="shared" si="76"/>
        <v>440.66999999999996</v>
      </c>
      <c r="T1277" s="8">
        <f t="shared" si="77"/>
        <v>232.95000000000002</v>
      </c>
      <c r="U1277" s="8">
        <f t="shared" si="78"/>
        <v>207.71999999999994</v>
      </c>
      <c r="V1277" s="10">
        <f t="shared" si="79"/>
        <v>0.47137313636054179</v>
      </c>
    </row>
    <row r="1278" spans="1:22" ht="15.6" x14ac:dyDescent="0.3">
      <c r="A1278" s="3">
        <v>2096</v>
      </c>
      <c r="B1278" s="4">
        <v>46208</v>
      </c>
      <c r="C1278" s="5">
        <f>YEAR(SalesDataTable[[#This Row],[Order Date]])</f>
        <v>2026</v>
      </c>
      <c r="D1278" s="6" t="str">
        <f>"Q"&amp;ROUNDUP(MONTH(SalesDataTable[[#This Row],[Order Date]])/3,0)</f>
        <v>Q3</v>
      </c>
      <c r="E1278" s="5">
        <f>MONTH(SalesDataTable[[#This Row],[Order Date]])</f>
        <v>7</v>
      </c>
      <c r="F1278" s="6" t="str">
        <f>TEXT(SalesDataTable[[#This Row],[Order Date]],"MMM")</f>
        <v>Jul</v>
      </c>
      <c r="G1278" s="5" t="s">
        <v>40</v>
      </c>
      <c r="H1278" s="5" t="s">
        <v>67</v>
      </c>
      <c r="I1278" s="5" t="s">
        <v>48</v>
      </c>
      <c r="J1278" s="5" t="s">
        <v>23</v>
      </c>
      <c r="K1278" s="5" t="s">
        <v>34</v>
      </c>
      <c r="L1278" s="5" t="s">
        <v>68</v>
      </c>
      <c r="M1278" s="7">
        <v>2</v>
      </c>
      <c r="N1278" s="8">
        <v>161.21</v>
      </c>
      <c r="O1278" s="8">
        <f>SalesDataTable[[#This Row],[Units Sold]]*SalesDataTable[[#This Row],[Unit Price]]</f>
        <v>322.42</v>
      </c>
      <c r="P1278" s="9">
        <v>0</v>
      </c>
      <c r="Q1278" s="21">
        <f>SalesDataTable[[#This Row],[Units Sold]]*SalesDataTable[[#This Row],[Unit Price]]*SalesDataTable[[#This Row],[Discount %]]</f>
        <v>0</v>
      </c>
      <c r="R1278" s="8">
        <v>85.2</v>
      </c>
      <c r="S1278" s="8">
        <f t="shared" si="76"/>
        <v>322.42</v>
      </c>
      <c r="T1278" s="8">
        <f t="shared" si="77"/>
        <v>170.4</v>
      </c>
      <c r="U1278" s="8">
        <f t="shared" si="78"/>
        <v>152.02000000000001</v>
      </c>
      <c r="V1278" s="10">
        <f t="shared" si="79"/>
        <v>0.47149680540909372</v>
      </c>
    </row>
    <row r="1279" spans="1:22" ht="15.6" x14ac:dyDescent="0.3">
      <c r="A1279" s="3">
        <v>2488</v>
      </c>
      <c r="B1279" s="4">
        <v>46208</v>
      </c>
      <c r="C1279" s="5">
        <f>YEAR(SalesDataTable[[#This Row],[Order Date]])</f>
        <v>2026</v>
      </c>
      <c r="D1279" s="6" t="str">
        <f>"Q"&amp;ROUNDUP(MONTH(SalesDataTable[[#This Row],[Order Date]])/3,0)</f>
        <v>Q3</v>
      </c>
      <c r="E1279" s="5">
        <f>MONTH(SalesDataTable[[#This Row],[Order Date]])</f>
        <v>7</v>
      </c>
      <c r="F1279" s="6" t="str">
        <f>TEXT(SalesDataTable[[#This Row],[Order Date]],"MMM")</f>
        <v>Jul</v>
      </c>
      <c r="G1279" s="5" t="s">
        <v>40</v>
      </c>
      <c r="H1279" s="5" t="s">
        <v>53</v>
      </c>
      <c r="I1279" s="5" t="s">
        <v>39</v>
      </c>
      <c r="J1279" s="5" t="s">
        <v>33</v>
      </c>
      <c r="K1279" s="5" t="s">
        <v>29</v>
      </c>
      <c r="L1279" s="5" t="s">
        <v>66</v>
      </c>
      <c r="M1279" s="7">
        <v>2</v>
      </c>
      <c r="N1279" s="8">
        <v>71.27</v>
      </c>
      <c r="O1279" s="8">
        <f>SalesDataTable[[#This Row],[Units Sold]]*SalesDataTable[[#This Row],[Unit Price]]</f>
        <v>142.54</v>
      </c>
      <c r="P1279" s="9">
        <v>0.05</v>
      </c>
      <c r="Q1279" s="21">
        <f>SalesDataTable[[#This Row],[Units Sold]]*SalesDataTable[[#This Row],[Unit Price]]*SalesDataTable[[#This Row],[Discount %]]</f>
        <v>7.1269999999999998</v>
      </c>
      <c r="R1279" s="8">
        <v>32.85</v>
      </c>
      <c r="S1279" s="8">
        <f t="shared" si="76"/>
        <v>135.41299999999998</v>
      </c>
      <c r="T1279" s="8">
        <f t="shared" si="77"/>
        <v>65.7</v>
      </c>
      <c r="U1279" s="8">
        <f t="shared" si="78"/>
        <v>69.71299999999998</v>
      </c>
      <c r="V1279" s="10">
        <f t="shared" si="79"/>
        <v>0.5148176319851121</v>
      </c>
    </row>
    <row r="1280" spans="1:22" ht="15.6" x14ac:dyDescent="0.3">
      <c r="A1280" s="3">
        <v>3220</v>
      </c>
      <c r="B1280" s="4">
        <v>46208</v>
      </c>
      <c r="C1280" s="5">
        <f>YEAR(SalesDataTable[[#This Row],[Order Date]])</f>
        <v>2026</v>
      </c>
      <c r="D1280" s="6" t="str">
        <f>"Q"&amp;ROUNDUP(MONTH(SalesDataTable[[#This Row],[Order Date]])/3,0)</f>
        <v>Q3</v>
      </c>
      <c r="E1280" s="5">
        <f>MONTH(SalesDataTable[[#This Row],[Order Date]])</f>
        <v>7</v>
      </c>
      <c r="F1280" s="6" t="str">
        <f>TEXT(SalesDataTable[[#This Row],[Order Date]],"MMM")</f>
        <v>Jul</v>
      </c>
      <c r="G1280" s="5" t="s">
        <v>20</v>
      </c>
      <c r="H1280" s="5" t="s">
        <v>56</v>
      </c>
      <c r="I1280" s="5" t="s">
        <v>39</v>
      </c>
      <c r="J1280" s="5" t="s">
        <v>23</v>
      </c>
      <c r="K1280" s="5" t="s">
        <v>54</v>
      </c>
      <c r="L1280" s="5" t="s">
        <v>65</v>
      </c>
      <c r="M1280" s="7">
        <v>3</v>
      </c>
      <c r="N1280" s="8">
        <v>50.16</v>
      </c>
      <c r="O1280" s="8">
        <f>SalesDataTable[[#This Row],[Units Sold]]*SalesDataTable[[#This Row],[Unit Price]]</f>
        <v>150.47999999999999</v>
      </c>
      <c r="P1280" s="9">
        <v>0.05</v>
      </c>
      <c r="Q1280" s="21">
        <f>SalesDataTable[[#This Row],[Units Sold]]*SalesDataTable[[#This Row],[Unit Price]]*SalesDataTable[[#This Row],[Discount %]]</f>
        <v>7.524</v>
      </c>
      <c r="R1280" s="8">
        <v>22.24</v>
      </c>
      <c r="S1280" s="8">
        <f t="shared" si="76"/>
        <v>142.95599999999999</v>
      </c>
      <c r="T1280" s="8">
        <f t="shared" si="77"/>
        <v>66.72</v>
      </c>
      <c r="U1280" s="8">
        <f t="shared" si="78"/>
        <v>76.23599999999999</v>
      </c>
      <c r="V1280" s="10">
        <f t="shared" si="79"/>
        <v>0.53328296818601528</v>
      </c>
    </row>
    <row r="1281" spans="1:22" ht="15.6" x14ac:dyDescent="0.3">
      <c r="A1281" s="3">
        <v>3711</v>
      </c>
      <c r="B1281" s="4">
        <v>46208</v>
      </c>
      <c r="C1281" s="5">
        <f>YEAR(SalesDataTable[[#This Row],[Order Date]])</f>
        <v>2026</v>
      </c>
      <c r="D1281" s="6" t="str">
        <f>"Q"&amp;ROUNDUP(MONTH(SalesDataTable[[#This Row],[Order Date]])/3,0)</f>
        <v>Q3</v>
      </c>
      <c r="E1281" s="5">
        <f>MONTH(SalesDataTable[[#This Row],[Order Date]])</f>
        <v>7</v>
      </c>
      <c r="F1281" s="6" t="str">
        <f>TEXT(SalesDataTable[[#This Row],[Order Date]],"MMM")</f>
        <v>Jul</v>
      </c>
      <c r="G1281" s="5" t="s">
        <v>40</v>
      </c>
      <c r="H1281" s="5" t="s">
        <v>41</v>
      </c>
      <c r="I1281" s="5" t="s">
        <v>48</v>
      </c>
      <c r="J1281" s="5" t="s">
        <v>33</v>
      </c>
      <c r="K1281" s="5" t="s">
        <v>29</v>
      </c>
      <c r="L1281" s="5" t="s">
        <v>37</v>
      </c>
      <c r="M1281" s="7">
        <v>1</v>
      </c>
      <c r="N1281" s="8">
        <v>145.37</v>
      </c>
      <c r="O1281" s="8">
        <f>SalesDataTable[[#This Row],[Units Sold]]*SalesDataTable[[#This Row],[Unit Price]]</f>
        <v>145.37</v>
      </c>
      <c r="P1281" s="9">
        <v>0.05</v>
      </c>
      <c r="Q1281" s="21">
        <f>SalesDataTable[[#This Row],[Units Sold]]*SalesDataTable[[#This Row],[Unit Price]]*SalesDataTable[[#This Row],[Discount %]]</f>
        <v>7.2685000000000004</v>
      </c>
      <c r="R1281" s="8">
        <v>81.02</v>
      </c>
      <c r="S1281" s="8">
        <f t="shared" si="76"/>
        <v>138.10149999999999</v>
      </c>
      <c r="T1281" s="8">
        <f t="shared" si="77"/>
        <v>81.02</v>
      </c>
      <c r="U1281" s="8">
        <f t="shared" si="78"/>
        <v>57.081499999999991</v>
      </c>
      <c r="V1281" s="10">
        <f t="shared" si="79"/>
        <v>0.41333005072356199</v>
      </c>
    </row>
    <row r="1282" spans="1:22" ht="15.6" x14ac:dyDescent="0.3">
      <c r="A1282" s="3">
        <v>3823</v>
      </c>
      <c r="B1282" s="4">
        <v>46208</v>
      </c>
      <c r="C1282" s="5">
        <f>YEAR(SalesDataTable[[#This Row],[Order Date]])</f>
        <v>2026</v>
      </c>
      <c r="D1282" s="6" t="str">
        <f>"Q"&amp;ROUNDUP(MONTH(SalesDataTable[[#This Row],[Order Date]])/3,0)</f>
        <v>Q3</v>
      </c>
      <c r="E1282" s="5">
        <f>MONTH(SalesDataTable[[#This Row],[Order Date]])</f>
        <v>7</v>
      </c>
      <c r="F1282" s="6" t="str">
        <f>TEXT(SalesDataTable[[#This Row],[Order Date]],"MMM")</f>
        <v>Jul</v>
      </c>
      <c r="G1282" s="5" t="s">
        <v>40</v>
      </c>
      <c r="H1282" s="5" t="s">
        <v>51</v>
      </c>
      <c r="I1282" s="5" t="s">
        <v>39</v>
      </c>
      <c r="J1282" s="5" t="s">
        <v>33</v>
      </c>
      <c r="K1282" s="5" t="s">
        <v>34</v>
      </c>
      <c r="L1282" s="5" t="s">
        <v>52</v>
      </c>
      <c r="M1282" s="7">
        <v>2</v>
      </c>
      <c r="N1282" s="8">
        <v>47.1</v>
      </c>
      <c r="O1282" s="8">
        <f>SalesDataTable[[#This Row],[Units Sold]]*SalesDataTable[[#This Row],[Unit Price]]</f>
        <v>94.2</v>
      </c>
      <c r="P1282" s="9">
        <v>0</v>
      </c>
      <c r="Q1282" s="21">
        <f>SalesDataTable[[#This Row],[Units Sold]]*SalesDataTable[[#This Row],[Unit Price]]*SalesDataTable[[#This Row],[Discount %]]</f>
        <v>0</v>
      </c>
      <c r="R1282" s="8">
        <v>17.920000000000002</v>
      </c>
      <c r="S1282" s="8">
        <f t="shared" ref="S1282:S1345" si="80">M1282*N1282*(1-P1282)</f>
        <v>94.2</v>
      </c>
      <c r="T1282" s="8">
        <f t="shared" ref="T1282:T1345" si="81">M1282*R1282</f>
        <v>35.840000000000003</v>
      </c>
      <c r="U1282" s="8">
        <f t="shared" ref="U1282:U1345" si="82">S1282-T1282</f>
        <v>58.36</v>
      </c>
      <c r="V1282" s="10">
        <f t="shared" ref="V1282:V1345" si="83">IFERROR(U1282/S1282,0)</f>
        <v>0.6195329087048832</v>
      </c>
    </row>
    <row r="1283" spans="1:22" ht="15.6" x14ac:dyDescent="0.3">
      <c r="A1283" s="3">
        <v>4058</v>
      </c>
      <c r="B1283" s="4">
        <v>46208</v>
      </c>
      <c r="C1283" s="5">
        <f>YEAR(SalesDataTable[[#This Row],[Order Date]])</f>
        <v>2026</v>
      </c>
      <c r="D1283" s="6" t="str">
        <f>"Q"&amp;ROUNDUP(MONTH(SalesDataTable[[#This Row],[Order Date]])/3,0)</f>
        <v>Q3</v>
      </c>
      <c r="E1283" s="5">
        <f>MONTH(SalesDataTable[[#This Row],[Order Date]])</f>
        <v>7</v>
      </c>
      <c r="F1283" s="6" t="str">
        <f>TEXT(SalesDataTable[[#This Row],[Order Date]],"MMM")</f>
        <v>Jul</v>
      </c>
      <c r="G1283" s="5" t="s">
        <v>40</v>
      </c>
      <c r="H1283" s="5" t="s">
        <v>67</v>
      </c>
      <c r="I1283" s="5" t="s">
        <v>28</v>
      </c>
      <c r="J1283" s="5" t="s">
        <v>36</v>
      </c>
      <c r="K1283" s="5" t="s">
        <v>29</v>
      </c>
      <c r="L1283" s="5" t="s">
        <v>57</v>
      </c>
      <c r="M1283" s="7">
        <v>5</v>
      </c>
      <c r="N1283" s="8">
        <v>155.09</v>
      </c>
      <c r="O1283" s="8">
        <f>SalesDataTable[[#This Row],[Units Sold]]*SalesDataTable[[#This Row],[Unit Price]]</f>
        <v>775.45</v>
      </c>
      <c r="P1283" s="9">
        <v>0.1</v>
      </c>
      <c r="Q1283" s="21">
        <f>SalesDataTable[[#This Row],[Units Sold]]*SalesDataTable[[#This Row],[Unit Price]]*SalesDataTable[[#This Row],[Discount %]]</f>
        <v>77.545000000000016</v>
      </c>
      <c r="R1283" s="8">
        <v>78.52</v>
      </c>
      <c r="S1283" s="8">
        <f t="shared" si="80"/>
        <v>697.90500000000009</v>
      </c>
      <c r="T1283" s="8">
        <f t="shared" si="81"/>
        <v>392.59999999999997</v>
      </c>
      <c r="U1283" s="8">
        <f t="shared" si="82"/>
        <v>305.30500000000012</v>
      </c>
      <c r="V1283" s="10">
        <f t="shared" si="83"/>
        <v>0.43745925305020034</v>
      </c>
    </row>
    <row r="1284" spans="1:22" ht="15.6" x14ac:dyDescent="0.3">
      <c r="A1284" s="3">
        <v>4126</v>
      </c>
      <c r="B1284" s="4">
        <v>46208</v>
      </c>
      <c r="C1284" s="5">
        <f>YEAR(SalesDataTable[[#This Row],[Order Date]])</f>
        <v>2026</v>
      </c>
      <c r="D1284" s="6" t="str">
        <f>"Q"&amp;ROUNDUP(MONTH(SalesDataTable[[#This Row],[Order Date]])/3,0)</f>
        <v>Q3</v>
      </c>
      <c r="E1284" s="5">
        <f>MONTH(SalesDataTable[[#This Row],[Order Date]])</f>
        <v>7</v>
      </c>
      <c r="F1284" s="6" t="str">
        <f>TEXT(SalesDataTable[[#This Row],[Order Date]],"MMM")</f>
        <v>Jul</v>
      </c>
      <c r="G1284" s="5" t="s">
        <v>40</v>
      </c>
      <c r="H1284" s="5" t="s">
        <v>67</v>
      </c>
      <c r="I1284" s="5" t="s">
        <v>22</v>
      </c>
      <c r="J1284" s="5" t="s">
        <v>33</v>
      </c>
      <c r="K1284" s="5" t="s">
        <v>24</v>
      </c>
      <c r="L1284" s="5" t="s">
        <v>25</v>
      </c>
      <c r="M1284" s="7">
        <v>3</v>
      </c>
      <c r="N1284" s="8">
        <v>82.89</v>
      </c>
      <c r="O1284" s="8">
        <f>SalesDataTable[[#This Row],[Units Sold]]*SalesDataTable[[#This Row],[Unit Price]]</f>
        <v>248.67000000000002</v>
      </c>
      <c r="P1284" s="9">
        <v>0</v>
      </c>
      <c r="Q1284" s="21">
        <f>SalesDataTable[[#This Row],[Units Sold]]*SalesDataTable[[#This Row],[Unit Price]]*SalesDataTable[[#This Row],[Discount %]]</f>
        <v>0</v>
      </c>
      <c r="R1284" s="8">
        <v>42.31</v>
      </c>
      <c r="S1284" s="8">
        <f t="shared" si="80"/>
        <v>248.67000000000002</v>
      </c>
      <c r="T1284" s="8">
        <f t="shared" si="81"/>
        <v>126.93</v>
      </c>
      <c r="U1284" s="8">
        <f t="shared" si="82"/>
        <v>121.74000000000001</v>
      </c>
      <c r="V1284" s="10">
        <f t="shared" si="83"/>
        <v>0.48956448304982508</v>
      </c>
    </row>
    <row r="1285" spans="1:22" ht="15.6" x14ac:dyDescent="0.3">
      <c r="A1285" s="3">
        <v>5080</v>
      </c>
      <c r="B1285" s="4">
        <v>46208</v>
      </c>
      <c r="C1285" s="5">
        <f>YEAR(SalesDataTable[[#This Row],[Order Date]])</f>
        <v>2026</v>
      </c>
      <c r="D1285" s="6" t="str">
        <f>"Q"&amp;ROUNDUP(MONTH(SalesDataTable[[#This Row],[Order Date]])/3,0)</f>
        <v>Q3</v>
      </c>
      <c r="E1285" s="5">
        <f>MONTH(SalesDataTable[[#This Row],[Order Date]])</f>
        <v>7</v>
      </c>
      <c r="F1285" s="6" t="str">
        <f>TEXT(SalesDataTable[[#This Row],[Order Date]],"MMM")</f>
        <v>Jul</v>
      </c>
      <c r="G1285" s="5" t="s">
        <v>31</v>
      </c>
      <c r="H1285" s="5" t="s">
        <v>38</v>
      </c>
      <c r="I1285" s="5" t="s">
        <v>39</v>
      </c>
      <c r="J1285" s="5" t="s">
        <v>33</v>
      </c>
      <c r="K1285" s="5" t="s">
        <v>24</v>
      </c>
      <c r="L1285" s="5" t="s">
        <v>25</v>
      </c>
      <c r="M1285" s="7">
        <v>2</v>
      </c>
      <c r="N1285" s="8">
        <v>80.8</v>
      </c>
      <c r="O1285" s="8">
        <f>SalesDataTable[[#This Row],[Units Sold]]*SalesDataTable[[#This Row],[Unit Price]]</f>
        <v>161.6</v>
      </c>
      <c r="P1285" s="9">
        <v>0</v>
      </c>
      <c r="Q1285" s="21">
        <f>SalesDataTable[[#This Row],[Units Sold]]*SalesDataTable[[#This Row],[Unit Price]]*SalesDataTable[[#This Row],[Discount %]]</f>
        <v>0</v>
      </c>
      <c r="R1285" s="8">
        <v>42.21</v>
      </c>
      <c r="S1285" s="8">
        <f t="shared" si="80"/>
        <v>161.6</v>
      </c>
      <c r="T1285" s="8">
        <f t="shared" si="81"/>
        <v>84.42</v>
      </c>
      <c r="U1285" s="8">
        <f t="shared" si="82"/>
        <v>77.179999999999993</v>
      </c>
      <c r="V1285" s="10">
        <f t="shared" si="83"/>
        <v>0.47759900990099008</v>
      </c>
    </row>
    <row r="1286" spans="1:22" ht="15.6" x14ac:dyDescent="0.3">
      <c r="A1286" s="3">
        <v>923</v>
      </c>
      <c r="B1286" s="4">
        <v>46209</v>
      </c>
      <c r="C1286" s="5">
        <f>YEAR(SalesDataTable[[#This Row],[Order Date]])</f>
        <v>2026</v>
      </c>
      <c r="D1286" s="6" t="str">
        <f>"Q"&amp;ROUNDUP(MONTH(SalesDataTable[[#This Row],[Order Date]])/3,0)</f>
        <v>Q3</v>
      </c>
      <c r="E1286" s="5">
        <f>MONTH(SalesDataTable[[#This Row],[Order Date]])</f>
        <v>7</v>
      </c>
      <c r="F1286" s="6" t="str">
        <f>TEXT(SalesDataTable[[#This Row],[Order Date]],"MMM")</f>
        <v>Jul</v>
      </c>
      <c r="G1286" s="5" t="s">
        <v>31</v>
      </c>
      <c r="H1286" s="5" t="s">
        <v>45</v>
      </c>
      <c r="I1286" s="5" t="s">
        <v>22</v>
      </c>
      <c r="J1286" s="5" t="s">
        <v>33</v>
      </c>
      <c r="K1286" s="5" t="s">
        <v>54</v>
      </c>
      <c r="L1286" s="5" t="s">
        <v>55</v>
      </c>
      <c r="M1286" s="7">
        <v>2</v>
      </c>
      <c r="N1286" s="8">
        <v>39.54</v>
      </c>
      <c r="O1286" s="8">
        <f>SalesDataTable[[#This Row],[Units Sold]]*SalesDataTable[[#This Row],[Unit Price]]</f>
        <v>79.08</v>
      </c>
      <c r="P1286" s="9">
        <v>0.05</v>
      </c>
      <c r="Q1286" s="21">
        <f>SalesDataTable[[#This Row],[Units Sold]]*SalesDataTable[[#This Row],[Unit Price]]*SalesDataTable[[#This Row],[Discount %]]</f>
        <v>3.9540000000000002</v>
      </c>
      <c r="R1286" s="8">
        <v>14.68</v>
      </c>
      <c r="S1286" s="8">
        <f t="shared" si="80"/>
        <v>75.125999999999991</v>
      </c>
      <c r="T1286" s="8">
        <f t="shared" si="81"/>
        <v>29.36</v>
      </c>
      <c r="U1286" s="8">
        <f t="shared" si="82"/>
        <v>45.765999999999991</v>
      </c>
      <c r="V1286" s="10">
        <f t="shared" si="83"/>
        <v>0.60918989431089099</v>
      </c>
    </row>
    <row r="1287" spans="1:22" ht="15.6" x14ac:dyDescent="0.3">
      <c r="A1287" s="3">
        <v>1549</v>
      </c>
      <c r="B1287" s="4">
        <v>46209</v>
      </c>
      <c r="C1287" s="5">
        <f>YEAR(SalesDataTable[[#This Row],[Order Date]])</f>
        <v>2026</v>
      </c>
      <c r="D1287" s="6" t="str">
        <f>"Q"&amp;ROUNDUP(MONTH(SalesDataTable[[#This Row],[Order Date]])/3,0)</f>
        <v>Q3</v>
      </c>
      <c r="E1287" s="5">
        <f>MONTH(SalesDataTable[[#This Row],[Order Date]])</f>
        <v>7</v>
      </c>
      <c r="F1287" s="6" t="str">
        <f>TEXT(SalesDataTable[[#This Row],[Order Date]],"MMM")</f>
        <v>Jul</v>
      </c>
      <c r="G1287" s="5" t="s">
        <v>31</v>
      </c>
      <c r="H1287" s="5" t="s">
        <v>32</v>
      </c>
      <c r="I1287" s="5" t="s">
        <v>22</v>
      </c>
      <c r="J1287" s="5" t="s">
        <v>33</v>
      </c>
      <c r="K1287" s="5" t="s">
        <v>54</v>
      </c>
      <c r="L1287" s="5" t="s">
        <v>58</v>
      </c>
      <c r="M1287" s="7">
        <v>2</v>
      </c>
      <c r="N1287" s="8">
        <v>121.35</v>
      </c>
      <c r="O1287" s="8">
        <f>SalesDataTable[[#This Row],[Units Sold]]*SalesDataTable[[#This Row],[Unit Price]]</f>
        <v>242.7</v>
      </c>
      <c r="P1287" s="9">
        <v>0</v>
      </c>
      <c r="Q1287" s="21">
        <f>SalesDataTable[[#This Row],[Units Sold]]*SalesDataTable[[#This Row],[Unit Price]]*SalesDataTable[[#This Row],[Discount %]]</f>
        <v>0</v>
      </c>
      <c r="R1287" s="8">
        <v>71.06</v>
      </c>
      <c r="S1287" s="8">
        <f t="shared" si="80"/>
        <v>242.7</v>
      </c>
      <c r="T1287" s="8">
        <f t="shared" si="81"/>
        <v>142.12</v>
      </c>
      <c r="U1287" s="8">
        <f t="shared" si="82"/>
        <v>100.57999999999998</v>
      </c>
      <c r="V1287" s="10">
        <f t="shared" si="83"/>
        <v>0.41442109600329619</v>
      </c>
    </row>
    <row r="1288" spans="1:22" ht="15.6" x14ac:dyDescent="0.3">
      <c r="A1288" s="3">
        <v>1839</v>
      </c>
      <c r="B1288" s="4">
        <v>46209</v>
      </c>
      <c r="C1288" s="5">
        <f>YEAR(SalesDataTable[[#This Row],[Order Date]])</f>
        <v>2026</v>
      </c>
      <c r="D1288" s="6" t="str">
        <f>"Q"&amp;ROUNDUP(MONTH(SalesDataTable[[#This Row],[Order Date]])/3,0)</f>
        <v>Q3</v>
      </c>
      <c r="E1288" s="5">
        <f>MONTH(SalesDataTable[[#This Row],[Order Date]])</f>
        <v>7</v>
      </c>
      <c r="F1288" s="6" t="str">
        <f>TEXT(SalesDataTable[[#This Row],[Order Date]],"MMM")</f>
        <v>Jul</v>
      </c>
      <c r="G1288" s="5" t="s">
        <v>40</v>
      </c>
      <c r="H1288" s="5" t="s">
        <v>53</v>
      </c>
      <c r="I1288" s="5" t="s">
        <v>39</v>
      </c>
      <c r="J1288" s="5" t="s">
        <v>23</v>
      </c>
      <c r="K1288" s="5" t="s">
        <v>54</v>
      </c>
      <c r="L1288" s="5" t="s">
        <v>55</v>
      </c>
      <c r="M1288" s="7">
        <v>1</v>
      </c>
      <c r="N1288" s="8">
        <v>41.37</v>
      </c>
      <c r="O1288" s="8">
        <f>SalesDataTable[[#This Row],[Units Sold]]*SalesDataTable[[#This Row],[Unit Price]]</f>
        <v>41.37</v>
      </c>
      <c r="P1288" s="9">
        <v>0</v>
      </c>
      <c r="Q1288" s="21">
        <f>SalesDataTable[[#This Row],[Units Sold]]*SalesDataTable[[#This Row],[Unit Price]]*SalesDataTable[[#This Row],[Discount %]]</f>
        <v>0</v>
      </c>
      <c r="R1288" s="8">
        <v>15.12</v>
      </c>
      <c r="S1288" s="8">
        <f t="shared" si="80"/>
        <v>41.37</v>
      </c>
      <c r="T1288" s="8">
        <f t="shared" si="81"/>
        <v>15.12</v>
      </c>
      <c r="U1288" s="8">
        <f t="shared" si="82"/>
        <v>26.25</v>
      </c>
      <c r="V1288" s="10">
        <f t="shared" si="83"/>
        <v>0.63451776649746194</v>
      </c>
    </row>
    <row r="1289" spans="1:22" ht="15.6" x14ac:dyDescent="0.3">
      <c r="A1289" s="3">
        <v>2053</v>
      </c>
      <c r="B1289" s="4">
        <v>46209</v>
      </c>
      <c r="C1289" s="5">
        <f>YEAR(SalesDataTable[[#This Row],[Order Date]])</f>
        <v>2026</v>
      </c>
      <c r="D1289" s="6" t="str">
        <f>"Q"&amp;ROUNDUP(MONTH(SalesDataTable[[#This Row],[Order Date]])/3,0)</f>
        <v>Q3</v>
      </c>
      <c r="E1289" s="5">
        <f>MONTH(SalesDataTable[[#This Row],[Order Date]])</f>
        <v>7</v>
      </c>
      <c r="F1289" s="6" t="str">
        <f>TEXT(SalesDataTable[[#This Row],[Order Date]],"MMM")</f>
        <v>Jul</v>
      </c>
      <c r="G1289" s="5" t="s">
        <v>26</v>
      </c>
      <c r="H1289" s="5" t="s">
        <v>63</v>
      </c>
      <c r="I1289" s="5" t="s">
        <v>22</v>
      </c>
      <c r="J1289" s="5" t="s">
        <v>33</v>
      </c>
      <c r="K1289" s="5" t="s">
        <v>24</v>
      </c>
      <c r="L1289" s="5" t="s">
        <v>25</v>
      </c>
      <c r="M1289" s="7">
        <v>5</v>
      </c>
      <c r="N1289" s="8">
        <v>81.63</v>
      </c>
      <c r="O1289" s="8">
        <f>SalesDataTable[[#This Row],[Units Sold]]*SalesDataTable[[#This Row],[Unit Price]]</f>
        <v>408.15</v>
      </c>
      <c r="P1289" s="9">
        <v>0.05</v>
      </c>
      <c r="Q1289" s="21">
        <f>SalesDataTable[[#This Row],[Units Sold]]*SalesDataTable[[#This Row],[Unit Price]]*SalesDataTable[[#This Row],[Discount %]]</f>
        <v>20.407499999999999</v>
      </c>
      <c r="R1289" s="8">
        <v>42.36</v>
      </c>
      <c r="S1289" s="8">
        <f t="shared" si="80"/>
        <v>387.74249999999995</v>
      </c>
      <c r="T1289" s="8">
        <f t="shared" si="81"/>
        <v>211.8</v>
      </c>
      <c r="U1289" s="8">
        <f t="shared" si="82"/>
        <v>175.94249999999994</v>
      </c>
      <c r="V1289" s="10">
        <f t="shared" si="83"/>
        <v>0.45376119460724568</v>
      </c>
    </row>
    <row r="1290" spans="1:22" ht="15.6" x14ac:dyDescent="0.3">
      <c r="A1290" s="3">
        <v>2342</v>
      </c>
      <c r="B1290" s="4">
        <v>46209</v>
      </c>
      <c r="C1290" s="5">
        <f>YEAR(SalesDataTable[[#This Row],[Order Date]])</f>
        <v>2026</v>
      </c>
      <c r="D1290" s="6" t="str">
        <f>"Q"&amp;ROUNDUP(MONTH(SalesDataTable[[#This Row],[Order Date]])/3,0)</f>
        <v>Q3</v>
      </c>
      <c r="E1290" s="5">
        <f>MONTH(SalesDataTable[[#This Row],[Order Date]])</f>
        <v>7</v>
      </c>
      <c r="F1290" s="6" t="str">
        <f>TEXT(SalesDataTable[[#This Row],[Order Date]],"MMM")</f>
        <v>Jul</v>
      </c>
      <c r="G1290" s="5" t="s">
        <v>26</v>
      </c>
      <c r="H1290" s="5" t="s">
        <v>27</v>
      </c>
      <c r="I1290" s="5" t="s">
        <v>22</v>
      </c>
      <c r="J1290" s="5" t="s">
        <v>23</v>
      </c>
      <c r="K1290" s="5" t="s">
        <v>54</v>
      </c>
      <c r="L1290" s="5" t="s">
        <v>62</v>
      </c>
      <c r="M1290" s="7">
        <v>1</v>
      </c>
      <c r="N1290" s="8">
        <v>36.19</v>
      </c>
      <c r="O1290" s="8">
        <f>SalesDataTable[[#This Row],[Units Sold]]*SalesDataTable[[#This Row],[Unit Price]]</f>
        <v>36.19</v>
      </c>
      <c r="P1290" s="9">
        <v>0</v>
      </c>
      <c r="Q1290" s="21">
        <f>SalesDataTable[[#This Row],[Units Sold]]*SalesDataTable[[#This Row],[Unit Price]]*SalesDataTable[[#This Row],[Discount %]]</f>
        <v>0</v>
      </c>
      <c r="R1290" s="8">
        <v>13.91</v>
      </c>
      <c r="S1290" s="8">
        <f t="shared" si="80"/>
        <v>36.19</v>
      </c>
      <c r="T1290" s="8">
        <f t="shared" si="81"/>
        <v>13.91</v>
      </c>
      <c r="U1290" s="8">
        <f t="shared" si="82"/>
        <v>22.279999999999998</v>
      </c>
      <c r="V1290" s="10">
        <f t="shared" si="83"/>
        <v>0.61563967946946663</v>
      </c>
    </row>
    <row r="1291" spans="1:22" ht="15.6" x14ac:dyDescent="0.3">
      <c r="A1291" s="3">
        <v>2465</v>
      </c>
      <c r="B1291" s="4">
        <v>46209</v>
      </c>
      <c r="C1291" s="5">
        <f>YEAR(SalesDataTable[[#This Row],[Order Date]])</f>
        <v>2026</v>
      </c>
      <c r="D1291" s="6" t="str">
        <f>"Q"&amp;ROUNDUP(MONTH(SalesDataTable[[#This Row],[Order Date]])/3,0)</f>
        <v>Q3</v>
      </c>
      <c r="E1291" s="5">
        <f>MONTH(SalesDataTable[[#This Row],[Order Date]])</f>
        <v>7</v>
      </c>
      <c r="F1291" s="6" t="str">
        <f>TEXT(SalesDataTable[[#This Row],[Order Date]],"MMM")</f>
        <v>Jul</v>
      </c>
      <c r="G1291" s="5" t="s">
        <v>26</v>
      </c>
      <c r="H1291" s="5" t="s">
        <v>27</v>
      </c>
      <c r="I1291" s="5" t="s">
        <v>48</v>
      </c>
      <c r="J1291" s="5" t="s">
        <v>33</v>
      </c>
      <c r="K1291" s="5" t="s">
        <v>29</v>
      </c>
      <c r="L1291" s="5" t="s">
        <v>37</v>
      </c>
      <c r="M1291" s="7">
        <v>1</v>
      </c>
      <c r="N1291" s="8">
        <v>142.04</v>
      </c>
      <c r="O1291" s="8">
        <f>SalesDataTable[[#This Row],[Units Sold]]*SalesDataTable[[#This Row],[Unit Price]]</f>
        <v>142.04</v>
      </c>
      <c r="P1291" s="9">
        <v>0</v>
      </c>
      <c r="Q1291" s="21">
        <f>SalesDataTable[[#This Row],[Units Sold]]*SalesDataTable[[#This Row],[Unit Price]]*SalesDataTable[[#This Row],[Discount %]]</f>
        <v>0</v>
      </c>
      <c r="R1291" s="8">
        <v>81.67</v>
      </c>
      <c r="S1291" s="8">
        <f t="shared" si="80"/>
        <v>142.04</v>
      </c>
      <c r="T1291" s="8">
        <f t="shared" si="81"/>
        <v>81.67</v>
      </c>
      <c r="U1291" s="8">
        <f t="shared" si="82"/>
        <v>60.36999999999999</v>
      </c>
      <c r="V1291" s="10">
        <f t="shared" si="83"/>
        <v>0.4250211208110391</v>
      </c>
    </row>
    <row r="1292" spans="1:22" ht="15.6" x14ac:dyDescent="0.3">
      <c r="A1292" s="3">
        <v>3990</v>
      </c>
      <c r="B1292" s="4">
        <v>46209</v>
      </c>
      <c r="C1292" s="5">
        <f>YEAR(SalesDataTable[[#This Row],[Order Date]])</f>
        <v>2026</v>
      </c>
      <c r="D1292" s="6" t="str">
        <f>"Q"&amp;ROUNDUP(MONTH(SalesDataTable[[#This Row],[Order Date]])/3,0)</f>
        <v>Q3</v>
      </c>
      <c r="E1292" s="5">
        <f>MONTH(SalesDataTable[[#This Row],[Order Date]])</f>
        <v>7</v>
      </c>
      <c r="F1292" s="6" t="str">
        <f>TEXT(SalesDataTable[[#This Row],[Order Date]],"MMM")</f>
        <v>Jul</v>
      </c>
      <c r="G1292" s="5" t="s">
        <v>31</v>
      </c>
      <c r="H1292" s="5" t="s">
        <v>45</v>
      </c>
      <c r="I1292" s="5" t="s">
        <v>22</v>
      </c>
      <c r="J1292" s="5" t="s">
        <v>36</v>
      </c>
      <c r="K1292" s="5" t="s">
        <v>34</v>
      </c>
      <c r="L1292" s="5" t="s">
        <v>64</v>
      </c>
      <c r="M1292" s="7">
        <v>1</v>
      </c>
      <c r="N1292" s="8">
        <v>133.66999999999999</v>
      </c>
      <c r="O1292" s="8">
        <f>SalesDataTable[[#This Row],[Units Sold]]*SalesDataTable[[#This Row],[Unit Price]]</f>
        <v>133.66999999999999</v>
      </c>
      <c r="P1292" s="9">
        <v>0</v>
      </c>
      <c r="Q1292" s="21">
        <f>SalesDataTable[[#This Row],[Units Sold]]*SalesDataTable[[#This Row],[Unit Price]]*SalesDataTable[[#This Row],[Discount %]]</f>
        <v>0</v>
      </c>
      <c r="R1292" s="8">
        <v>68.25</v>
      </c>
      <c r="S1292" s="8">
        <f t="shared" si="80"/>
        <v>133.66999999999999</v>
      </c>
      <c r="T1292" s="8">
        <f t="shared" si="81"/>
        <v>68.25</v>
      </c>
      <c r="U1292" s="8">
        <f t="shared" si="82"/>
        <v>65.419999999999987</v>
      </c>
      <c r="V1292" s="10">
        <f t="shared" si="83"/>
        <v>0.48941422907159415</v>
      </c>
    </row>
    <row r="1293" spans="1:22" ht="15.6" x14ac:dyDescent="0.3">
      <c r="A1293" s="3">
        <v>4370</v>
      </c>
      <c r="B1293" s="4">
        <v>46209</v>
      </c>
      <c r="C1293" s="5">
        <f>YEAR(SalesDataTable[[#This Row],[Order Date]])</f>
        <v>2026</v>
      </c>
      <c r="D1293" s="6" t="str">
        <f>"Q"&amp;ROUNDUP(MONTH(SalesDataTable[[#This Row],[Order Date]])/3,0)</f>
        <v>Q3</v>
      </c>
      <c r="E1293" s="5">
        <f>MONTH(SalesDataTable[[#This Row],[Order Date]])</f>
        <v>7</v>
      </c>
      <c r="F1293" s="6" t="str">
        <f>TEXT(SalesDataTable[[#This Row],[Order Date]],"MMM")</f>
        <v>Jul</v>
      </c>
      <c r="G1293" s="5" t="s">
        <v>31</v>
      </c>
      <c r="H1293" s="5" t="s">
        <v>59</v>
      </c>
      <c r="I1293" s="5" t="s">
        <v>22</v>
      </c>
      <c r="J1293" s="5" t="s">
        <v>33</v>
      </c>
      <c r="K1293" s="5" t="s">
        <v>34</v>
      </c>
      <c r="L1293" s="5" t="s">
        <v>68</v>
      </c>
      <c r="M1293" s="7">
        <v>6</v>
      </c>
      <c r="N1293" s="8">
        <v>166.6</v>
      </c>
      <c r="O1293" s="8">
        <f>SalesDataTable[[#This Row],[Units Sold]]*SalesDataTable[[#This Row],[Unit Price]]</f>
        <v>999.59999999999991</v>
      </c>
      <c r="P1293" s="9">
        <v>0</v>
      </c>
      <c r="Q1293" s="21">
        <f>SalesDataTable[[#This Row],[Units Sold]]*SalesDataTable[[#This Row],[Unit Price]]*SalesDataTable[[#This Row],[Discount %]]</f>
        <v>0</v>
      </c>
      <c r="R1293" s="8">
        <v>88.14</v>
      </c>
      <c r="S1293" s="8">
        <f t="shared" si="80"/>
        <v>999.59999999999991</v>
      </c>
      <c r="T1293" s="8">
        <f t="shared" si="81"/>
        <v>528.84</v>
      </c>
      <c r="U1293" s="8">
        <f t="shared" si="82"/>
        <v>470.75999999999988</v>
      </c>
      <c r="V1293" s="10">
        <f t="shared" si="83"/>
        <v>0.47094837935174061</v>
      </c>
    </row>
    <row r="1294" spans="1:22" ht="15.6" x14ac:dyDescent="0.3">
      <c r="A1294" s="3">
        <v>4856</v>
      </c>
      <c r="B1294" s="4">
        <v>46209</v>
      </c>
      <c r="C1294" s="5">
        <f>YEAR(SalesDataTable[[#This Row],[Order Date]])</f>
        <v>2026</v>
      </c>
      <c r="D1294" s="6" t="str">
        <f>"Q"&amp;ROUNDUP(MONTH(SalesDataTable[[#This Row],[Order Date]])/3,0)</f>
        <v>Q3</v>
      </c>
      <c r="E1294" s="5">
        <f>MONTH(SalesDataTable[[#This Row],[Order Date]])</f>
        <v>7</v>
      </c>
      <c r="F1294" s="6" t="str">
        <f>TEXT(SalesDataTable[[#This Row],[Order Date]],"MMM")</f>
        <v>Jul</v>
      </c>
      <c r="G1294" s="5" t="s">
        <v>26</v>
      </c>
      <c r="H1294" s="5" t="s">
        <v>63</v>
      </c>
      <c r="I1294" s="5" t="s">
        <v>22</v>
      </c>
      <c r="J1294" s="5" t="s">
        <v>23</v>
      </c>
      <c r="K1294" s="5" t="s">
        <v>24</v>
      </c>
      <c r="L1294" s="5" t="s">
        <v>50</v>
      </c>
      <c r="M1294" s="7">
        <v>2</v>
      </c>
      <c r="N1294" s="8">
        <v>99.93</v>
      </c>
      <c r="O1294" s="8">
        <f>SalesDataTable[[#This Row],[Units Sold]]*SalesDataTable[[#This Row],[Unit Price]]</f>
        <v>199.86</v>
      </c>
      <c r="P1294" s="9">
        <v>0.1</v>
      </c>
      <c r="Q1294" s="21">
        <f>SalesDataTable[[#This Row],[Units Sold]]*SalesDataTable[[#This Row],[Unit Price]]*SalesDataTable[[#This Row],[Discount %]]</f>
        <v>19.986000000000004</v>
      </c>
      <c r="R1294" s="8">
        <v>51.96</v>
      </c>
      <c r="S1294" s="8">
        <f t="shared" si="80"/>
        <v>179.87400000000002</v>
      </c>
      <c r="T1294" s="8">
        <f t="shared" si="81"/>
        <v>103.92</v>
      </c>
      <c r="U1294" s="8">
        <f t="shared" si="82"/>
        <v>75.954000000000022</v>
      </c>
      <c r="V1294" s="10">
        <f t="shared" si="83"/>
        <v>0.422262250241836</v>
      </c>
    </row>
    <row r="1295" spans="1:22" ht="15.6" x14ac:dyDescent="0.3">
      <c r="A1295" s="3">
        <v>337</v>
      </c>
      <c r="B1295" s="4">
        <v>46210</v>
      </c>
      <c r="C1295" s="5">
        <f>YEAR(SalesDataTable[[#This Row],[Order Date]])</f>
        <v>2026</v>
      </c>
      <c r="D1295" s="6" t="str">
        <f>"Q"&amp;ROUNDUP(MONTH(SalesDataTable[[#This Row],[Order Date]])/3,0)</f>
        <v>Q3</v>
      </c>
      <c r="E1295" s="5">
        <f>MONTH(SalesDataTable[[#This Row],[Order Date]])</f>
        <v>7</v>
      </c>
      <c r="F1295" s="6" t="str">
        <f>TEXT(SalesDataTable[[#This Row],[Order Date]],"MMM")</f>
        <v>Jul</v>
      </c>
      <c r="G1295" s="5" t="s">
        <v>20</v>
      </c>
      <c r="H1295" s="5" t="s">
        <v>70</v>
      </c>
      <c r="I1295" s="5" t="s">
        <v>39</v>
      </c>
      <c r="J1295" s="5" t="s">
        <v>23</v>
      </c>
      <c r="K1295" s="5" t="s">
        <v>24</v>
      </c>
      <c r="L1295" s="5" t="s">
        <v>50</v>
      </c>
      <c r="M1295" s="7">
        <v>6</v>
      </c>
      <c r="N1295" s="8">
        <v>100.56</v>
      </c>
      <c r="O1295" s="8">
        <f>SalesDataTable[[#This Row],[Units Sold]]*SalesDataTable[[#This Row],[Unit Price]]</f>
        <v>603.36</v>
      </c>
      <c r="P1295" s="9">
        <v>0</v>
      </c>
      <c r="Q1295" s="21">
        <f>SalesDataTable[[#This Row],[Units Sold]]*SalesDataTable[[#This Row],[Unit Price]]*SalesDataTable[[#This Row],[Discount %]]</f>
        <v>0</v>
      </c>
      <c r="R1295" s="8">
        <v>49.47</v>
      </c>
      <c r="S1295" s="8">
        <f t="shared" si="80"/>
        <v>603.36</v>
      </c>
      <c r="T1295" s="8">
        <f t="shared" si="81"/>
        <v>296.82</v>
      </c>
      <c r="U1295" s="8">
        <f t="shared" si="82"/>
        <v>306.54000000000002</v>
      </c>
      <c r="V1295" s="10">
        <f t="shared" si="83"/>
        <v>0.508054892601432</v>
      </c>
    </row>
    <row r="1296" spans="1:22" ht="15.6" x14ac:dyDescent="0.3">
      <c r="A1296" s="3">
        <v>1001</v>
      </c>
      <c r="B1296" s="4">
        <v>46210</v>
      </c>
      <c r="C1296" s="5">
        <f>YEAR(SalesDataTable[[#This Row],[Order Date]])</f>
        <v>2026</v>
      </c>
      <c r="D1296" s="6" t="str">
        <f>"Q"&amp;ROUNDUP(MONTH(SalesDataTable[[#This Row],[Order Date]])/3,0)</f>
        <v>Q3</v>
      </c>
      <c r="E1296" s="5">
        <f>MONTH(SalesDataTable[[#This Row],[Order Date]])</f>
        <v>7</v>
      </c>
      <c r="F1296" s="6" t="str">
        <f>TEXT(SalesDataTable[[#This Row],[Order Date]],"MMM")</f>
        <v>Jul</v>
      </c>
      <c r="G1296" s="5" t="s">
        <v>20</v>
      </c>
      <c r="H1296" s="5" t="s">
        <v>56</v>
      </c>
      <c r="I1296" s="5" t="s">
        <v>22</v>
      </c>
      <c r="J1296" s="5" t="s">
        <v>23</v>
      </c>
      <c r="K1296" s="5" t="s">
        <v>43</v>
      </c>
      <c r="L1296" s="5" t="s">
        <v>49</v>
      </c>
      <c r="M1296" s="7">
        <v>1</v>
      </c>
      <c r="N1296" s="8">
        <v>200.48</v>
      </c>
      <c r="O1296" s="8">
        <f>SalesDataTable[[#This Row],[Units Sold]]*SalesDataTable[[#This Row],[Unit Price]]</f>
        <v>200.48</v>
      </c>
      <c r="P1296" s="9">
        <v>0.05</v>
      </c>
      <c r="Q1296" s="21">
        <f>SalesDataTable[[#This Row],[Units Sold]]*SalesDataTable[[#This Row],[Unit Price]]*SalesDataTable[[#This Row],[Discount %]]</f>
        <v>10.024000000000001</v>
      </c>
      <c r="R1296" s="8">
        <v>104.11</v>
      </c>
      <c r="S1296" s="8">
        <f t="shared" si="80"/>
        <v>190.45599999999999</v>
      </c>
      <c r="T1296" s="8">
        <f t="shared" si="81"/>
        <v>104.11</v>
      </c>
      <c r="U1296" s="8">
        <f t="shared" si="82"/>
        <v>86.345999999999989</v>
      </c>
      <c r="V1296" s="10">
        <f t="shared" si="83"/>
        <v>0.45336455664300412</v>
      </c>
    </row>
    <row r="1297" spans="1:22" ht="15.6" x14ac:dyDescent="0.3">
      <c r="A1297" s="3">
        <v>2424</v>
      </c>
      <c r="B1297" s="4">
        <v>46210</v>
      </c>
      <c r="C1297" s="5">
        <f>YEAR(SalesDataTable[[#This Row],[Order Date]])</f>
        <v>2026</v>
      </c>
      <c r="D1297" s="6" t="str">
        <f>"Q"&amp;ROUNDUP(MONTH(SalesDataTable[[#This Row],[Order Date]])/3,0)</f>
        <v>Q3</v>
      </c>
      <c r="E1297" s="5">
        <f>MONTH(SalesDataTable[[#This Row],[Order Date]])</f>
        <v>7</v>
      </c>
      <c r="F1297" s="6" t="str">
        <f>TEXT(SalesDataTable[[#This Row],[Order Date]],"MMM")</f>
        <v>Jul</v>
      </c>
      <c r="G1297" s="5" t="s">
        <v>40</v>
      </c>
      <c r="H1297" s="5" t="s">
        <v>53</v>
      </c>
      <c r="I1297" s="5" t="s">
        <v>22</v>
      </c>
      <c r="J1297" s="5" t="s">
        <v>33</v>
      </c>
      <c r="K1297" s="5" t="s">
        <v>24</v>
      </c>
      <c r="L1297" s="5" t="s">
        <v>42</v>
      </c>
      <c r="M1297" s="7">
        <v>1</v>
      </c>
      <c r="N1297" s="8">
        <v>51.06</v>
      </c>
      <c r="O1297" s="8">
        <f>SalesDataTable[[#This Row],[Units Sold]]*SalesDataTable[[#This Row],[Unit Price]]</f>
        <v>51.06</v>
      </c>
      <c r="P1297" s="9">
        <v>0.15</v>
      </c>
      <c r="Q1297" s="21">
        <f>SalesDataTable[[#This Row],[Units Sold]]*SalesDataTable[[#This Row],[Unit Price]]*SalesDataTable[[#This Row],[Discount %]]</f>
        <v>7.6589999999999998</v>
      </c>
      <c r="R1297" s="8">
        <v>22.56</v>
      </c>
      <c r="S1297" s="8">
        <f t="shared" si="80"/>
        <v>43.401000000000003</v>
      </c>
      <c r="T1297" s="8">
        <f t="shared" si="81"/>
        <v>22.56</v>
      </c>
      <c r="U1297" s="8">
        <f t="shared" si="82"/>
        <v>20.841000000000005</v>
      </c>
      <c r="V1297" s="10">
        <f t="shared" si="83"/>
        <v>0.48019630884081022</v>
      </c>
    </row>
    <row r="1298" spans="1:22" ht="15.6" x14ac:dyDescent="0.3">
      <c r="A1298" s="3">
        <v>2751</v>
      </c>
      <c r="B1298" s="4">
        <v>46210</v>
      </c>
      <c r="C1298" s="5">
        <f>YEAR(SalesDataTable[[#This Row],[Order Date]])</f>
        <v>2026</v>
      </c>
      <c r="D1298" s="6" t="str">
        <f>"Q"&amp;ROUNDUP(MONTH(SalesDataTable[[#This Row],[Order Date]])/3,0)</f>
        <v>Q3</v>
      </c>
      <c r="E1298" s="5">
        <f>MONTH(SalesDataTable[[#This Row],[Order Date]])</f>
        <v>7</v>
      </c>
      <c r="F1298" s="6" t="str">
        <f>TEXT(SalesDataTable[[#This Row],[Order Date]],"MMM")</f>
        <v>Jul</v>
      </c>
      <c r="G1298" s="5" t="s">
        <v>20</v>
      </c>
      <c r="H1298" s="5" t="s">
        <v>70</v>
      </c>
      <c r="I1298" s="5" t="s">
        <v>39</v>
      </c>
      <c r="J1298" s="5" t="s">
        <v>33</v>
      </c>
      <c r="K1298" s="5" t="s">
        <v>54</v>
      </c>
      <c r="L1298" s="5" t="s">
        <v>58</v>
      </c>
      <c r="M1298" s="7">
        <v>2</v>
      </c>
      <c r="N1298" s="8">
        <v>125.9</v>
      </c>
      <c r="O1298" s="8">
        <f>SalesDataTable[[#This Row],[Units Sold]]*SalesDataTable[[#This Row],[Unit Price]]</f>
        <v>251.8</v>
      </c>
      <c r="P1298" s="9">
        <v>0.15</v>
      </c>
      <c r="Q1298" s="21">
        <f>SalesDataTable[[#This Row],[Units Sold]]*SalesDataTable[[#This Row],[Unit Price]]*SalesDataTable[[#This Row],[Discount %]]</f>
        <v>37.770000000000003</v>
      </c>
      <c r="R1298" s="8">
        <v>70.27</v>
      </c>
      <c r="S1298" s="8">
        <f t="shared" si="80"/>
        <v>214.03</v>
      </c>
      <c r="T1298" s="8">
        <f t="shared" si="81"/>
        <v>140.54</v>
      </c>
      <c r="U1298" s="8">
        <f t="shared" si="82"/>
        <v>73.490000000000009</v>
      </c>
      <c r="V1298" s="10">
        <f t="shared" si="83"/>
        <v>0.34336307994206422</v>
      </c>
    </row>
    <row r="1299" spans="1:22" ht="15.6" x14ac:dyDescent="0.3">
      <c r="A1299" s="3">
        <v>375</v>
      </c>
      <c r="B1299" s="4">
        <v>46211</v>
      </c>
      <c r="C1299" s="5">
        <f>YEAR(SalesDataTable[[#This Row],[Order Date]])</f>
        <v>2026</v>
      </c>
      <c r="D1299" s="6" t="str">
        <f>"Q"&amp;ROUNDUP(MONTH(SalesDataTable[[#This Row],[Order Date]])/3,0)</f>
        <v>Q3</v>
      </c>
      <c r="E1299" s="5">
        <f>MONTH(SalesDataTable[[#This Row],[Order Date]])</f>
        <v>7</v>
      </c>
      <c r="F1299" s="6" t="str">
        <f>TEXT(SalesDataTable[[#This Row],[Order Date]],"MMM")</f>
        <v>Jul</v>
      </c>
      <c r="G1299" s="5" t="s">
        <v>26</v>
      </c>
      <c r="H1299" s="5" t="s">
        <v>63</v>
      </c>
      <c r="I1299" s="5" t="s">
        <v>39</v>
      </c>
      <c r="J1299" s="5" t="s">
        <v>23</v>
      </c>
      <c r="K1299" s="5" t="s">
        <v>43</v>
      </c>
      <c r="L1299" s="5" t="s">
        <v>49</v>
      </c>
      <c r="M1299" s="7">
        <v>2</v>
      </c>
      <c r="N1299" s="8">
        <v>192.24</v>
      </c>
      <c r="O1299" s="8">
        <f>SalesDataTable[[#This Row],[Units Sold]]*SalesDataTable[[#This Row],[Unit Price]]</f>
        <v>384.48</v>
      </c>
      <c r="P1299" s="9">
        <v>0.05</v>
      </c>
      <c r="Q1299" s="21">
        <f>SalesDataTable[[#This Row],[Units Sold]]*SalesDataTable[[#This Row],[Unit Price]]*SalesDataTable[[#This Row],[Discount %]]</f>
        <v>19.224000000000004</v>
      </c>
      <c r="R1299" s="8">
        <v>103.65</v>
      </c>
      <c r="S1299" s="8">
        <f t="shared" si="80"/>
        <v>365.25599999999997</v>
      </c>
      <c r="T1299" s="8">
        <f t="shared" si="81"/>
        <v>207.3</v>
      </c>
      <c r="U1299" s="8">
        <f t="shared" si="82"/>
        <v>157.95599999999996</v>
      </c>
      <c r="V1299" s="10">
        <f t="shared" si="83"/>
        <v>0.43245285498390162</v>
      </c>
    </row>
    <row r="1300" spans="1:22" ht="15.6" x14ac:dyDescent="0.3">
      <c r="A1300" s="3">
        <v>650</v>
      </c>
      <c r="B1300" s="4">
        <v>46211</v>
      </c>
      <c r="C1300" s="5">
        <f>YEAR(SalesDataTable[[#This Row],[Order Date]])</f>
        <v>2026</v>
      </c>
      <c r="D1300" s="6" t="str">
        <f>"Q"&amp;ROUNDUP(MONTH(SalesDataTable[[#This Row],[Order Date]])/3,0)</f>
        <v>Q3</v>
      </c>
      <c r="E1300" s="5">
        <f>MONTH(SalesDataTable[[#This Row],[Order Date]])</f>
        <v>7</v>
      </c>
      <c r="F1300" s="6" t="str">
        <f>TEXT(SalesDataTable[[#This Row],[Order Date]],"MMM")</f>
        <v>Jul</v>
      </c>
      <c r="G1300" s="5" t="s">
        <v>20</v>
      </c>
      <c r="H1300" s="5" t="s">
        <v>21</v>
      </c>
      <c r="I1300" s="5" t="s">
        <v>22</v>
      </c>
      <c r="J1300" s="5" t="s">
        <v>36</v>
      </c>
      <c r="K1300" s="5" t="s">
        <v>54</v>
      </c>
      <c r="L1300" s="5" t="s">
        <v>55</v>
      </c>
      <c r="M1300" s="7">
        <v>2</v>
      </c>
      <c r="N1300" s="8">
        <v>40.79</v>
      </c>
      <c r="O1300" s="8">
        <f>SalesDataTable[[#This Row],[Units Sold]]*SalesDataTable[[#This Row],[Unit Price]]</f>
        <v>81.58</v>
      </c>
      <c r="P1300" s="9">
        <v>0</v>
      </c>
      <c r="Q1300" s="21">
        <f>SalesDataTable[[#This Row],[Units Sold]]*SalesDataTable[[#This Row],[Unit Price]]*SalesDataTable[[#This Row],[Discount %]]</f>
        <v>0</v>
      </c>
      <c r="R1300" s="8">
        <v>14.61</v>
      </c>
      <c r="S1300" s="8">
        <f t="shared" si="80"/>
        <v>81.58</v>
      </c>
      <c r="T1300" s="8">
        <f t="shared" si="81"/>
        <v>29.22</v>
      </c>
      <c r="U1300" s="8">
        <f t="shared" si="82"/>
        <v>52.36</v>
      </c>
      <c r="V1300" s="10">
        <f t="shared" si="83"/>
        <v>0.64182397646481981</v>
      </c>
    </row>
    <row r="1301" spans="1:22" ht="15.6" x14ac:dyDescent="0.3">
      <c r="A1301" s="3">
        <v>941</v>
      </c>
      <c r="B1301" s="4">
        <v>46211</v>
      </c>
      <c r="C1301" s="5">
        <f>YEAR(SalesDataTable[[#This Row],[Order Date]])</f>
        <v>2026</v>
      </c>
      <c r="D1301" s="6" t="str">
        <f>"Q"&amp;ROUNDUP(MONTH(SalesDataTable[[#This Row],[Order Date]])/3,0)</f>
        <v>Q3</v>
      </c>
      <c r="E1301" s="5">
        <f>MONTH(SalesDataTable[[#This Row],[Order Date]])</f>
        <v>7</v>
      </c>
      <c r="F1301" s="6" t="str">
        <f>TEXT(SalesDataTable[[#This Row],[Order Date]],"MMM")</f>
        <v>Jul</v>
      </c>
      <c r="G1301" s="5" t="s">
        <v>20</v>
      </c>
      <c r="H1301" s="5" t="s">
        <v>56</v>
      </c>
      <c r="I1301" s="5" t="s">
        <v>39</v>
      </c>
      <c r="J1301" s="5" t="s">
        <v>33</v>
      </c>
      <c r="K1301" s="5" t="s">
        <v>43</v>
      </c>
      <c r="L1301" s="5" t="s">
        <v>71</v>
      </c>
      <c r="M1301" s="7">
        <v>2</v>
      </c>
      <c r="N1301" s="8">
        <v>125.73</v>
      </c>
      <c r="O1301" s="8">
        <f>SalesDataTable[[#This Row],[Units Sold]]*SalesDataTable[[#This Row],[Unit Price]]</f>
        <v>251.46</v>
      </c>
      <c r="P1301" s="9">
        <v>0.15</v>
      </c>
      <c r="Q1301" s="21">
        <f>SalesDataTable[[#This Row],[Units Sold]]*SalesDataTable[[#This Row],[Unit Price]]*SalesDataTable[[#This Row],[Discount %]]</f>
        <v>37.719000000000001</v>
      </c>
      <c r="R1301" s="8">
        <v>61.75</v>
      </c>
      <c r="S1301" s="8">
        <f t="shared" si="80"/>
        <v>213.74100000000001</v>
      </c>
      <c r="T1301" s="8">
        <f t="shared" si="81"/>
        <v>123.5</v>
      </c>
      <c r="U1301" s="8">
        <f t="shared" si="82"/>
        <v>90.241000000000014</v>
      </c>
      <c r="V1301" s="10">
        <f t="shared" si="83"/>
        <v>0.42219789371248384</v>
      </c>
    </row>
    <row r="1302" spans="1:22" ht="15.6" x14ac:dyDescent="0.3">
      <c r="A1302" s="3">
        <v>2719</v>
      </c>
      <c r="B1302" s="4">
        <v>46211</v>
      </c>
      <c r="C1302" s="5">
        <f>YEAR(SalesDataTable[[#This Row],[Order Date]])</f>
        <v>2026</v>
      </c>
      <c r="D1302" s="6" t="str">
        <f>"Q"&amp;ROUNDUP(MONTH(SalesDataTable[[#This Row],[Order Date]])/3,0)</f>
        <v>Q3</v>
      </c>
      <c r="E1302" s="5">
        <f>MONTH(SalesDataTable[[#This Row],[Order Date]])</f>
        <v>7</v>
      </c>
      <c r="F1302" s="6" t="str">
        <f>TEXT(SalesDataTable[[#This Row],[Order Date]],"MMM")</f>
        <v>Jul</v>
      </c>
      <c r="G1302" s="5" t="s">
        <v>20</v>
      </c>
      <c r="H1302" s="5" t="s">
        <v>70</v>
      </c>
      <c r="I1302" s="5" t="s">
        <v>22</v>
      </c>
      <c r="J1302" s="5" t="s">
        <v>36</v>
      </c>
      <c r="K1302" s="5" t="s">
        <v>34</v>
      </c>
      <c r="L1302" s="5" t="s">
        <v>68</v>
      </c>
      <c r="M1302" s="7">
        <v>1</v>
      </c>
      <c r="N1302" s="8">
        <v>164.92</v>
      </c>
      <c r="O1302" s="8">
        <f>SalesDataTable[[#This Row],[Units Sold]]*SalesDataTable[[#This Row],[Unit Price]]</f>
        <v>164.92</v>
      </c>
      <c r="P1302" s="9">
        <v>0</v>
      </c>
      <c r="Q1302" s="21">
        <f>SalesDataTable[[#This Row],[Units Sold]]*SalesDataTable[[#This Row],[Unit Price]]*SalesDataTable[[#This Row],[Discount %]]</f>
        <v>0</v>
      </c>
      <c r="R1302" s="8">
        <v>89.47</v>
      </c>
      <c r="S1302" s="8">
        <f t="shared" si="80"/>
        <v>164.92</v>
      </c>
      <c r="T1302" s="8">
        <f t="shared" si="81"/>
        <v>89.47</v>
      </c>
      <c r="U1302" s="8">
        <f t="shared" si="82"/>
        <v>75.449999999999989</v>
      </c>
      <c r="V1302" s="10">
        <f t="shared" si="83"/>
        <v>0.45749454280863444</v>
      </c>
    </row>
    <row r="1303" spans="1:22" ht="15.6" x14ac:dyDescent="0.3">
      <c r="A1303" s="3">
        <v>3833</v>
      </c>
      <c r="B1303" s="4">
        <v>46211</v>
      </c>
      <c r="C1303" s="5">
        <f>YEAR(SalesDataTable[[#This Row],[Order Date]])</f>
        <v>2026</v>
      </c>
      <c r="D1303" s="6" t="str">
        <f>"Q"&amp;ROUNDUP(MONTH(SalesDataTable[[#This Row],[Order Date]])/3,0)</f>
        <v>Q3</v>
      </c>
      <c r="E1303" s="5">
        <f>MONTH(SalesDataTable[[#This Row],[Order Date]])</f>
        <v>7</v>
      </c>
      <c r="F1303" s="6" t="str">
        <f>TEXT(SalesDataTable[[#This Row],[Order Date]],"MMM")</f>
        <v>Jul</v>
      </c>
      <c r="G1303" s="5" t="s">
        <v>26</v>
      </c>
      <c r="H1303" s="5" t="s">
        <v>47</v>
      </c>
      <c r="I1303" s="5" t="s">
        <v>39</v>
      </c>
      <c r="J1303" s="5" t="s">
        <v>33</v>
      </c>
      <c r="K1303" s="5" t="s">
        <v>24</v>
      </c>
      <c r="L1303" s="5" t="s">
        <v>50</v>
      </c>
      <c r="M1303" s="7">
        <v>5</v>
      </c>
      <c r="N1303" s="8">
        <v>103.91</v>
      </c>
      <c r="O1303" s="8">
        <f>SalesDataTable[[#This Row],[Units Sold]]*SalesDataTable[[#This Row],[Unit Price]]</f>
        <v>519.54999999999995</v>
      </c>
      <c r="P1303" s="9">
        <v>0</v>
      </c>
      <c r="Q1303" s="21">
        <f>SalesDataTable[[#This Row],[Units Sold]]*SalesDataTable[[#This Row],[Unit Price]]*SalesDataTable[[#This Row],[Discount %]]</f>
        <v>0</v>
      </c>
      <c r="R1303" s="8">
        <v>51.19</v>
      </c>
      <c r="S1303" s="8">
        <f t="shared" si="80"/>
        <v>519.54999999999995</v>
      </c>
      <c r="T1303" s="8">
        <f t="shared" si="81"/>
        <v>255.95</v>
      </c>
      <c r="U1303" s="8">
        <f t="shared" si="82"/>
        <v>263.59999999999997</v>
      </c>
      <c r="V1303" s="10">
        <f t="shared" si="83"/>
        <v>0.50736214031373306</v>
      </c>
    </row>
    <row r="1304" spans="1:22" ht="15.6" x14ac:dyDescent="0.3">
      <c r="A1304" s="3">
        <v>211</v>
      </c>
      <c r="B1304" s="4">
        <v>46212</v>
      </c>
      <c r="C1304" s="5">
        <f>YEAR(SalesDataTable[[#This Row],[Order Date]])</f>
        <v>2026</v>
      </c>
      <c r="D1304" s="6" t="str">
        <f>"Q"&amp;ROUNDUP(MONTH(SalesDataTable[[#This Row],[Order Date]])/3,0)</f>
        <v>Q3</v>
      </c>
      <c r="E1304" s="5">
        <f>MONTH(SalesDataTable[[#This Row],[Order Date]])</f>
        <v>7</v>
      </c>
      <c r="F1304" s="6" t="str">
        <f>TEXT(SalesDataTable[[#This Row],[Order Date]],"MMM")</f>
        <v>Jul</v>
      </c>
      <c r="G1304" s="5" t="s">
        <v>31</v>
      </c>
      <c r="H1304" s="5" t="s">
        <v>72</v>
      </c>
      <c r="I1304" s="5" t="s">
        <v>28</v>
      </c>
      <c r="J1304" s="5" t="s">
        <v>36</v>
      </c>
      <c r="K1304" s="5" t="s">
        <v>24</v>
      </c>
      <c r="L1304" s="5" t="s">
        <v>42</v>
      </c>
      <c r="M1304" s="7">
        <v>10</v>
      </c>
      <c r="N1304" s="8">
        <v>49.69</v>
      </c>
      <c r="O1304" s="8">
        <f>SalesDataTable[[#This Row],[Units Sold]]*SalesDataTable[[#This Row],[Unit Price]]</f>
        <v>496.9</v>
      </c>
      <c r="P1304" s="9">
        <v>0.1</v>
      </c>
      <c r="Q1304" s="21">
        <f>SalesDataTable[[#This Row],[Units Sold]]*SalesDataTable[[#This Row],[Unit Price]]*SalesDataTable[[#This Row],[Discount %]]</f>
        <v>49.69</v>
      </c>
      <c r="R1304" s="8">
        <v>21.82</v>
      </c>
      <c r="S1304" s="8">
        <f t="shared" si="80"/>
        <v>447.21</v>
      </c>
      <c r="T1304" s="8">
        <f t="shared" si="81"/>
        <v>218.2</v>
      </c>
      <c r="U1304" s="8">
        <f t="shared" si="82"/>
        <v>229.01</v>
      </c>
      <c r="V1304" s="10">
        <f t="shared" si="83"/>
        <v>0.51208604458755391</v>
      </c>
    </row>
    <row r="1305" spans="1:22" ht="15.6" x14ac:dyDescent="0.3">
      <c r="A1305" s="3">
        <v>392</v>
      </c>
      <c r="B1305" s="4">
        <v>46212</v>
      </c>
      <c r="C1305" s="5">
        <f>YEAR(SalesDataTable[[#This Row],[Order Date]])</f>
        <v>2026</v>
      </c>
      <c r="D1305" s="6" t="str">
        <f>"Q"&amp;ROUNDUP(MONTH(SalesDataTable[[#This Row],[Order Date]])/3,0)</f>
        <v>Q3</v>
      </c>
      <c r="E1305" s="5">
        <f>MONTH(SalesDataTable[[#This Row],[Order Date]])</f>
        <v>7</v>
      </c>
      <c r="F1305" s="6" t="str">
        <f>TEXT(SalesDataTable[[#This Row],[Order Date]],"MMM")</f>
        <v>Jul</v>
      </c>
      <c r="G1305" s="5" t="s">
        <v>40</v>
      </c>
      <c r="H1305" s="5" t="s">
        <v>51</v>
      </c>
      <c r="I1305" s="5" t="s">
        <v>39</v>
      </c>
      <c r="J1305" s="5" t="s">
        <v>23</v>
      </c>
      <c r="K1305" s="5" t="s">
        <v>29</v>
      </c>
      <c r="L1305" s="5" t="s">
        <v>30</v>
      </c>
      <c r="M1305" s="7">
        <v>3</v>
      </c>
      <c r="N1305" s="8">
        <v>94.19</v>
      </c>
      <c r="O1305" s="8">
        <f>SalesDataTable[[#This Row],[Units Sold]]*SalesDataTable[[#This Row],[Unit Price]]</f>
        <v>282.57</v>
      </c>
      <c r="P1305" s="9">
        <v>0</v>
      </c>
      <c r="Q1305" s="21">
        <f>SalesDataTable[[#This Row],[Units Sold]]*SalesDataTable[[#This Row],[Unit Price]]*SalesDataTable[[#This Row],[Discount %]]</f>
        <v>0</v>
      </c>
      <c r="R1305" s="8">
        <v>44.1</v>
      </c>
      <c r="S1305" s="8">
        <f t="shared" si="80"/>
        <v>282.57</v>
      </c>
      <c r="T1305" s="8">
        <f t="shared" si="81"/>
        <v>132.30000000000001</v>
      </c>
      <c r="U1305" s="8">
        <f t="shared" si="82"/>
        <v>150.26999999999998</v>
      </c>
      <c r="V1305" s="10">
        <f t="shared" si="83"/>
        <v>0.53179743072512997</v>
      </c>
    </row>
    <row r="1306" spans="1:22" ht="15.6" x14ac:dyDescent="0.3">
      <c r="A1306" s="3">
        <v>1302</v>
      </c>
      <c r="B1306" s="4">
        <v>46212</v>
      </c>
      <c r="C1306" s="5">
        <f>YEAR(SalesDataTable[[#This Row],[Order Date]])</f>
        <v>2026</v>
      </c>
      <c r="D1306" s="6" t="str">
        <f>"Q"&amp;ROUNDUP(MONTH(SalesDataTable[[#This Row],[Order Date]])/3,0)</f>
        <v>Q3</v>
      </c>
      <c r="E1306" s="5">
        <f>MONTH(SalesDataTable[[#This Row],[Order Date]])</f>
        <v>7</v>
      </c>
      <c r="F1306" s="6" t="str">
        <f>TEXT(SalesDataTable[[#This Row],[Order Date]],"MMM")</f>
        <v>Jul</v>
      </c>
      <c r="G1306" s="5" t="s">
        <v>26</v>
      </c>
      <c r="H1306" s="5" t="s">
        <v>69</v>
      </c>
      <c r="I1306" s="5" t="s">
        <v>39</v>
      </c>
      <c r="J1306" s="5" t="s">
        <v>23</v>
      </c>
      <c r="K1306" s="5" t="s">
        <v>34</v>
      </c>
      <c r="L1306" s="5" t="s">
        <v>52</v>
      </c>
      <c r="M1306" s="7">
        <v>1</v>
      </c>
      <c r="N1306" s="8">
        <v>46.87</v>
      </c>
      <c r="O1306" s="8">
        <f>SalesDataTable[[#This Row],[Units Sold]]*SalesDataTable[[#This Row],[Unit Price]]</f>
        <v>46.87</v>
      </c>
      <c r="P1306" s="9">
        <v>0</v>
      </c>
      <c r="Q1306" s="21">
        <f>SalesDataTable[[#This Row],[Units Sold]]*SalesDataTable[[#This Row],[Unit Price]]*SalesDataTable[[#This Row],[Discount %]]</f>
        <v>0</v>
      </c>
      <c r="R1306" s="8">
        <v>18.649999999999999</v>
      </c>
      <c r="S1306" s="8">
        <f t="shared" si="80"/>
        <v>46.87</v>
      </c>
      <c r="T1306" s="8">
        <f t="shared" si="81"/>
        <v>18.649999999999999</v>
      </c>
      <c r="U1306" s="8">
        <f t="shared" si="82"/>
        <v>28.22</v>
      </c>
      <c r="V1306" s="10">
        <f t="shared" si="83"/>
        <v>0.60209088969490077</v>
      </c>
    </row>
    <row r="1307" spans="1:22" ht="15.6" x14ac:dyDescent="0.3">
      <c r="A1307" s="3">
        <v>1366</v>
      </c>
      <c r="B1307" s="4">
        <v>46212</v>
      </c>
      <c r="C1307" s="5">
        <f>YEAR(SalesDataTable[[#This Row],[Order Date]])</f>
        <v>2026</v>
      </c>
      <c r="D1307" s="6" t="str">
        <f>"Q"&amp;ROUNDUP(MONTH(SalesDataTable[[#This Row],[Order Date]])/3,0)</f>
        <v>Q3</v>
      </c>
      <c r="E1307" s="5">
        <f>MONTH(SalesDataTable[[#This Row],[Order Date]])</f>
        <v>7</v>
      </c>
      <c r="F1307" s="6" t="str">
        <f>TEXT(SalesDataTable[[#This Row],[Order Date]],"MMM")</f>
        <v>Jul</v>
      </c>
      <c r="G1307" s="5" t="s">
        <v>31</v>
      </c>
      <c r="H1307" s="5" t="s">
        <v>72</v>
      </c>
      <c r="I1307" s="5" t="s">
        <v>22</v>
      </c>
      <c r="J1307" s="5" t="s">
        <v>23</v>
      </c>
      <c r="K1307" s="5" t="s">
        <v>34</v>
      </c>
      <c r="L1307" s="5" t="s">
        <v>35</v>
      </c>
      <c r="M1307" s="7">
        <v>1</v>
      </c>
      <c r="N1307" s="8">
        <v>36.99</v>
      </c>
      <c r="O1307" s="8">
        <f>SalesDataTable[[#This Row],[Units Sold]]*SalesDataTable[[#This Row],[Unit Price]]</f>
        <v>36.99</v>
      </c>
      <c r="P1307" s="9">
        <v>0.1</v>
      </c>
      <c r="Q1307" s="21">
        <f>SalesDataTable[[#This Row],[Units Sold]]*SalesDataTable[[#This Row],[Unit Price]]*SalesDataTable[[#This Row],[Discount %]]</f>
        <v>3.6990000000000003</v>
      </c>
      <c r="R1307" s="8">
        <v>13.2</v>
      </c>
      <c r="S1307" s="8">
        <f t="shared" si="80"/>
        <v>33.291000000000004</v>
      </c>
      <c r="T1307" s="8">
        <f t="shared" si="81"/>
        <v>13.2</v>
      </c>
      <c r="U1307" s="8">
        <f t="shared" si="82"/>
        <v>20.091000000000005</v>
      </c>
      <c r="V1307" s="10">
        <f t="shared" si="83"/>
        <v>0.60349644047940887</v>
      </c>
    </row>
    <row r="1308" spans="1:22" ht="15.6" x14ac:dyDescent="0.3">
      <c r="A1308" s="3">
        <v>1974</v>
      </c>
      <c r="B1308" s="4">
        <v>46212</v>
      </c>
      <c r="C1308" s="5">
        <f>YEAR(SalesDataTable[[#This Row],[Order Date]])</f>
        <v>2026</v>
      </c>
      <c r="D1308" s="6" t="str">
        <f>"Q"&amp;ROUNDUP(MONTH(SalesDataTable[[#This Row],[Order Date]])/3,0)</f>
        <v>Q3</v>
      </c>
      <c r="E1308" s="5">
        <f>MONTH(SalesDataTable[[#This Row],[Order Date]])</f>
        <v>7</v>
      </c>
      <c r="F1308" s="6" t="str">
        <f>TEXT(SalesDataTable[[#This Row],[Order Date]],"MMM")</f>
        <v>Jul</v>
      </c>
      <c r="G1308" s="5" t="s">
        <v>20</v>
      </c>
      <c r="H1308" s="5" t="s">
        <v>70</v>
      </c>
      <c r="I1308" s="5" t="s">
        <v>22</v>
      </c>
      <c r="J1308" s="5" t="s">
        <v>23</v>
      </c>
      <c r="K1308" s="5" t="s">
        <v>34</v>
      </c>
      <c r="L1308" s="5" t="s">
        <v>64</v>
      </c>
      <c r="M1308" s="7">
        <v>1</v>
      </c>
      <c r="N1308" s="8">
        <v>135.44</v>
      </c>
      <c r="O1308" s="8">
        <f>SalesDataTable[[#This Row],[Units Sold]]*SalesDataTable[[#This Row],[Unit Price]]</f>
        <v>135.44</v>
      </c>
      <c r="P1308" s="9">
        <v>0</v>
      </c>
      <c r="Q1308" s="21">
        <f>SalesDataTable[[#This Row],[Units Sold]]*SalesDataTable[[#This Row],[Unit Price]]*SalesDataTable[[#This Row],[Discount %]]</f>
        <v>0</v>
      </c>
      <c r="R1308" s="8">
        <v>65.48</v>
      </c>
      <c r="S1308" s="8">
        <f t="shared" si="80"/>
        <v>135.44</v>
      </c>
      <c r="T1308" s="8">
        <f t="shared" si="81"/>
        <v>65.48</v>
      </c>
      <c r="U1308" s="8">
        <f t="shared" si="82"/>
        <v>69.959999999999994</v>
      </c>
      <c r="V1308" s="10">
        <f t="shared" si="83"/>
        <v>0.51653868871825159</v>
      </c>
    </row>
    <row r="1309" spans="1:22" ht="15.6" x14ac:dyDescent="0.3">
      <c r="A1309" s="3">
        <v>2716</v>
      </c>
      <c r="B1309" s="4">
        <v>46212</v>
      </c>
      <c r="C1309" s="5">
        <f>YEAR(SalesDataTable[[#This Row],[Order Date]])</f>
        <v>2026</v>
      </c>
      <c r="D1309" s="6" t="str">
        <f>"Q"&amp;ROUNDUP(MONTH(SalesDataTable[[#This Row],[Order Date]])/3,0)</f>
        <v>Q3</v>
      </c>
      <c r="E1309" s="5">
        <f>MONTH(SalesDataTable[[#This Row],[Order Date]])</f>
        <v>7</v>
      </c>
      <c r="F1309" s="6" t="str">
        <f>TEXT(SalesDataTable[[#This Row],[Order Date]],"MMM")</f>
        <v>Jul</v>
      </c>
      <c r="G1309" s="5" t="s">
        <v>26</v>
      </c>
      <c r="H1309" s="5" t="s">
        <v>27</v>
      </c>
      <c r="I1309" s="5" t="s">
        <v>22</v>
      </c>
      <c r="J1309" s="5" t="s">
        <v>33</v>
      </c>
      <c r="K1309" s="5" t="s">
        <v>29</v>
      </c>
      <c r="L1309" s="5" t="s">
        <v>30</v>
      </c>
      <c r="M1309" s="7">
        <v>3</v>
      </c>
      <c r="N1309" s="8">
        <v>92.25</v>
      </c>
      <c r="O1309" s="8">
        <f>SalesDataTable[[#This Row],[Units Sold]]*SalesDataTable[[#This Row],[Unit Price]]</f>
        <v>276.75</v>
      </c>
      <c r="P1309" s="9">
        <v>0</v>
      </c>
      <c r="Q1309" s="21">
        <f>SalesDataTable[[#This Row],[Units Sold]]*SalesDataTable[[#This Row],[Unit Price]]*SalesDataTable[[#This Row],[Discount %]]</f>
        <v>0</v>
      </c>
      <c r="R1309" s="8">
        <v>46.27</v>
      </c>
      <c r="S1309" s="8">
        <f t="shared" si="80"/>
        <v>276.75</v>
      </c>
      <c r="T1309" s="8">
        <f t="shared" si="81"/>
        <v>138.81</v>
      </c>
      <c r="U1309" s="8">
        <f t="shared" si="82"/>
        <v>137.94</v>
      </c>
      <c r="V1309" s="10">
        <f t="shared" si="83"/>
        <v>0.49842818428184282</v>
      </c>
    </row>
    <row r="1310" spans="1:22" ht="15.6" x14ac:dyDescent="0.3">
      <c r="A1310" s="3">
        <v>3161</v>
      </c>
      <c r="B1310" s="4">
        <v>46212</v>
      </c>
      <c r="C1310" s="5">
        <f>YEAR(SalesDataTable[[#This Row],[Order Date]])</f>
        <v>2026</v>
      </c>
      <c r="D1310" s="6" t="str">
        <f>"Q"&amp;ROUNDUP(MONTH(SalesDataTable[[#This Row],[Order Date]])/3,0)</f>
        <v>Q3</v>
      </c>
      <c r="E1310" s="5">
        <f>MONTH(SalesDataTable[[#This Row],[Order Date]])</f>
        <v>7</v>
      </c>
      <c r="F1310" s="6" t="str">
        <f>TEXT(SalesDataTable[[#This Row],[Order Date]],"MMM")</f>
        <v>Jul</v>
      </c>
      <c r="G1310" s="5" t="s">
        <v>31</v>
      </c>
      <c r="H1310" s="5" t="s">
        <v>45</v>
      </c>
      <c r="I1310" s="5" t="s">
        <v>22</v>
      </c>
      <c r="J1310" s="5" t="s">
        <v>33</v>
      </c>
      <c r="K1310" s="5" t="s">
        <v>43</v>
      </c>
      <c r="L1310" s="5" t="s">
        <v>49</v>
      </c>
      <c r="M1310" s="7">
        <v>2</v>
      </c>
      <c r="N1310" s="8">
        <v>192.6</v>
      </c>
      <c r="O1310" s="8">
        <f>SalesDataTable[[#This Row],[Units Sold]]*SalesDataTable[[#This Row],[Unit Price]]</f>
        <v>385.2</v>
      </c>
      <c r="P1310" s="9">
        <v>0</v>
      </c>
      <c r="Q1310" s="21">
        <f>SalesDataTable[[#This Row],[Units Sold]]*SalesDataTable[[#This Row],[Unit Price]]*SalesDataTable[[#This Row],[Discount %]]</f>
        <v>0</v>
      </c>
      <c r="R1310" s="8">
        <v>104.89</v>
      </c>
      <c r="S1310" s="8">
        <f t="shared" si="80"/>
        <v>385.2</v>
      </c>
      <c r="T1310" s="8">
        <f t="shared" si="81"/>
        <v>209.78</v>
      </c>
      <c r="U1310" s="8">
        <f t="shared" si="82"/>
        <v>175.42</v>
      </c>
      <c r="V1310" s="10">
        <f t="shared" si="83"/>
        <v>0.45539979231568017</v>
      </c>
    </row>
    <row r="1311" spans="1:22" ht="15.6" x14ac:dyDescent="0.3">
      <c r="A1311" s="3">
        <v>3240</v>
      </c>
      <c r="B1311" s="4">
        <v>46212</v>
      </c>
      <c r="C1311" s="5">
        <f>YEAR(SalesDataTable[[#This Row],[Order Date]])</f>
        <v>2026</v>
      </c>
      <c r="D1311" s="6" t="str">
        <f>"Q"&amp;ROUNDUP(MONTH(SalesDataTable[[#This Row],[Order Date]])/3,0)</f>
        <v>Q3</v>
      </c>
      <c r="E1311" s="5">
        <f>MONTH(SalesDataTable[[#This Row],[Order Date]])</f>
        <v>7</v>
      </c>
      <c r="F1311" s="6" t="str">
        <f>TEXT(SalesDataTable[[#This Row],[Order Date]],"MMM")</f>
        <v>Jul</v>
      </c>
      <c r="G1311" s="5" t="s">
        <v>40</v>
      </c>
      <c r="H1311" s="5" t="s">
        <v>53</v>
      </c>
      <c r="I1311" s="5" t="s">
        <v>22</v>
      </c>
      <c r="J1311" s="5" t="s">
        <v>23</v>
      </c>
      <c r="K1311" s="5" t="s">
        <v>24</v>
      </c>
      <c r="L1311" s="5" t="s">
        <v>46</v>
      </c>
      <c r="M1311" s="7">
        <v>1</v>
      </c>
      <c r="N1311" s="8">
        <v>39.94</v>
      </c>
      <c r="O1311" s="8">
        <f>SalesDataTable[[#This Row],[Units Sold]]*SalesDataTable[[#This Row],[Unit Price]]</f>
        <v>39.94</v>
      </c>
      <c r="P1311" s="9">
        <v>0</v>
      </c>
      <c r="Q1311" s="21">
        <f>SalesDataTable[[#This Row],[Units Sold]]*SalesDataTable[[#This Row],[Unit Price]]*SalesDataTable[[#This Row],[Discount %]]</f>
        <v>0</v>
      </c>
      <c r="R1311" s="8">
        <v>16.89</v>
      </c>
      <c r="S1311" s="8">
        <f t="shared" si="80"/>
        <v>39.94</v>
      </c>
      <c r="T1311" s="8">
        <f t="shared" si="81"/>
        <v>16.89</v>
      </c>
      <c r="U1311" s="8">
        <f t="shared" si="82"/>
        <v>23.049999999999997</v>
      </c>
      <c r="V1311" s="10">
        <f t="shared" si="83"/>
        <v>0.57711567351026538</v>
      </c>
    </row>
    <row r="1312" spans="1:22" ht="15.6" x14ac:dyDescent="0.3">
      <c r="A1312" s="3">
        <v>3682</v>
      </c>
      <c r="B1312" s="4">
        <v>46212</v>
      </c>
      <c r="C1312" s="5">
        <f>YEAR(SalesDataTable[[#This Row],[Order Date]])</f>
        <v>2026</v>
      </c>
      <c r="D1312" s="6" t="str">
        <f>"Q"&amp;ROUNDUP(MONTH(SalesDataTable[[#This Row],[Order Date]])/3,0)</f>
        <v>Q3</v>
      </c>
      <c r="E1312" s="5">
        <f>MONTH(SalesDataTable[[#This Row],[Order Date]])</f>
        <v>7</v>
      </c>
      <c r="F1312" s="6" t="str">
        <f>TEXT(SalesDataTable[[#This Row],[Order Date]],"MMM")</f>
        <v>Jul</v>
      </c>
      <c r="G1312" s="5" t="s">
        <v>31</v>
      </c>
      <c r="H1312" s="5" t="s">
        <v>32</v>
      </c>
      <c r="I1312" s="5" t="s">
        <v>22</v>
      </c>
      <c r="J1312" s="5" t="s">
        <v>23</v>
      </c>
      <c r="K1312" s="5" t="s">
        <v>29</v>
      </c>
      <c r="L1312" s="5" t="s">
        <v>57</v>
      </c>
      <c r="M1312" s="7">
        <v>3</v>
      </c>
      <c r="N1312" s="8">
        <v>150.61000000000001</v>
      </c>
      <c r="O1312" s="8">
        <f>SalesDataTable[[#This Row],[Units Sold]]*SalesDataTable[[#This Row],[Unit Price]]</f>
        <v>451.83000000000004</v>
      </c>
      <c r="P1312" s="9">
        <v>0</v>
      </c>
      <c r="Q1312" s="21">
        <f>SalesDataTable[[#This Row],[Units Sold]]*SalesDataTable[[#This Row],[Unit Price]]*SalesDataTable[[#This Row],[Discount %]]</f>
        <v>0</v>
      </c>
      <c r="R1312" s="8">
        <v>79.900000000000006</v>
      </c>
      <c r="S1312" s="8">
        <f t="shared" si="80"/>
        <v>451.83000000000004</v>
      </c>
      <c r="T1312" s="8">
        <f t="shared" si="81"/>
        <v>239.70000000000002</v>
      </c>
      <c r="U1312" s="8">
        <f t="shared" si="82"/>
        <v>212.13000000000002</v>
      </c>
      <c r="V1312" s="10">
        <f t="shared" si="83"/>
        <v>0.46949073766682159</v>
      </c>
    </row>
    <row r="1313" spans="1:22" ht="15.6" x14ac:dyDescent="0.3">
      <c r="A1313" s="3">
        <v>4725</v>
      </c>
      <c r="B1313" s="4">
        <v>46212</v>
      </c>
      <c r="C1313" s="5">
        <f>YEAR(SalesDataTable[[#This Row],[Order Date]])</f>
        <v>2026</v>
      </c>
      <c r="D1313" s="6" t="str">
        <f>"Q"&amp;ROUNDUP(MONTH(SalesDataTable[[#This Row],[Order Date]])/3,0)</f>
        <v>Q3</v>
      </c>
      <c r="E1313" s="5">
        <f>MONTH(SalesDataTable[[#This Row],[Order Date]])</f>
        <v>7</v>
      </c>
      <c r="F1313" s="6" t="str">
        <f>TEXT(SalesDataTable[[#This Row],[Order Date]],"MMM")</f>
        <v>Jul</v>
      </c>
      <c r="G1313" s="5" t="s">
        <v>40</v>
      </c>
      <c r="H1313" s="5" t="s">
        <v>67</v>
      </c>
      <c r="I1313" s="5" t="s">
        <v>22</v>
      </c>
      <c r="J1313" s="5" t="s">
        <v>23</v>
      </c>
      <c r="K1313" s="5" t="s">
        <v>29</v>
      </c>
      <c r="L1313" s="5" t="s">
        <v>66</v>
      </c>
      <c r="M1313" s="7">
        <v>2</v>
      </c>
      <c r="N1313" s="8">
        <v>71.069999999999993</v>
      </c>
      <c r="O1313" s="8">
        <f>SalesDataTable[[#This Row],[Units Sold]]*SalesDataTable[[#This Row],[Unit Price]]</f>
        <v>142.13999999999999</v>
      </c>
      <c r="P1313" s="9">
        <v>0</v>
      </c>
      <c r="Q1313" s="21">
        <f>SalesDataTable[[#This Row],[Units Sold]]*SalesDataTable[[#This Row],[Unit Price]]*SalesDataTable[[#This Row],[Discount %]]</f>
        <v>0</v>
      </c>
      <c r="R1313" s="8">
        <v>31.57</v>
      </c>
      <c r="S1313" s="8">
        <f t="shared" si="80"/>
        <v>142.13999999999999</v>
      </c>
      <c r="T1313" s="8">
        <f t="shared" si="81"/>
        <v>63.14</v>
      </c>
      <c r="U1313" s="8">
        <f t="shared" si="82"/>
        <v>78.999999999999986</v>
      </c>
      <c r="V1313" s="10">
        <f t="shared" si="83"/>
        <v>0.55579006613198245</v>
      </c>
    </row>
    <row r="1314" spans="1:22" ht="15.6" x14ac:dyDescent="0.3">
      <c r="A1314" s="3">
        <v>758</v>
      </c>
      <c r="B1314" s="4">
        <v>46213</v>
      </c>
      <c r="C1314" s="5">
        <f>YEAR(SalesDataTable[[#This Row],[Order Date]])</f>
        <v>2026</v>
      </c>
      <c r="D1314" s="6" t="str">
        <f>"Q"&amp;ROUNDUP(MONTH(SalesDataTable[[#This Row],[Order Date]])/3,0)</f>
        <v>Q3</v>
      </c>
      <c r="E1314" s="5">
        <f>MONTH(SalesDataTable[[#This Row],[Order Date]])</f>
        <v>7</v>
      </c>
      <c r="F1314" s="6" t="str">
        <f>TEXT(SalesDataTable[[#This Row],[Order Date]],"MMM")</f>
        <v>Jul</v>
      </c>
      <c r="G1314" s="5" t="s">
        <v>20</v>
      </c>
      <c r="H1314" s="5" t="s">
        <v>21</v>
      </c>
      <c r="I1314" s="5" t="s">
        <v>39</v>
      </c>
      <c r="J1314" s="5" t="s">
        <v>33</v>
      </c>
      <c r="K1314" s="5" t="s">
        <v>24</v>
      </c>
      <c r="L1314" s="5" t="s">
        <v>42</v>
      </c>
      <c r="M1314" s="7">
        <v>1</v>
      </c>
      <c r="N1314" s="8">
        <v>50.78</v>
      </c>
      <c r="O1314" s="8">
        <f>SalesDataTable[[#This Row],[Units Sold]]*SalesDataTable[[#This Row],[Unit Price]]</f>
        <v>50.78</v>
      </c>
      <c r="P1314" s="9">
        <v>0</v>
      </c>
      <c r="Q1314" s="21">
        <f>SalesDataTable[[#This Row],[Units Sold]]*SalesDataTable[[#This Row],[Unit Price]]*SalesDataTable[[#This Row],[Discount %]]</f>
        <v>0</v>
      </c>
      <c r="R1314" s="8">
        <v>22.29</v>
      </c>
      <c r="S1314" s="8">
        <f t="shared" si="80"/>
        <v>50.78</v>
      </c>
      <c r="T1314" s="8">
        <f t="shared" si="81"/>
        <v>22.29</v>
      </c>
      <c r="U1314" s="8">
        <f t="shared" si="82"/>
        <v>28.490000000000002</v>
      </c>
      <c r="V1314" s="10">
        <f t="shared" si="83"/>
        <v>0.56104765655769995</v>
      </c>
    </row>
    <row r="1315" spans="1:22" ht="15.6" x14ac:dyDescent="0.3">
      <c r="A1315" s="3">
        <v>1910</v>
      </c>
      <c r="B1315" s="4">
        <v>46213</v>
      </c>
      <c r="C1315" s="5">
        <f>YEAR(SalesDataTable[[#This Row],[Order Date]])</f>
        <v>2026</v>
      </c>
      <c r="D1315" s="6" t="str">
        <f>"Q"&amp;ROUNDUP(MONTH(SalesDataTable[[#This Row],[Order Date]])/3,0)</f>
        <v>Q3</v>
      </c>
      <c r="E1315" s="5">
        <f>MONTH(SalesDataTable[[#This Row],[Order Date]])</f>
        <v>7</v>
      </c>
      <c r="F1315" s="6" t="str">
        <f>TEXT(SalesDataTable[[#This Row],[Order Date]],"MMM")</f>
        <v>Jul</v>
      </c>
      <c r="G1315" s="5" t="s">
        <v>20</v>
      </c>
      <c r="H1315" s="5" t="s">
        <v>70</v>
      </c>
      <c r="I1315" s="5" t="s">
        <v>22</v>
      </c>
      <c r="J1315" s="5" t="s">
        <v>23</v>
      </c>
      <c r="K1315" s="5" t="s">
        <v>29</v>
      </c>
      <c r="L1315" s="5" t="s">
        <v>37</v>
      </c>
      <c r="M1315" s="7">
        <v>2</v>
      </c>
      <c r="N1315" s="8">
        <v>141.51</v>
      </c>
      <c r="O1315" s="8">
        <f>SalesDataTable[[#This Row],[Units Sold]]*SalesDataTable[[#This Row],[Unit Price]]</f>
        <v>283.02</v>
      </c>
      <c r="P1315" s="9">
        <v>0.05</v>
      </c>
      <c r="Q1315" s="21">
        <f>SalesDataTable[[#This Row],[Units Sold]]*SalesDataTable[[#This Row],[Unit Price]]*SalesDataTable[[#This Row],[Discount %]]</f>
        <v>14.151</v>
      </c>
      <c r="R1315" s="8">
        <v>77.040000000000006</v>
      </c>
      <c r="S1315" s="8">
        <f t="shared" si="80"/>
        <v>268.86899999999997</v>
      </c>
      <c r="T1315" s="8">
        <f t="shared" si="81"/>
        <v>154.08000000000001</v>
      </c>
      <c r="U1315" s="8">
        <f t="shared" si="82"/>
        <v>114.78899999999996</v>
      </c>
      <c r="V1315" s="10">
        <f t="shared" si="83"/>
        <v>0.42693281858451504</v>
      </c>
    </row>
    <row r="1316" spans="1:22" ht="15.6" x14ac:dyDescent="0.3">
      <c r="A1316" s="3">
        <v>1941</v>
      </c>
      <c r="B1316" s="4">
        <v>46213</v>
      </c>
      <c r="C1316" s="5">
        <f>YEAR(SalesDataTable[[#This Row],[Order Date]])</f>
        <v>2026</v>
      </c>
      <c r="D1316" s="6" t="str">
        <f>"Q"&amp;ROUNDUP(MONTH(SalesDataTable[[#This Row],[Order Date]])/3,0)</f>
        <v>Q3</v>
      </c>
      <c r="E1316" s="5">
        <f>MONTH(SalesDataTable[[#This Row],[Order Date]])</f>
        <v>7</v>
      </c>
      <c r="F1316" s="6" t="str">
        <f>TEXT(SalesDataTable[[#This Row],[Order Date]],"MMM")</f>
        <v>Jul</v>
      </c>
      <c r="G1316" s="5" t="s">
        <v>26</v>
      </c>
      <c r="H1316" s="5" t="s">
        <v>63</v>
      </c>
      <c r="I1316" s="5" t="s">
        <v>48</v>
      </c>
      <c r="J1316" s="5" t="s">
        <v>23</v>
      </c>
      <c r="K1316" s="5" t="s">
        <v>29</v>
      </c>
      <c r="L1316" s="5" t="s">
        <v>57</v>
      </c>
      <c r="M1316" s="7">
        <v>1</v>
      </c>
      <c r="N1316" s="8">
        <v>156.44</v>
      </c>
      <c r="O1316" s="8">
        <f>SalesDataTable[[#This Row],[Units Sold]]*SalesDataTable[[#This Row],[Unit Price]]</f>
        <v>156.44</v>
      </c>
      <c r="P1316" s="9">
        <v>0.1</v>
      </c>
      <c r="Q1316" s="21">
        <f>SalesDataTable[[#This Row],[Units Sold]]*SalesDataTable[[#This Row],[Unit Price]]*SalesDataTable[[#This Row],[Discount %]]</f>
        <v>15.644</v>
      </c>
      <c r="R1316" s="8">
        <v>80.72</v>
      </c>
      <c r="S1316" s="8">
        <f t="shared" si="80"/>
        <v>140.79599999999999</v>
      </c>
      <c r="T1316" s="8">
        <f t="shared" si="81"/>
        <v>80.72</v>
      </c>
      <c r="U1316" s="8">
        <f t="shared" si="82"/>
        <v>60.075999999999993</v>
      </c>
      <c r="V1316" s="10">
        <f t="shared" si="83"/>
        <v>0.42668825818915307</v>
      </c>
    </row>
    <row r="1317" spans="1:22" ht="15.6" x14ac:dyDescent="0.3">
      <c r="A1317" s="3">
        <v>2324</v>
      </c>
      <c r="B1317" s="4">
        <v>46213</v>
      </c>
      <c r="C1317" s="5">
        <f>YEAR(SalesDataTable[[#This Row],[Order Date]])</f>
        <v>2026</v>
      </c>
      <c r="D1317" s="6" t="str">
        <f>"Q"&amp;ROUNDUP(MONTH(SalesDataTable[[#This Row],[Order Date]])/3,0)</f>
        <v>Q3</v>
      </c>
      <c r="E1317" s="5">
        <f>MONTH(SalesDataTable[[#This Row],[Order Date]])</f>
        <v>7</v>
      </c>
      <c r="F1317" s="6" t="str">
        <f>TEXT(SalesDataTable[[#This Row],[Order Date]],"MMM")</f>
        <v>Jul</v>
      </c>
      <c r="G1317" s="5" t="s">
        <v>26</v>
      </c>
      <c r="H1317" s="5" t="s">
        <v>63</v>
      </c>
      <c r="I1317" s="5" t="s">
        <v>22</v>
      </c>
      <c r="J1317" s="5" t="s">
        <v>33</v>
      </c>
      <c r="K1317" s="5" t="s">
        <v>54</v>
      </c>
      <c r="L1317" s="5" t="s">
        <v>65</v>
      </c>
      <c r="M1317" s="7">
        <v>2</v>
      </c>
      <c r="N1317" s="8">
        <v>51.75</v>
      </c>
      <c r="O1317" s="8">
        <f>SalesDataTable[[#This Row],[Units Sold]]*SalesDataTable[[#This Row],[Unit Price]]</f>
        <v>103.5</v>
      </c>
      <c r="P1317" s="9">
        <v>0</v>
      </c>
      <c r="Q1317" s="21">
        <f>SalesDataTable[[#This Row],[Units Sold]]*SalesDataTable[[#This Row],[Unit Price]]*SalesDataTable[[#This Row],[Discount %]]</f>
        <v>0</v>
      </c>
      <c r="R1317" s="8">
        <v>21.4</v>
      </c>
      <c r="S1317" s="8">
        <f t="shared" si="80"/>
        <v>103.5</v>
      </c>
      <c r="T1317" s="8">
        <f t="shared" si="81"/>
        <v>42.8</v>
      </c>
      <c r="U1317" s="8">
        <f t="shared" si="82"/>
        <v>60.7</v>
      </c>
      <c r="V1317" s="10">
        <f t="shared" si="83"/>
        <v>0.58647342995169083</v>
      </c>
    </row>
    <row r="1318" spans="1:22" ht="15.6" x14ac:dyDescent="0.3">
      <c r="A1318" s="3">
        <v>2869</v>
      </c>
      <c r="B1318" s="4">
        <v>46213</v>
      </c>
      <c r="C1318" s="5">
        <f>YEAR(SalesDataTable[[#This Row],[Order Date]])</f>
        <v>2026</v>
      </c>
      <c r="D1318" s="6" t="str">
        <f>"Q"&amp;ROUNDUP(MONTH(SalesDataTable[[#This Row],[Order Date]])/3,0)</f>
        <v>Q3</v>
      </c>
      <c r="E1318" s="5">
        <f>MONTH(SalesDataTable[[#This Row],[Order Date]])</f>
        <v>7</v>
      </c>
      <c r="F1318" s="6" t="str">
        <f>TEXT(SalesDataTable[[#This Row],[Order Date]],"MMM")</f>
        <v>Jul</v>
      </c>
      <c r="G1318" s="5" t="s">
        <v>31</v>
      </c>
      <c r="H1318" s="5" t="s">
        <v>45</v>
      </c>
      <c r="I1318" s="5" t="s">
        <v>48</v>
      </c>
      <c r="J1318" s="5" t="s">
        <v>33</v>
      </c>
      <c r="K1318" s="5" t="s">
        <v>43</v>
      </c>
      <c r="L1318" s="5" t="s">
        <v>60</v>
      </c>
      <c r="M1318" s="7">
        <v>1</v>
      </c>
      <c r="N1318" s="8">
        <v>82.23</v>
      </c>
      <c r="O1318" s="8">
        <f>SalesDataTable[[#This Row],[Units Sold]]*SalesDataTable[[#This Row],[Unit Price]]</f>
        <v>82.23</v>
      </c>
      <c r="P1318" s="9">
        <v>0.1</v>
      </c>
      <c r="Q1318" s="21">
        <f>SalesDataTable[[#This Row],[Units Sold]]*SalesDataTable[[#This Row],[Unit Price]]*SalesDataTable[[#This Row],[Discount %]]</f>
        <v>8.2230000000000008</v>
      </c>
      <c r="R1318" s="8">
        <v>38.340000000000003</v>
      </c>
      <c r="S1318" s="8">
        <f t="shared" si="80"/>
        <v>74.007000000000005</v>
      </c>
      <c r="T1318" s="8">
        <f t="shared" si="81"/>
        <v>38.340000000000003</v>
      </c>
      <c r="U1318" s="8">
        <f t="shared" si="82"/>
        <v>35.667000000000002</v>
      </c>
      <c r="V1318" s="10">
        <f t="shared" si="83"/>
        <v>0.48194089748267055</v>
      </c>
    </row>
    <row r="1319" spans="1:22" ht="15.6" x14ac:dyDescent="0.3">
      <c r="A1319" s="3">
        <v>3236</v>
      </c>
      <c r="B1319" s="4">
        <v>46213</v>
      </c>
      <c r="C1319" s="5">
        <f>YEAR(SalesDataTable[[#This Row],[Order Date]])</f>
        <v>2026</v>
      </c>
      <c r="D1319" s="6" t="str">
        <f>"Q"&amp;ROUNDUP(MONTH(SalesDataTable[[#This Row],[Order Date]])/3,0)</f>
        <v>Q3</v>
      </c>
      <c r="E1319" s="5">
        <f>MONTH(SalesDataTable[[#This Row],[Order Date]])</f>
        <v>7</v>
      </c>
      <c r="F1319" s="6" t="str">
        <f>TEXT(SalesDataTable[[#This Row],[Order Date]],"MMM")</f>
        <v>Jul</v>
      </c>
      <c r="G1319" s="5" t="s">
        <v>26</v>
      </c>
      <c r="H1319" s="5" t="s">
        <v>47</v>
      </c>
      <c r="I1319" s="5" t="s">
        <v>22</v>
      </c>
      <c r="J1319" s="5" t="s">
        <v>33</v>
      </c>
      <c r="K1319" s="5" t="s">
        <v>29</v>
      </c>
      <c r="L1319" s="5" t="s">
        <v>37</v>
      </c>
      <c r="M1319" s="7">
        <v>1</v>
      </c>
      <c r="N1319" s="8">
        <v>144.16999999999999</v>
      </c>
      <c r="O1319" s="8">
        <f>SalesDataTable[[#This Row],[Units Sold]]*SalesDataTable[[#This Row],[Unit Price]]</f>
        <v>144.16999999999999</v>
      </c>
      <c r="P1319" s="9">
        <v>0.1</v>
      </c>
      <c r="Q1319" s="21">
        <f>SalesDataTable[[#This Row],[Units Sold]]*SalesDataTable[[#This Row],[Unit Price]]*SalesDataTable[[#This Row],[Discount %]]</f>
        <v>14.417</v>
      </c>
      <c r="R1319" s="8">
        <v>78.13</v>
      </c>
      <c r="S1319" s="8">
        <f t="shared" si="80"/>
        <v>129.75299999999999</v>
      </c>
      <c r="T1319" s="8">
        <f t="shared" si="81"/>
        <v>78.13</v>
      </c>
      <c r="U1319" s="8">
        <f t="shared" si="82"/>
        <v>51.62299999999999</v>
      </c>
      <c r="V1319" s="10">
        <f t="shared" si="83"/>
        <v>0.39785592625989374</v>
      </c>
    </row>
    <row r="1320" spans="1:22" ht="15.6" x14ac:dyDescent="0.3">
      <c r="A1320" s="3">
        <v>3582</v>
      </c>
      <c r="B1320" s="4">
        <v>46213</v>
      </c>
      <c r="C1320" s="5">
        <f>YEAR(SalesDataTable[[#This Row],[Order Date]])</f>
        <v>2026</v>
      </c>
      <c r="D1320" s="6" t="str">
        <f>"Q"&amp;ROUNDUP(MONTH(SalesDataTable[[#This Row],[Order Date]])/3,0)</f>
        <v>Q3</v>
      </c>
      <c r="E1320" s="5">
        <f>MONTH(SalesDataTable[[#This Row],[Order Date]])</f>
        <v>7</v>
      </c>
      <c r="F1320" s="6" t="str">
        <f>TEXT(SalesDataTable[[#This Row],[Order Date]],"MMM")</f>
        <v>Jul</v>
      </c>
      <c r="G1320" s="5" t="s">
        <v>26</v>
      </c>
      <c r="H1320" s="5" t="s">
        <v>63</v>
      </c>
      <c r="I1320" s="5" t="s">
        <v>22</v>
      </c>
      <c r="J1320" s="5" t="s">
        <v>23</v>
      </c>
      <c r="K1320" s="5" t="s">
        <v>43</v>
      </c>
      <c r="L1320" s="5" t="s">
        <v>60</v>
      </c>
      <c r="M1320" s="7">
        <v>4</v>
      </c>
      <c r="N1320" s="8">
        <v>82.47</v>
      </c>
      <c r="O1320" s="8">
        <f>SalesDataTable[[#This Row],[Units Sold]]*SalesDataTable[[#This Row],[Unit Price]]</f>
        <v>329.88</v>
      </c>
      <c r="P1320" s="9">
        <v>0</v>
      </c>
      <c r="Q1320" s="21">
        <f>SalesDataTable[[#This Row],[Units Sold]]*SalesDataTable[[#This Row],[Unit Price]]*SalesDataTable[[#This Row],[Discount %]]</f>
        <v>0</v>
      </c>
      <c r="R1320" s="8">
        <v>40.22</v>
      </c>
      <c r="S1320" s="8">
        <f t="shared" si="80"/>
        <v>329.88</v>
      </c>
      <c r="T1320" s="8">
        <f t="shared" si="81"/>
        <v>160.88</v>
      </c>
      <c r="U1320" s="8">
        <f t="shared" si="82"/>
        <v>169</v>
      </c>
      <c r="V1320" s="10">
        <f t="shared" si="83"/>
        <v>0.51230750575967021</v>
      </c>
    </row>
    <row r="1321" spans="1:22" ht="15.6" x14ac:dyDescent="0.3">
      <c r="A1321" s="3">
        <v>3715</v>
      </c>
      <c r="B1321" s="4">
        <v>46213</v>
      </c>
      <c r="C1321" s="5">
        <f>YEAR(SalesDataTable[[#This Row],[Order Date]])</f>
        <v>2026</v>
      </c>
      <c r="D1321" s="6" t="str">
        <f>"Q"&amp;ROUNDUP(MONTH(SalesDataTable[[#This Row],[Order Date]])/3,0)</f>
        <v>Q3</v>
      </c>
      <c r="E1321" s="5">
        <f>MONTH(SalesDataTable[[#This Row],[Order Date]])</f>
        <v>7</v>
      </c>
      <c r="F1321" s="6" t="str">
        <f>TEXT(SalesDataTable[[#This Row],[Order Date]],"MMM")</f>
        <v>Jul</v>
      </c>
      <c r="G1321" s="5" t="s">
        <v>40</v>
      </c>
      <c r="H1321" s="5" t="s">
        <v>53</v>
      </c>
      <c r="I1321" s="5" t="s">
        <v>22</v>
      </c>
      <c r="J1321" s="5" t="s">
        <v>33</v>
      </c>
      <c r="K1321" s="5" t="s">
        <v>43</v>
      </c>
      <c r="L1321" s="5" t="s">
        <v>71</v>
      </c>
      <c r="M1321" s="7">
        <v>1</v>
      </c>
      <c r="N1321" s="8">
        <v>122.14</v>
      </c>
      <c r="O1321" s="8">
        <f>SalesDataTable[[#This Row],[Units Sold]]*SalesDataTable[[#This Row],[Unit Price]]</f>
        <v>122.14</v>
      </c>
      <c r="P1321" s="9">
        <v>0.15</v>
      </c>
      <c r="Q1321" s="21">
        <f>SalesDataTable[[#This Row],[Units Sold]]*SalesDataTable[[#This Row],[Unit Price]]*SalesDataTable[[#This Row],[Discount %]]</f>
        <v>18.320999999999998</v>
      </c>
      <c r="R1321" s="8">
        <v>59.87</v>
      </c>
      <c r="S1321" s="8">
        <f t="shared" si="80"/>
        <v>103.819</v>
      </c>
      <c r="T1321" s="8">
        <f t="shared" si="81"/>
        <v>59.87</v>
      </c>
      <c r="U1321" s="8">
        <f t="shared" si="82"/>
        <v>43.949000000000005</v>
      </c>
      <c r="V1321" s="10">
        <f t="shared" si="83"/>
        <v>0.42332328379198414</v>
      </c>
    </row>
    <row r="1322" spans="1:22" ht="15.6" x14ac:dyDescent="0.3">
      <c r="A1322" s="3">
        <v>3940</v>
      </c>
      <c r="B1322" s="4">
        <v>46213</v>
      </c>
      <c r="C1322" s="5">
        <f>YEAR(SalesDataTable[[#This Row],[Order Date]])</f>
        <v>2026</v>
      </c>
      <c r="D1322" s="6" t="str">
        <f>"Q"&amp;ROUNDUP(MONTH(SalesDataTable[[#This Row],[Order Date]])/3,0)</f>
        <v>Q3</v>
      </c>
      <c r="E1322" s="5">
        <f>MONTH(SalesDataTable[[#This Row],[Order Date]])</f>
        <v>7</v>
      </c>
      <c r="F1322" s="6" t="str">
        <f>TEXT(SalesDataTable[[#This Row],[Order Date]],"MMM")</f>
        <v>Jul</v>
      </c>
      <c r="G1322" s="5" t="s">
        <v>31</v>
      </c>
      <c r="H1322" s="5" t="s">
        <v>72</v>
      </c>
      <c r="I1322" s="5" t="s">
        <v>39</v>
      </c>
      <c r="J1322" s="5" t="s">
        <v>23</v>
      </c>
      <c r="K1322" s="5" t="s">
        <v>29</v>
      </c>
      <c r="L1322" s="5" t="s">
        <v>37</v>
      </c>
      <c r="M1322" s="7">
        <v>3</v>
      </c>
      <c r="N1322" s="8">
        <v>143.59</v>
      </c>
      <c r="O1322" s="8">
        <f>SalesDataTable[[#This Row],[Units Sold]]*SalesDataTable[[#This Row],[Unit Price]]</f>
        <v>430.77</v>
      </c>
      <c r="P1322" s="9">
        <v>0</v>
      </c>
      <c r="Q1322" s="21">
        <f>SalesDataTable[[#This Row],[Units Sold]]*SalesDataTable[[#This Row],[Unit Price]]*SalesDataTable[[#This Row],[Discount %]]</f>
        <v>0</v>
      </c>
      <c r="R1322" s="8">
        <v>78.91</v>
      </c>
      <c r="S1322" s="8">
        <f t="shared" si="80"/>
        <v>430.77</v>
      </c>
      <c r="T1322" s="8">
        <f t="shared" si="81"/>
        <v>236.73</v>
      </c>
      <c r="U1322" s="8">
        <f t="shared" si="82"/>
        <v>194.04</v>
      </c>
      <c r="V1322" s="10">
        <f t="shared" si="83"/>
        <v>0.45044919562643637</v>
      </c>
    </row>
    <row r="1323" spans="1:22" ht="15.6" x14ac:dyDescent="0.3">
      <c r="A1323" s="3">
        <v>4760</v>
      </c>
      <c r="B1323" s="4">
        <v>46213</v>
      </c>
      <c r="C1323" s="5">
        <f>YEAR(SalesDataTable[[#This Row],[Order Date]])</f>
        <v>2026</v>
      </c>
      <c r="D1323" s="6" t="str">
        <f>"Q"&amp;ROUNDUP(MONTH(SalesDataTable[[#This Row],[Order Date]])/3,0)</f>
        <v>Q3</v>
      </c>
      <c r="E1323" s="5">
        <f>MONTH(SalesDataTable[[#This Row],[Order Date]])</f>
        <v>7</v>
      </c>
      <c r="F1323" s="6" t="str">
        <f>TEXT(SalesDataTable[[#This Row],[Order Date]],"MMM")</f>
        <v>Jul</v>
      </c>
      <c r="G1323" s="5" t="s">
        <v>40</v>
      </c>
      <c r="H1323" s="5" t="s">
        <v>67</v>
      </c>
      <c r="I1323" s="5" t="s">
        <v>22</v>
      </c>
      <c r="J1323" s="5" t="s">
        <v>36</v>
      </c>
      <c r="K1323" s="5" t="s">
        <v>29</v>
      </c>
      <c r="L1323" s="5" t="s">
        <v>57</v>
      </c>
      <c r="M1323" s="7">
        <v>2</v>
      </c>
      <c r="N1323" s="8">
        <v>157.66</v>
      </c>
      <c r="O1323" s="8">
        <f>SalesDataTable[[#This Row],[Units Sold]]*SalesDataTable[[#This Row],[Unit Price]]</f>
        <v>315.32</v>
      </c>
      <c r="P1323" s="9">
        <v>0</v>
      </c>
      <c r="Q1323" s="21">
        <f>SalesDataTable[[#This Row],[Units Sold]]*SalesDataTable[[#This Row],[Unit Price]]*SalesDataTable[[#This Row],[Discount %]]</f>
        <v>0</v>
      </c>
      <c r="R1323" s="8">
        <v>78.760000000000005</v>
      </c>
      <c r="S1323" s="8">
        <f t="shared" si="80"/>
        <v>315.32</v>
      </c>
      <c r="T1323" s="8">
        <f t="shared" si="81"/>
        <v>157.52000000000001</v>
      </c>
      <c r="U1323" s="8">
        <f t="shared" si="82"/>
        <v>157.79999999999998</v>
      </c>
      <c r="V1323" s="10">
        <f t="shared" si="83"/>
        <v>0.50044399340352652</v>
      </c>
    </row>
    <row r="1324" spans="1:22" ht="15.6" x14ac:dyDescent="0.3">
      <c r="A1324" s="3">
        <v>4768</v>
      </c>
      <c r="B1324" s="4">
        <v>46213</v>
      </c>
      <c r="C1324" s="5">
        <f>YEAR(SalesDataTable[[#This Row],[Order Date]])</f>
        <v>2026</v>
      </c>
      <c r="D1324" s="6" t="str">
        <f>"Q"&amp;ROUNDUP(MONTH(SalesDataTable[[#This Row],[Order Date]])/3,0)</f>
        <v>Q3</v>
      </c>
      <c r="E1324" s="5">
        <f>MONTH(SalesDataTable[[#This Row],[Order Date]])</f>
        <v>7</v>
      </c>
      <c r="F1324" s="6" t="str">
        <f>TEXT(SalesDataTable[[#This Row],[Order Date]],"MMM")</f>
        <v>Jul</v>
      </c>
      <c r="G1324" s="5" t="s">
        <v>26</v>
      </c>
      <c r="H1324" s="5" t="s">
        <v>27</v>
      </c>
      <c r="I1324" s="5" t="s">
        <v>22</v>
      </c>
      <c r="J1324" s="5" t="s">
        <v>36</v>
      </c>
      <c r="K1324" s="5" t="s">
        <v>24</v>
      </c>
      <c r="L1324" s="5" t="s">
        <v>50</v>
      </c>
      <c r="M1324" s="7">
        <v>1</v>
      </c>
      <c r="N1324" s="8">
        <v>101.58</v>
      </c>
      <c r="O1324" s="8">
        <f>SalesDataTable[[#This Row],[Units Sold]]*SalesDataTable[[#This Row],[Unit Price]]</f>
        <v>101.58</v>
      </c>
      <c r="P1324" s="9">
        <v>0</v>
      </c>
      <c r="Q1324" s="21">
        <f>SalesDataTable[[#This Row],[Units Sold]]*SalesDataTable[[#This Row],[Unit Price]]*SalesDataTable[[#This Row],[Discount %]]</f>
        <v>0</v>
      </c>
      <c r="R1324" s="8">
        <v>49.83</v>
      </c>
      <c r="S1324" s="8">
        <f t="shared" si="80"/>
        <v>101.58</v>
      </c>
      <c r="T1324" s="8">
        <f t="shared" si="81"/>
        <v>49.83</v>
      </c>
      <c r="U1324" s="8">
        <f t="shared" si="82"/>
        <v>51.75</v>
      </c>
      <c r="V1324" s="10">
        <f t="shared" si="83"/>
        <v>0.50945067926757237</v>
      </c>
    </row>
    <row r="1325" spans="1:22" ht="15.6" x14ac:dyDescent="0.3">
      <c r="A1325" s="3">
        <v>5025</v>
      </c>
      <c r="B1325" s="4">
        <v>46213</v>
      </c>
      <c r="C1325" s="5">
        <f>YEAR(SalesDataTable[[#This Row],[Order Date]])</f>
        <v>2026</v>
      </c>
      <c r="D1325" s="6" t="str">
        <f>"Q"&amp;ROUNDUP(MONTH(SalesDataTable[[#This Row],[Order Date]])/3,0)</f>
        <v>Q3</v>
      </c>
      <c r="E1325" s="5">
        <f>MONTH(SalesDataTable[[#This Row],[Order Date]])</f>
        <v>7</v>
      </c>
      <c r="F1325" s="6" t="str">
        <f>TEXT(SalesDataTable[[#This Row],[Order Date]],"MMM")</f>
        <v>Jul</v>
      </c>
      <c r="G1325" s="5" t="s">
        <v>31</v>
      </c>
      <c r="H1325" s="5" t="s">
        <v>38</v>
      </c>
      <c r="I1325" s="5" t="s">
        <v>22</v>
      </c>
      <c r="J1325" s="5" t="s">
        <v>23</v>
      </c>
      <c r="K1325" s="5" t="s">
        <v>34</v>
      </c>
      <c r="L1325" s="5" t="s">
        <v>68</v>
      </c>
      <c r="M1325" s="7">
        <v>4</v>
      </c>
      <c r="N1325" s="8">
        <v>166.71</v>
      </c>
      <c r="O1325" s="8">
        <f>SalesDataTable[[#This Row],[Units Sold]]*SalesDataTable[[#This Row],[Unit Price]]</f>
        <v>666.84</v>
      </c>
      <c r="P1325" s="9">
        <v>0</v>
      </c>
      <c r="Q1325" s="21">
        <f>SalesDataTable[[#This Row],[Units Sold]]*SalesDataTable[[#This Row],[Unit Price]]*SalesDataTable[[#This Row],[Discount %]]</f>
        <v>0</v>
      </c>
      <c r="R1325" s="8">
        <v>86.55</v>
      </c>
      <c r="S1325" s="8">
        <f t="shared" si="80"/>
        <v>666.84</v>
      </c>
      <c r="T1325" s="8">
        <f t="shared" si="81"/>
        <v>346.2</v>
      </c>
      <c r="U1325" s="8">
        <f t="shared" si="82"/>
        <v>320.64000000000004</v>
      </c>
      <c r="V1325" s="10">
        <f t="shared" si="83"/>
        <v>0.48083498290444487</v>
      </c>
    </row>
    <row r="1326" spans="1:22" ht="15.6" x14ac:dyDescent="0.3">
      <c r="A1326" s="3">
        <v>165</v>
      </c>
      <c r="B1326" s="4">
        <v>46214</v>
      </c>
      <c r="C1326" s="5">
        <f>YEAR(SalesDataTable[[#This Row],[Order Date]])</f>
        <v>2026</v>
      </c>
      <c r="D1326" s="6" t="str">
        <f>"Q"&amp;ROUNDUP(MONTH(SalesDataTable[[#This Row],[Order Date]])/3,0)</f>
        <v>Q3</v>
      </c>
      <c r="E1326" s="5">
        <f>MONTH(SalesDataTable[[#This Row],[Order Date]])</f>
        <v>7</v>
      </c>
      <c r="F1326" s="6" t="str">
        <f>TEXT(SalesDataTable[[#This Row],[Order Date]],"MMM")</f>
        <v>Jul</v>
      </c>
      <c r="G1326" s="5" t="s">
        <v>26</v>
      </c>
      <c r="H1326" s="5" t="s">
        <v>63</v>
      </c>
      <c r="I1326" s="5" t="s">
        <v>39</v>
      </c>
      <c r="J1326" s="5" t="s">
        <v>33</v>
      </c>
      <c r="K1326" s="5" t="s">
        <v>24</v>
      </c>
      <c r="L1326" s="5" t="s">
        <v>25</v>
      </c>
      <c r="M1326" s="7">
        <v>2</v>
      </c>
      <c r="N1326" s="8">
        <v>83.33</v>
      </c>
      <c r="O1326" s="8">
        <f>SalesDataTable[[#This Row],[Units Sold]]*SalesDataTable[[#This Row],[Unit Price]]</f>
        <v>166.66</v>
      </c>
      <c r="P1326" s="9">
        <v>0</v>
      </c>
      <c r="Q1326" s="21">
        <f>SalesDataTable[[#This Row],[Units Sold]]*SalesDataTable[[#This Row],[Unit Price]]*SalesDataTable[[#This Row],[Discount %]]</f>
        <v>0</v>
      </c>
      <c r="R1326" s="8">
        <v>42.11</v>
      </c>
      <c r="S1326" s="8">
        <f t="shared" si="80"/>
        <v>166.66</v>
      </c>
      <c r="T1326" s="8">
        <f t="shared" si="81"/>
        <v>84.22</v>
      </c>
      <c r="U1326" s="8">
        <f t="shared" si="82"/>
        <v>82.44</v>
      </c>
      <c r="V1326" s="10">
        <f t="shared" si="83"/>
        <v>0.49465978639145564</v>
      </c>
    </row>
    <row r="1327" spans="1:22" ht="15.6" x14ac:dyDescent="0.3">
      <c r="A1327" s="3">
        <v>198</v>
      </c>
      <c r="B1327" s="4">
        <v>46214</v>
      </c>
      <c r="C1327" s="5">
        <f>YEAR(SalesDataTable[[#This Row],[Order Date]])</f>
        <v>2026</v>
      </c>
      <c r="D1327" s="6" t="str">
        <f>"Q"&amp;ROUNDUP(MONTH(SalesDataTable[[#This Row],[Order Date]])/3,0)</f>
        <v>Q3</v>
      </c>
      <c r="E1327" s="5">
        <f>MONTH(SalesDataTable[[#This Row],[Order Date]])</f>
        <v>7</v>
      </c>
      <c r="F1327" s="6" t="str">
        <f>TEXT(SalesDataTable[[#This Row],[Order Date]],"MMM")</f>
        <v>Jul</v>
      </c>
      <c r="G1327" s="5" t="s">
        <v>20</v>
      </c>
      <c r="H1327" s="5" t="s">
        <v>70</v>
      </c>
      <c r="I1327" s="5" t="s">
        <v>22</v>
      </c>
      <c r="J1327" s="5" t="s">
        <v>33</v>
      </c>
      <c r="K1327" s="5" t="s">
        <v>29</v>
      </c>
      <c r="L1327" s="5" t="s">
        <v>66</v>
      </c>
      <c r="M1327" s="7">
        <v>2</v>
      </c>
      <c r="N1327" s="8">
        <v>71.77</v>
      </c>
      <c r="O1327" s="8">
        <f>SalesDataTable[[#This Row],[Units Sold]]*SalesDataTable[[#This Row],[Unit Price]]</f>
        <v>143.54</v>
      </c>
      <c r="P1327" s="9">
        <v>0.05</v>
      </c>
      <c r="Q1327" s="21">
        <f>SalesDataTable[[#This Row],[Units Sold]]*SalesDataTable[[#This Row],[Unit Price]]*SalesDataTable[[#This Row],[Discount %]]</f>
        <v>7.1769999999999996</v>
      </c>
      <c r="R1327" s="8">
        <v>32.9</v>
      </c>
      <c r="S1327" s="8">
        <f t="shared" si="80"/>
        <v>136.363</v>
      </c>
      <c r="T1327" s="8">
        <f t="shared" si="81"/>
        <v>65.8</v>
      </c>
      <c r="U1327" s="8">
        <f t="shared" si="82"/>
        <v>70.563000000000002</v>
      </c>
      <c r="V1327" s="10">
        <f t="shared" si="83"/>
        <v>0.5174644148339359</v>
      </c>
    </row>
    <row r="1328" spans="1:22" ht="15.6" x14ac:dyDescent="0.3">
      <c r="A1328" s="3">
        <v>1480</v>
      </c>
      <c r="B1328" s="4">
        <v>46214</v>
      </c>
      <c r="C1328" s="5">
        <f>YEAR(SalesDataTable[[#This Row],[Order Date]])</f>
        <v>2026</v>
      </c>
      <c r="D1328" s="6" t="str">
        <f>"Q"&amp;ROUNDUP(MONTH(SalesDataTable[[#This Row],[Order Date]])/3,0)</f>
        <v>Q3</v>
      </c>
      <c r="E1328" s="5">
        <f>MONTH(SalesDataTable[[#This Row],[Order Date]])</f>
        <v>7</v>
      </c>
      <c r="F1328" s="6" t="str">
        <f>TEXT(SalesDataTable[[#This Row],[Order Date]],"MMM")</f>
        <v>Jul</v>
      </c>
      <c r="G1328" s="5" t="s">
        <v>20</v>
      </c>
      <c r="H1328" s="5" t="s">
        <v>70</v>
      </c>
      <c r="I1328" s="5" t="s">
        <v>22</v>
      </c>
      <c r="J1328" s="5" t="s">
        <v>33</v>
      </c>
      <c r="K1328" s="5" t="s">
        <v>34</v>
      </c>
      <c r="L1328" s="5" t="s">
        <v>68</v>
      </c>
      <c r="M1328" s="7">
        <v>3</v>
      </c>
      <c r="N1328" s="8">
        <v>164.5</v>
      </c>
      <c r="O1328" s="8">
        <f>SalesDataTable[[#This Row],[Units Sold]]*SalesDataTable[[#This Row],[Unit Price]]</f>
        <v>493.5</v>
      </c>
      <c r="P1328" s="9">
        <v>0</v>
      </c>
      <c r="Q1328" s="21">
        <f>SalesDataTable[[#This Row],[Units Sold]]*SalesDataTable[[#This Row],[Unit Price]]*SalesDataTable[[#This Row],[Discount %]]</f>
        <v>0</v>
      </c>
      <c r="R1328" s="8">
        <v>87.06</v>
      </c>
      <c r="S1328" s="8">
        <f t="shared" si="80"/>
        <v>493.5</v>
      </c>
      <c r="T1328" s="8">
        <f t="shared" si="81"/>
        <v>261.18</v>
      </c>
      <c r="U1328" s="8">
        <f t="shared" si="82"/>
        <v>232.32</v>
      </c>
      <c r="V1328" s="10">
        <f t="shared" si="83"/>
        <v>0.47075987841945288</v>
      </c>
    </row>
    <row r="1329" spans="1:22" ht="15.6" x14ac:dyDescent="0.3">
      <c r="A1329" s="3">
        <v>1990</v>
      </c>
      <c r="B1329" s="4">
        <v>46214</v>
      </c>
      <c r="C1329" s="5">
        <f>YEAR(SalesDataTable[[#This Row],[Order Date]])</f>
        <v>2026</v>
      </c>
      <c r="D1329" s="6" t="str">
        <f>"Q"&amp;ROUNDUP(MONTH(SalesDataTable[[#This Row],[Order Date]])/3,0)</f>
        <v>Q3</v>
      </c>
      <c r="E1329" s="5">
        <f>MONTH(SalesDataTable[[#This Row],[Order Date]])</f>
        <v>7</v>
      </c>
      <c r="F1329" s="6" t="str">
        <f>TEXT(SalesDataTable[[#This Row],[Order Date]],"MMM")</f>
        <v>Jul</v>
      </c>
      <c r="G1329" s="5" t="s">
        <v>20</v>
      </c>
      <c r="H1329" s="5" t="s">
        <v>70</v>
      </c>
      <c r="I1329" s="5" t="s">
        <v>22</v>
      </c>
      <c r="J1329" s="5" t="s">
        <v>23</v>
      </c>
      <c r="K1329" s="5" t="s">
        <v>43</v>
      </c>
      <c r="L1329" s="5" t="s">
        <v>60</v>
      </c>
      <c r="M1329" s="7">
        <v>3</v>
      </c>
      <c r="N1329" s="8">
        <v>82.28</v>
      </c>
      <c r="O1329" s="8">
        <f>SalesDataTable[[#This Row],[Units Sold]]*SalesDataTable[[#This Row],[Unit Price]]</f>
        <v>246.84</v>
      </c>
      <c r="P1329" s="9">
        <v>0.1</v>
      </c>
      <c r="Q1329" s="21">
        <f>SalesDataTable[[#This Row],[Units Sold]]*SalesDataTable[[#This Row],[Unit Price]]*SalesDataTable[[#This Row],[Discount %]]</f>
        <v>24.684000000000001</v>
      </c>
      <c r="R1329" s="8">
        <v>39.51</v>
      </c>
      <c r="S1329" s="8">
        <f t="shared" si="80"/>
        <v>222.15600000000001</v>
      </c>
      <c r="T1329" s="8">
        <f t="shared" si="81"/>
        <v>118.53</v>
      </c>
      <c r="U1329" s="8">
        <f t="shared" si="82"/>
        <v>103.626</v>
      </c>
      <c r="V1329" s="10">
        <f t="shared" si="83"/>
        <v>0.46645600388915898</v>
      </c>
    </row>
    <row r="1330" spans="1:22" ht="15.6" x14ac:dyDescent="0.3">
      <c r="A1330" s="3">
        <v>2298</v>
      </c>
      <c r="B1330" s="4">
        <v>46214</v>
      </c>
      <c r="C1330" s="5">
        <f>YEAR(SalesDataTable[[#This Row],[Order Date]])</f>
        <v>2026</v>
      </c>
      <c r="D1330" s="6" t="str">
        <f>"Q"&amp;ROUNDUP(MONTH(SalesDataTable[[#This Row],[Order Date]])/3,0)</f>
        <v>Q3</v>
      </c>
      <c r="E1330" s="5">
        <f>MONTH(SalesDataTable[[#This Row],[Order Date]])</f>
        <v>7</v>
      </c>
      <c r="F1330" s="6" t="str">
        <f>TEXT(SalesDataTable[[#This Row],[Order Date]],"MMM")</f>
        <v>Jul</v>
      </c>
      <c r="G1330" s="5" t="s">
        <v>31</v>
      </c>
      <c r="H1330" s="5" t="s">
        <v>32</v>
      </c>
      <c r="I1330" s="5" t="s">
        <v>39</v>
      </c>
      <c r="J1330" s="5" t="s">
        <v>33</v>
      </c>
      <c r="K1330" s="5" t="s">
        <v>24</v>
      </c>
      <c r="L1330" s="5" t="s">
        <v>50</v>
      </c>
      <c r="M1330" s="7">
        <v>2</v>
      </c>
      <c r="N1330" s="8">
        <v>103.17</v>
      </c>
      <c r="O1330" s="8">
        <f>SalesDataTable[[#This Row],[Units Sold]]*SalesDataTable[[#This Row],[Unit Price]]</f>
        <v>206.34</v>
      </c>
      <c r="P1330" s="9">
        <v>0</v>
      </c>
      <c r="Q1330" s="21">
        <f>SalesDataTable[[#This Row],[Units Sold]]*SalesDataTable[[#This Row],[Unit Price]]*SalesDataTable[[#This Row],[Discount %]]</f>
        <v>0</v>
      </c>
      <c r="R1330" s="8">
        <v>50.49</v>
      </c>
      <c r="S1330" s="8">
        <f t="shared" si="80"/>
        <v>206.34</v>
      </c>
      <c r="T1330" s="8">
        <f t="shared" si="81"/>
        <v>100.98</v>
      </c>
      <c r="U1330" s="8">
        <f t="shared" si="82"/>
        <v>105.36</v>
      </c>
      <c r="V1330" s="10">
        <f t="shared" si="83"/>
        <v>0.51061355045071244</v>
      </c>
    </row>
    <row r="1331" spans="1:22" ht="15.6" x14ac:dyDescent="0.3">
      <c r="A1331" s="3">
        <v>2886</v>
      </c>
      <c r="B1331" s="4">
        <v>46214</v>
      </c>
      <c r="C1331" s="5">
        <f>YEAR(SalesDataTable[[#This Row],[Order Date]])</f>
        <v>2026</v>
      </c>
      <c r="D1331" s="6" t="str">
        <f>"Q"&amp;ROUNDUP(MONTH(SalesDataTable[[#This Row],[Order Date]])/3,0)</f>
        <v>Q3</v>
      </c>
      <c r="E1331" s="5">
        <f>MONTH(SalesDataTable[[#This Row],[Order Date]])</f>
        <v>7</v>
      </c>
      <c r="F1331" s="6" t="str">
        <f>TEXT(SalesDataTable[[#This Row],[Order Date]],"MMM")</f>
        <v>Jul</v>
      </c>
      <c r="G1331" s="5" t="s">
        <v>20</v>
      </c>
      <c r="H1331" s="5" t="s">
        <v>70</v>
      </c>
      <c r="I1331" s="5" t="s">
        <v>22</v>
      </c>
      <c r="J1331" s="5" t="s">
        <v>33</v>
      </c>
      <c r="K1331" s="5" t="s">
        <v>24</v>
      </c>
      <c r="L1331" s="5" t="s">
        <v>42</v>
      </c>
      <c r="M1331" s="7">
        <v>1</v>
      </c>
      <c r="N1331" s="8">
        <v>50.33</v>
      </c>
      <c r="O1331" s="8">
        <f>SalesDataTable[[#This Row],[Units Sold]]*SalesDataTable[[#This Row],[Unit Price]]</f>
        <v>50.33</v>
      </c>
      <c r="P1331" s="9">
        <v>0.05</v>
      </c>
      <c r="Q1331" s="21">
        <f>SalesDataTable[[#This Row],[Units Sold]]*SalesDataTable[[#This Row],[Unit Price]]*SalesDataTable[[#This Row],[Discount %]]</f>
        <v>2.5165000000000002</v>
      </c>
      <c r="R1331" s="8">
        <v>22.06</v>
      </c>
      <c r="S1331" s="8">
        <f t="shared" si="80"/>
        <v>47.813499999999998</v>
      </c>
      <c r="T1331" s="8">
        <f t="shared" si="81"/>
        <v>22.06</v>
      </c>
      <c r="U1331" s="8">
        <f t="shared" si="82"/>
        <v>25.753499999999999</v>
      </c>
      <c r="V1331" s="10">
        <f t="shared" si="83"/>
        <v>0.53862402877848303</v>
      </c>
    </row>
    <row r="1332" spans="1:22" ht="15.6" x14ac:dyDescent="0.3">
      <c r="A1332" s="3">
        <v>2893</v>
      </c>
      <c r="B1332" s="4">
        <v>46214</v>
      </c>
      <c r="C1332" s="5">
        <f>YEAR(SalesDataTable[[#This Row],[Order Date]])</f>
        <v>2026</v>
      </c>
      <c r="D1332" s="6" t="str">
        <f>"Q"&amp;ROUNDUP(MONTH(SalesDataTable[[#This Row],[Order Date]])/3,0)</f>
        <v>Q3</v>
      </c>
      <c r="E1332" s="5">
        <f>MONTH(SalesDataTable[[#This Row],[Order Date]])</f>
        <v>7</v>
      </c>
      <c r="F1332" s="6" t="str">
        <f>TEXT(SalesDataTable[[#This Row],[Order Date]],"MMM")</f>
        <v>Jul</v>
      </c>
      <c r="G1332" s="5" t="s">
        <v>26</v>
      </c>
      <c r="H1332" s="5" t="s">
        <v>61</v>
      </c>
      <c r="I1332" s="5" t="s">
        <v>28</v>
      </c>
      <c r="J1332" s="5" t="s">
        <v>36</v>
      </c>
      <c r="K1332" s="5" t="s">
        <v>29</v>
      </c>
      <c r="L1332" s="5" t="s">
        <v>37</v>
      </c>
      <c r="M1332" s="7">
        <v>6</v>
      </c>
      <c r="N1332" s="8">
        <v>142.78</v>
      </c>
      <c r="O1332" s="8">
        <f>SalesDataTable[[#This Row],[Units Sold]]*SalesDataTable[[#This Row],[Unit Price]]</f>
        <v>856.68000000000006</v>
      </c>
      <c r="P1332" s="9">
        <v>0.15</v>
      </c>
      <c r="Q1332" s="21">
        <f>SalesDataTable[[#This Row],[Units Sold]]*SalesDataTable[[#This Row],[Unit Price]]*SalesDataTable[[#This Row],[Discount %]]</f>
        <v>128.50200000000001</v>
      </c>
      <c r="R1332" s="8">
        <v>80.38</v>
      </c>
      <c r="S1332" s="8">
        <f t="shared" si="80"/>
        <v>728.178</v>
      </c>
      <c r="T1332" s="8">
        <f t="shared" si="81"/>
        <v>482.28</v>
      </c>
      <c r="U1332" s="8">
        <f t="shared" si="82"/>
        <v>245.89800000000002</v>
      </c>
      <c r="V1332" s="10">
        <f t="shared" si="83"/>
        <v>0.33768941110552642</v>
      </c>
    </row>
    <row r="1333" spans="1:22" ht="15.6" x14ac:dyDescent="0.3">
      <c r="A1333" s="3">
        <v>2939</v>
      </c>
      <c r="B1333" s="4">
        <v>46214</v>
      </c>
      <c r="C1333" s="5">
        <f>YEAR(SalesDataTable[[#This Row],[Order Date]])</f>
        <v>2026</v>
      </c>
      <c r="D1333" s="6" t="str">
        <f>"Q"&amp;ROUNDUP(MONTH(SalesDataTable[[#This Row],[Order Date]])/3,0)</f>
        <v>Q3</v>
      </c>
      <c r="E1333" s="5">
        <f>MONTH(SalesDataTable[[#This Row],[Order Date]])</f>
        <v>7</v>
      </c>
      <c r="F1333" s="6" t="str">
        <f>TEXT(SalesDataTable[[#This Row],[Order Date]],"MMM")</f>
        <v>Jul</v>
      </c>
      <c r="G1333" s="5" t="s">
        <v>26</v>
      </c>
      <c r="H1333" s="5" t="s">
        <v>47</v>
      </c>
      <c r="I1333" s="5" t="s">
        <v>22</v>
      </c>
      <c r="J1333" s="5" t="s">
        <v>33</v>
      </c>
      <c r="K1333" s="5" t="s">
        <v>43</v>
      </c>
      <c r="L1333" s="5" t="s">
        <v>49</v>
      </c>
      <c r="M1333" s="7">
        <v>1</v>
      </c>
      <c r="N1333" s="8">
        <v>195.38</v>
      </c>
      <c r="O1333" s="8">
        <f>SalesDataTable[[#This Row],[Units Sold]]*SalesDataTable[[#This Row],[Unit Price]]</f>
        <v>195.38</v>
      </c>
      <c r="P1333" s="9">
        <v>0.05</v>
      </c>
      <c r="Q1333" s="21">
        <f>SalesDataTable[[#This Row],[Units Sold]]*SalesDataTable[[#This Row],[Unit Price]]*SalesDataTable[[#This Row],[Discount %]]</f>
        <v>9.7690000000000001</v>
      </c>
      <c r="R1333" s="8">
        <v>101.67</v>
      </c>
      <c r="S1333" s="8">
        <f t="shared" si="80"/>
        <v>185.61099999999999</v>
      </c>
      <c r="T1333" s="8">
        <f t="shared" si="81"/>
        <v>101.67</v>
      </c>
      <c r="U1333" s="8">
        <f t="shared" si="82"/>
        <v>83.940999999999988</v>
      </c>
      <c r="V1333" s="10">
        <f t="shared" si="83"/>
        <v>0.45224151585843508</v>
      </c>
    </row>
    <row r="1334" spans="1:22" ht="15.6" x14ac:dyDescent="0.3">
      <c r="A1334" s="3">
        <v>3249</v>
      </c>
      <c r="B1334" s="4">
        <v>46214</v>
      </c>
      <c r="C1334" s="5">
        <f>YEAR(SalesDataTable[[#This Row],[Order Date]])</f>
        <v>2026</v>
      </c>
      <c r="D1334" s="6" t="str">
        <f>"Q"&amp;ROUNDUP(MONTH(SalesDataTable[[#This Row],[Order Date]])/3,0)</f>
        <v>Q3</v>
      </c>
      <c r="E1334" s="5">
        <f>MONTH(SalesDataTable[[#This Row],[Order Date]])</f>
        <v>7</v>
      </c>
      <c r="F1334" s="6" t="str">
        <f>TEXT(SalesDataTable[[#This Row],[Order Date]],"MMM")</f>
        <v>Jul</v>
      </c>
      <c r="G1334" s="5" t="s">
        <v>40</v>
      </c>
      <c r="H1334" s="5" t="s">
        <v>41</v>
      </c>
      <c r="I1334" s="5" t="s">
        <v>39</v>
      </c>
      <c r="J1334" s="5" t="s">
        <v>23</v>
      </c>
      <c r="K1334" s="5" t="s">
        <v>24</v>
      </c>
      <c r="L1334" s="5" t="s">
        <v>50</v>
      </c>
      <c r="M1334" s="7">
        <v>5</v>
      </c>
      <c r="N1334" s="8">
        <v>104.8</v>
      </c>
      <c r="O1334" s="8">
        <f>SalesDataTable[[#This Row],[Units Sold]]*SalesDataTable[[#This Row],[Unit Price]]</f>
        <v>524</v>
      </c>
      <c r="P1334" s="9">
        <v>0</v>
      </c>
      <c r="Q1334" s="21">
        <f>SalesDataTable[[#This Row],[Units Sold]]*SalesDataTable[[#This Row],[Unit Price]]*SalesDataTable[[#This Row],[Discount %]]</f>
        <v>0</v>
      </c>
      <c r="R1334" s="8">
        <v>50.94</v>
      </c>
      <c r="S1334" s="8">
        <f t="shared" si="80"/>
        <v>524</v>
      </c>
      <c r="T1334" s="8">
        <f t="shared" si="81"/>
        <v>254.7</v>
      </c>
      <c r="U1334" s="8">
        <f t="shared" si="82"/>
        <v>269.3</v>
      </c>
      <c r="V1334" s="10">
        <f t="shared" si="83"/>
        <v>0.51393129770992374</v>
      </c>
    </row>
    <row r="1335" spans="1:22" ht="15.6" x14ac:dyDescent="0.3">
      <c r="A1335" s="3">
        <v>3832</v>
      </c>
      <c r="B1335" s="4">
        <v>46214</v>
      </c>
      <c r="C1335" s="5">
        <f>YEAR(SalesDataTable[[#This Row],[Order Date]])</f>
        <v>2026</v>
      </c>
      <c r="D1335" s="6" t="str">
        <f>"Q"&amp;ROUNDUP(MONTH(SalesDataTable[[#This Row],[Order Date]])/3,0)</f>
        <v>Q3</v>
      </c>
      <c r="E1335" s="5">
        <f>MONTH(SalesDataTable[[#This Row],[Order Date]])</f>
        <v>7</v>
      </c>
      <c r="F1335" s="6" t="str">
        <f>TEXT(SalesDataTable[[#This Row],[Order Date]],"MMM")</f>
        <v>Jul</v>
      </c>
      <c r="G1335" s="5" t="s">
        <v>40</v>
      </c>
      <c r="H1335" s="5" t="s">
        <v>51</v>
      </c>
      <c r="I1335" s="5" t="s">
        <v>22</v>
      </c>
      <c r="J1335" s="5" t="s">
        <v>23</v>
      </c>
      <c r="K1335" s="5" t="s">
        <v>43</v>
      </c>
      <c r="L1335" s="5" t="s">
        <v>60</v>
      </c>
      <c r="M1335" s="7">
        <v>3</v>
      </c>
      <c r="N1335" s="8">
        <v>82.26</v>
      </c>
      <c r="O1335" s="8">
        <f>SalesDataTable[[#This Row],[Units Sold]]*SalesDataTable[[#This Row],[Unit Price]]</f>
        <v>246.78000000000003</v>
      </c>
      <c r="P1335" s="9">
        <v>0</v>
      </c>
      <c r="Q1335" s="21">
        <f>SalesDataTable[[#This Row],[Units Sold]]*SalesDataTable[[#This Row],[Unit Price]]*SalesDataTable[[#This Row],[Discount %]]</f>
        <v>0</v>
      </c>
      <c r="R1335" s="8">
        <v>40.020000000000003</v>
      </c>
      <c r="S1335" s="8">
        <f t="shared" si="80"/>
        <v>246.78000000000003</v>
      </c>
      <c r="T1335" s="8">
        <f t="shared" si="81"/>
        <v>120.06</v>
      </c>
      <c r="U1335" s="8">
        <f t="shared" si="82"/>
        <v>126.72000000000003</v>
      </c>
      <c r="V1335" s="10">
        <f t="shared" si="83"/>
        <v>0.51349380014587898</v>
      </c>
    </row>
    <row r="1336" spans="1:22" ht="15.6" x14ac:dyDescent="0.3">
      <c r="A1336" s="3">
        <v>3868</v>
      </c>
      <c r="B1336" s="4">
        <v>46214</v>
      </c>
      <c r="C1336" s="5">
        <f>YEAR(SalesDataTable[[#This Row],[Order Date]])</f>
        <v>2026</v>
      </c>
      <c r="D1336" s="6" t="str">
        <f>"Q"&amp;ROUNDUP(MONTH(SalesDataTable[[#This Row],[Order Date]])/3,0)</f>
        <v>Q3</v>
      </c>
      <c r="E1336" s="5">
        <f>MONTH(SalesDataTable[[#This Row],[Order Date]])</f>
        <v>7</v>
      </c>
      <c r="F1336" s="6" t="str">
        <f>TEXT(SalesDataTable[[#This Row],[Order Date]],"MMM")</f>
        <v>Jul</v>
      </c>
      <c r="G1336" s="5" t="s">
        <v>31</v>
      </c>
      <c r="H1336" s="5" t="s">
        <v>59</v>
      </c>
      <c r="I1336" s="5" t="s">
        <v>22</v>
      </c>
      <c r="J1336" s="5" t="s">
        <v>36</v>
      </c>
      <c r="K1336" s="5" t="s">
        <v>29</v>
      </c>
      <c r="L1336" s="5" t="s">
        <v>30</v>
      </c>
      <c r="M1336" s="7">
        <v>1</v>
      </c>
      <c r="N1336" s="8">
        <v>90.79</v>
      </c>
      <c r="O1336" s="8">
        <f>SalesDataTable[[#This Row],[Units Sold]]*SalesDataTable[[#This Row],[Unit Price]]</f>
        <v>90.79</v>
      </c>
      <c r="P1336" s="9">
        <v>0</v>
      </c>
      <c r="Q1336" s="21">
        <f>SalesDataTable[[#This Row],[Units Sold]]*SalesDataTable[[#This Row],[Unit Price]]*SalesDataTable[[#This Row],[Discount %]]</f>
        <v>0</v>
      </c>
      <c r="R1336" s="8">
        <v>46.39</v>
      </c>
      <c r="S1336" s="8">
        <f t="shared" si="80"/>
        <v>90.79</v>
      </c>
      <c r="T1336" s="8">
        <f t="shared" si="81"/>
        <v>46.39</v>
      </c>
      <c r="U1336" s="8">
        <f t="shared" si="82"/>
        <v>44.400000000000006</v>
      </c>
      <c r="V1336" s="10">
        <f t="shared" si="83"/>
        <v>0.4890406432426479</v>
      </c>
    </row>
    <row r="1337" spans="1:22" ht="15.6" x14ac:dyDescent="0.3">
      <c r="A1337" s="3">
        <v>4365</v>
      </c>
      <c r="B1337" s="4">
        <v>46214</v>
      </c>
      <c r="C1337" s="5">
        <f>YEAR(SalesDataTable[[#This Row],[Order Date]])</f>
        <v>2026</v>
      </c>
      <c r="D1337" s="6" t="str">
        <f>"Q"&amp;ROUNDUP(MONTH(SalesDataTable[[#This Row],[Order Date]])/3,0)</f>
        <v>Q3</v>
      </c>
      <c r="E1337" s="5">
        <f>MONTH(SalesDataTable[[#This Row],[Order Date]])</f>
        <v>7</v>
      </c>
      <c r="F1337" s="6" t="str">
        <f>TEXT(SalesDataTable[[#This Row],[Order Date]],"MMM")</f>
        <v>Jul</v>
      </c>
      <c r="G1337" s="5" t="s">
        <v>26</v>
      </c>
      <c r="H1337" s="5" t="s">
        <v>61</v>
      </c>
      <c r="I1337" s="5" t="s">
        <v>22</v>
      </c>
      <c r="J1337" s="5" t="s">
        <v>23</v>
      </c>
      <c r="K1337" s="5" t="s">
        <v>24</v>
      </c>
      <c r="L1337" s="5" t="s">
        <v>46</v>
      </c>
      <c r="M1337" s="7">
        <v>1</v>
      </c>
      <c r="N1337" s="8">
        <v>41.33</v>
      </c>
      <c r="O1337" s="8">
        <f>SalesDataTable[[#This Row],[Units Sold]]*SalesDataTable[[#This Row],[Unit Price]]</f>
        <v>41.33</v>
      </c>
      <c r="P1337" s="9">
        <v>0</v>
      </c>
      <c r="Q1337" s="21">
        <f>SalesDataTable[[#This Row],[Units Sold]]*SalesDataTable[[#This Row],[Unit Price]]*SalesDataTable[[#This Row],[Discount %]]</f>
        <v>0</v>
      </c>
      <c r="R1337" s="8">
        <v>17.2</v>
      </c>
      <c r="S1337" s="8">
        <f t="shared" si="80"/>
        <v>41.33</v>
      </c>
      <c r="T1337" s="8">
        <f t="shared" si="81"/>
        <v>17.2</v>
      </c>
      <c r="U1337" s="8">
        <f t="shared" si="82"/>
        <v>24.13</v>
      </c>
      <c r="V1337" s="10">
        <f t="shared" si="83"/>
        <v>0.58383740624243896</v>
      </c>
    </row>
    <row r="1338" spans="1:22" ht="15.6" x14ac:dyDescent="0.3">
      <c r="A1338" s="3">
        <v>314</v>
      </c>
      <c r="B1338" s="4">
        <v>46215</v>
      </c>
      <c r="C1338" s="5">
        <f>YEAR(SalesDataTable[[#This Row],[Order Date]])</f>
        <v>2026</v>
      </c>
      <c r="D1338" s="6" t="str">
        <f>"Q"&amp;ROUNDUP(MONTH(SalesDataTable[[#This Row],[Order Date]])/3,0)</f>
        <v>Q3</v>
      </c>
      <c r="E1338" s="5">
        <f>MONTH(SalesDataTable[[#This Row],[Order Date]])</f>
        <v>7</v>
      </c>
      <c r="F1338" s="6" t="str">
        <f>TEXT(SalesDataTable[[#This Row],[Order Date]],"MMM")</f>
        <v>Jul</v>
      </c>
      <c r="G1338" s="5" t="s">
        <v>31</v>
      </c>
      <c r="H1338" s="5" t="s">
        <v>32</v>
      </c>
      <c r="I1338" s="5" t="s">
        <v>22</v>
      </c>
      <c r="J1338" s="5" t="s">
        <v>23</v>
      </c>
      <c r="K1338" s="5" t="s">
        <v>54</v>
      </c>
      <c r="L1338" s="5" t="s">
        <v>55</v>
      </c>
      <c r="M1338" s="7">
        <v>2</v>
      </c>
      <c r="N1338" s="8">
        <v>41.09</v>
      </c>
      <c r="O1338" s="8">
        <f>SalesDataTable[[#This Row],[Units Sold]]*SalesDataTable[[#This Row],[Unit Price]]</f>
        <v>82.18</v>
      </c>
      <c r="P1338" s="9">
        <v>0.05</v>
      </c>
      <c r="Q1338" s="21">
        <f>SalesDataTable[[#This Row],[Units Sold]]*SalesDataTable[[#This Row],[Unit Price]]*SalesDataTable[[#This Row],[Discount %]]</f>
        <v>4.1090000000000009</v>
      </c>
      <c r="R1338" s="8">
        <v>14.54</v>
      </c>
      <c r="S1338" s="8">
        <f t="shared" si="80"/>
        <v>78.070999999999998</v>
      </c>
      <c r="T1338" s="8">
        <f t="shared" si="81"/>
        <v>29.08</v>
      </c>
      <c r="U1338" s="8">
        <f t="shared" si="82"/>
        <v>48.991</v>
      </c>
      <c r="V1338" s="10">
        <f t="shared" si="83"/>
        <v>0.62751854081541159</v>
      </c>
    </row>
    <row r="1339" spans="1:22" ht="15.6" x14ac:dyDescent="0.3">
      <c r="A1339" s="3">
        <v>552</v>
      </c>
      <c r="B1339" s="4">
        <v>46215</v>
      </c>
      <c r="C1339" s="5">
        <f>YEAR(SalesDataTable[[#This Row],[Order Date]])</f>
        <v>2026</v>
      </c>
      <c r="D1339" s="6" t="str">
        <f>"Q"&amp;ROUNDUP(MONTH(SalesDataTable[[#This Row],[Order Date]])/3,0)</f>
        <v>Q3</v>
      </c>
      <c r="E1339" s="5">
        <f>MONTH(SalesDataTable[[#This Row],[Order Date]])</f>
        <v>7</v>
      </c>
      <c r="F1339" s="6" t="str">
        <f>TEXT(SalesDataTable[[#This Row],[Order Date]],"MMM")</f>
        <v>Jul</v>
      </c>
      <c r="G1339" s="5" t="s">
        <v>26</v>
      </c>
      <c r="H1339" s="5" t="s">
        <v>63</v>
      </c>
      <c r="I1339" s="5" t="s">
        <v>28</v>
      </c>
      <c r="J1339" s="5" t="s">
        <v>36</v>
      </c>
      <c r="K1339" s="5" t="s">
        <v>43</v>
      </c>
      <c r="L1339" s="5" t="s">
        <v>60</v>
      </c>
      <c r="M1339" s="7">
        <v>5</v>
      </c>
      <c r="N1339" s="8">
        <v>82.39</v>
      </c>
      <c r="O1339" s="8">
        <f>SalesDataTable[[#This Row],[Units Sold]]*SalesDataTable[[#This Row],[Unit Price]]</f>
        <v>411.95</v>
      </c>
      <c r="P1339" s="9">
        <v>0.05</v>
      </c>
      <c r="Q1339" s="21">
        <f>SalesDataTable[[#This Row],[Units Sold]]*SalesDataTable[[#This Row],[Unit Price]]*SalesDataTable[[#This Row],[Discount %]]</f>
        <v>20.5975</v>
      </c>
      <c r="R1339" s="8">
        <v>39.479999999999997</v>
      </c>
      <c r="S1339" s="8">
        <f t="shared" si="80"/>
        <v>391.35249999999996</v>
      </c>
      <c r="T1339" s="8">
        <f t="shared" si="81"/>
        <v>197.39999999999998</v>
      </c>
      <c r="U1339" s="8">
        <f t="shared" si="82"/>
        <v>193.95249999999999</v>
      </c>
      <c r="V1339" s="10">
        <f t="shared" si="83"/>
        <v>0.49559540312122702</v>
      </c>
    </row>
    <row r="1340" spans="1:22" ht="15.6" x14ac:dyDescent="0.3">
      <c r="A1340" s="3">
        <v>1317</v>
      </c>
      <c r="B1340" s="4">
        <v>46215</v>
      </c>
      <c r="C1340" s="5">
        <f>YEAR(SalesDataTable[[#This Row],[Order Date]])</f>
        <v>2026</v>
      </c>
      <c r="D1340" s="6" t="str">
        <f>"Q"&amp;ROUNDUP(MONTH(SalesDataTable[[#This Row],[Order Date]])/3,0)</f>
        <v>Q3</v>
      </c>
      <c r="E1340" s="5">
        <f>MONTH(SalesDataTable[[#This Row],[Order Date]])</f>
        <v>7</v>
      </c>
      <c r="F1340" s="6" t="str">
        <f>TEXT(SalesDataTable[[#This Row],[Order Date]],"MMM")</f>
        <v>Jul</v>
      </c>
      <c r="G1340" s="5" t="s">
        <v>26</v>
      </c>
      <c r="H1340" s="5" t="s">
        <v>69</v>
      </c>
      <c r="I1340" s="5" t="s">
        <v>22</v>
      </c>
      <c r="J1340" s="5" t="s">
        <v>36</v>
      </c>
      <c r="K1340" s="5" t="s">
        <v>54</v>
      </c>
      <c r="L1340" s="5" t="s">
        <v>62</v>
      </c>
      <c r="M1340" s="7">
        <v>3</v>
      </c>
      <c r="N1340" s="8">
        <v>37</v>
      </c>
      <c r="O1340" s="8">
        <f>SalesDataTable[[#This Row],[Units Sold]]*SalesDataTable[[#This Row],[Unit Price]]</f>
        <v>111</v>
      </c>
      <c r="P1340" s="9">
        <v>0</v>
      </c>
      <c r="Q1340" s="21">
        <f>SalesDataTable[[#This Row],[Units Sold]]*SalesDataTable[[#This Row],[Unit Price]]*SalesDataTable[[#This Row],[Discount %]]</f>
        <v>0</v>
      </c>
      <c r="R1340" s="8">
        <v>13.69</v>
      </c>
      <c r="S1340" s="8">
        <f t="shared" si="80"/>
        <v>111</v>
      </c>
      <c r="T1340" s="8">
        <f t="shared" si="81"/>
        <v>41.07</v>
      </c>
      <c r="U1340" s="8">
        <f t="shared" si="82"/>
        <v>69.930000000000007</v>
      </c>
      <c r="V1340" s="10">
        <f t="shared" si="83"/>
        <v>0.63000000000000012</v>
      </c>
    </row>
    <row r="1341" spans="1:22" ht="15.6" x14ac:dyDescent="0.3">
      <c r="A1341" s="3">
        <v>1515</v>
      </c>
      <c r="B1341" s="4">
        <v>46215</v>
      </c>
      <c r="C1341" s="5">
        <f>YEAR(SalesDataTable[[#This Row],[Order Date]])</f>
        <v>2026</v>
      </c>
      <c r="D1341" s="6" t="str">
        <f>"Q"&amp;ROUNDUP(MONTH(SalesDataTable[[#This Row],[Order Date]])/3,0)</f>
        <v>Q3</v>
      </c>
      <c r="E1341" s="5">
        <f>MONTH(SalesDataTable[[#This Row],[Order Date]])</f>
        <v>7</v>
      </c>
      <c r="F1341" s="6" t="str">
        <f>TEXT(SalesDataTable[[#This Row],[Order Date]],"MMM")</f>
        <v>Jul</v>
      </c>
      <c r="G1341" s="5" t="s">
        <v>40</v>
      </c>
      <c r="H1341" s="5" t="s">
        <v>53</v>
      </c>
      <c r="I1341" s="5" t="s">
        <v>39</v>
      </c>
      <c r="J1341" s="5" t="s">
        <v>33</v>
      </c>
      <c r="K1341" s="5" t="s">
        <v>54</v>
      </c>
      <c r="L1341" s="5" t="s">
        <v>55</v>
      </c>
      <c r="M1341" s="7">
        <v>2</v>
      </c>
      <c r="N1341" s="8">
        <v>40.9</v>
      </c>
      <c r="O1341" s="8">
        <f>SalesDataTable[[#This Row],[Units Sold]]*SalesDataTable[[#This Row],[Unit Price]]</f>
        <v>81.8</v>
      </c>
      <c r="P1341" s="9">
        <v>0</v>
      </c>
      <c r="Q1341" s="21">
        <f>SalesDataTable[[#This Row],[Units Sold]]*SalesDataTable[[#This Row],[Unit Price]]*SalesDataTable[[#This Row],[Discount %]]</f>
        <v>0</v>
      </c>
      <c r="R1341" s="8">
        <v>14.81</v>
      </c>
      <c r="S1341" s="8">
        <f t="shared" si="80"/>
        <v>81.8</v>
      </c>
      <c r="T1341" s="8">
        <f t="shared" si="81"/>
        <v>29.62</v>
      </c>
      <c r="U1341" s="8">
        <f t="shared" si="82"/>
        <v>52.179999999999993</v>
      </c>
      <c r="V1341" s="10">
        <f t="shared" si="83"/>
        <v>0.63789731051344734</v>
      </c>
    </row>
    <row r="1342" spans="1:22" ht="15.6" x14ac:dyDescent="0.3">
      <c r="A1342" s="3">
        <v>1674</v>
      </c>
      <c r="B1342" s="4">
        <v>46215</v>
      </c>
      <c r="C1342" s="5">
        <f>YEAR(SalesDataTable[[#This Row],[Order Date]])</f>
        <v>2026</v>
      </c>
      <c r="D1342" s="6" t="str">
        <f>"Q"&amp;ROUNDUP(MONTH(SalesDataTable[[#This Row],[Order Date]])/3,0)</f>
        <v>Q3</v>
      </c>
      <c r="E1342" s="5">
        <f>MONTH(SalesDataTable[[#This Row],[Order Date]])</f>
        <v>7</v>
      </c>
      <c r="F1342" s="6" t="str">
        <f>TEXT(SalesDataTable[[#This Row],[Order Date]],"MMM")</f>
        <v>Jul</v>
      </c>
      <c r="G1342" s="5" t="s">
        <v>20</v>
      </c>
      <c r="H1342" s="5" t="s">
        <v>21</v>
      </c>
      <c r="I1342" s="5" t="s">
        <v>22</v>
      </c>
      <c r="J1342" s="5" t="s">
        <v>33</v>
      </c>
      <c r="K1342" s="5" t="s">
        <v>54</v>
      </c>
      <c r="L1342" s="5" t="s">
        <v>58</v>
      </c>
      <c r="M1342" s="7">
        <v>1</v>
      </c>
      <c r="N1342" s="8">
        <v>123.33</v>
      </c>
      <c r="O1342" s="8">
        <f>SalesDataTable[[#This Row],[Units Sold]]*SalesDataTable[[#This Row],[Unit Price]]</f>
        <v>123.33</v>
      </c>
      <c r="P1342" s="9">
        <v>0.1</v>
      </c>
      <c r="Q1342" s="21">
        <f>SalesDataTable[[#This Row],[Units Sold]]*SalesDataTable[[#This Row],[Unit Price]]*SalesDataTable[[#This Row],[Discount %]]</f>
        <v>12.333</v>
      </c>
      <c r="R1342" s="8">
        <v>70.900000000000006</v>
      </c>
      <c r="S1342" s="8">
        <f t="shared" si="80"/>
        <v>110.997</v>
      </c>
      <c r="T1342" s="8">
        <f t="shared" si="81"/>
        <v>70.900000000000006</v>
      </c>
      <c r="U1342" s="8">
        <f t="shared" si="82"/>
        <v>40.096999999999994</v>
      </c>
      <c r="V1342" s="10">
        <f t="shared" si="83"/>
        <v>0.36124399758552028</v>
      </c>
    </row>
    <row r="1343" spans="1:22" ht="15.6" x14ac:dyDescent="0.3">
      <c r="A1343" s="3">
        <v>2407</v>
      </c>
      <c r="B1343" s="4">
        <v>46215</v>
      </c>
      <c r="C1343" s="5">
        <f>YEAR(SalesDataTable[[#This Row],[Order Date]])</f>
        <v>2026</v>
      </c>
      <c r="D1343" s="6" t="str">
        <f>"Q"&amp;ROUNDUP(MONTH(SalesDataTable[[#This Row],[Order Date]])/3,0)</f>
        <v>Q3</v>
      </c>
      <c r="E1343" s="5">
        <f>MONTH(SalesDataTable[[#This Row],[Order Date]])</f>
        <v>7</v>
      </c>
      <c r="F1343" s="6" t="str">
        <f>TEXT(SalesDataTable[[#This Row],[Order Date]],"MMM")</f>
        <v>Jul</v>
      </c>
      <c r="G1343" s="5" t="s">
        <v>26</v>
      </c>
      <c r="H1343" s="5" t="s">
        <v>63</v>
      </c>
      <c r="I1343" s="5" t="s">
        <v>48</v>
      </c>
      <c r="J1343" s="5" t="s">
        <v>36</v>
      </c>
      <c r="K1343" s="5" t="s">
        <v>29</v>
      </c>
      <c r="L1343" s="5" t="s">
        <v>57</v>
      </c>
      <c r="M1343" s="7">
        <v>1</v>
      </c>
      <c r="N1343" s="8">
        <v>153.25</v>
      </c>
      <c r="O1343" s="8">
        <f>SalesDataTable[[#This Row],[Units Sold]]*SalesDataTable[[#This Row],[Unit Price]]</f>
        <v>153.25</v>
      </c>
      <c r="P1343" s="9">
        <v>0.15</v>
      </c>
      <c r="Q1343" s="21">
        <f>SalesDataTable[[#This Row],[Units Sold]]*SalesDataTable[[#This Row],[Unit Price]]*SalesDataTable[[#This Row],[Discount %]]</f>
        <v>22.987500000000001</v>
      </c>
      <c r="R1343" s="8">
        <v>78.28</v>
      </c>
      <c r="S1343" s="8">
        <f t="shared" si="80"/>
        <v>130.26249999999999</v>
      </c>
      <c r="T1343" s="8">
        <f t="shared" si="81"/>
        <v>78.28</v>
      </c>
      <c r="U1343" s="8">
        <f t="shared" si="82"/>
        <v>51.982499999999987</v>
      </c>
      <c r="V1343" s="10">
        <f t="shared" si="83"/>
        <v>0.39905959121005657</v>
      </c>
    </row>
    <row r="1344" spans="1:22" ht="15.6" x14ac:dyDescent="0.3">
      <c r="A1344" s="3">
        <v>2817</v>
      </c>
      <c r="B1344" s="4">
        <v>46215</v>
      </c>
      <c r="C1344" s="5">
        <f>YEAR(SalesDataTable[[#This Row],[Order Date]])</f>
        <v>2026</v>
      </c>
      <c r="D1344" s="6" t="str">
        <f>"Q"&amp;ROUNDUP(MONTH(SalesDataTable[[#This Row],[Order Date]])/3,0)</f>
        <v>Q3</v>
      </c>
      <c r="E1344" s="5">
        <f>MONTH(SalesDataTable[[#This Row],[Order Date]])</f>
        <v>7</v>
      </c>
      <c r="F1344" s="6" t="str">
        <f>TEXT(SalesDataTable[[#This Row],[Order Date]],"MMM")</f>
        <v>Jul</v>
      </c>
      <c r="G1344" s="5" t="s">
        <v>40</v>
      </c>
      <c r="H1344" s="5" t="s">
        <v>51</v>
      </c>
      <c r="I1344" s="5" t="s">
        <v>48</v>
      </c>
      <c r="J1344" s="5" t="s">
        <v>33</v>
      </c>
      <c r="K1344" s="5" t="s">
        <v>34</v>
      </c>
      <c r="L1344" s="5" t="s">
        <v>64</v>
      </c>
      <c r="M1344" s="7">
        <v>3</v>
      </c>
      <c r="N1344" s="8">
        <v>134.43</v>
      </c>
      <c r="O1344" s="8">
        <f>SalesDataTable[[#This Row],[Units Sold]]*SalesDataTable[[#This Row],[Unit Price]]</f>
        <v>403.29</v>
      </c>
      <c r="P1344" s="9">
        <v>0.1</v>
      </c>
      <c r="Q1344" s="21">
        <f>SalesDataTable[[#This Row],[Units Sold]]*SalesDataTable[[#This Row],[Unit Price]]*SalesDataTable[[#This Row],[Discount %]]</f>
        <v>40.329000000000008</v>
      </c>
      <c r="R1344" s="8">
        <v>65.78</v>
      </c>
      <c r="S1344" s="8">
        <f t="shared" si="80"/>
        <v>362.96100000000001</v>
      </c>
      <c r="T1344" s="8">
        <f t="shared" si="81"/>
        <v>197.34</v>
      </c>
      <c r="U1344" s="8">
        <f t="shared" si="82"/>
        <v>165.62100000000001</v>
      </c>
      <c r="V1344" s="10">
        <f t="shared" si="83"/>
        <v>0.45630522287518493</v>
      </c>
    </row>
    <row r="1345" spans="1:22" ht="15.6" x14ac:dyDescent="0.3">
      <c r="A1345" s="3">
        <v>3059</v>
      </c>
      <c r="B1345" s="4">
        <v>46215</v>
      </c>
      <c r="C1345" s="5">
        <f>YEAR(SalesDataTable[[#This Row],[Order Date]])</f>
        <v>2026</v>
      </c>
      <c r="D1345" s="6" t="str">
        <f>"Q"&amp;ROUNDUP(MONTH(SalesDataTable[[#This Row],[Order Date]])/3,0)</f>
        <v>Q3</v>
      </c>
      <c r="E1345" s="5">
        <f>MONTH(SalesDataTable[[#This Row],[Order Date]])</f>
        <v>7</v>
      </c>
      <c r="F1345" s="6" t="str">
        <f>TEXT(SalesDataTable[[#This Row],[Order Date]],"MMM")</f>
        <v>Jul</v>
      </c>
      <c r="G1345" s="5" t="s">
        <v>20</v>
      </c>
      <c r="H1345" s="5" t="s">
        <v>21</v>
      </c>
      <c r="I1345" s="5" t="s">
        <v>22</v>
      </c>
      <c r="J1345" s="5" t="s">
        <v>23</v>
      </c>
      <c r="K1345" s="5" t="s">
        <v>29</v>
      </c>
      <c r="L1345" s="5" t="s">
        <v>30</v>
      </c>
      <c r="M1345" s="7">
        <v>1</v>
      </c>
      <c r="N1345" s="8">
        <v>93.73</v>
      </c>
      <c r="O1345" s="8">
        <f>SalesDataTable[[#This Row],[Units Sold]]*SalesDataTable[[#This Row],[Unit Price]]</f>
        <v>93.73</v>
      </c>
      <c r="P1345" s="9">
        <v>0.05</v>
      </c>
      <c r="Q1345" s="21">
        <f>SalesDataTable[[#This Row],[Units Sold]]*SalesDataTable[[#This Row],[Unit Price]]*SalesDataTable[[#This Row],[Discount %]]</f>
        <v>4.6865000000000006</v>
      </c>
      <c r="R1345" s="8">
        <v>44.51</v>
      </c>
      <c r="S1345" s="8">
        <f t="shared" si="80"/>
        <v>89.043499999999995</v>
      </c>
      <c r="T1345" s="8">
        <f t="shared" si="81"/>
        <v>44.51</v>
      </c>
      <c r="U1345" s="8">
        <f t="shared" si="82"/>
        <v>44.533499999999997</v>
      </c>
      <c r="V1345" s="10">
        <f t="shared" si="83"/>
        <v>0.50013195797559618</v>
      </c>
    </row>
    <row r="1346" spans="1:22" ht="15.6" x14ac:dyDescent="0.3">
      <c r="A1346" s="3">
        <v>3210</v>
      </c>
      <c r="B1346" s="4">
        <v>46215</v>
      </c>
      <c r="C1346" s="5">
        <f>YEAR(SalesDataTable[[#This Row],[Order Date]])</f>
        <v>2026</v>
      </c>
      <c r="D1346" s="6" t="str">
        <f>"Q"&amp;ROUNDUP(MONTH(SalesDataTable[[#This Row],[Order Date]])/3,0)</f>
        <v>Q3</v>
      </c>
      <c r="E1346" s="5">
        <f>MONTH(SalesDataTable[[#This Row],[Order Date]])</f>
        <v>7</v>
      </c>
      <c r="F1346" s="6" t="str">
        <f>TEXT(SalesDataTable[[#This Row],[Order Date]],"MMM")</f>
        <v>Jul</v>
      </c>
      <c r="G1346" s="5" t="s">
        <v>20</v>
      </c>
      <c r="H1346" s="5" t="s">
        <v>21</v>
      </c>
      <c r="I1346" s="5" t="s">
        <v>22</v>
      </c>
      <c r="J1346" s="5" t="s">
        <v>23</v>
      </c>
      <c r="K1346" s="5" t="s">
        <v>34</v>
      </c>
      <c r="L1346" s="5" t="s">
        <v>35</v>
      </c>
      <c r="M1346" s="7">
        <v>1</v>
      </c>
      <c r="N1346" s="8">
        <v>37.090000000000003</v>
      </c>
      <c r="O1346" s="8">
        <f>SalesDataTable[[#This Row],[Units Sold]]*SalesDataTable[[#This Row],[Unit Price]]</f>
        <v>37.090000000000003</v>
      </c>
      <c r="P1346" s="9">
        <v>0</v>
      </c>
      <c r="Q1346" s="21">
        <f>SalesDataTable[[#This Row],[Units Sold]]*SalesDataTable[[#This Row],[Unit Price]]*SalesDataTable[[#This Row],[Discount %]]</f>
        <v>0</v>
      </c>
      <c r="R1346" s="8">
        <v>13.43</v>
      </c>
      <c r="S1346" s="8">
        <f t="shared" ref="S1346:S1409" si="84">M1346*N1346*(1-P1346)</f>
        <v>37.090000000000003</v>
      </c>
      <c r="T1346" s="8">
        <f t="shared" ref="T1346:T1409" si="85">M1346*R1346</f>
        <v>13.43</v>
      </c>
      <c r="U1346" s="8">
        <f t="shared" ref="U1346:U1409" si="86">S1346-T1346</f>
        <v>23.660000000000004</v>
      </c>
      <c r="V1346" s="10">
        <f t="shared" ref="V1346:V1409" si="87">IFERROR(U1346/S1346,0)</f>
        <v>0.63790779185764357</v>
      </c>
    </row>
    <row r="1347" spans="1:22" ht="15.6" x14ac:dyDescent="0.3">
      <c r="A1347" s="3">
        <v>3670</v>
      </c>
      <c r="B1347" s="4">
        <v>46215</v>
      </c>
      <c r="C1347" s="5">
        <f>YEAR(SalesDataTable[[#This Row],[Order Date]])</f>
        <v>2026</v>
      </c>
      <c r="D1347" s="6" t="str">
        <f>"Q"&amp;ROUNDUP(MONTH(SalesDataTable[[#This Row],[Order Date]])/3,0)</f>
        <v>Q3</v>
      </c>
      <c r="E1347" s="5">
        <f>MONTH(SalesDataTable[[#This Row],[Order Date]])</f>
        <v>7</v>
      </c>
      <c r="F1347" s="6" t="str">
        <f>TEXT(SalesDataTable[[#This Row],[Order Date]],"MMM")</f>
        <v>Jul</v>
      </c>
      <c r="G1347" s="5" t="s">
        <v>20</v>
      </c>
      <c r="H1347" s="5" t="s">
        <v>21</v>
      </c>
      <c r="I1347" s="5" t="s">
        <v>39</v>
      </c>
      <c r="J1347" s="5" t="s">
        <v>33</v>
      </c>
      <c r="K1347" s="5" t="s">
        <v>34</v>
      </c>
      <c r="L1347" s="5" t="s">
        <v>52</v>
      </c>
      <c r="M1347" s="7">
        <v>1</v>
      </c>
      <c r="N1347" s="8">
        <v>45.43</v>
      </c>
      <c r="O1347" s="8">
        <f>SalesDataTable[[#This Row],[Units Sold]]*SalesDataTable[[#This Row],[Unit Price]]</f>
        <v>45.43</v>
      </c>
      <c r="P1347" s="9">
        <v>0</v>
      </c>
      <c r="Q1347" s="21">
        <f>SalesDataTable[[#This Row],[Units Sold]]*SalesDataTable[[#This Row],[Unit Price]]*SalesDataTable[[#This Row],[Discount %]]</f>
        <v>0</v>
      </c>
      <c r="R1347" s="8">
        <v>18.66</v>
      </c>
      <c r="S1347" s="8">
        <f t="shared" si="84"/>
        <v>45.43</v>
      </c>
      <c r="T1347" s="8">
        <f t="shared" si="85"/>
        <v>18.66</v>
      </c>
      <c r="U1347" s="8">
        <f t="shared" si="86"/>
        <v>26.77</v>
      </c>
      <c r="V1347" s="10">
        <f t="shared" si="87"/>
        <v>0.58925819942769098</v>
      </c>
    </row>
    <row r="1348" spans="1:22" ht="15.6" x14ac:dyDescent="0.3">
      <c r="A1348" s="3">
        <v>4017</v>
      </c>
      <c r="B1348" s="4">
        <v>46215</v>
      </c>
      <c r="C1348" s="5">
        <f>YEAR(SalesDataTable[[#This Row],[Order Date]])</f>
        <v>2026</v>
      </c>
      <c r="D1348" s="6" t="str">
        <f>"Q"&amp;ROUNDUP(MONTH(SalesDataTable[[#This Row],[Order Date]])/3,0)</f>
        <v>Q3</v>
      </c>
      <c r="E1348" s="5">
        <f>MONTH(SalesDataTable[[#This Row],[Order Date]])</f>
        <v>7</v>
      </c>
      <c r="F1348" s="6" t="str">
        <f>TEXT(SalesDataTable[[#This Row],[Order Date]],"MMM")</f>
        <v>Jul</v>
      </c>
      <c r="G1348" s="5" t="s">
        <v>40</v>
      </c>
      <c r="H1348" s="5" t="s">
        <v>53</v>
      </c>
      <c r="I1348" s="5" t="s">
        <v>48</v>
      </c>
      <c r="J1348" s="5" t="s">
        <v>33</v>
      </c>
      <c r="K1348" s="5" t="s">
        <v>54</v>
      </c>
      <c r="L1348" s="5" t="s">
        <v>55</v>
      </c>
      <c r="M1348" s="7">
        <v>1</v>
      </c>
      <c r="N1348" s="8">
        <v>39.5</v>
      </c>
      <c r="O1348" s="8">
        <f>SalesDataTable[[#This Row],[Units Sold]]*SalesDataTable[[#This Row],[Unit Price]]</f>
        <v>39.5</v>
      </c>
      <c r="P1348" s="9">
        <v>0.1</v>
      </c>
      <c r="Q1348" s="21">
        <f>SalesDataTable[[#This Row],[Units Sold]]*SalesDataTable[[#This Row],[Unit Price]]*SalesDataTable[[#This Row],[Discount %]]</f>
        <v>3.95</v>
      </c>
      <c r="R1348" s="8">
        <v>14.86</v>
      </c>
      <c r="S1348" s="8">
        <f t="shared" si="84"/>
        <v>35.550000000000004</v>
      </c>
      <c r="T1348" s="8">
        <f t="shared" si="85"/>
        <v>14.86</v>
      </c>
      <c r="U1348" s="8">
        <f t="shared" si="86"/>
        <v>20.690000000000005</v>
      </c>
      <c r="V1348" s="10">
        <f t="shared" si="87"/>
        <v>0.58199718706047832</v>
      </c>
    </row>
    <row r="1349" spans="1:22" ht="15.6" x14ac:dyDescent="0.3">
      <c r="A1349" s="3">
        <v>5012</v>
      </c>
      <c r="B1349" s="4">
        <v>46215</v>
      </c>
      <c r="C1349" s="5">
        <f>YEAR(SalesDataTable[[#This Row],[Order Date]])</f>
        <v>2026</v>
      </c>
      <c r="D1349" s="6" t="str">
        <f>"Q"&amp;ROUNDUP(MONTH(SalesDataTable[[#This Row],[Order Date]])/3,0)</f>
        <v>Q3</v>
      </c>
      <c r="E1349" s="5">
        <f>MONTH(SalesDataTable[[#This Row],[Order Date]])</f>
        <v>7</v>
      </c>
      <c r="F1349" s="6" t="str">
        <f>TEXT(SalesDataTable[[#This Row],[Order Date]],"MMM")</f>
        <v>Jul</v>
      </c>
      <c r="G1349" s="5" t="s">
        <v>31</v>
      </c>
      <c r="H1349" s="5" t="s">
        <v>72</v>
      </c>
      <c r="I1349" s="5" t="s">
        <v>39</v>
      </c>
      <c r="J1349" s="5" t="s">
        <v>23</v>
      </c>
      <c r="K1349" s="5" t="s">
        <v>54</v>
      </c>
      <c r="L1349" s="5" t="s">
        <v>58</v>
      </c>
      <c r="M1349" s="7">
        <v>2</v>
      </c>
      <c r="N1349" s="8">
        <v>123.58</v>
      </c>
      <c r="O1349" s="8">
        <f>SalesDataTable[[#This Row],[Units Sold]]*SalesDataTable[[#This Row],[Unit Price]]</f>
        <v>247.16</v>
      </c>
      <c r="P1349" s="9">
        <v>0.1</v>
      </c>
      <c r="Q1349" s="21">
        <f>SalesDataTable[[#This Row],[Units Sold]]*SalesDataTable[[#This Row],[Unit Price]]*SalesDataTable[[#This Row],[Discount %]]</f>
        <v>24.716000000000001</v>
      </c>
      <c r="R1349" s="8">
        <v>68.739999999999995</v>
      </c>
      <c r="S1349" s="8">
        <f t="shared" si="84"/>
        <v>222.44399999999999</v>
      </c>
      <c r="T1349" s="8">
        <f t="shared" si="85"/>
        <v>137.47999999999999</v>
      </c>
      <c r="U1349" s="8">
        <f t="shared" si="86"/>
        <v>84.963999999999999</v>
      </c>
      <c r="V1349" s="10">
        <f t="shared" si="87"/>
        <v>0.3819568071065077</v>
      </c>
    </row>
    <row r="1350" spans="1:22" ht="15.6" x14ac:dyDescent="0.3">
      <c r="A1350" s="3">
        <v>884</v>
      </c>
      <c r="B1350" s="4">
        <v>46216</v>
      </c>
      <c r="C1350" s="5">
        <f>YEAR(SalesDataTable[[#This Row],[Order Date]])</f>
        <v>2026</v>
      </c>
      <c r="D1350" s="6" t="str">
        <f>"Q"&amp;ROUNDUP(MONTH(SalesDataTable[[#This Row],[Order Date]])/3,0)</f>
        <v>Q3</v>
      </c>
      <c r="E1350" s="5">
        <f>MONTH(SalesDataTable[[#This Row],[Order Date]])</f>
        <v>7</v>
      </c>
      <c r="F1350" s="6" t="str">
        <f>TEXT(SalesDataTable[[#This Row],[Order Date]],"MMM")</f>
        <v>Jul</v>
      </c>
      <c r="G1350" s="5" t="s">
        <v>40</v>
      </c>
      <c r="H1350" s="5" t="s">
        <v>67</v>
      </c>
      <c r="I1350" s="5" t="s">
        <v>39</v>
      </c>
      <c r="J1350" s="5" t="s">
        <v>23</v>
      </c>
      <c r="K1350" s="5" t="s">
        <v>24</v>
      </c>
      <c r="L1350" s="5" t="s">
        <v>50</v>
      </c>
      <c r="M1350" s="7">
        <v>1</v>
      </c>
      <c r="N1350" s="8">
        <v>103.61</v>
      </c>
      <c r="O1350" s="8">
        <f>SalesDataTable[[#This Row],[Units Sold]]*SalesDataTable[[#This Row],[Unit Price]]</f>
        <v>103.61</v>
      </c>
      <c r="P1350" s="9">
        <v>0</v>
      </c>
      <c r="Q1350" s="21">
        <f>SalesDataTable[[#This Row],[Units Sold]]*SalesDataTable[[#This Row],[Unit Price]]*SalesDataTable[[#This Row],[Discount %]]</f>
        <v>0</v>
      </c>
      <c r="R1350" s="8">
        <v>51.84</v>
      </c>
      <c r="S1350" s="8">
        <f t="shared" si="84"/>
        <v>103.61</v>
      </c>
      <c r="T1350" s="8">
        <f t="shared" si="85"/>
        <v>51.84</v>
      </c>
      <c r="U1350" s="8">
        <f t="shared" si="86"/>
        <v>51.769999999999996</v>
      </c>
      <c r="V1350" s="10">
        <f t="shared" si="87"/>
        <v>0.49966219476884466</v>
      </c>
    </row>
    <row r="1351" spans="1:22" ht="15.6" x14ac:dyDescent="0.3">
      <c r="A1351" s="3">
        <v>1025</v>
      </c>
      <c r="B1351" s="4">
        <v>46216</v>
      </c>
      <c r="C1351" s="5">
        <f>YEAR(SalesDataTable[[#This Row],[Order Date]])</f>
        <v>2026</v>
      </c>
      <c r="D1351" s="6" t="str">
        <f>"Q"&amp;ROUNDUP(MONTH(SalesDataTable[[#This Row],[Order Date]])/3,0)</f>
        <v>Q3</v>
      </c>
      <c r="E1351" s="5">
        <f>MONTH(SalesDataTable[[#This Row],[Order Date]])</f>
        <v>7</v>
      </c>
      <c r="F1351" s="6" t="str">
        <f>TEXT(SalesDataTable[[#This Row],[Order Date]],"MMM")</f>
        <v>Jul</v>
      </c>
      <c r="G1351" s="5" t="s">
        <v>31</v>
      </c>
      <c r="H1351" s="5" t="s">
        <v>32</v>
      </c>
      <c r="I1351" s="5" t="s">
        <v>39</v>
      </c>
      <c r="J1351" s="5" t="s">
        <v>23</v>
      </c>
      <c r="K1351" s="5" t="s">
        <v>29</v>
      </c>
      <c r="L1351" s="5" t="s">
        <v>37</v>
      </c>
      <c r="M1351" s="7">
        <v>2</v>
      </c>
      <c r="N1351" s="8">
        <v>145.75</v>
      </c>
      <c r="O1351" s="8">
        <f>SalesDataTable[[#This Row],[Units Sold]]*SalesDataTable[[#This Row],[Unit Price]]</f>
        <v>291.5</v>
      </c>
      <c r="P1351" s="9">
        <v>0.05</v>
      </c>
      <c r="Q1351" s="21">
        <f>SalesDataTable[[#This Row],[Units Sold]]*SalesDataTable[[#This Row],[Unit Price]]*SalesDataTable[[#This Row],[Discount %]]</f>
        <v>14.575000000000001</v>
      </c>
      <c r="R1351" s="8">
        <v>79.319999999999993</v>
      </c>
      <c r="S1351" s="8">
        <f t="shared" si="84"/>
        <v>276.92500000000001</v>
      </c>
      <c r="T1351" s="8">
        <f t="shared" si="85"/>
        <v>158.63999999999999</v>
      </c>
      <c r="U1351" s="8">
        <f t="shared" si="86"/>
        <v>118.28500000000003</v>
      </c>
      <c r="V1351" s="10">
        <f t="shared" si="87"/>
        <v>0.42713731154644768</v>
      </c>
    </row>
    <row r="1352" spans="1:22" ht="15.6" x14ac:dyDescent="0.3">
      <c r="A1352" s="3">
        <v>1279</v>
      </c>
      <c r="B1352" s="4">
        <v>46216</v>
      </c>
      <c r="C1352" s="5">
        <f>YEAR(SalesDataTable[[#This Row],[Order Date]])</f>
        <v>2026</v>
      </c>
      <c r="D1352" s="6" t="str">
        <f>"Q"&amp;ROUNDUP(MONTH(SalesDataTable[[#This Row],[Order Date]])/3,0)</f>
        <v>Q3</v>
      </c>
      <c r="E1352" s="5">
        <f>MONTH(SalesDataTable[[#This Row],[Order Date]])</f>
        <v>7</v>
      </c>
      <c r="F1352" s="6" t="str">
        <f>TEXT(SalesDataTable[[#This Row],[Order Date]],"MMM")</f>
        <v>Jul</v>
      </c>
      <c r="G1352" s="5" t="s">
        <v>40</v>
      </c>
      <c r="H1352" s="5" t="s">
        <v>53</v>
      </c>
      <c r="I1352" s="5" t="s">
        <v>48</v>
      </c>
      <c r="J1352" s="5" t="s">
        <v>33</v>
      </c>
      <c r="K1352" s="5" t="s">
        <v>43</v>
      </c>
      <c r="L1352" s="5" t="s">
        <v>49</v>
      </c>
      <c r="M1352" s="7">
        <v>2</v>
      </c>
      <c r="N1352" s="8">
        <v>193.76</v>
      </c>
      <c r="O1352" s="8">
        <f>SalesDataTable[[#This Row],[Units Sold]]*SalesDataTable[[#This Row],[Unit Price]]</f>
        <v>387.52</v>
      </c>
      <c r="P1352" s="9">
        <v>0.1</v>
      </c>
      <c r="Q1352" s="21">
        <f>SalesDataTable[[#This Row],[Units Sold]]*SalesDataTable[[#This Row],[Unit Price]]*SalesDataTable[[#This Row],[Discount %]]</f>
        <v>38.752000000000002</v>
      </c>
      <c r="R1352" s="8">
        <v>104.66</v>
      </c>
      <c r="S1352" s="8">
        <f t="shared" si="84"/>
        <v>348.76799999999997</v>
      </c>
      <c r="T1352" s="8">
        <f t="shared" si="85"/>
        <v>209.32</v>
      </c>
      <c r="U1352" s="8">
        <f t="shared" si="86"/>
        <v>139.44799999999998</v>
      </c>
      <c r="V1352" s="10">
        <f t="shared" si="87"/>
        <v>0.39983025965684921</v>
      </c>
    </row>
    <row r="1353" spans="1:22" ht="15.6" x14ac:dyDescent="0.3">
      <c r="A1353" s="3">
        <v>1534</v>
      </c>
      <c r="B1353" s="4">
        <v>46216</v>
      </c>
      <c r="C1353" s="5">
        <f>YEAR(SalesDataTable[[#This Row],[Order Date]])</f>
        <v>2026</v>
      </c>
      <c r="D1353" s="6" t="str">
        <f>"Q"&amp;ROUNDUP(MONTH(SalesDataTable[[#This Row],[Order Date]])/3,0)</f>
        <v>Q3</v>
      </c>
      <c r="E1353" s="5">
        <f>MONTH(SalesDataTable[[#This Row],[Order Date]])</f>
        <v>7</v>
      </c>
      <c r="F1353" s="6" t="str">
        <f>TEXT(SalesDataTable[[#This Row],[Order Date]],"MMM")</f>
        <v>Jul</v>
      </c>
      <c r="G1353" s="5" t="s">
        <v>31</v>
      </c>
      <c r="H1353" s="5" t="s">
        <v>72</v>
      </c>
      <c r="I1353" s="5" t="s">
        <v>22</v>
      </c>
      <c r="J1353" s="5" t="s">
        <v>23</v>
      </c>
      <c r="K1353" s="5" t="s">
        <v>29</v>
      </c>
      <c r="L1353" s="5" t="s">
        <v>37</v>
      </c>
      <c r="M1353" s="7">
        <v>2</v>
      </c>
      <c r="N1353" s="8">
        <v>146.09</v>
      </c>
      <c r="O1353" s="8">
        <f>SalesDataTable[[#This Row],[Units Sold]]*SalesDataTable[[#This Row],[Unit Price]]</f>
        <v>292.18</v>
      </c>
      <c r="P1353" s="9">
        <v>0.1</v>
      </c>
      <c r="Q1353" s="21">
        <f>SalesDataTable[[#This Row],[Units Sold]]*SalesDataTable[[#This Row],[Unit Price]]*SalesDataTable[[#This Row],[Discount %]]</f>
        <v>29.218000000000004</v>
      </c>
      <c r="R1353" s="8">
        <v>79.36</v>
      </c>
      <c r="S1353" s="8">
        <f t="shared" si="84"/>
        <v>262.96199999999999</v>
      </c>
      <c r="T1353" s="8">
        <f t="shared" si="85"/>
        <v>158.72</v>
      </c>
      <c r="U1353" s="8">
        <f t="shared" si="86"/>
        <v>104.24199999999999</v>
      </c>
      <c r="V1353" s="10">
        <f t="shared" si="87"/>
        <v>0.39641469109605187</v>
      </c>
    </row>
    <row r="1354" spans="1:22" ht="15.6" x14ac:dyDescent="0.3">
      <c r="A1354" s="3">
        <v>2147</v>
      </c>
      <c r="B1354" s="4">
        <v>46216</v>
      </c>
      <c r="C1354" s="5">
        <f>YEAR(SalesDataTable[[#This Row],[Order Date]])</f>
        <v>2026</v>
      </c>
      <c r="D1354" s="6" t="str">
        <f>"Q"&amp;ROUNDUP(MONTH(SalesDataTable[[#This Row],[Order Date]])/3,0)</f>
        <v>Q3</v>
      </c>
      <c r="E1354" s="5">
        <f>MONTH(SalesDataTable[[#This Row],[Order Date]])</f>
        <v>7</v>
      </c>
      <c r="F1354" s="6" t="str">
        <f>TEXT(SalesDataTable[[#This Row],[Order Date]],"MMM")</f>
        <v>Jul</v>
      </c>
      <c r="G1354" s="5" t="s">
        <v>26</v>
      </c>
      <c r="H1354" s="5" t="s">
        <v>69</v>
      </c>
      <c r="I1354" s="5" t="s">
        <v>39</v>
      </c>
      <c r="J1354" s="5" t="s">
        <v>33</v>
      </c>
      <c r="K1354" s="5" t="s">
        <v>34</v>
      </c>
      <c r="L1354" s="5" t="s">
        <v>64</v>
      </c>
      <c r="M1354" s="7">
        <v>1</v>
      </c>
      <c r="N1354" s="8">
        <v>131.91999999999999</v>
      </c>
      <c r="O1354" s="8">
        <f>SalesDataTable[[#This Row],[Units Sold]]*SalesDataTable[[#This Row],[Unit Price]]</f>
        <v>131.91999999999999</v>
      </c>
      <c r="P1354" s="9">
        <v>0</v>
      </c>
      <c r="Q1354" s="21">
        <f>SalesDataTable[[#This Row],[Units Sold]]*SalesDataTable[[#This Row],[Unit Price]]*SalesDataTable[[#This Row],[Discount %]]</f>
        <v>0</v>
      </c>
      <c r="R1354" s="8">
        <v>66.19</v>
      </c>
      <c r="S1354" s="8">
        <f t="shared" si="84"/>
        <v>131.91999999999999</v>
      </c>
      <c r="T1354" s="8">
        <f t="shared" si="85"/>
        <v>66.19</v>
      </c>
      <c r="U1354" s="8">
        <f t="shared" si="86"/>
        <v>65.72999999999999</v>
      </c>
      <c r="V1354" s="10">
        <f t="shared" si="87"/>
        <v>0.49825651910248631</v>
      </c>
    </row>
    <row r="1355" spans="1:22" ht="15.6" x14ac:dyDescent="0.3">
      <c r="A1355" s="3">
        <v>2385</v>
      </c>
      <c r="B1355" s="4">
        <v>46216</v>
      </c>
      <c r="C1355" s="5">
        <f>YEAR(SalesDataTable[[#This Row],[Order Date]])</f>
        <v>2026</v>
      </c>
      <c r="D1355" s="6" t="str">
        <f>"Q"&amp;ROUNDUP(MONTH(SalesDataTable[[#This Row],[Order Date]])/3,0)</f>
        <v>Q3</v>
      </c>
      <c r="E1355" s="5">
        <f>MONTH(SalesDataTable[[#This Row],[Order Date]])</f>
        <v>7</v>
      </c>
      <c r="F1355" s="6" t="str">
        <f>TEXT(SalesDataTable[[#This Row],[Order Date]],"MMM")</f>
        <v>Jul</v>
      </c>
      <c r="G1355" s="5" t="s">
        <v>26</v>
      </c>
      <c r="H1355" s="5" t="s">
        <v>61</v>
      </c>
      <c r="I1355" s="5" t="s">
        <v>28</v>
      </c>
      <c r="J1355" s="5" t="s">
        <v>36</v>
      </c>
      <c r="K1355" s="5" t="s">
        <v>43</v>
      </c>
      <c r="L1355" s="5" t="s">
        <v>60</v>
      </c>
      <c r="M1355" s="7">
        <v>6</v>
      </c>
      <c r="N1355" s="8">
        <v>83.28</v>
      </c>
      <c r="O1355" s="8">
        <f>SalesDataTable[[#This Row],[Units Sold]]*SalesDataTable[[#This Row],[Unit Price]]</f>
        <v>499.68</v>
      </c>
      <c r="P1355" s="9">
        <v>0.15</v>
      </c>
      <c r="Q1355" s="21">
        <f>SalesDataTable[[#This Row],[Units Sold]]*SalesDataTable[[#This Row],[Unit Price]]*SalesDataTable[[#This Row],[Discount %]]</f>
        <v>74.951999999999998</v>
      </c>
      <c r="R1355" s="8">
        <v>38.76</v>
      </c>
      <c r="S1355" s="8">
        <f t="shared" si="84"/>
        <v>424.72800000000001</v>
      </c>
      <c r="T1355" s="8">
        <f t="shared" si="85"/>
        <v>232.56</v>
      </c>
      <c r="U1355" s="8">
        <f t="shared" si="86"/>
        <v>192.16800000000001</v>
      </c>
      <c r="V1355" s="10">
        <f t="shared" si="87"/>
        <v>0.45244956772334294</v>
      </c>
    </row>
    <row r="1356" spans="1:22" ht="15.6" x14ac:dyDescent="0.3">
      <c r="A1356" s="3">
        <v>2517</v>
      </c>
      <c r="B1356" s="4">
        <v>46216</v>
      </c>
      <c r="C1356" s="5">
        <f>YEAR(SalesDataTable[[#This Row],[Order Date]])</f>
        <v>2026</v>
      </c>
      <c r="D1356" s="6" t="str">
        <f>"Q"&amp;ROUNDUP(MONTH(SalesDataTable[[#This Row],[Order Date]])/3,0)</f>
        <v>Q3</v>
      </c>
      <c r="E1356" s="5">
        <f>MONTH(SalesDataTable[[#This Row],[Order Date]])</f>
        <v>7</v>
      </c>
      <c r="F1356" s="6" t="str">
        <f>TEXT(SalesDataTable[[#This Row],[Order Date]],"MMM")</f>
        <v>Jul</v>
      </c>
      <c r="G1356" s="5" t="s">
        <v>26</v>
      </c>
      <c r="H1356" s="5" t="s">
        <v>47</v>
      </c>
      <c r="I1356" s="5" t="s">
        <v>22</v>
      </c>
      <c r="J1356" s="5" t="s">
        <v>33</v>
      </c>
      <c r="K1356" s="5" t="s">
        <v>34</v>
      </c>
      <c r="L1356" s="5" t="s">
        <v>35</v>
      </c>
      <c r="M1356" s="7">
        <v>1</v>
      </c>
      <c r="N1356" s="8">
        <v>36.479999999999997</v>
      </c>
      <c r="O1356" s="8">
        <f>SalesDataTable[[#This Row],[Units Sold]]*SalesDataTable[[#This Row],[Unit Price]]</f>
        <v>36.479999999999997</v>
      </c>
      <c r="P1356" s="9">
        <v>0.05</v>
      </c>
      <c r="Q1356" s="21">
        <f>SalesDataTable[[#This Row],[Units Sold]]*SalesDataTable[[#This Row],[Unit Price]]*SalesDataTable[[#This Row],[Discount %]]</f>
        <v>1.8239999999999998</v>
      </c>
      <c r="R1356" s="8">
        <v>13.22</v>
      </c>
      <c r="S1356" s="8">
        <f t="shared" si="84"/>
        <v>34.655999999999999</v>
      </c>
      <c r="T1356" s="8">
        <f t="shared" si="85"/>
        <v>13.22</v>
      </c>
      <c r="U1356" s="8">
        <f t="shared" si="86"/>
        <v>21.436</v>
      </c>
      <c r="V1356" s="10">
        <f t="shared" si="87"/>
        <v>0.61853647276084955</v>
      </c>
    </row>
    <row r="1357" spans="1:22" ht="15.6" x14ac:dyDescent="0.3">
      <c r="A1357" s="3">
        <v>2746</v>
      </c>
      <c r="B1357" s="4">
        <v>46216</v>
      </c>
      <c r="C1357" s="5">
        <f>YEAR(SalesDataTable[[#This Row],[Order Date]])</f>
        <v>2026</v>
      </c>
      <c r="D1357" s="6" t="str">
        <f>"Q"&amp;ROUNDUP(MONTH(SalesDataTable[[#This Row],[Order Date]])/3,0)</f>
        <v>Q3</v>
      </c>
      <c r="E1357" s="5">
        <f>MONTH(SalesDataTable[[#This Row],[Order Date]])</f>
        <v>7</v>
      </c>
      <c r="F1357" s="6" t="str">
        <f>TEXT(SalesDataTable[[#This Row],[Order Date]],"MMM")</f>
        <v>Jul</v>
      </c>
      <c r="G1357" s="5" t="s">
        <v>20</v>
      </c>
      <c r="H1357" s="5" t="s">
        <v>21</v>
      </c>
      <c r="I1357" s="5" t="s">
        <v>39</v>
      </c>
      <c r="J1357" s="5" t="s">
        <v>33</v>
      </c>
      <c r="K1357" s="5" t="s">
        <v>29</v>
      </c>
      <c r="L1357" s="5" t="s">
        <v>57</v>
      </c>
      <c r="M1357" s="7">
        <v>3</v>
      </c>
      <c r="N1357" s="8">
        <v>155.44</v>
      </c>
      <c r="O1357" s="8">
        <f>SalesDataTable[[#This Row],[Units Sold]]*SalesDataTable[[#This Row],[Unit Price]]</f>
        <v>466.32</v>
      </c>
      <c r="P1357" s="9">
        <v>0.05</v>
      </c>
      <c r="Q1357" s="21">
        <f>SalesDataTable[[#This Row],[Units Sold]]*SalesDataTable[[#This Row],[Unit Price]]*SalesDataTable[[#This Row],[Discount %]]</f>
        <v>23.316000000000003</v>
      </c>
      <c r="R1357" s="8">
        <v>79.95</v>
      </c>
      <c r="S1357" s="8">
        <f t="shared" si="84"/>
        <v>443.00399999999996</v>
      </c>
      <c r="T1357" s="8">
        <f t="shared" si="85"/>
        <v>239.85000000000002</v>
      </c>
      <c r="U1357" s="8">
        <f t="shared" si="86"/>
        <v>203.15399999999994</v>
      </c>
      <c r="V1357" s="10">
        <f t="shared" si="87"/>
        <v>0.45858276674702703</v>
      </c>
    </row>
    <row r="1358" spans="1:22" ht="15.6" x14ac:dyDescent="0.3">
      <c r="A1358" s="3">
        <v>3297</v>
      </c>
      <c r="B1358" s="4">
        <v>46216</v>
      </c>
      <c r="C1358" s="5">
        <f>YEAR(SalesDataTable[[#This Row],[Order Date]])</f>
        <v>2026</v>
      </c>
      <c r="D1358" s="6" t="str">
        <f>"Q"&amp;ROUNDUP(MONTH(SalesDataTable[[#This Row],[Order Date]])/3,0)</f>
        <v>Q3</v>
      </c>
      <c r="E1358" s="5">
        <f>MONTH(SalesDataTable[[#This Row],[Order Date]])</f>
        <v>7</v>
      </c>
      <c r="F1358" s="6" t="str">
        <f>TEXT(SalesDataTable[[#This Row],[Order Date]],"MMM")</f>
        <v>Jul</v>
      </c>
      <c r="G1358" s="5" t="s">
        <v>20</v>
      </c>
      <c r="H1358" s="5" t="s">
        <v>70</v>
      </c>
      <c r="I1358" s="5" t="s">
        <v>28</v>
      </c>
      <c r="J1358" s="5" t="s">
        <v>23</v>
      </c>
      <c r="K1358" s="5" t="s">
        <v>54</v>
      </c>
      <c r="L1358" s="5" t="s">
        <v>55</v>
      </c>
      <c r="M1358" s="7">
        <v>6</v>
      </c>
      <c r="N1358" s="8">
        <v>40.58</v>
      </c>
      <c r="O1358" s="8">
        <f>SalesDataTable[[#This Row],[Units Sold]]*SalesDataTable[[#This Row],[Unit Price]]</f>
        <v>243.48</v>
      </c>
      <c r="P1358" s="9">
        <v>0.15</v>
      </c>
      <c r="Q1358" s="21">
        <f>SalesDataTable[[#This Row],[Units Sold]]*SalesDataTable[[#This Row],[Unit Price]]*SalesDataTable[[#This Row],[Discount %]]</f>
        <v>36.521999999999998</v>
      </c>
      <c r="R1358" s="8">
        <v>15.06</v>
      </c>
      <c r="S1358" s="8">
        <f t="shared" si="84"/>
        <v>206.958</v>
      </c>
      <c r="T1358" s="8">
        <f t="shared" si="85"/>
        <v>90.36</v>
      </c>
      <c r="U1358" s="8">
        <f t="shared" si="86"/>
        <v>116.598</v>
      </c>
      <c r="V1358" s="10">
        <f t="shared" si="87"/>
        <v>0.5633896732670397</v>
      </c>
    </row>
    <row r="1359" spans="1:22" ht="15.6" x14ac:dyDescent="0.3">
      <c r="A1359" s="3">
        <v>772</v>
      </c>
      <c r="B1359" s="4">
        <v>46217</v>
      </c>
      <c r="C1359" s="5">
        <f>YEAR(SalesDataTable[[#This Row],[Order Date]])</f>
        <v>2026</v>
      </c>
      <c r="D1359" s="6" t="str">
        <f>"Q"&amp;ROUNDUP(MONTH(SalesDataTable[[#This Row],[Order Date]])/3,0)</f>
        <v>Q3</v>
      </c>
      <c r="E1359" s="5">
        <f>MONTH(SalesDataTable[[#This Row],[Order Date]])</f>
        <v>7</v>
      </c>
      <c r="F1359" s="6" t="str">
        <f>TEXT(SalesDataTable[[#This Row],[Order Date]],"MMM")</f>
        <v>Jul</v>
      </c>
      <c r="G1359" s="5" t="s">
        <v>40</v>
      </c>
      <c r="H1359" s="5" t="s">
        <v>67</v>
      </c>
      <c r="I1359" s="5" t="s">
        <v>22</v>
      </c>
      <c r="J1359" s="5" t="s">
        <v>23</v>
      </c>
      <c r="K1359" s="5" t="s">
        <v>24</v>
      </c>
      <c r="L1359" s="5" t="s">
        <v>50</v>
      </c>
      <c r="M1359" s="7">
        <v>2</v>
      </c>
      <c r="N1359" s="8">
        <v>101.03</v>
      </c>
      <c r="O1359" s="8">
        <f>SalesDataTable[[#This Row],[Units Sold]]*SalesDataTable[[#This Row],[Unit Price]]</f>
        <v>202.06</v>
      </c>
      <c r="P1359" s="9">
        <v>0.1</v>
      </c>
      <c r="Q1359" s="21">
        <f>SalesDataTable[[#This Row],[Units Sold]]*SalesDataTable[[#This Row],[Unit Price]]*SalesDataTable[[#This Row],[Discount %]]</f>
        <v>20.206000000000003</v>
      </c>
      <c r="R1359" s="8">
        <v>50.98</v>
      </c>
      <c r="S1359" s="8">
        <f t="shared" si="84"/>
        <v>181.85400000000001</v>
      </c>
      <c r="T1359" s="8">
        <f t="shared" si="85"/>
        <v>101.96</v>
      </c>
      <c r="U1359" s="8">
        <f t="shared" si="86"/>
        <v>79.89400000000002</v>
      </c>
      <c r="V1359" s="10">
        <f t="shared" si="87"/>
        <v>0.43933045190097558</v>
      </c>
    </row>
    <row r="1360" spans="1:22" ht="15.6" x14ac:dyDescent="0.3">
      <c r="A1360" s="3">
        <v>838</v>
      </c>
      <c r="B1360" s="4">
        <v>46217</v>
      </c>
      <c r="C1360" s="5">
        <f>YEAR(SalesDataTable[[#This Row],[Order Date]])</f>
        <v>2026</v>
      </c>
      <c r="D1360" s="6" t="str">
        <f>"Q"&amp;ROUNDUP(MONTH(SalesDataTable[[#This Row],[Order Date]])/3,0)</f>
        <v>Q3</v>
      </c>
      <c r="E1360" s="5">
        <f>MONTH(SalesDataTable[[#This Row],[Order Date]])</f>
        <v>7</v>
      </c>
      <c r="F1360" s="6" t="str">
        <f>TEXT(SalesDataTable[[#This Row],[Order Date]],"MMM")</f>
        <v>Jul</v>
      </c>
      <c r="G1360" s="5" t="s">
        <v>20</v>
      </c>
      <c r="H1360" s="5" t="s">
        <v>56</v>
      </c>
      <c r="I1360" s="5" t="s">
        <v>39</v>
      </c>
      <c r="J1360" s="5" t="s">
        <v>23</v>
      </c>
      <c r="K1360" s="5" t="s">
        <v>43</v>
      </c>
      <c r="L1360" s="5" t="s">
        <v>60</v>
      </c>
      <c r="M1360" s="7">
        <v>1</v>
      </c>
      <c r="N1360" s="8">
        <v>80.150000000000006</v>
      </c>
      <c r="O1360" s="8">
        <f>SalesDataTable[[#This Row],[Units Sold]]*SalesDataTable[[#This Row],[Unit Price]]</f>
        <v>80.150000000000006</v>
      </c>
      <c r="P1360" s="9">
        <v>0.05</v>
      </c>
      <c r="Q1360" s="21">
        <f>SalesDataTable[[#This Row],[Units Sold]]*SalesDataTable[[#This Row],[Unit Price]]*SalesDataTable[[#This Row],[Discount %]]</f>
        <v>4.0075000000000003</v>
      </c>
      <c r="R1360" s="8">
        <v>38.89</v>
      </c>
      <c r="S1360" s="8">
        <f t="shared" si="84"/>
        <v>76.142499999999998</v>
      </c>
      <c r="T1360" s="8">
        <f t="shared" si="85"/>
        <v>38.89</v>
      </c>
      <c r="U1360" s="8">
        <f t="shared" si="86"/>
        <v>37.252499999999998</v>
      </c>
      <c r="V1360" s="10">
        <f t="shared" si="87"/>
        <v>0.48924713530551267</v>
      </c>
    </row>
    <row r="1361" spans="1:22" ht="15.6" x14ac:dyDescent="0.3">
      <c r="A1361" s="3">
        <v>1144</v>
      </c>
      <c r="B1361" s="4">
        <v>46217</v>
      </c>
      <c r="C1361" s="5">
        <f>YEAR(SalesDataTable[[#This Row],[Order Date]])</f>
        <v>2026</v>
      </c>
      <c r="D1361" s="6" t="str">
        <f>"Q"&amp;ROUNDUP(MONTH(SalesDataTable[[#This Row],[Order Date]])/3,0)</f>
        <v>Q3</v>
      </c>
      <c r="E1361" s="5">
        <f>MONTH(SalesDataTable[[#This Row],[Order Date]])</f>
        <v>7</v>
      </c>
      <c r="F1361" s="6" t="str">
        <f>TEXT(SalesDataTable[[#This Row],[Order Date]],"MMM")</f>
        <v>Jul</v>
      </c>
      <c r="G1361" s="5" t="s">
        <v>31</v>
      </c>
      <c r="H1361" s="5" t="s">
        <v>32</v>
      </c>
      <c r="I1361" s="5" t="s">
        <v>39</v>
      </c>
      <c r="J1361" s="5" t="s">
        <v>33</v>
      </c>
      <c r="K1361" s="5" t="s">
        <v>43</v>
      </c>
      <c r="L1361" s="5" t="s">
        <v>60</v>
      </c>
      <c r="M1361" s="7">
        <v>1</v>
      </c>
      <c r="N1361" s="8">
        <v>83.74</v>
      </c>
      <c r="O1361" s="8">
        <f>SalesDataTable[[#This Row],[Units Sold]]*SalesDataTable[[#This Row],[Unit Price]]</f>
        <v>83.74</v>
      </c>
      <c r="P1361" s="9">
        <v>0</v>
      </c>
      <c r="Q1361" s="21">
        <f>SalesDataTable[[#This Row],[Units Sold]]*SalesDataTable[[#This Row],[Unit Price]]*SalesDataTable[[#This Row],[Discount %]]</f>
        <v>0</v>
      </c>
      <c r="R1361" s="8">
        <v>38.96</v>
      </c>
      <c r="S1361" s="8">
        <f t="shared" si="84"/>
        <v>83.74</v>
      </c>
      <c r="T1361" s="8">
        <f t="shared" si="85"/>
        <v>38.96</v>
      </c>
      <c r="U1361" s="8">
        <f t="shared" si="86"/>
        <v>44.779999999999994</v>
      </c>
      <c r="V1361" s="10">
        <f t="shared" si="87"/>
        <v>0.53475041796035339</v>
      </c>
    </row>
    <row r="1362" spans="1:22" ht="15.6" x14ac:dyDescent="0.3">
      <c r="A1362" s="3">
        <v>1686</v>
      </c>
      <c r="B1362" s="4">
        <v>46217</v>
      </c>
      <c r="C1362" s="5">
        <f>YEAR(SalesDataTable[[#This Row],[Order Date]])</f>
        <v>2026</v>
      </c>
      <c r="D1362" s="6" t="str">
        <f>"Q"&amp;ROUNDUP(MONTH(SalesDataTable[[#This Row],[Order Date]])/3,0)</f>
        <v>Q3</v>
      </c>
      <c r="E1362" s="5">
        <f>MONTH(SalesDataTable[[#This Row],[Order Date]])</f>
        <v>7</v>
      </c>
      <c r="F1362" s="6" t="str">
        <f>TEXT(SalesDataTable[[#This Row],[Order Date]],"MMM")</f>
        <v>Jul</v>
      </c>
      <c r="G1362" s="5" t="s">
        <v>31</v>
      </c>
      <c r="H1362" s="5" t="s">
        <v>45</v>
      </c>
      <c r="I1362" s="5" t="s">
        <v>28</v>
      </c>
      <c r="J1362" s="5" t="s">
        <v>23</v>
      </c>
      <c r="K1362" s="5" t="s">
        <v>34</v>
      </c>
      <c r="L1362" s="5" t="s">
        <v>35</v>
      </c>
      <c r="M1362" s="7">
        <v>8</v>
      </c>
      <c r="N1362" s="8">
        <v>35.75</v>
      </c>
      <c r="O1362" s="8">
        <f>SalesDataTable[[#This Row],[Units Sold]]*SalesDataTable[[#This Row],[Unit Price]]</f>
        <v>286</v>
      </c>
      <c r="P1362" s="9">
        <v>0.15</v>
      </c>
      <c r="Q1362" s="21">
        <f>SalesDataTable[[#This Row],[Units Sold]]*SalesDataTable[[#This Row],[Unit Price]]*SalesDataTable[[#This Row],[Discount %]]</f>
        <v>42.9</v>
      </c>
      <c r="R1362" s="8">
        <v>13.56</v>
      </c>
      <c r="S1362" s="8">
        <f t="shared" si="84"/>
        <v>243.1</v>
      </c>
      <c r="T1362" s="8">
        <f t="shared" si="85"/>
        <v>108.48</v>
      </c>
      <c r="U1362" s="8">
        <f t="shared" si="86"/>
        <v>134.62</v>
      </c>
      <c r="V1362" s="10">
        <f t="shared" si="87"/>
        <v>0.55376388317564795</v>
      </c>
    </row>
    <row r="1363" spans="1:22" ht="15.6" x14ac:dyDescent="0.3">
      <c r="A1363" s="3">
        <v>2823</v>
      </c>
      <c r="B1363" s="4">
        <v>46217</v>
      </c>
      <c r="C1363" s="5">
        <f>YEAR(SalesDataTable[[#This Row],[Order Date]])</f>
        <v>2026</v>
      </c>
      <c r="D1363" s="6" t="str">
        <f>"Q"&amp;ROUNDUP(MONTH(SalesDataTable[[#This Row],[Order Date]])/3,0)</f>
        <v>Q3</v>
      </c>
      <c r="E1363" s="5">
        <f>MONTH(SalesDataTable[[#This Row],[Order Date]])</f>
        <v>7</v>
      </c>
      <c r="F1363" s="6" t="str">
        <f>TEXT(SalesDataTable[[#This Row],[Order Date]],"MMM")</f>
        <v>Jul</v>
      </c>
      <c r="G1363" s="5" t="s">
        <v>20</v>
      </c>
      <c r="H1363" s="5" t="s">
        <v>70</v>
      </c>
      <c r="I1363" s="5" t="s">
        <v>22</v>
      </c>
      <c r="J1363" s="5" t="s">
        <v>33</v>
      </c>
      <c r="K1363" s="5" t="s">
        <v>24</v>
      </c>
      <c r="L1363" s="5" t="s">
        <v>25</v>
      </c>
      <c r="M1363" s="7">
        <v>3</v>
      </c>
      <c r="N1363" s="8">
        <v>81.39</v>
      </c>
      <c r="O1363" s="8">
        <f>SalesDataTable[[#This Row],[Units Sold]]*SalesDataTable[[#This Row],[Unit Price]]</f>
        <v>244.17000000000002</v>
      </c>
      <c r="P1363" s="9">
        <v>0</v>
      </c>
      <c r="Q1363" s="21">
        <f>SalesDataTable[[#This Row],[Units Sold]]*SalesDataTable[[#This Row],[Unit Price]]*SalesDataTable[[#This Row],[Discount %]]</f>
        <v>0</v>
      </c>
      <c r="R1363" s="8">
        <v>43.54</v>
      </c>
      <c r="S1363" s="8">
        <f t="shared" si="84"/>
        <v>244.17000000000002</v>
      </c>
      <c r="T1363" s="8">
        <f t="shared" si="85"/>
        <v>130.62</v>
      </c>
      <c r="U1363" s="8">
        <f t="shared" si="86"/>
        <v>113.55000000000001</v>
      </c>
      <c r="V1363" s="10">
        <f t="shared" si="87"/>
        <v>0.46504484580415284</v>
      </c>
    </row>
    <row r="1364" spans="1:22" ht="15.6" x14ac:dyDescent="0.3">
      <c r="A1364" s="3">
        <v>2883</v>
      </c>
      <c r="B1364" s="4">
        <v>46217</v>
      </c>
      <c r="C1364" s="5">
        <f>YEAR(SalesDataTable[[#This Row],[Order Date]])</f>
        <v>2026</v>
      </c>
      <c r="D1364" s="6" t="str">
        <f>"Q"&amp;ROUNDUP(MONTH(SalesDataTable[[#This Row],[Order Date]])/3,0)</f>
        <v>Q3</v>
      </c>
      <c r="E1364" s="5">
        <f>MONTH(SalesDataTable[[#This Row],[Order Date]])</f>
        <v>7</v>
      </c>
      <c r="F1364" s="6" t="str">
        <f>TEXT(SalesDataTable[[#This Row],[Order Date]],"MMM")</f>
        <v>Jul</v>
      </c>
      <c r="G1364" s="5" t="s">
        <v>31</v>
      </c>
      <c r="H1364" s="5" t="s">
        <v>59</v>
      </c>
      <c r="I1364" s="5" t="s">
        <v>48</v>
      </c>
      <c r="J1364" s="5" t="s">
        <v>33</v>
      </c>
      <c r="K1364" s="5" t="s">
        <v>34</v>
      </c>
      <c r="L1364" s="5" t="s">
        <v>35</v>
      </c>
      <c r="M1364" s="7">
        <v>1</v>
      </c>
      <c r="N1364" s="8">
        <v>36.799999999999997</v>
      </c>
      <c r="O1364" s="8">
        <f>SalesDataTable[[#This Row],[Units Sold]]*SalesDataTable[[#This Row],[Unit Price]]</f>
        <v>36.799999999999997</v>
      </c>
      <c r="P1364" s="9">
        <v>0</v>
      </c>
      <c r="Q1364" s="21">
        <f>SalesDataTable[[#This Row],[Units Sold]]*SalesDataTable[[#This Row],[Unit Price]]*SalesDataTable[[#This Row],[Discount %]]</f>
        <v>0</v>
      </c>
      <c r="R1364" s="8">
        <v>13.91</v>
      </c>
      <c r="S1364" s="8">
        <f t="shared" si="84"/>
        <v>36.799999999999997</v>
      </c>
      <c r="T1364" s="8">
        <f t="shared" si="85"/>
        <v>13.91</v>
      </c>
      <c r="U1364" s="8">
        <f t="shared" si="86"/>
        <v>22.889999999999997</v>
      </c>
      <c r="V1364" s="10">
        <f t="shared" si="87"/>
        <v>0.62201086956521734</v>
      </c>
    </row>
    <row r="1365" spans="1:22" ht="15.6" x14ac:dyDescent="0.3">
      <c r="A1365" s="3">
        <v>3259</v>
      </c>
      <c r="B1365" s="4">
        <v>46217</v>
      </c>
      <c r="C1365" s="5">
        <f>YEAR(SalesDataTable[[#This Row],[Order Date]])</f>
        <v>2026</v>
      </c>
      <c r="D1365" s="6" t="str">
        <f>"Q"&amp;ROUNDUP(MONTH(SalesDataTable[[#This Row],[Order Date]])/3,0)</f>
        <v>Q3</v>
      </c>
      <c r="E1365" s="5">
        <f>MONTH(SalesDataTable[[#This Row],[Order Date]])</f>
        <v>7</v>
      </c>
      <c r="F1365" s="6" t="str">
        <f>TEXT(SalesDataTable[[#This Row],[Order Date]],"MMM")</f>
        <v>Jul</v>
      </c>
      <c r="G1365" s="5" t="s">
        <v>31</v>
      </c>
      <c r="H1365" s="5" t="s">
        <v>72</v>
      </c>
      <c r="I1365" s="5" t="s">
        <v>28</v>
      </c>
      <c r="J1365" s="5" t="s">
        <v>23</v>
      </c>
      <c r="K1365" s="5" t="s">
        <v>43</v>
      </c>
      <c r="L1365" s="5" t="s">
        <v>49</v>
      </c>
      <c r="M1365" s="7">
        <v>6</v>
      </c>
      <c r="N1365" s="8">
        <v>194.15</v>
      </c>
      <c r="O1365" s="8">
        <f>SalesDataTable[[#This Row],[Units Sold]]*SalesDataTable[[#This Row],[Unit Price]]</f>
        <v>1164.9000000000001</v>
      </c>
      <c r="P1365" s="9">
        <v>0.1</v>
      </c>
      <c r="Q1365" s="21">
        <f>SalesDataTable[[#This Row],[Units Sold]]*SalesDataTable[[#This Row],[Unit Price]]*SalesDataTable[[#This Row],[Discount %]]</f>
        <v>116.49000000000001</v>
      </c>
      <c r="R1365" s="8">
        <v>105.12</v>
      </c>
      <c r="S1365" s="8">
        <f t="shared" si="84"/>
        <v>1048.4100000000001</v>
      </c>
      <c r="T1365" s="8">
        <f t="shared" si="85"/>
        <v>630.72</v>
      </c>
      <c r="U1365" s="8">
        <f t="shared" si="86"/>
        <v>417.69000000000005</v>
      </c>
      <c r="V1365" s="10">
        <f t="shared" si="87"/>
        <v>0.3984032964202936</v>
      </c>
    </row>
    <row r="1366" spans="1:22" ht="15.6" x14ac:dyDescent="0.3">
      <c r="A1366" s="3">
        <v>3709</v>
      </c>
      <c r="B1366" s="4">
        <v>46217</v>
      </c>
      <c r="C1366" s="5">
        <f>YEAR(SalesDataTable[[#This Row],[Order Date]])</f>
        <v>2026</v>
      </c>
      <c r="D1366" s="6" t="str">
        <f>"Q"&amp;ROUNDUP(MONTH(SalesDataTable[[#This Row],[Order Date]])/3,0)</f>
        <v>Q3</v>
      </c>
      <c r="E1366" s="5">
        <f>MONTH(SalesDataTable[[#This Row],[Order Date]])</f>
        <v>7</v>
      </c>
      <c r="F1366" s="6" t="str">
        <f>TEXT(SalesDataTable[[#This Row],[Order Date]],"MMM")</f>
        <v>Jul</v>
      </c>
      <c r="G1366" s="5" t="s">
        <v>20</v>
      </c>
      <c r="H1366" s="5" t="s">
        <v>56</v>
      </c>
      <c r="I1366" s="5" t="s">
        <v>22</v>
      </c>
      <c r="J1366" s="5" t="s">
        <v>33</v>
      </c>
      <c r="K1366" s="5" t="s">
        <v>54</v>
      </c>
      <c r="L1366" s="5" t="s">
        <v>65</v>
      </c>
      <c r="M1366" s="7">
        <v>1</v>
      </c>
      <c r="N1366" s="8">
        <v>50.94</v>
      </c>
      <c r="O1366" s="8">
        <f>SalesDataTable[[#This Row],[Units Sold]]*SalesDataTable[[#This Row],[Unit Price]]</f>
        <v>50.94</v>
      </c>
      <c r="P1366" s="9">
        <v>0</v>
      </c>
      <c r="Q1366" s="21">
        <f>SalesDataTable[[#This Row],[Units Sold]]*SalesDataTable[[#This Row],[Unit Price]]*SalesDataTable[[#This Row],[Discount %]]</f>
        <v>0</v>
      </c>
      <c r="R1366" s="8">
        <v>22.28</v>
      </c>
      <c r="S1366" s="8">
        <f t="shared" si="84"/>
        <v>50.94</v>
      </c>
      <c r="T1366" s="8">
        <f t="shared" si="85"/>
        <v>22.28</v>
      </c>
      <c r="U1366" s="8">
        <f t="shared" si="86"/>
        <v>28.659999999999997</v>
      </c>
      <c r="V1366" s="10">
        <f t="shared" si="87"/>
        <v>0.5626226933647428</v>
      </c>
    </row>
    <row r="1367" spans="1:22" ht="15.6" x14ac:dyDescent="0.3">
      <c r="A1367" s="3">
        <v>61</v>
      </c>
      <c r="B1367" s="4">
        <v>46218</v>
      </c>
      <c r="C1367" s="5">
        <f>YEAR(SalesDataTable[[#This Row],[Order Date]])</f>
        <v>2026</v>
      </c>
      <c r="D1367" s="6" t="str">
        <f>"Q"&amp;ROUNDUP(MONTH(SalesDataTable[[#This Row],[Order Date]])/3,0)</f>
        <v>Q3</v>
      </c>
      <c r="E1367" s="5">
        <f>MONTH(SalesDataTable[[#This Row],[Order Date]])</f>
        <v>7</v>
      </c>
      <c r="F1367" s="6" t="str">
        <f>TEXT(SalesDataTable[[#This Row],[Order Date]],"MMM")</f>
        <v>Jul</v>
      </c>
      <c r="G1367" s="5" t="s">
        <v>40</v>
      </c>
      <c r="H1367" s="5" t="s">
        <v>53</v>
      </c>
      <c r="I1367" s="5" t="s">
        <v>22</v>
      </c>
      <c r="J1367" s="5" t="s">
        <v>23</v>
      </c>
      <c r="K1367" s="5" t="s">
        <v>54</v>
      </c>
      <c r="L1367" s="5" t="s">
        <v>58</v>
      </c>
      <c r="M1367" s="7">
        <v>2</v>
      </c>
      <c r="N1367" s="8">
        <v>125.89</v>
      </c>
      <c r="O1367" s="8">
        <f>SalesDataTable[[#This Row],[Units Sold]]*SalesDataTable[[#This Row],[Unit Price]]</f>
        <v>251.78</v>
      </c>
      <c r="P1367" s="9">
        <v>0</v>
      </c>
      <c r="Q1367" s="21">
        <f>SalesDataTable[[#This Row],[Units Sold]]*SalesDataTable[[#This Row],[Unit Price]]*SalesDataTable[[#This Row],[Discount %]]</f>
        <v>0</v>
      </c>
      <c r="R1367" s="8">
        <v>70.8</v>
      </c>
      <c r="S1367" s="8">
        <f t="shared" si="84"/>
        <v>251.78</v>
      </c>
      <c r="T1367" s="8">
        <f t="shared" si="85"/>
        <v>141.6</v>
      </c>
      <c r="U1367" s="8">
        <f t="shared" si="86"/>
        <v>110.18</v>
      </c>
      <c r="V1367" s="10">
        <f t="shared" si="87"/>
        <v>0.43760425768528083</v>
      </c>
    </row>
    <row r="1368" spans="1:22" ht="15.6" x14ac:dyDescent="0.3">
      <c r="A1368" s="3">
        <v>357</v>
      </c>
      <c r="B1368" s="4">
        <v>46218</v>
      </c>
      <c r="C1368" s="5">
        <f>YEAR(SalesDataTable[[#This Row],[Order Date]])</f>
        <v>2026</v>
      </c>
      <c r="D1368" s="6" t="str">
        <f>"Q"&amp;ROUNDUP(MONTH(SalesDataTable[[#This Row],[Order Date]])/3,0)</f>
        <v>Q3</v>
      </c>
      <c r="E1368" s="5">
        <f>MONTH(SalesDataTable[[#This Row],[Order Date]])</f>
        <v>7</v>
      </c>
      <c r="F1368" s="6" t="str">
        <f>TEXT(SalesDataTable[[#This Row],[Order Date]],"MMM")</f>
        <v>Jul</v>
      </c>
      <c r="G1368" s="5" t="s">
        <v>20</v>
      </c>
      <c r="H1368" s="5" t="s">
        <v>56</v>
      </c>
      <c r="I1368" s="5" t="s">
        <v>22</v>
      </c>
      <c r="J1368" s="5" t="s">
        <v>33</v>
      </c>
      <c r="K1368" s="5" t="s">
        <v>54</v>
      </c>
      <c r="L1368" s="5" t="s">
        <v>65</v>
      </c>
      <c r="M1368" s="7">
        <v>2</v>
      </c>
      <c r="N1368" s="8">
        <v>51.9</v>
      </c>
      <c r="O1368" s="8">
        <f>SalesDataTable[[#This Row],[Units Sold]]*SalesDataTable[[#This Row],[Unit Price]]</f>
        <v>103.8</v>
      </c>
      <c r="P1368" s="9">
        <v>0</v>
      </c>
      <c r="Q1368" s="21">
        <f>SalesDataTable[[#This Row],[Units Sold]]*SalesDataTable[[#This Row],[Unit Price]]*SalesDataTable[[#This Row],[Discount %]]</f>
        <v>0</v>
      </c>
      <c r="R1368" s="8">
        <v>21.82</v>
      </c>
      <c r="S1368" s="8">
        <f t="shared" si="84"/>
        <v>103.8</v>
      </c>
      <c r="T1368" s="8">
        <f t="shared" si="85"/>
        <v>43.64</v>
      </c>
      <c r="U1368" s="8">
        <f t="shared" si="86"/>
        <v>60.16</v>
      </c>
      <c r="V1368" s="10">
        <f t="shared" si="87"/>
        <v>0.57957610789980729</v>
      </c>
    </row>
    <row r="1369" spans="1:22" ht="15.6" x14ac:dyDescent="0.3">
      <c r="A1369" s="3">
        <v>1607</v>
      </c>
      <c r="B1369" s="4">
        <v>46218</v>
      </c>
      <c r="C1369" s="5">
        <f>YEAR(SalesDataTable[[#This Row],[Order Date]])</f>
        <v>2026</v>
      </c>
      <c r="D1369" s="6" t="str">
        <f>"Q"&amp;ROUNDUP(MONTH(SalesDataTable[[#This Row],[Order Date]])/3,0)</f>
        <v>Q3</v>
      </c>
      <c r="E1369" s="5">
        <f>MONTH(SalesDataTable[[#This Row],[Order Date]])</f>
        <v>7</v>
      </c>
      <c r="F1369" s="6" t="str">
        <f>TEXT(SalesDataTable[[#This Row],[Order Date]],"MMM")</f>
        <v>Jul</v>
      </c>
      <c r="G1369" s="5" t="s">
        <v>20</v>
      </c>
      <c r="H1369" s="5" t="s">
        <v>21</v>
      </c>
      <c r="I1369" s="5" t="s">
        <v>39</v>
      </c>
      <c r="J1369" s="5" t="s">
        <v>33</v>
      </c>
      <c r="K1369" s="5" t="s">
        <v>54</v>
      </c>
      <c r="L1369" s="5" t="s">
        <v>55</v>
      </c>
      <c r="M1369" s="7">
        <v>2</v>
      </c>
      <c r="N1369" s="8">
        <v>39.75</v>
      </c>
      <c r="O1369" s="8">
        <f>SalesDataTable[[#This Row],[Units Sold]]*SalesDataTable[[#This Row],[Unit Price]]</f>
        <v>79.5</v>
      </c>
      <c r="P1369" s="9">
        <v>0</v>
      </c>
      <c r="Q1369" s="21">
        <f>SalesDataTable[[#This Row],[Units Sold]]*SalesDataTable[[#This Row],[Unit Price]]*SalesDataTable[[#This Row],[Discount %]]</f>
        <v>0</v>
      </c>
      <c r="R1369" s="8">
        <v>14.78</v>
      </c>
      <c r="S1369" s="8">
        <f t="shared" si="84"/>
        <v>79.5</v>
      </c>
      <c r="T1369" s="8">
        <f t="shared" si="85"/>
        <v>29.56</v>
      </c>
      <c r="U1369" s="8">
        <f t="shared" si="86"/>
        <v>49.94</v>
      </c>
      <c r="V1369" s="10">
        <f t="shared" si="87"/>
        <v>0.62817610062893081</v>
      </c>
    </row>
    <row r="1370" spans="1:22" ht="15.6" x14ac:dyDescent="0.3">
      <c r="A1370" s="3">
        <v>3295</v>
      </c>
      <c r="B1370" s="4">
        <v>46218</v>
      </c>
      <c r="C1370" s="5">
        <f>YEAR(SalesDataTable[[#This Row],[Order Date]])</f>
        <v>2026</v>
      </c>
      <c r="D1370" s="6" t="str">
        <f>"Q"&amp;ROUNDUP(MONTH(SalesDataTable[[#This Row],[Order Date]])/3,0)</f>
        <v>Q3</v>
      </c>
      <c r="E1370" s="5">
        <f>MONTH(SalesDataTable[[#This Row],[Order Date]])</f>
        <v>7</v>
      </c>
      <c r="F1370" s="6" t="str">
        <f>TEXT(SalesDataTable[[#This Row],[Order Date]],"MMM")</f>
        <v>Jul</v>
      </c>
      <c r="G1370" s="5" t="s">
        <v>26</v>
      </c>
      <c r="H1370" s="5" t="s">
        <v>63</v>
      </c>
      <c r="I1370" s="5" t="s">
        <v>48</v>
      </c>
      <c r="J1370" s="5" t="s">
        <v>23</v>
      </c>
      <c r="K1370" s="5" t="s">
        <v>29</v>
      </c>
      <c r="L1370" s="5" t="s">
        <v>30</v>
      </c>
      <c r="M1370" s="7">
        <v>1</v>
      </c>
      <c r="N1370" s="8">
        <v>93.46</v>
      </c>
      <c r="O1370" s="8">
        <f>SalesDataTable[[#This Row],[Units Sold]]*SalesDataTable[[#This Row],[Unit Price]]</f>
        <v>93.46</v>
      </c>
      <c r="P1370" s="9">
        <v>0.15</v>
      </c>
      <c r="Q1370" s="21">
        <f>SalesDataTable[[#This Row],[Units Sold]]*SalesDataTable[[#This Row],[Unit Price]]*SalesDataTable[[#This Row],[Discount %]]</f>
        <v>14.018999999999998</v>
      </c>
      <c r="R1370" s="8">
        <v>46.65</v>
      </c>
      <c r="S1370" s="8">
        <f t="shared" si="84"/>
        <v>79.440999999999988</v>
      </c>
      <c r="T1370" s="8">
        <f t="shared" si="85"/>
        <v>46.65</v>
      </c>
      <c r="U1370" s="8">
        <f t="shared" si="86"/>
        <v>32.79099999999999</v>
      </c>
      <c r="V1370" s="10">
        <f t="shared" si="87"/>
        <v>0.41277174255107557</v>
      </c>
    </row>
    <row r="1371" spans="1:22" ht="15.6" x14ac:dyDescent="0.3">
      <c r="A1371" s="3">
        <v>4048</v>
      </c>
      <c r="B1371" s="4">
        <v>46218</v>
      </c>
      <c r="C1371" s="5">
        <f>YEAR(SalesDataTable[[#This Row],[Order Date]])</f>
        <v>2026</v>
      </c>
      <c r="D1371" s="6" t="str">
        <f>"Q"&amp;ROUNDUP(MONTH(SalesDataTable[[#This Row],[Order Date]])/3,0)</f>
        <v>Q3</v>
      </c>
      <c r="E1371" s="5">
        <f>MONTH(SalesDataTable[[#This Row],[Order Date]])</f>
        <v>7</v>
      </c>
      <c r="F1371" s="6" t="str">
        <f>TEXT(SalesDataTable[[#This Row],[Order Date]],"MMM")</f>
        <v>Jul</v>
      </c>
      <c r="G1371" s="5" t="s">
        <v>40</v>
      </c>
      <c r="H1371" s="5" t="s">
        <v>67</v>
      </c>
      <c r="I1371" s="5" t="s">
        <v>28</v>
      </c>
      <c r="J1371" s="5" t="s">
        <v>36</v>
      </c>
      <c r="K1371" s="5" t="s">
        <v>24</v>
      </c>
      <c r="L1371" s="5" t="s">
        <v>25</v>
      </c>
      <c r="M1371" s="7">
        <v>3</v>
      </c>
      <c r="N1371" s="8">
        <v>82.79</v>
      </c>
      <c r="O1371" s="8">
        <f>SalesDataTable[[#This Row],[Units Sold]]*SalesDataTable[[#This Row],[Unit Price]]</f>
        <v>248.37</v>
      </c>
      <c r="P1371" s="9">
        <v>0.1</v>
      </c>
      <c r="Q1371" s="21">
        <f>SalesDataTable[[#This Row],[Units Sold]]*SalesDataTable[[#This Row],[Unit Price]]*SalesDataTable[[#This Row],[Discount %]]</f>
        <v>24.837000000000003</v>
      </c>
      <c r="R1371" s="8">
        <v>43.07</v>
      </c>
      <c r="S1371" s="8">
        <f t="shared" si="84"/>
        <v>223.53300000000002</v>
      </c>
      <c r="T1371" s="8">
        <f t="shared" si="85"/>
        <v>129.21</v>
      </c>
      <c r="U1371" s="8">
        <f t="shared" si="86"/>
        <v>94.323000000000008</v>
      </c>
      <c r="V1371" s="10">
        <f t="shared" si="87"/>
        <v>0.42196454214813922</v>
      </c>
    </row>
    <row r="1372" spans="1:22" ht="15.6" x14ac:dyDescent="0.3">
      <c r="A1372" s="3">
        <v>4424</v>
      </c>
      <c r="B1372" s="4">
        <v>46218</v>
      </c>
      <c r="C1372" s="5">
        <f>YEAR(SalesDataTable[[#This Row],[Order Date]])</f>
        <v>2026</v>
      </c>
      <c r="D1372" s="6" t="str">
        <f>"Q"&amp;ROUNDUP(MONTH(SalesDataTable[[#This Row],[Order Date]])/3,0)</f>
        <v>Q3</v>
      </c>
      <c r="E1372" s="5">
        <f>MONTH(SalesDataTable[[#This Row],[Order Date]])</f>
        <v>7</v>
      </c>
      <c r="F1372" s="6" t="str">
        <f>TEXT(SalesDataTable[[#This Row],[Order Date]],"MMM")</f>
        <v>Jul</v>
      </c>
      <c r="G1372" s="5" t="s">
        <v>31</v>
      </c>
      <c r="H1372" s="5" t="s">
        <v>32</v>
      </c>
      <c r="I1372" s="5" t="s">
        <v>39</v>
      </c>
      <c r="J1372" s="5" t="s">
        <v>36</v>
      </c>
      <c r="K1372" s="5" t="s">
        <v>29</v>
      </c>
      <c r="L1372" s="5" t="s">
        <v>30</v>
      </c>
      <c r="M1372" s="7">
        <v>1</v>
      </c>
      <c r="N1372" s="8">
        <v>92.54</v>
      </c>
      <c r="O1372" s="8">
        <f>SalesDataTable[[#This Row],[Units Sold]]*SalesDataTable[[#This Row],[Unit Price]]</f>
        <v>92.54</v>
      </c>
      <c r="P1372" s="9">
        <v>0</v>
      </c>
      <c r="Q1372" s="21">
        <f>SalesDataTable[[#This Row],[Units Sold]]*SalesDataTable[[#This Row],[Unit Price]]*SalesDataTable[[#This Row],[Discount %]]</f>
        <v>0</v>
      </c>
      <c r="R1372" s="8">
        <v>44.48</v>
      </c>
      <c r="S1372" s="8">
        <f t="shared" si="84"/>
        <v>92.54</v>
      </c>
      <c r="T1372" s="8">
        <f t="shared" si="85"/>
        <v>44.48</v>
      </c>
      <c r="U1372" s="8">
        <f t="shared" si="86"/>
        <v>48.060000000000009</v>
      </c>
      <c r="V1372" s="10">
        <f t="shared" si="87"/>
        <v>0.51934298681651181</v>
      </c>
    </row>
    <row r="1373" spans="1:22" ht="15.6" x14ac:dyDescent="0.3">
      <c r="A1373" s="3">
        <v>4732</v>
      </c>
      <c r="B1373" s="4">
        <v>46218</v>
      </c>
      <c r="C1373" s="5">
        <f>YEAR(SalesDataTable[[#This Row],[Order Date]])</f>
        <v>2026</v>
      </c>
      <c r="D1373" s="6" t="str">
        <f>"Q"&amp;ROUNDUP(MONTH(SalesDataTable[[#This Row],[Order Date]])/3,0)</f>
        <v>Q3</v>
      </c>
      <c r="E1373" s="5">
        <f>MONTH(SalesDataTable[[#This Row],[Order Date]])</f>
        <v>7</v>
      </c>
      <c r="F1373" s="6" t="str">
        <f>TEXT(SalesDataTable[[#This Row],[Order Date]],"MMM")</f>
        <v>Jul</v>
      </c>
      <c r="G1373" s="5" t="s">
        <v>26</v>
      </c>
      <c r="H1373" s="5" t="s">
        <v>69</v>
      </c>
      <c r="I1373" s="5" t="s">
        <v>39</v>
      </c>
      <c r="J1373" s="5" t="s">
        <v>33</v>
      </c>
      <c r="K1373" s="5" t="s">
        <v>34</v>
      </c>
      <c r="L1373" s="5" t="s">
        <v>52</v>
      </c>
      <c r="M1373" s="7">
        <v>1</v>
      </c>
      <c r="N1373" s="8">
        <v>46.53</v>
      </c>
      <c r="O1373" s="8">
        <f>SalesDataTable[[#This Row],[Units Sold]]*SalesDataTable[[#This Row],[Unit Price]]</f>
        <v>46.53</v>
      </c>
      <c r="P1373" s="9">
        <v>0</v>
      </c>
      <c r="Q1373" s="21">
        <f>SalesDataTable[[#This Row],[Units Sold]]*SalesDataTable[[#This Row],[Unit Price]]*SalesDataTable[[#This Row],[Discount %]]</f>
        <v>0</v>
      </c>
      <c r="R1373" s="8">
        <v>18.829999999999998</v>
      </c>
      <c r="S1373" s="8">
        <f t="shared" si="84"/>
        <v>46.53</v>
      </c>
      <c r="T1373" s="8">
        <f t="shared" si="85"/>
        <v>18.829999999999998</v>
      </c>
      <c r="U1373" s="8">
        <f t="shared" si="86"/>
        <v>27.700000000000003</v>
      </c>
      <c r="V1373" s="10">
        <f t="shared" si="87"/>
        <v>0.59531485063399958</v>
      </c>
    </row>
    <row r="1374" spans="1:22" ht="15.6" x14ac:dyDescent="0.3">
      <c r="A1374" s="3">
        <v>194</v>
      </c>
      <c r="B1374" s="4">
        <v>46219</v>
      </c>
      <c r="C1374" s="5">
        <f>YEAR(SalesDataTable[[#This Row],[Order Date]])</f>
        <v>2026</v>
      </c>
      <c r="D1374" s="6" t="str">
        <f>"Q"&amp;ROUNDUP(MONTH(SalesDataTable[[#This Row],[Order Date]])/3,0)</f>
        <v>Q3</v>
      </c>
      <c r="E1374" s="5">
        <f>MONTH(SalesDataTable[[#This Row],[Order Date]])</f>
        <v>7</v>
      </c>
      <c r="F1374" s="6" t="str">
        <f>TEXT(SalesDataTable[[#This Row],[Order Date]],"MMM")</f>
        <v>Jul</v>
      </c>
      <c r="G1374" s="5" t="s">
        <v>26</v>
      </c>
      <c r="H1374" s="5" t="s">
        <v>63</v>
      </c>
      <c r="I1374" s="5" t="s">
        <v>22</v>
      </c>
      <c r="J1374" s="5" t="s">
        <v>23</v>
      </c>
      <c r="K1374" s="5" t="s">
        <v>24</v>
      </c>
      <c r="L1374" s="5" t="s">
        <v>42</v>
      </c>
      <c r="M1374" s="7">
        <v>2</v>
      </c>
      <c r="N1374" s="8">
        <v>49.69</v>
      </c>
      <c r="O1374" s="8">
        <f>SalesDataTable[[#This Row],[Units Sold]]*SalesDataTable[[#This Row],[Unit Price]]</f>
        <v>99.38</v>
      </c>
      <c r="P1374" s="9">
        <v>0</v>
      </c>
      <c r="Q1374" s="21">
        <f>SalesDataTable[[#This Row],[Units Sold]]*SalesDataTable[[#This Row],[Unit Price]]*SalesDataTable[[#This Row],[Discount %]]</f>
        <v>0</v>
      </c>
      <c r="R1374" s="8">
        <v>21.97</v>
      </c>
      <c r="S1374" s="8">
        <f t="shared" si="84"/>
        <v>99.38</v>
      </c>
      <c r="T1374" s="8">
        <f t="shared" si="85"/>
        <v>43.94</v>
      </c>
      <c r="U1374" s="8">
        <f t="shared" si="86"/>
        <v>55.44</v>
      </c>
      <c r="V1374" s="10">
        <f t="shared" si="87"/>
        <v>0.557858724089354</v>
      </c>
    </row>
    <row r="1375" spans="1:22" ht="15.6" x14ac:dyDescent="0.3">
      <c r="A1375" s="3">
        <v>258</v>
      </c>
      <c r="B1375" s="4">
        <v>46219</v>
      </c>
      <c r="C1375" s="5">
        <f>YEAR(SalesDataTable[[#This Row],[Order Date]])</f>
        <v>2026</v>
      </c>
      <c r="D1375" s="6" t="str">
        <f>"Q"&amp;ROUNDUP(MONTH(SalesDataTable[[#This Row],[Order Date]])/3,0)</f>
        <v>Q3</v>
      </c>
      <c r="E1375" s="5">
        <f>MONTH(SalesDataTable[[#This Row],[Order Date]])</f>
        <v>7</v>
      </c>
      <c r="F1375" s="6" t="str">
        <f>TEXT(SalesDataTable[[#This Row],[Order Date]],"MMM")</f>
        <v>Jul</v>
      </c>
      <c r="G1375" s="5" t="s">
        <v>40</v>
      </c>
      <c r="H1375" s="5" t="s">
        <v>53</v>
      </c>
      <c r="I1375" s="5" t="s">
        <v>48</v>
      </c>
      <c r="J1375" s="5" t="s">
        <v>33</v>
      </c>
      <c r="K1375" s="5" t="s">
        <v>29</v>
      </c>
      <c r="L1375" s="5" t="s">
        <v>66</v>
      </c>
      <c r="M1375" s="7">
        <v>3</v>
      </c>
      <c r="N1375" s="8">
        <v>71.34</v>
      </c>
      <c r="O1375" s="8">
        <f>SalesDataTable[[#This Row],[Units Sold]]*SalesDataTable[[#This Row],[Unit Price]]</f>
        <v>214.02</v>
      </c>
      <c r="P1375" s="9">
        <v>0.1</v>
      </c>
      <c r="Q1375" s="21">
        <f>SalesDataTable[[#This Row],[Units Sold]]*SalesDataTable[[#This Row],[Unit Price]]*SalesDataTable[[#This Row],[Discount %]]</f>
        <v>21.402000000000001</v>
      </c>
      <c r="R1375" s="8">
        <v>31.71</v>
      </c>
      <c r="S1375" s="8">
        <f t="shared" si="84"/>
        <v>192.61800000000002</v>
      </c>
      <c r="T1375" s="8">
        <f t="shared" si="85"/>
        <v>95.13</v>
      </c>
      <c r="U1375" s="8">
        <f t="shared" si="86"/>
        <v>97.488000000000028</v>
      </c>
      <c r="V1375" s="10">
        <f t="shared" si="87"/>
        <v>0.50612092327819835</v>
      </c>
    </row>
    <row r="1376" spans="1:22" ht="15.6" x14ac:dyDescent="0.3">
      <c r="A1376" s="3">
        <v>543</v>
      </c>
      <c r="B1376" s="4">
        <v>46219</v>
      </c>
      <c r="C1376" s="5">
        <f>YEAR(SalesDataTable[[#This Row],[Order Date]])</f>
        <v>2026</v>
      </c>
      <c r="D1376" s="6" t="str">
        <f>"Q"&amp;ROUNDUP(MONTH(SalesDataTable[[#This Row],[Order Date]])/3,0)</f>
        <v>Q3</v>
      </c>
      <c r="E1376" s="5">
        <f>MONTH(SalesDataTable[[#This Row],[Order Date]])</f>
        <v>7</v>
      </c>
      <c r="F1376" s="6" t="str">
        <f>TEXT(SalesDataTable[[#This Row],[Order Date]],"MMM")</f>
        <v>Jul</v>
      </c>
      <c r="G1376" s="5" t="s">
        <v>26</v>
      </c>
      <c r="H1376" s="5" t="s">
        <v>69</v>
      </c>
      <c r="I1376" s="5" t="s">
        <v>48</v>
      </c>
      <c r="J1376" s="5" t="s">
        <v>23</v>
      </c>
      <c r="K1376" s="5" t="s">
        <v>24</v>
      </c>
      <c r="L1376" s="5" t="s">
        <v>25</v>
      </c>
      <c r="M1376" s="7">
        <v>1</v>
      </c>
      <c r="N1376" s="8">
        <v>83.03</v>
      </c>
      <c r="O1376" s="8">
        <f>SalesDataTable[[#This Row],[Units Sold]]*SalesDataTable[[#This Row],[Unit Price]]</f>
        <v>83.03</v>
      </c>
      <c r="P1376" s="9">
        <v>0</v>
      </c>
      <c r="Q1376" s="21">
        <f>SalesDataTable[[#This Row],[Units Sold]]*SalesDataTable[[#This Row],[Unit Price]]*SalesDataTable[[#This Row],[Discount %]]</f>
        <v>0</v>
      </c>
      <c r="R1376" s="8">
        <v>42.41</v>
      </c>
      <c r="S1376" s="8">
        <f t="shared" si="84"/>
        <v>83.03</v>
      </c>
      <c r="T1376" s="8">
        <f t="shared" si="85"/>
        <v>42.41</v>
      </c>
      <c r="U1376" s="8">
        <f t="shared" si="86"/>
        <v>40.620000000000005</v>
      </c>
      <c r="V1376" s="10">
        <f t="shared" si="87"/>
        <v>0.48922076357942917</v>
      </c>
    </row>
    <row r="1377" spans="1:22" ht="15.6" x14ac:dyDescent="0.3">
      <c r="A1377" s="3">
        <v>972</v>
      </c>
      <c r="B1377" s="4">
        <v>46219</v>
      </c>
      <c r="C1377" s="5">
        <f>YEAR(SalesDataTable[[#This Row],[Order Date]])</f>
        <v>2026</v>
      </c>
      <c r="D1377" s="6" t="str">
        <f>"Q"&amp;ROUNDUP(MONTH(SalesDataTable[[#This Row],[Order Date]])/3,0)</f>
        <v>Q3</v>
      </c>
      <c r="E1377" s="5">
        <f>MONTH(SalesDataTable[[#This Row],[Order Date]])</f>
        <v>7</v>
      </c>
      <c r="F1377" s="6" t="str">
        <f>TEXT(SalesDataTable[[#This Row],[Order Date]],"MMM")</f>
        <v>Jul</v>
      </c>
      <c r="G1377" s="5" t="s">
        <v>40</v>
      </c>
      <c r="H1377" s="5" t="s">
        <v>41</v>
      </c>
      <c r="I1377" s="5" t="s">
        <v>22</v>
      </c>
      <c r="J1377" s="5" t="s">
        <v>23</v>
      </c>
      <c r="K1377" s="5" t="s">
        <v>54</v>
      </c>
      <c r="L1377" s="5" t="s">
        <v>55</v>
      </c>
      <c r="M1377" s="7">
        <v>1</v>
      </c>
      <c r="N1377" s="8">
        <v>40.799999999999997</v>
      </c>
      <c r="O1377" s="8">
        <f>SalesDataTable[[#This Row],[Units Sold]]*SalesDataTable[[#This Row],[Unit Price]]</f>
        <v>40.799999999999997</v>
      </c>
      <c r="P1377" s="9">
        <v>0</v>
      </c>
      <c r="Q1377" s="21">
        <f>SalesDataTable[[#This Row],[Units Sold]]*SalesDataTable[[#This Row],[Unit Price]]*SalesDataTable[[#This Row],[Discount %]]</f>
        <v>0</v>
      </c>
      <c r="R1377" s="8">
        <v>14.42</v>
      </c>
      <c r="S1377" s="8">
        <f t="shared" si="84"/>
        <v>40.799999999999997</v>
      </c>
      <c r="T1377" s="8">
        <f t="shared" si="85"/>
        <v>14.42</v>
      </c>
      <c r="U1377" s="8">
        <f t="shared" si="86"/>
        <v>26.379999999999995</v>
      </c>
      <c r="V1377" s="10">
        <f t="shared" si="87"/>
        <v>0.64656862745098032</v>
      </c>
    </row>
    <row r="1378" spans="1:22" ht="15.6" x14ac:dyDescent="0.3">
      <c r="A1378" s="3">
        <v>1146</v>
      </c>
      <c r="B1378" s="4">
        <v>46219</v>
      </c>
      <c r="C1378" s="5">
        <f>YEAR(SalesDataTable[[#This Row],[Order Date]])</f>
        <v>2026</v>
      </c>
      <c r="D1378" s="6" t="str">
        <f>"Q"&amp;ROUNDUP(MONTH(SalesDataTable[[#This Row],[Order Date]])/3,0)</f>
        <v>Q3</v>
      </c>
      <c r="E1378" s="5">
        <f>MONTH(SalesDataTable[[#This Row],[Order Date]])</f>
        <v>7</v>
      </c>
      <c r="F1378" s="6" t="str">
        <f>TEXT(SalesDataTable[[#This Row],[Order Date]],"MMM")</f>
        <v>Jul</v>
      </c>
      <c r="G1378" s="5" t="s">
        <v>26</v>
      </c>
      <c r="H1378" s="5" t="s">
        <v>47</v>
      </c>
      <c r="I1378" s="5" t="s">
        <v>48</v>
      </c>
      <c r="J1378" s="5" t="s">
        <v>23</v>
      </c>
      <c r="K1378" s="5" t="s">
        <v>43</v>
      </c>
      <c r="L1378" s="5" t="s">
        <v>71</v>
      </c>
      <c r="M1378" s="7">
        <v>2</v>
      </c>
      <c r="N1378" s="8">
        <v>125.34</v>
      </c>
      <c r="O1378" s="8">
        <f>SalesDataTable[[#This Row],[Units Sold]]*SalesDataTable[[#This Row],[Unit Price]]</f>
        <v>250.68</v>
      </c>
      <c r="P1378" s="9">
        <v>0.15</v>
      </c>
      <c r="Q1378" s="21">
        <f>SalesDataTable[[#This Row],[Units Sold]]*SalesDataTable[[#This Row],[Unit Price]]*SalesDataTable[[#This Row],[Discount %]]</f>
        <v>37.601999999999997</v>
      </c>
      <c r="R1378" s="8">
        <v>59.04</v>
      </c>
      <c r="S1378" s="8">
        <f t="shared" si="84"/>
        <v>213.078</v>
      </c>
      <c r="T1378" s="8">
        <f t="shared" si="85"/>
        <v>118.08</v>
      </c>
      <c r="U1378" s="8">
        <f t="shared" si="86"/>
        <v>94.998000000000005</v>
      </c>
      <c r="V1378" s="10">
        <f t="shared" si="87"/>
        <v>0.44583673584321237</v>
      </c>
    </row>
    <row r="1379" spans="1:22" ht="15.6" x14ac:dyDescent="0.3">
      <c r="A1379" s="3">
        <v>1464</v>
      </c>
      <c r="B1379" s="4">
        <v>46219</v>
      </c>
      <c r="C1379" s="5">
        <f>YEAR(SalesDataTable[[#This Row],[Order Date]])</f>
        <v>2026</v>
      </c>
      <c r="D1379" s="6" t="str">
        <f>"Q"&amp;ROUNDUP(MONTH(SalesDataTable[[#This Row],[Order Date]])/3,0)</f>
        <v>Q3</v>
      </c>
      <c r="E1379" s="5">
        <f>MONTH(SalesDataTable[[#This Row],[Order Date]])</f>
        <v>7</v>
      </c>
      <c r="F1379" s="6" t="str">
        <f>TEXT(SalesDataTable[[#This Row],[Order Date]],"MMM")</f>
        <v>Jul</v>
      </c>
      <c r="G1379" s="5" t="s">
        <v>20</v>
      </c>
      <c r="H1379" s="5" t="s">
        <v>56</v>
      </c>
      <c r="I1379" s="5" t="s">
        <v>22</v>
      </c>
      <c r="J1379" s="5" t="s">
        <v>23</v>
      </c>
      <c r="K1379" s="5" t="s">
        <v>54</v>
      </c>
      <c r="L1379" s="5" t="s">
        <v>58</v>
      </c>
      <c r="M1379" s="7">
        <v>1</v>
      </c>
      <c r="N1379" s="8">
        <v>122.73</v>
      </c>
      <c r="O1379" s="8">
        <f>SalesDataTable[[#This Row],[Units Sold]]*SalesDataTable[[#This Row],[Unit Price]]</f>
        <v>122.73</v>
      </c>
      <c r="P1379" s="9">
        <v>0.1</v>
      </c>
      <c r="Q1379" s="21">
        <f>SalesDataTable[[#This Row],[Units Sold]]*SalesDataTable[[#This Row],[Unit Price]]*SalesDataTable[[#This Row],[Discount %]]</f>
        <v>12.273000000000001</v>
      </c>
      <c r="R1379" s="8">
        <v>70.540000000000006</v>
      </c>
      <c r="S1379" s="8">
        <f t="shared" si="84"/>
        <v>110.45700000000001</v>
      </c>
      <c r="T1379" s="8">
        <f t="shared" si="85"/>
        <v>70.540000000000006</v>
      </c>
      <c r="U1379" s="8">
        <f t="shared" si="86"/>
        <v>39.917000000000002</v>
      </c>
      <c r="V1379" s="10">
        <f t="shared" si="87"/>
        <v>0.36138044668966202</v>
      </c>
    </row>
    <row r="1380" spans="1:22" ht="15.6" x14ac:dyDescent="0.3">
      <c r="A1380" s="3">
        <v>1581</v>
      </c>
      <c r="B1380" s="4">
        <v>46219</v>
      </c>
      <c r="C1380" s="5">
        <f>YEAR(SalesDataTable[[#This Row],[Order Date]])</f>
        <v>2026</v>
      </c>
      <c r="D1380" s="6" t="str">
        <f>"Q"&amp;ROUNDUP(MONTH(SalesDataTable[[#This Row],[Order Date]])/3,0)</f>
        <v>Q3</v>
      </c>
      <c r="E1380" s="5">
        <f>MONTH(SalesDataTable[[#This Row],[Order Date]])</f>
        <v>7</v>
      </c>
      <c r="F1380" s="6" t="str">
        <f>TEXT(SalesDataTable[[#This Row],[Order Date]],"MMM")</f>
        <v>Jul</v>
      </c>
      <c r="G1380" s="5" t="s">
        <v>31</v>
      </c>
      <c r="H1380" s="5" t="s">
        <v>45</v>
      </c>
      <c r="I1380" s="5" t="s">
        <v>39</v>
      </c>
      <c r="J1380" s="5" t="s">
        <v>33</v>
      </c>
      <c r="K1380" s="5" t="s">
        <v>29</v>
      </c>
      <c r="L1380" s="5" t="s">
        <v>30</v>
      </c>
      <c r="M1380" s="7">
        <v>5</v>
      </c>
      <c r="N1380" s="8">
        <v>92.72</v>
      </c>
      <c r="O1380" s="8">
        <f>SalesDataTable[[#This Row],[Units Sold]]*SalesDataTable[[#This Row],[Unit Price]]</f>
        <v>463.6</v>
      </c>
      <c r="P1380" s="9">
        <v>0.1</v>
      </c>
      <c r="Q1380" s="21">
        <f>SalesDataTable[[#This Row],[Units Sold]]*SalesDataTable[[#This Row],[Unit Price]]*SalesDataTable[[#This Row],[Discount %]]</f>
        <v>46.360000000000007</v>
      </c>
      <c r="R1380" s="8">
        <v>46.2</v>
      </c>
      <c r="S1380" s="8">
        <f t="shared" si="84"/>
        <v>417.24</v>
      </c>
      <c r="T1380" s="8">
        <f t="shared" si="85"/>
        <v>231</v>
      </c>
      <c r="U1380" s="8">
        <f t="shared" si="86"/>
        <v>186.24</v>
      </c>
      <c r="V1380" s="10">
        <f t="shared" si="87"/>
        <v>0.44636180615473109</v>
      </c>
    </row>
    <row r="1381" spans="1:22" ht="15.6" x14ac:dyDescent="0.3">
      <c r="A1381" s="3">
        <v>1894</v>
      </c>
      <c r="B1381" s="4">
        <v>46219</v>
      </c>
      <c r="C1381" s="5">
        <f>YEAR(SalesDataTable[[#This Row],[Order Date]])</f>
        <v>2026</v>
      </c>
      <c r="D1381" s="6" t="str">
        <f>"Q"&amp;ROUNDUP(MONTH(SalesDataTable[[#This Row],[Order Date]])/3,0)</f>
        <v>Q3</v>
      </c>
      <c r="E1381" s="5">
        <f>MONTH(SalesDataTable[[#This Row],[Order Date]])</f>
        <v>7</v>
      </c>
      <c r="F1381" s="6" t="str">
        <f>TEXT(SalesDataTable[[#This Row],[Order Date]],"MMM")</f>
        <v>Jul</v>
      </c>
      <c r="G1381" s="5" t="s">
        <v>40</v>
      </c>
      <c r="H1381" s="5" t="s">
        <v>51</v>
      </c>
      <c r="I1381" s="5" t="s">
        <v>28</v>
      </c>
      <c r="J1381" s="5" t="s">
        <v>36</v>
      </c>
      <c r="K1381" s="5" t="s">
        <v>54</v>
      </c>
      <c r="L1381" s="5" t="s">
        <v>62</v>
      </c>
      <c r="M1381" s="7">
        <v>5</v>
      </c>
      <c r="N1381" s="8">
        <v>36.29</v>
      </c>
      <c r="O1381" s="8">
        <f>SalesDataTable[[#This Row],[Units Sold]]*SalesDataTable[[#This Row],[Unit Price]]</f>
        <v>181.45</v>
      </c>
      <c r="P1381" s="9">
        <v>0.05</v>
      </c>
      <c r="Q1381" s="21">
        <f>SalesDataTable[[#This Row],[Units Sold]]*SalesDataTable[[#This Row],[Unit Price]]*SalesDataTable[[#This Row],[Discount %]]</f>
        <v>9.0724999999999998</v>
      </c>
      <c r="R1381" s="8">
        <v>13.52</v>
      </c>
      <c r="S1381" s="8">
        <f t="shared" si="84"/>
        <v>172.37749999999997</v>
      </c>
      <c r="T1381" s="8">
        <f t="shared" si="85"/>
        <v>67.599999999999994</v>
      </c>
      <c r="U1381" s="8">
        <f t="shared" si="86"/>
        <v>104.77749999999997</v>
      </c>
      <c r="V1381" s="10">
        <f t="shared" si="87"/>
        <v>0.60783744978317933</v>
      </c>
    </row>
    <row r="1382" spans="1:22" ht="15.6" x14ac:dyDescent="0.3">
      <c r="A1382" s="3">
        <v>2100</v>
      </c>
      <c r="B1382" s="4">
        <v>46219</v>
      </c>
      <c r="C1382" s="5">
        <f>YEAR(SalesDataTable[[#This Row],[Order Date]])</f>
        <v>2026</v>
      </c>
      <c r="D1382" s="6" t="str">
        <f>"Q"&amp;ROUNDUP(MONTH(SalesDataTable[[#This Row],[Order Date]])/3,0)</f>
        <v>Q3</v>
      </c>
      <c r="E1382" s="5">
        <f>MONTH(SalesDataTable[[#This Row],[Order Date]])</f>
        <v>7</v>
      </c>
      <c r="F1382" s="6" t="str">
        <f>TEXT(SalesDataTable[[#This Row],[Order Date]],"MMM")</f>
        <v>Jul</v>
      </c>
      <c r="G1382" s="5" t="s">
        <v>31</v>
      </c>
      <c r="H1382" s="5" t="s">
        <v>32</v>
      </c>
      <c r="I1382" s="5" t="s">
        <v>22</v>
      </c>
      <c r="J1382" s="5" t="s">
        <v>36</v>
      </c>
      <c r="K1382" s="5" t="s">
        <v>24</v>
      </c>
      <c r="L1382" s="5" t="s">
        <v>42</v>
      </c>
      <c r="M1382" s="7">
        <v>2</v>
      </c>
      <c r="N1382" s="8">
        <v>49.84</v>
      </c>
      <c r="O1382" s="8">
        <f>SalesDataTable[[#This Row],[Units Sold]]*SalesDataTable[[#This Row],[Unit Price]]</f>
        <v>99.68</v>
      </c>
      <c r="P1382" s="9">
        <v>0.1</v>
      </c>
      <c r="Q1382" s="21">
        <f>SalesDataTable[[#This Row],[Units Sold]]*SalesDataTable[[#This Row],[Unit Price]]*SalesDataTable[[#This Row],[Discount %]]</f>
        <v>9.9680000000000017</v>
      </c>
      <c r="R1382" s="8">
        <v>23.06</v>
      </c>
      <c r="S1382" s="8">
        <f t="shared" si="84"/>
        <v>89.712000000000003</v>
      </c>
      <c r="T1382" s="8">
        <f t="shared" si="85"/>
        <v>46.12</v>
      </c>
      <c r="U1382" s="8">
        <f t="shared" si="86"/>
        <v>43.592000000000006</v>
      </c>
      <c r="V1382" s="10">
        <f t="shared" si="87"/>
        <v>0.48591046905653651</v>
      </c>
    </row>
    <row r="1383" spans="1:22" ht="15.6" x14ac:dyDescent="0.3">
      <c r="A1383" s="3">
        <v>2902</v>
      </c>
      <c r="B1383" s="4">
        <v>46219</v>
      </c>
      <c r="C1383" s="5">
        <f>YEAR(SalesDataTable[[#This Row],[Order Date]])</f>
        <v>2026</v>
      </c>
      <c r="D1383" s="6" t="str">
        <f>"Q"&amp;ROUNDUP(MONTH(SalesDataTable[[#This Row],[Order Date]])/3,0)</f>
        <v>Q3</v>
      </c>
      <c r="E1383" s="5">
        <f>MONTH(SalesDataTable[[#This Row],[Order Date]])</f>
        <v>7</v>
      </c>
      <c r="F1383" s="6" t="str">
        <f>TEXT(SalesDataTable[[#This Row],[Order Date]],"MMM")</f>
        <v>Jul</v>
      </c>
      <c r="G1383" s="5" t="s">
        <v>26</v>
      </c>
      <c r="H1383" s="5" t="s">
        <v>63</v>
      </c>
      <c r="I1383" s="5" t="s">
        <v>48</v>
      </c>
      <c r="J1383" s="5" t="s">
        <v>36</v>
      </c>
      <c r="K1383" s="5" t="s">
        <v>54</v>
      </c>
      <c r="L1383" s="5" t="s">
        <v>62</v>
      </c>
      <c r="M1383" s="7">
        <v>1</v>
      </c>
      <c r="N1383" s="8">
        <v>35.799999999999997</v>
      </c>
      <c r="O1383" s="8">
        <f>SalesDataTable[[#This Row],[Units Sold]]*SalesDataTable[[#This Row],[Unit Price]]</f>
        <v>35.799999999999997</v>
      </c>
      <c r="P1383" s="9">
        <v>0</v>
      </c>
      <c r="Q1383" s="21">
        <f>SalesDataTable[[#This Row],[Units Sold]]*SalesDataTable[[#This Row],[Unit Price]]*SalesDataTable[[#This Row],[Discount %]]</f>
        <v>0</v>
      </c>
      <c r="R1383" s="8">
        <v>14.05</v>
      </c>
      <c r="S1383" s="8">
        <f t="shared" si="84"/>
        <v>35.799999999999997</v>
      </c>
      <c r="T1383" s="8">
        <f t="shared" si="85"/>
        <v>14.05</v>
      </c>
      <c r="U1383" s="8">
        <f t="shared" si="86"/>
        <v>21.749999999999996</v>
      </c>
      <c r="V1383" s="10">
        <f t="shared" si="87"/>
        <v>0.60754189944134074</v>
      </c>
    </row>
    <row r="1384" spans="1:22" ht="15.6" x14ac:dyDescent="0.3">
      <c r="A1384" s="3">
        <v>3115</v>
      </c>
      <c r="B1384" s="4">
        <v>46219</v>
      </c>
      <c r="C1384" s="5">
        <f>YEAR(SalesDataTable[[#This Row],[Order Date]])</f>
        <v>2026</v>
      </c>
      <c r="D1384" s="6" t="str">
        <f>"Q"&amp;ROUNDUP(MONTH(SalesDataTable[[#This Row],[Order Date]])/3,0)</f>
        <v>Q3</v>
      </c>
      <c r="E1384" s="5">
        <f>MONTH(SalesDataTable[[#This Row],[Order Date]])</f>
        <v>7</v>
      </c>
      <c r="F1384" s="6" t="str">
        <f>TEXT(SalesDataTable[[#This Row],[Order Date]],"MMM")</f>
        <v>Jul</v>
      </c>
      <c r="G1384" s="5" t="s">
        <v>40</v>
      </c>
      <c r="H1384" s="5" t="s">
        <v>67</v>
      </c>
      <c r="I1384" s="5" t="s">
        <v>22</v>
      </c>
      <c r="J1384" s="5" t="s">
        <v>33</v>
      </c>
      <c r="K1384" s="5" t="s">
        <v>43</v>
      </c>
      <c r="L1384" s="5" t="s">
        <v>49</v>
      </c>
      <c r="M1384" s="7">
        <v>1</v>
      </c>
      <c r="N1384" s="8">
        <v>195.12</v>
      </c>
      <c r="O1384" s="8">
        <f>SalesDataTable[[#This Row],[Units Sold]]*SalesDataTable[[#This Row],[Unit Price]]</f>
        <v>195.12</v>
      </c>
      <c r="P1384" s="9">
        <v>0</v>
      </c>
      <c r="Q1384" s="21">
        <f>SalesDataTable[[#This Row],[Units Sold]]*SalesDataTable[[#This Row],[Unit Price]]*SalesDataTable[[#This Row],[Discount %]]</f>
        <v>0</v>
      </c>
      <c r="R1384" s="8">
        <v>101.14</v>
      </c>
      <c r="S1384" s="8">
        <f t="shared" si="84"/>
        <v>195.12</v>
      </c>
      <c r="T1384" s="8">
        <f t="shared" si="85"/>
        <v>101.14</v>
      </c>
      <c r="U1384" s="8">
        <f t="shared" si="86"/>
        <v>93.98</v>
      </c>
      <c r="V1384" s="10">
        <f t="shared" si="87"/>
        <v>0.48165231652316526</v>
      </c>
    </row>
    <row r="1385" spans="1:22" ht="15.6" x14ac:dyDescent="0.3">
      <c r="A1385" s="3">
        <v>3546</v>
      </c>
      <c r="B1385" s="4">
        <v>46219</v>
      </c>
      <c r="C1385" s="5">
        <f>YEAR(SalesDataTable[[#This Row],[Order Date]])</f>
        <v>2026</v>
      </c>
      <c r="D1385" s="6" t="str">
        <f>"Q"&amp;ROUNDUP(MONTH(SalesDataTable[[#This Row],[Order Date]])/3,0)</f>
        <v>Q3</v>
      </c>
      <c r="E1385" s="5">
        <f>MONTH(SalesDataTable[[#This Row],[Order Date]])</f>
        <v>7</v>
      </c>
      <c r="F1385" s="6" t="str">
        <f>TEXT(SalesDataTable[[#This Row],[Order Date]],"MMM")</f>
        <v>Jul</v>
      </c>
      <c r="G1385" s="5" t="s">
        <v>20</v>
      </c>
      <c r="H1385" s="5" t="s">
        <v>70</v>
      </c>
      <c r="I1385" s="5" t="s">
        <v>22</v>
      </c>
      <c r="J1385" s="5" t="s">
        <v>33</v>
      </c>
      <c r="K1385" s="5" t="s">
        <v>24</v>
      </c>
      <c r="L1385" s="5" t="s">
        <v>46</v>
      </c>
      <c r="M1385" s="7">
        <v>2</v>
      </c>
      <c r="N1385" s="8">
        <v>39.69</v>
      </c>
      <c r="O1385" s="8">
        <f>SalesDataTable[[#This Row],[Units Sold]]*SalesDataTable[[#This Row],[Unit Price]]</f>
        <v>79.38</v>
      </c>
      <c r="P1385" s="9">
        <v>0.05</v>
      </c>
      <c r="Q1385" s="21">
        <f>SalesDataTable[[#This Row],[Units Sold]]*SalesDataTable[[#This Row],[Unit Price]]*SalesDataTable[[#This Row],[Discount %]]</f>
        <v>3.9689999999999999</v>
      </c>
      <c r="R1385" s="8">
        <v>16.88</v>
      </c>
      <c r="S1385" s="8">
        <f t="shared" si="84"/>
        <v>75.410999999999987</v>
      </c>
      <c r="T1385" s="8">
        <f t="shared" si="85"/>
        <v>33.76</v>
      </c>
      <c r="U1385" s="8">
        <f t="shared" si="86"/>
        <v>41.650999999999989</v>
      </c>
      <c r="V1385" s="10">
        <f t="shared" si="87"/>
        <v>0.55231995332245953</v>
      </c>
    </row>
    <row r="1386" spans="1:22" ht="15.6" x14ac:dyDescent="0.3">
      <c r="A1386" s="3">
        <v>4224</v>
      </c>
      <c r="B1386" s="4">
        <v>46219</v>
      </c>
      <c r="C1386" s="5">
        <f>YEAR(SalesDataTable[[#This Row],[Order Date]])</f>
        <v>2026</v>
      </c>
      <c r="D1386" s="6" t="str">
        <f>"Q"&amp;ROUNDUP(MONTH(SalesDataTable[[#This Row],[Order Date]])/3,0)</f>
        <v>Q3</v>
      </c>
      <c r="E1386" s="5">
        <f>MONTH(SalesDataTable[[#This Row],[Order Date]])</f>
        <v>7</v>
      </c>
      <c r="F1386" s="6" t="str">
        <f>TEXT(SalesDataTable[[#This Row],[Order Date]],"MMM")</f>
        <v>Jul</v>
      </c>
      <c r="G1386" s="5" t="s">
        <v>31</v>
      </c>
      <c r="H1386" s="5" t="s">
        <v>38</v>
      </c>
      <c r="I1386" s="5" t="s">
        <v>39</v>
      </c>
      <c r="J1386" s="5" t="s">
        <v>23</v>
      </c>
      <c r="K1386" s="5" t="s">
        <v>43</v>
      </c>
      <c r="L1386" s="5" t="s">
        <v>44</v>
      </c>
      <c r="M1386" s="7">
        <v>1</v>
      </c>
      <c r="N1386" s="8">
        <v>348.73</v>
      </c>
      <c r="O1386" s="8">
        <f>SalesDataTable[[#This Row],[Units Sold]]*SalesDataTable[[#This Row],[Unit Price]]</f>
        <v>348.73</v>
      </c>
      <c r="P1386" s="9">
        <v>0.15</v>
      </c>
      <c r="Q1386" s="21">
        <f>SalesDataTable[[#This Row],[Units Sold]]*SalesDataTable[[#This Row],[Unit Price]]*SalesDataTable[[#This Row],[Discount %]]</f>
        <v>52.3095</v>
      </c>
      <c r="R1386" s="8">
        <v>190.33</v>
      </c>
      <c r="S1386" s="8">
        <f t="shared" si="84"/>
        <v>296.4205</v>
      </c>
      <c r="T1386" s="8">
        <f t="shared" si="85"/>
        <v>190.33</v>
      </c>
      <c r="U1386" s="8">
        <f t="shared" si="86"/>
        <v>106.09049999999999</v>
      </c>
      <c r="V1386" s="10">
        <f t="shared" si="87"/>
        <v>0.35790540802677273</v>
      </c>
    </row>
    <row r="1387" spans="1:22" ht="15.6" x14ac:dyDescent="0.3">
      <c r="A1387" s="3">
        <v>4858</v>
      </c>
      <c r="B1387" s="4">
        <v>46219</v>
      </c>
      <c r="C1387" s="5">
        <f>YEAR(SalesDataTable[[#This Row],[Order Date]])</f>
        <v>2026</v>
      </c>
      <c r="D1387" s="6" t="str">
        <f>"Q"&amp;ROUNDUP(MONTH(SalesDataTable[[#This Row],[Order Date]])/3,0)</f>
        <v>Q3</v>
      </c>
      <c r="E1387" s="5">
        <f>MONTH(SalesDataTable[[#This Row],[Order Date]])</f>
        <v>7</v>
      </c>
      <c r="F1387" s="6" t="str">
        <f>TEXT(SalesDataTable[[#This Row],[Order Date]],"MMM")</f>
        <v>Jul</v>
      </c>
      <c r="G1387" s="5" t="s">
        <v>26</v>
      </c>
      <c r="H1387" s="5" t="s">
        <v>63</v>
      </c>
      <c r="I1387" s="5" t="s">
        <v>39</v>
      </c>
      <c r="J1387" s="5" t="s">
        <v>23</v>
      </c>
      <c r="K1387" s="5" t="s">
        <v>34</v>
      </c>
      <c r="L1387" s="5" t="s">
        <v>35</v>
      </c>
      <c r="M1387" s="7">
        <v>1</v>
      </c>
      <c r="N1387" s="8">
        <v>35.5</v>
      </c>
      <c r="O1387" s="8">
        <f>SalesDataTable[[#This Row],[Units Sold]]*SalesDataTable[[#This Row],[Unit Price]]</f>
        <v>35.5</v>
      </c>
      <c r="P1387" s="9">
        <v>0</v>
      </c>
      <c r="Q1387" s="21">
        <f>SalesDataTable[[#This Row],[Units Sold]]*SalesDataTable[[#This Row],[Unit Price]]*SalesDataTable[[#This Row],[Discount %]]</f>
        <v>0</v>
      </c>
      <c r="R1387" s="8">
        <v>13.26</v>
      </c>
      <c r="S1387" s="8">
        <f t="shared" si="84"/>
        <v>35.5</v>
      </c>
      <c r="T1387" s="8">
        <f t="shared" si="85"/>
        <v>13.26</v>
      </c>
      <c r="U1387" s="8">
        <f t="shared" si="86"/>
        <v>22.240000000000002</v>
      </c>
      <c r="V1387" s="10">
        <f t="shared" si="87"/>
        <v>0.62647887323943663</v>
      </c>
    </row>
    <row r="1388" spans="1:22" ht="15.6" x14ac:dyDescent="0.3">
      <c r="A1388" s="3">
        <v>768</v>
      </c>
      <c r="B1388" s="4">
        <v>46220</v>
      </c>
      <c r="C1388" s="5">
        <f>YEAR(SalesDataTable[[#This Row],[Order Date]])</f>
        <v>2026</v>
      </c>
      <c r="D1388" s="6" t="str">
        <f>"Q"&amp;ROUNDUP(MONTH(SalesDataTable[[#This Row],[Order Date]])/3,0)</f>
        <v>Q3</v>
      </c>
      <c r="E1388" s="5">
        <f>MONTH(SalesDataTable[[#This Row],[Order Date]])</f>
        <v>7</v>
      </c>
      <c r="F1388" s="6" t="str">
        <f>TEXT(SalesDataTable[[#This Row],[Order Date]],"MMM")</f>
        <v>Jul</v>
      </c>
      <c r="G1388" s="5" t="s">
        <v>20</v>
      </c>
      <c r="H1388" s="5" t="s">
        <v>56</v>
      </c>
      <c r="I1388" s="5" t="s">
        <v>22</v>
      </c>
      <c r="J1388" s="5" t="s">
        <v>36</v>
      </c>
      <c r="K1388" s="5" t="s">
        <v>34</v>
      </c>
      <c r="L1388" s="5" t="s">
        <v>52</v>
      </c>
      <c r="M1388" s="7">
        <v>1</v>
      </c>
      <c r="N1388" s="8">
        <v>46.44</v>
      </c>
      <c r="O1388" s="8">
        <f>SalesDataTable[[#This Row],[Units Sold]]*SalesDataTable[[#This Row],[Unit Price]]</f>
        <v>46.44</v>
      </c>
      <c r="P1388" s="9">
        <v>0</v>
      </c>
      <c r="Q1388" s="21">
        <f>SalesDataTable[[#This Row],[Units Sold]]*SalesDataTable[[#This Row],[Unit Price]]*SalesDataTable[[#This Row],[Discount %]]</f>
        <v>0</v>
      </c>
      <c r="R1388" s="8">
        <v>18.47</v>
      </c>
      <c r="S1388" s="8">
        <f t="shared" si="84"/>
        <v>46.44</v>
      </c>
      <c r="T1388" s="8">
        <f t="shared" si="85"/>
        <v>18.47</v>
      </c>
      <c r="U1388" s="8">
        <f t="shared" si="86"/>
        <v>27.97</v>
      </c>
      <c r="V1388" s="10">
        <f t="shared" si="87"/>
        <v>0.60228251507321273</v>
      </c>
    </row>
    <row r="1389" spans="1:22" ht="15.6" x14ac:dyDescent="0.3">
      <c r="A1389" s="3">
        <v>1901</v>
      </c>
      <c r="B1389" s="4">
        <v>46220</v>
      </c>
      <c r="C1389" s="5">
        <f>YEAR(SalesDataTable[[#This Row],[Order Date]])</f>
        <v>2026</v>
      </c>
      <c r="D1389" s="6" t="str">
        <f>"Q"&amp;ROUNDUP(MONTH(SalesDataTable[[#This Row],[Order Date]])/3,0)</f>
        <v>Q3</v>
      </c>
      <c r="E1389" s="5">
        <f>MONTH(SalesDataTable[[#This Row],[Order Date]])</f>
        <v>7</v>
      </c>
      <c r="F1389" s="6" t="str">
        <f>TEXT(SalesDataTable[[#This Row],[Order Date]],"MMM")</f>
        <v>Jul</v>
      </c>
      <c r="G1389" s="5" t="s">
        <v>26</v>
      </c>
      <c r="H1389" s="5" t="s">
        <v>69</v>
      </c>
      <c r="I1389" s="5" t="s">
        <v>22</v>
      </c>
      <c r="J1389" s="5" t="s">
        <v>33</v>
      </c>
      <c r="K1389" s="5" t="s">
        <v>29</v>
      </c>
      <c r="L1389" s="5" t="s">
        <v>66</v>
      </c>
      <c r="M1389" s="7">
        <v>1</v>
      </c>
      <c r="N1389" s="8">
        <v>70.44</v>
      </c>
      <c r="O1389" s="8">
        <f>SalesDataTable[[#This Row],[Units Sold]]*SalesDataTable[[#This Row],[Unit Price]]</f>
        <v>70.44</v>
      </c>
      <c r="P1389" s="9">
        <v>0.05</v>
      </c>
      <c r="Q1389" s="21">
        <f>SalesDataTable[[#This Row],[Units Sold]]*SalesDataTable[[#This Row],[Unit Price]]*SalesDataTable[[#This Row],[Discount %]]</f>
        <v>3.5220000000000002</v>
      </c>
      <c r="R1389" s="8">
        <v>32.229999999999997</v>
      </c>
      <c r="S1389" s="8">
        <f t="shared" si="84"/>
        <v>66.917999999999992</v>
      </c>
      <c r="T1389" s="8">
        <f t="shared" si="85"/>
        <v>32.229999999999997</v>
      </c>
      <c r="U1389" s="8">
        <f t="shared" si="86"/>
        <v>34.687999999999995</v>
      </c>
      <c r="V1389" s="10">
        <f t="shared" si="87"/>
        <v>0.51836576108072563</v>
      </c>
    </row>
    <row r="1390" spans="1:22" ht="15.6" x14ac:dyDescent="0.3">
      <c r="A1390" s="3">
        <v>2226</v>
      </c>
      <c r="B1390" s="4">
        <v>46220</v>
      </c>
      <c r="C1390" s="5">
        <f>YEAR(SalesDataTable[[#This Row],[Order Date]])</f>
        <v>2026</v>
      </c>
      <c r="D1390" s="6" t="str">
        <f>"Q"&amp;ROUNDUP(MONTH(SalesDataTable[[#This Row],[Order Date]])/3,0)</f>
        <v>Q3</v>
      </c>
      <c r="E1390" s="5">
        <f>MONTH(SalesDataTable[[#This Row],[Order Date]])</f>
        <v>7</v>
      </c>
      <c r="F1390" s="6" t="str">
        <f>TEXT(SalesDataTable[[#This Row],[Order Date]],"MMM")</f>
        <v>Jul</v>
      </c>
      <c r="G1390" s="5" t="s">
        <v>20</v>
      </c>
      <c r="H1390" s="5" t="s">
        <v>70</v>
      </c>
      <c r="I1390" s="5" t="s">
        <v>39</v>
      </c>
      <c r="J1390" s="5" t="s">
        <v>33</v>
      </c>
      <c r="K1390" s="5" t="s">
        <v>29</v>
      </c>
      <c r="L1390" s="5" t="s">
        <v>66</v>
      </c>
      <c r="M1390" s="7">
        <v>1</v>
      </c>
      <c r="N1390" s="8">
        <v>69.78</v>
      </c>
      <c r="O1390" s="8">
        <f>SalesDataTable[[#This Row],[Units Sold]]*SalesDataTable[[#This Row],[Unit Price]]</f>
        <v>69.78</v>
      </c>
      <c r="P1390" s="9">
        <v>0.05</v>
      </c>
      <c r="Q1390" s="21">
        <f>SalesDataTable[[#This Row],[Units Sold]]*SalesDataTable[[#This Row],[Unit Price]]*SalesDataTable[[#This Row],[Discount %]]</f>
        <v>3.4890000000000003</v>
      </c>
      <c r="R1390" s="8">
        <v>32.83</v>
      </c>
      <c r="S1390" s="8">
        <f t="shared" si="84"/>
        <v>66.290999999999997</v>
      </c>
      <c r="T1390" s="8">
        <f t="shared" si="85"/>
        <v>32.83</v>
      </c>
      <c r="U1390" s="8">
        <f t="shared" si="86"/>
        <v>33.460999999999999</v>
      </c>
      <c r="V1390" s="10">
        <f t="shared" si="87"/>
        <v>0.50475931876121949</v>
      </c>
    </row>
    <row r="1391" spans="1:22" ht="15.6" x14ac:dyDescent="0.3">
      <c r="A1391" s="3">
        <v>2660</v>
      </c>
      <c r="B1391" s="4">
        <v>46220</v>
      </c>
      <c r="C1391" s="5">
        <f>YEAR(SalesDataTable[[#This Row],[Order Date]])</f>
        <v>2026</v>
      </c>
      <c r="D1391" s="6" t="str">
        <f>"Q"&amp;ROUNDUP(MONTH(SalesDataTable[[#This Row],[Order Date]])/3,0)</f>
        <v>Q3</v>
      </c>
      <c r="E1391" s="5">
        <f>MONTH(SalesDataTable[[#This Row],[Order Date]])</f>
        <v>7</v>
      </c>
      <c r="F1391" s="6" t="str">
        <f>TEXT(SalesDataTable[[#This Row],[Order Date]],"MMM")</f>
        <v>Jul</v>
      </c>
      <c r="G1391" s="5" t="s">
        <v>31</v>
      </c>
      <c r="H1391" s="5" t="s">
        <v>45</v>
      </c>
      <c r="I1391" s="5" t="s">
        <v>39</v>
      </c>
      <c r="J1391" s="5" t="s">
        <v>33</v>
      </c>
      <c r="K1391" s="5" t="s">
        <v>34</v>
      </c>
      <c r="L1391" s="5" t="s">
        <v>35</v>
      </c>
      <c r="M1391" s="7">
        <v>4</v>
      </c>
      <c r="N1391" s="8">
        <v>35.450000000000003</v>
      </c>
      <c r="O1391" s="8">
        <f>SalesDataTable[[#This Row],[Units Sold]]*SalesDataTable[[#This Row],[Unit Price]]</f>
        <v>141.80000000000001</v>
      </c>
      <c r="P1391" s="9">
        <v>0.1</v>
      </c>
      <c r="Q1391" s="21">
        <f>SalesDataTable[[#This Row],[Units Sold]]*SalesDataTable[[#This Row],[Unit Price]]*SalesDataTable[[#This Row],[Discount %]]</f>
        <v>14.180000000000001</v>
      </c>
      <c r="R1391" s="8">
        <v>13.83</v>
      </c>
      <c r="S1391" s="8">
        <f t="shared" si="84"/>
        <v>127.62000000000002</v>
      </c>
      <c r="T1391" s="8">
        <f t="shared" si="85"/>
        <v>55.32</v>
      </c>
      <c r="U1391" s="8">
        <f t="shared" si="86"/>
        <v>72.300000000000011</v>
      </c>
      <c r="V1391" s="10">
        <f t="shared" si="87"/>
        <v>0.56652562294311237</v>
      </c>
    </row>
    <row r="1392" spans="1:22" ht="15.6" x14ac:dyDescent="0.3">
      <c r="A1392" s="3">
        <v>3004</v>
      </c>
      <c r="B1392" s="4">
        <v>46220</v>
      </c>
      <c r="C1392" s="5">
        <f>YEAR(SalesDataTable[[#This Row],[Order Date]])</f>
        <v>2026</v>
      </c>
      <c r="D1392" s="6" t="str">
        <f>"Q"&amp;ROUNDUP(MONTH(SalesDataTable[[#This Row],[Order Date]])/3,0)</f>
        <v>Q3</v>
      </c>
      <c r="E1392" s="5">
        <f>MONTH(SalesDataTable[[#This Row],[Order Date]])</f>
        <v>7</v>
      </c>
      <c r="F1392" s="6" t="str">
        <f>TEXT(SalesDataTable[[#This Row],[Order Date]],"MMM")</f>
        <v>Jul</v>
      </c>
      <c r="G1392" s="5" t="s">
        <v>40</v>
      </c>
      <c r="H1392" s="5" t="s">
        <v>53</v>
      </c>
      <c r="I1392" s="5" t="s">
        <v>22</v>
      </c>
      <c r="J1392" s="5" t="s">
        <v>23</v>
      </c>
      <c r="K1392" s="5" t="s">
        <v>24</v>
      </c>
      <c r="L1392" s="5" t="s">
        <v>42</v>
      </c>
      <c r="M1392" s="7">
        <v>1</v>
      </c>
      <c r="N1392" s="8">
        <v>50.82</v>
      </c>
      <c r="O1392" s="8">
        <f>SalesDataTable[[#This Row],[Units Sold]]*SalesDataTable[[#This Row],[Unit Price]]</f>
        <v>50.82</v>
      </c>
      <c r="P1392" s="9">
        <v>0.05</v>
      </c>
      <c r="Q1392" s="21">
        <f>SalesDataTable[[#This Row],[Units Sold]]*SalesDataTable[[#This Row],[Unit Price]]*SalesDataTable[[#This Row],[Discount %]]</f>
        <v>2.5410000000000004</v>
      </c>
      <c r="R1392" s="8">
        <v>22.36</v>
      </c>
      <c r="S1392" s="8">
        <f t="shared" si="84"/>
        <v>48.278999999999996</v>
      </c>
      <c r="T1392" s="8">
        <f t="shared" si="85"/>
        <v>22.36</v>
      </c>
      <c r="U1392" s="8">
        <f t="shared" si="86"/>
        <v>25.918999999999997</v>
      </c>
      <c r="V1392" s="10">
        <f t="shared" si="87"/>
        <v>0.5368586756146565</v>
      </c>
    </row>
    <row r="1393" spans="1:22" ht="15.6" x14ac:dyDescent="0.3">
      <c r="A1393" s="3">
        <v>4020</v>
      </c>
      <c r="B1393" s="4">
        <v>46220</v>
      </c>
      <c r="C1393" s="5">
        <f>YEAR(SalesDataTable[[#This Row],[Order Date]])</f>
        <v>2026</v>
      </c>
      <c r="D1393" s="6" t="str">
        <f>"Q"&amp;ROUNDUP(MONTH(SalesDataTable[[#This Row],[Order Date]])/3,0)</f>
        <v>Q3</v>
      </c>
      <c r="E1393" s="5">
        <f>MONTH(SalesDataTable[[#This Row],[Order Date]])</f>
        <v>7</v>
      </c>
      <c r="F1393" s="6" t="str">
        <f>TEXT(SalesDataTable[[#This Row],[Order Date]],"MMM")</f>
        <v>Jul</v>
      </c>
      <c r="G1393" s="5" t="s">
        <v>31</v>
      </c>
      <c r="H1393" s="5" t="s">
        <v>32</v>
      </c>
      <c r="I1393" s="5" t="s">
        <v>22</v>
      </c>
      <c r="J1393" s="5" t="s">
        <v>23</v>
      </c>
      <c r="K1393" s="5" t="s">
        <v>43</v>
      </c>
      <c r="L1393" s="5" t="s">
        <v>71</v>
      </c>
      <c r="M1393" s="7">
        <v>1</v>
      </c>
      <c r="N1393" s="8">
        <v>126.13</v>
      </c>
      <c r="O1393" s="8">
        <f>SalesDataTable[[#This Row],[Units Sold]]*SalesDataTable[[#This Row],[Unit Price]]</f>
        <v>126.13</v>
      </c>
      <c r="P1393" s="9">
        <v>0.15</v>
      </c>
      <c r="Q1393" s="21">
        <f>SalesDataTable[[#This Row],[Units Sold]]*SalesDataTable[[#This Row],[Unit Price]]*SalesDataTable[[#This Row],[Discount %]]</f>
        <v>18.919499999999999</v>
      </c>
      <c r="R1393" s="8">
        <v>60.43</v>
      </c>
      <c r="S1393" s="8">
        <f t="shared" si="84"/>
        <v>107.2105</v>
      </c>
      <c r="T1393" s="8">
        <f t="shared" si="85"/>
        <v>60.43</v>
      </c>
      <c r="U1393" s="8">
        <f t="shared" si="86"/>
        <v>46.780499999999996</v>
      </c>
      <c r="V1393" s="10">
        <f t="shared" si="87"/>
        <v>0.43634252242084498</v>
      </c>
    </row>
    <row r="1394" spans="1:22" ht="15.6" x14ac:dyDescent="0.3">
      <c r="A1394" s="3">
        <v>4154</v>
      </c>
      <c r="B1394" s="4">
        <v>46220</v>
      </c>
      <c r="C1394" s="5">
        <f>YEAR(SalesDataTable[[#This Row],[Order Date]])</f>
        <v>2026</v>
      </c>
      <c r="D1394" s="6" t="str">
        <f>"Q"&amp;ROUNDUP(MONTH(SalesDataTable[[#This Row],[Order Date]])/3,0)</f>
        <v>Q3</v>
      </c>
      <c r="E1394" s="5">
        <f>MONTH(SalesDataTable[[#This Row],[Order Date]])</f>
        <v>7</v>
      </c>
      <c r="F1394" s="6" t="str">
        <f>TEXT(SalesDataTable[[#This Row],[Order Date]],"MMM")</f>
        <v>Jul</v>
      </c>
      <c r="G1394" s="5" t="s">
        <v>31</v>
      </c>
      <c r="H1394" s="5" t="s">
        <v>59</v>
      </c>
      <c r="I1394" s="5" t="s">
        <v>22</v>
      </c>
      <c r="J1394" s="5" t="s">
        <v>23</v>
      </c>
      <c r="K1394" s="5" t="s">
        <v>29</v>
      </c>
      <c r="L1394" s="5" t="s">
        <v>66</v>
      </c>
      <c r="M1394" s="7">
        <v>3</v>
      </c>
      <c r="N1394" s="8">
        <v>72.150000000000006</v>
      </c>
      <c r="O1394" s="8">
        <f>SalesDataTable[[#This Row],[Units Sold]]*SalesDataTable[[#This Row],[Unit Price]]</f>
        <v>216.45000000000002</v>
      </c>
      <c r="P1394" s="9">
        <v>0</v>
      </c>
      <c r="Q1394" s="21">
        <f>SalesDataTable[[#This Row],[Units Sold]]*SalesDataTable[[#This Row],[Unit Price]]*SalesDataTable[[#This Row],[Discount %]]</f>
        <v>0</v>
      </c>
      <c r="R1394" s="8">
        <v>33.01</v>
      </c>
      <c r="S1394" s="8">
        <f t="shared" si="84"/>
        <v>216.45000000000002</v>
      </c>
      <c r="T1394" s="8">
        <f t="shared" si="85"/>
        <v>99.03</v>
      </c>
      <c r="U1394" s="8">
        <f t="shared" si="86"/>
        <v>117.42000000000002</v>
      </c>
      <c r="V1394" s="10">
        <f t="shared" si="87"/>
        <v>0.54248094248094247</v>
      </c>
    </row>
    <row r="1395" spans="1:22" ht="15.6" x14ac:dyDescent="0.3">
      <c r="A1395" s="3">
        <v>4957</v>
      </c>
      <c r="B1395" s="4">
        <v>46220</v>
      </c>
      <c r="C1395" s="5">
        <f>YEAR(SalesDataTable[[#This Row],[Order Date]])</f>
        <v>2026</v>
      </c>
      <c r="D1395" s="6" t="str">
        <f>"Q"&amp;ROUNDUP(MONTH(SalesDataTable[[#This Row],[Order Date]])/3,0)</f>
        <v>Q3</v>
      </c>
      <c r="E1395" s="5">
        <f>MONTH(SalesDataTable[[#This Row],[Order Date]])</f>
        <v>7</v>
      </c>
      <c r="F1395" s="6" t="str">
        <f>TEXT(SalesDataTable[[#This Row],[Order Date]],"MMM")</f>
        <v>Jul</v>
      </c>
      <c r="G1395" s="5" t="s">
        <v>26</v>
      </c>
      <c r="H1395" s="5" t="s">
        <v>27</v>
      </c>
      <c r="I1395" s="5" t="s">
        <v>22</v>
      </c>
      <c r="J1395" s="5" t="s">
        <v>23</v>
      </c>
      <c r="K1395" s="5" t="s">
        <v>54</v>
      </c>
      <c r="L1395" s="5" t="s">
        <v>62</v>
      </c>
      <c r="M1395" s="7">
        <v>1</v>
      </c>
      <c r="N1395" s="8">
        <v>35.58</v>
      </c>
      <c r="O1395" s="8">
        <f>SalesDataTable[[#This Row],[Units Sold]]*SalesDataTable[[#This Row],[Unit Price]]</f>
        <v>35.58</v>
      </c>
      <c r="P1395" s="9">
        <v>0</v>
      </c>
      <c r="Q1395" s="21">
        <f>SalesDataTable[[#This Row],[Units Sold]]*SalesDataTable[[#This Row],[Unit Price]]*SalesDataTable[[#This Row],[Discount %]]</f>
        <v>0</v>
      </c>
      <c r="R1395" s="8">
        <v>13.68</v>
      </c>
      <c r="S1395" s="8">
        <f t="shared" si="84"/>
        <v>35.58</v>
      </c>
      <c r="T1395" s="8">
        <f t="shared" si="85"/>
        <v>13.68</v>
      </c>
      <c r="U1395" s="8">
        <f t="shared" si="86"/>
        <v>21.9</v>
      </c>
      <c r="V1395" s="10">
        <f t="shared" si="87"/>
        <v>0.61551433389544685</v>
      </c>
    </row>
    <row r="1396" spans="1:22" ht="15.6" x14ac:dyDescent="0.3">
      <c r="A1396" s="3">
        <v>945</v>
      </c>
      <c r="B1396" s="4">
        <v>46221</v>
      </c>
      <c r="C1396" s="5">
        <f>YEAR(SalesDataTable[[#This Row],[Order Date]])</f>
        <v>2026</v>
      </c>
      <c r="D1396" s="6" t="str">
        <f>"Q"&amp;ROUNDUP(MONTH(SalesDataTable[[#This Row],[Order Date]])/3,0)</f>
        <v>Q3</v>
      </c>
      <c r="E1396" s="5">
        <f>MONTH(SalesDataTable[[#This Row],[Order Date]])</f>
        <v>7</v>
      </c>
      <c r="F1396" s="6" t="str">
        <f>TEXT(SalesDataTable[[#This Row],[Order Date]],"MMM")</f>
        <v>Jul</v>
      </c>
      <c r="G1396" s="5" t="s">
        <v>31</v>
      </c>
      <c r="H1396" s="5" t="s">
        <v>38</v>
      </c>
      <c r="I1396" s="5" t="s">
        <v>22</v>
      </c>
      <c r="J1396" s="5" t="s">
        <v>33</v>
      </c>
      <c r="K1396" s="5" t="s">
        <v>29</v>
      </c>
      <c r="L1396" s="5" t="s">
        <v>57</v>
      </c>
      <c r="M1396" s="7">
        <v>1</v>
      </c>
      <c r="N1396" s="8">
        <v>154.9</v>
      </c>
      <c r="O1396" s="8">
        <f>SalesDataTable[[#This Row],[Units Sold]]*SalesDataTable[[#This Row],[Unit Price]]</f>
        <v>154.9</v>
      </c>
      <c r="P1396" s="9">
        <v>0.05</v>
      </c>
      <c r="Q1396" s="21">
        <f>SalesDataTable[[#This Row],[Units Sold]]*SalesDataTable[[#This Row],[Unit Price]]*SalesDataTable[[#This Row],[Discount %]]</f>
        <v>7.745000000000001</v>
      </c>
      <c r="R1396" s="8">
        <v>77.819999999999993</v>
      </c>
      <c r="S1396" s="8">
        <f t="shared" si="84"/>
        <v>147.155</v>
      </c>
      <c r="T1396" s="8">
        <f t="shared" si="85"/>
        <v>77.819999999999993</v>
      </c>
      <c r="U1396" s="8">
        <f t="shared" si="86"/>
        <v>69.335000000000008</v>
      </c>
      <c r="V1396" s="10">
        <f t="shared" si="87"/>
        <v>0.47116985491488572</v>
      </c>
    </row>
    <row r="1397" spans="1:22" ht="15.6" x14ac:dyDescent="0.3">
      <c r="A1397" s="3">
        <v>1726</v>
      </c>
      <c r="B1397" s="4">
        <v>46221</v>
      </c>
      <c r="C1397" s="5">
        <f>YEAR(SalesDataTable[[#This Row],[Order Date]])</f>
        <v>2026</v>
      </c>
      <c r="D1397" s="6" t="str">
        <f>"Q"&amp;ROUNDUP(MONTH(SalesDataTable[[#This Row],[Order Date]])/3,0)</f>
        <v>Q3</v>
      </c>
      <c r="E1397" s="5">
        <f>MONTH(SalesDataTable[[#This Row],[Order Date]])</f>
        <v>7</v>
      </c>
      <c r="F1397" s="6" t="str">
        <f>TEXT(SalesDataTable[[#This Row],[Order Date]],"MMM")</f>
        <v>Jul</v>
      </c>
      <c r="G1397" s="5" t="s">
        <v>26</v>
      </c>
      <c r="H1397" s="5" t="s">
        <v>69</v>
      </c>
      <c r="I1397" s="5" t="s">
        <v>39</v>
      </c>
      <c r="J1397" s="5" t="s">
        <v>36</v>
      </c>
      <c r="K1397" s="5" t="s">
        <v>43</v>
      </c>
      <c r="L1397" s="5" t="s">
        <v>60</v>
      </c>
      <c r="M1397" s="7">
        <v>2</v>
      </c>
      <c r="N1397" s="8">
        <v>80.98</v>
      </c>
      <c r="O1397" s="8">
        <f>SalesDataTable[[#This Row],[Units Sold]]*SalesDataTable[[#This Row],[Unit Price]]</f>
        <v>161.96</v>
      </c>
      <c r="P1397" s="9">
        <v>0.05</v>
      </c>
      <c r="Q1397" s="21">
        <f>SalesDataTable[[#This Row],[Units Sold]]*SalesDataTable[[#This Row],[Unit Price]]*SalesDataTable[[#This Row],[Discount %]]</f>
        <v>8.0980000000000008</v>
      </c>
      <c r="R1397" s="8">
        <v>39.85</v>
      </c>
      <c r="S1397" s="8">
        <f t="shared" si="84"/>
        <v>153.86199999999999</v>
      </c>
      <c r="T1397" s="8">
        <f t="shared" si="85"/>
        <v>79.7</v>
      </c>
      <c r="U1397" s="8">
        <f t="shared" si="86"/>
        <v>74.161999999999992</v>
      </c>
      <c r="V1397" s="10">
        <f t="shared" si="87"/>
        <v>0.48200335365457353</v>
      </c>
    </row>
    <row r="1398" spans="1:22" ht="15.6" x14ac:dyDescent="0.3">
      <c r="A1398" s="3">
        <v>1790</v>
      </c>
      <c r="B1398" s="4">
        <v>46221</v>
      </c>
      <c r="C1398" s="5">
        <f>YEAR(SalesDataTable[[#This Row],[Order Date]])</f>
        <v>2026</v>
      </c>
      <c r="D1398" s="6" t="str">
        <f>"Q"&amp;ROUNDUP(MONTH(SalesDataTable[[#This Row],[Order Date]])/3,0)</f>
        <v>Q3</v>
      </c>
      <c r="E1398" s="5">
        <f>MONTH(SalesDataTable[[#This Row],[Order Date]])</f>
        <v>7</v>
      </c>
      <c r="F1398" s="6" t="str">
        <f>TEXT(SalesDataTable[[#This Row],[Order Date]],"MMM")</f>
        <v>Jul</v>
      </c>
      <c r="G1398" s="5" t="s">
        <v>26</v>
      </c>
      <c r="H1398" s="5" t="s">
        <v>63</v>
      </c>
      <c r="I1398" s="5" t="s">
        <v>22</v>
      </c>
      <c r="J1398" s="5" t="s">
        <v>33</v>
      </c>
      <c r="K1398" s="5" t="s">
        <v>29</v>
      </c>
      <c r="L1398" s="5" t="s">
        <v>30</v>
      </c>
      <c r="M1398" s="7">
        <v>1</v>
      </c>
      <c r="N1398" s="8">
        <v>91.36</v>
      </c>
      <c r="O1398" s="8">
        <f>SalesDataTable[[#This Row],[Units Sold]]*SalesDataTable[[#This Row],[Unit Price]]</f>
        <v>91.36</v>
      </c>
      <c r="P1398" s="9">
        <v>0</v>
      </c>
      <c r="Q1398" s="21">
        <f>SalesDataTable[[#This Row],[Units Sold]]*SalesDataTable[[#This Row],[Unit Price]]*SalesDataTable[[#This Row],[Discount %]]</f>
        <v>0</v>
      </c>
      <c r="R1398" s="8">
        <v>44.86</v>
      </c>
      <c r="S1398" s="8">
        <f t="shared" si="84"/>
        <v>91.36</v>
      </c>
      <c r="T1398" s="8">
        <f t="shared" si="85"/>
        <v>44.86</v>
      </c>
      <c r="U1398" s="8">
        <f t="shared" si="86"/>
        <v>46.5</v>
      </c>
      <c r="V1398" s="10">
        <f t="shared" si="87"/>
        <v>0.50897548161120842</v>
      </c>
    </row>
    <row r="1399" spans="1:22" ht="15.6" x14ac:dyDescent="0.3">
      <c r="A1399" s="3">
        <v>2193</v>
      </c>
      <c r="B1399" s="4">
        <v>46221</v>
      </c>
      <c r="C1399" s="5">
        <f>YEAR(SalesDataTable[[#This Row],[Order Date]])</f>
        <v>2026</v>
      </c>
      <c r="D1399" s="6" t="str">
        <f>"Q"&amp;ROUNDUP(MONTH(SalesDataTable[[#This Row],[Order Date]])/3,0)</f>
        <v>Q3</v>
      </c>
      <c r="E1399" s="5">
        <f>MONTH(SalesDataTable[[#This Row],[Order Date]])</f>
        <v>7</v>
      </c>
      <c r="F1399" s="6" t="str">
        <f>TEXT(SalesDataTable[[#This Row],[Order Date]],"MMM")</f>
        <v>Jul</v>
      </c>
      <c r="G1399" s="5" t="s">
        <v>31</v>
      </c>
      <c r="H1399" s="5" t="s">
        <v>32</v>
      </c>
      <c r="I1399" s="5" t="s">
        <v>22</v>
      </c>
      <c r="J1399" s="5" t="s">
        <v>23</v>
      </c>
      <c r="K1399" s="5" t="s">
        <v>24</v>
      </c>
      <c r="L1399" s="5" t="s">
        <v>46</v>
      </c>
      <c r="M1399" s="7">
        <v>2</v>
      </c>
      <c r="N1399" s="8">
        <v>39.409999999999997</v>
      </c>
      <c r="O1399" s="8">
        <f>SalesDataTable[[#This Row],[Units Sold]]*SalesDataTable[[#This Row],[Unit Price]]</f>
        <v>78.819999999999993</v>
      </c>
      <c r="P1399" s="9">
        <v>0</v>
      </c>
      <c r="Q1399" s="21">
        <f>SalesDataTable[[#This Row],[Units Sold]]*SalesDataTable[[#This Row],[Unit Price]]*SalesDataTable[[#This Row],[Discount %]]</f>
        <v>0</v>
      </c>
      <c r="R1399" s="8">
        <v>16.8</v>
      </c>
      <c r="S1399" s="8">
        <f t="shared" si="84"/>
        <v>78.819999999999993</v>
      </c>
      <c r="T1399" s="8">
        <f t="shared" si="85"/>
        <v>33.6</v>
      </c>
      <c r="U1399" s="8">
        <f t="shared" si="86"/>
        <v>45.219999999999992</v>
      </c>
      <c r="V1399" s="10">
        <f t="shared" si="87"/>
        <v>0.57371225577264651</v>
      </c>
    </row>
    <row r="1400" spans="1:22" ht="15.6" x14ac:dyDescent="0.3">
      <c r="A1400" s="3">
        <v>2781</v>
      </c>
      <c r="B1400" s="4">
        <v>46221</v>
      </c>
      <c r="C1400" s="5">
        <f>YEAR(SalesDataTable[[#This Row],[Order Date]])</f>
        <v>2026</v>
      </c>
      <c r="D1400" s="6" t="str">
        <f>"Q"&amp;ROUNDUP(MONTH(SalesDataTable[[#This Row],[Order Date]])/3,0)</f>
        <v>Q3</v>
      </c>
      <c r="E1400" s="5">
        <f>MONTH(SalesDataTable[[#This Row],[Order Date]])</f>
        <v>7</v>
      </c>
      <c r="F1400" s="6" t="str">
        <f>TEXT(SalesDataTable[[#This Row],[Order Date]],"MMM")</f>
        <v>Jul</v>
      </c>
      <c r="G1400" s="5" t="s">
        <v>20</v>
      </c>
      <c r="H1400" s="5" t="s">
        <v>21</v>
      </c>
      <c r="I1400" s="5" t="s">
        <v>22</v>
      </c>
      <c r="J1400" s="5" t="s">
        <v>23</v>
      </c>
      <c r="K1400" s="5" t="s">
        <v>34</v>
      </c>
      <c r="L1400" s="5" t="s">
        <v>64</v>
      </c>
      <c r="M1400" s="7">
        <v>2</v>
      </c>
      <c r="N1400" s="8">
        <v>134.99</v>
      </c>
      <c r="O1400" s="8">
        <f>SalesDataTable[[#This Row],[Units Sold]]*SalesDataTable[[#This Row],[Unit Price]]</f>
        <v>269.98</v>
      </c>
      <c r="P1400" s="9">
        <v>0</v>
      </c>
      <c r="Q1400" s="21">
        <f>SalesDataTable[[#This Row],[Units Sold]]*SalesDataTable[[#This Row],[Unit Price]]*SalesDataTable[[#This Row],[Discount %]]</f>
        <v>0</v>
      </c>
      <c r="R1400" s="8">
        <v>68.77</v>
      </c>
      <c r="S1400" s="8">
        <f t="shared" si="84"/>
        <v>269.98</v>
      </c>
      <c r="T1400" s="8">
        <f t="shared" si="85"/>
        <v>137.54</v>
      </c>
      <c r="U1400" s="8">
        <f t="shared" si="86"/>
        <v>132.44000000000003</v>
      </c>
      <c r="V1400" s="10">
        <f t="shared" si="87"/>
        <v>0.49055485591525305</v>
      </c>
    </row>
    <row r="1401" spans="1:22" ht="15.6" x14ac:dyDescent="0.3">
      <c r="A1401" s="3">
        <v>3043</v>
      </c>
      <c r="B1401" s="4">
        <v>46221</v>
      </c>
      <c r="C1401" s="5">
        <f>YEAR(SalesDataTable[[#This Row],[Order Date]])</f>
        <v>2026</v>
      </c>
      <c r="D1401" s="6" t="str">
        <f>"Q"&amp;ROUNDUP(MONTH(SalesDataTable[[#This Row],[Order Date]])/3,0)</f>
        <v>Q3</v>
      </c>
      <c r="E1401" s="5">
        <f>MONTH(SalesDataTable[[#This Row],[Order Date]])</f>
        <v>7</v>
      </c>
      <c r="F1401" s="6" t="str">
        <f>TEXT(SalesDataTable[[#This Row],[Order Date]],"MMM")</f>
        <v>Jul</v>
      </c>
      <c r="G1401" s="5" t="s">
        <v>26</v>
      </c>
      <c r="H1401" s="5" t="s">
        <v>63</v>
      </c>
      <c r="I1401" s="5" t="s">
        <v>48</v>
      </c>
      <c r="J1401" s="5" t="s">
        <v>33</v>
      </c>
      <c r="K1401" s="5" t="s">
        <v>24</v>
      </c>
      <c r="L1401" s="5" t="s">
        <v>46</v>
      </c>
      <c r="M1401" s="7">
        <v>2</v>
      </c>
      <c r="N1401" s="8">
        <v>40.93</v>
      </c>
      <c r="O1401" s="8">
        <f>SalesDataTable[[#This Row],[Units Sold]]*SalesDataTable[[#This Row],[Unit Price]]</f>
        <v>81.86</v>
      </c>
      <c r="P1401" s="9">
        <v>0.05</v>
      </c>
      <c r="Q1401" s="21">
        <f>SalesDataTable[[#This Row],[Units Sold]]*SalesDataTable[[#This Row],[Unit Price]]*SalesDataTable[[#This Row],[Discount %]]</f>
        <v>4.093</v>
      </c>
      <c r="R1401" s="8">
        <v>16.89</v>
      </c>
      <c r="S1401" s="8">
        <f t="shared" si="84"/>
        <v>77.766999999999996</v>
      </c>
      <c r="T1401" s="8">
        <f t="shared" si="85"/>
        <v>33.78</v>
      </c>
      <c r="U1401" s="8">
        <f t="shared" si="86"/>
        <v>43.986999999999995</v>
      </c>
      <c r="V1401" s="10">
        <f t="shared" si="87"/>
        <v>0.56562552239381736</v>
      </c>
    </row>
    <row r="1402" spans="1:22" ht="15.6" x14ac:dyDescent="0.3">
      <c r="A1402" s="3">
        <v>3102</v>
      </c>
      <c r="B1402" s="4">
        <v>46221</v>
      </c>
      <c r="C1402" s="5">
        <f>YEAR(SalesDataTable[[#This Row],[Order Date]])</f>
        <v>2026</v>
      </c>
      <c r="D1402" s="6" t="str">
        <f>"Q"&amp;ROUNDUP(MONTH(SalesDataTable[[#This Row],[Order Date]])/3,0)</f>
        <v>Q3</v>
      </c>
      <c r="E1402" s="5">
        <f>MONTH(SalesDataTable[[#This Row],[Order Date]])</f>
        <v>7</v>
      </c>
      <c r="F1402" s="6" t="str">
        <f>TEXT(SalesDataTable[[#This Row],[Order Date]],"MMM")</f>
        <v>Jul</v>
      </c>
      <c r="G1402" s="5" t="s">
        <v>40</v>
      </c>
      <c r="H1402" s="5" t="s">
        <v>67</v>
      </c>
      <c r="I1402" s="5" t="s">
        <v>48</v>
      </c>
      <c r="J1402" s="5" t="s">
        <v>23</v>
      </c>
      <c r="K1402" s="5" t="s">
        <v>29</v>
      </c>
      <c r="L1402" s="5" t="s">
        <v>30</v>
      </c>
      <c r="M1402" s="7">
        <v>1</v>
      </c>
      <c r="N1402" s="8">
        <v>90.02</v>
      </c>
      <c r="O1402" s="8">
        <f>SalesDataTable[[#This Row],[Units Sold]]*SalesDataTable[[#This Row],[Unit Price]]</f>
        <v>90.02</v>
      </c>
      <c r="P1402" s="9">
        <v>0.05</v>
      </c>
      <c r="Q1402" s="21">
        <f>SalesDataTable[[#This Row],[Units Sold]]*SalesDataTable[[#This Row],[Unit Price]]*SalesDataTable[[#This Row],[Discount %]]</f>
        <v>4.5010000000000003</v>
      </c>
      <c r="R1402" s="8">
        <v>45.83</v>
      </c>
      <c r="S1402" s="8">
        <f t="shared" si="84"/>
        <v>85.518999999999991</v>
      </c>
      <c r="T1402" s="8">
        <f t="shared" si="85"/>
        <v>45.83</v>
      </c>
      <c r="U1402" s="8">
        <f t="shared" si="86"/>
        <v>39.688999999999993</v>
      </c>
      <c r="V1402" s="10">
        <f t="shared" si="87"/>
        <v>0.46409569803201622</v>
      </c>
    </row>
    <row r="1403" spans="1:22" ht="15.6" x14ac:dyDescent="0.3">
      <c r="A1403" s="3">
        <v>3156</v>
      </c>
      <c r="B1403" s="4">
        <v>46221</v>
      </c>
      <c r="C1403" s="5">
        <f>YEAR(SalesDataTable[[#This Row],[Order Date]])</f>
        <v>2026</v>
      </c>
      <c r="D1403" s="6" t="str">
        <f>"Q"&amp;ROUNDUP(MONTH(SalesDataTable[[#This Row],[Order Date]])/3,0)</f>
        <v>Q3</v>
      </c>
      <c r="E1403" s="5">
        <f>MONTH(SalesDataTable[[#This Row],[Order Date]])</f>
        <v>7</v>
      </c>
      <c r="F1403" s="6" t="str">
        <f>TEXT(SalesDataTable[[#This Row],[Order Date]],"MMM")</f>
        <v>Jul</v>
      </c>
      <c r="G1403" s="5" t="s">
        <v>20</v>
      </c>
      <c r="H1403" s="5" t="s">
        <v>21</v>
      </c>
      <c r="I1403" s="5" t="s">
        <v>39</v>
      </c>
      <c r="J1403" s="5" t="s">
        <v>23</v>
      </c>
      <c r="K1403" s="5" t="s">
        <v>54</v>
      </c>
      <c r="L1403" s="5" t="s">
        <v>65</v>
      </c>
      <c r="M1403" s="7">
        <v>2</v>
      </c>
      <c r="N1403" s="8">
        <v>50.73</v>
      </c>
      <c r="O1403" s="8">
        <f>SalesDataTable[[#This Row],[Units Sold]]*SalesDataTable[[#This Row],[Unit Price]]</f>
        <v>101.46</v>
      </c>
      <c r="P1403" s="9">
        <v>0</v>
      </c>
      <c r="Q1403" s="21">
        <f>SalesDataTable[[#This Row],[Units Sold]]*SalesDataTable[[#This Row],[Unit Price]]*SalesDataTable[[#This Row],[Discount %]]</f>
        <v>0</v>
      </c>
      <c r="R1403" s="8">
        <v>21.87</v>
      </c>
      <c r="S1403" s="8">
        <f t="shared" si="84"/>
        <v>101.46</v>
      </c>
      <c r="T1403" s="8">
        <f t="shared" si="85"/>
        <v>43.74</v>
      </c>
      <c r="U1403" s="8">
        <f t="shared" si="86"/>
        <v>57.719999999999992</v>
      </c>
      <c r="V1403" s="10">
        <f t="shared" si="87"/>
        <v>0.56889414547604966</v>
      </c>
    </row>
    <row r="1404" spans="1:22" ht="15.6" x14ac:dyDescent="0.3">
      <c r="A1404" s="3">
        <v>3308</v>
      </c>
      <c r="B1404" s="4">
        <v>46221</v>
      </c>
      <c r="C1404" s="5">
        <f>YEAR(SalesDataTable[[#This Row],[Order Date]])</f>
        <v>2026</v>
      </c>
      <c r="D1404" s="6" t="str">
        <f>"Q"&amp;ROUNDUP(MONTH(SalesDataTable[[#This Row],[Order Date]])/3,0)</f>
        <v>Q3</v>
      </c>
      <c r="E1404" s="5">
        <f>MONTH(SalesDataTable[[#This Row],[Order Date]])</f>
        <v>7</v>
      </c>
      <c r="F1404" s="6" t="str">
        <f>TEXT(SalesDataTable[[#This Row],[Order Date]],"MMM")</f>
        <v>Jul</v>
      </c>
      <c r="G1404" s="5" t="s">
        <v>40</v>
      </c>
      <c r="H1404" s="5" t="s">
        <v>67</v>
      </c>
      <c r="I1404" s="5" t="s">
        <v>39</v>
      </c>
      <c r="J1404" s="5" t="s">
        <v>33</v>
      </c>
      <c r="K1404" s="5" t="s">
        <v>54</v>
      </c>
      <c r="L1404" s="5" t="s">
        <v>58</v>
      </c>
      <c r="M1404" s="7">
        <v>3</v>
      </c>
      <c r="N1404" s="8">
        <v>121.05</v>
      </c>
      <c r="O1404" s="8">
        <f>SalesDataTable[[#This Row],[Units Sold]]*SalesDataTable[[#This Row],[Unit Price]]</f>
        <v>363.15</v>
      </c>
      <c r="P1404" s="9">
        <v>0.05</v>
      </c>
      <c r="Q1404" s="21">
        <f>SalesDataTable[[#This Row],[Units Sold]]*SalesDataTable[[#This Row],[Unit Price]]*SalesDataTable[[#This Row],[Discount %]]</f>
        <v>18.157499999999999</v>
      </c>
      <c r="R1404" s="8">
        <v>68.56</v>
      </c>
      <c r="S1404" s="8">
        <f t="shared" si="84"/>
        <v>344.99249999999995</v>
      </c>
      <c r="T1404" s="8">
        <f t="shared" si="85"/>
        <v>205.68</v>
      </c>
      <c r="U1404" s="8">
        <f t="shared" si="86"/>
        <v>139.31249999999994</v>
      </c>
      <c r="V1404" s="10">
        <f t="shared" si="87"/>
        <v>0.40381312637231231</v>
      </c>
    </row>
    <row r="1405" spans="1:22" ht="15.6" x14ac:dyDescent="0.3">
      <c r="A1405" s="3">
        <v>3329</v>
      </c>
      <c r="B1405" s="4">
        <v>46221</v>
      </c>
      <c r="C1405" s="5">
        <f>YEAR(SalesDataTable[[#This Row],[Order Date]])</f>
        <v>2026</v>
      </c>
      <c r="D1405" s="6" t="str">
        <f>"Q"&amp;ROUNDUP(MONTH(SalesDataTable[[#This Row],[Order Date]])/3,0)</f>
        <v>Q3</v>
      </c>
      <c r="E1405" s="5">
        <f>MONTH(SalesDataTable[[#This Row],[Order Date]])</f>
        <v>7</v>
      </c>
      <c r="F1405" s="6" t="str">
        <f>TEXT(SalesDataTable[[#This Row],[Order Date]],"MMM")</f>
        <v>Jul</v>
      </c>
      <c r="G1405" s="5" t="s">
        <v>26</v>
      </c>
      <c r="H1405" s="5" t="s">
        <v>61</v>
      </c>
      <c r="I1405" s="5" t="s">
        <v>22</v>
      </c>
      <c r="J1405" s="5" t="s">
        <v>33</v>
      </c>
      <c r="K1405" s="5" t="s">
        <v>24</v>
      </c>
      <c r="L1405" s="5" t="s">
        <v>25</v>
      </c>
      <c r="M1405" s="7">
        <v>2</v>
      </c>
      <c r="N1405" s="8">
        <v>81.739999999999995</v>
      </c>
      <c r="O1405" s="8">
        <f>SalesDataTable[[#This Row],[Units Sold]]*SalesDataTable[[#This Row],[Unit Price]]</f>
        <v>163.47999999999999</v>
      </c>
      <c r="P1405" s="9">
        <v>0</v>
      </c>
      <c r="Q1405" s="21">
        <f>SalesDataTable[[#This Row],[Units Sold]]*SalesDataTable[[#This Row],[Unit Price]]*SalesDataTable[[#This Row],[Discount %]]</f>
        <v>0</v>
      </c>
      <c r="R1405" s="8">
        <v>42.75</v>
      </c>
      <c r="S1405" s="8">
        <f t="shared" si="84"/>
        <v>163.47999999999999</v>
      </c>
      <c r="T1405" s="8">
        <f t="shared" si="85"/>
        <v>85.5</v>
      </c>
      <c r="U1405" s="8">
        <f t="shared" si="86"/>
        <v>77.97999999999999</v>
      </c>
      <c r="V1405" s="10">
        <f t="shared" si="87"/>
        <v>0.47700024467824809</v>
      </c>
    </row>
    <row r="1406" spans="1:22" ht="15.6" x14ac:dyDescent="0.3">
      <c r="A1406" s="3">
        <v>4102</v>
      </c>
      <c r="B1406" s="4">
        <v>46221</v>
      </c>
      <c r="C1406" s="5">
        <f>YEAR(SalesDataTable[[#This Row],[Order Date]])</f>
        <v>2026</v>
      </c>
      <c r="D1406" s="6" t="str">
        <f>"Q"&amp;ROUNDUP(MONTH(SalesDataTable[[#This Row],[Order Date]])/3,0)</f>
        <v>Q3</v>
      </c>
      <c r="E1406" s="5">
        <f>MONTH(SalesDataTable[[#This Row],[Order Date]])</f>
        <v>7</v>
      </c>
      <c r="F1406" s="6" t="str">
        <f>TEXT(SalesDataTable[[#This Row],[Order Date]],"MMM")</f>
        <v>Jul</v>
      </c>
      <c r="G1406" s="5" t="s">
        <v>26</v>
      </c>
      <c r="H1406" s="5" t="s">
        <v>63</v>
      </c>
      <c r="I1406" s="5" t="s">
        <v>22</v>
      </c>
      <c r="J1406" s="5" t="s">
        <v>23</v>
      </c>
      <c r="K1406" s="5" t="s">
        <v>29</v>
      </c>
      <c r="L1406" s="5" t="s">
        <v>57</v>
      </c>
      <c r="M1406" s="7">
        <v>3</v>
      </c>
      <c r="N1406" s="8">
        <v>154.01</v>
      </c>
      <c r="O1406" s="8">
        <f>SalesDataTable[[#This Row],[Units Sold]]*SalesDataTable[[#This Row],[Unit Price]]</f>
        <v>462.03</v>
      </c>
      <c r="P1406" s="9">
        <v>0.1</v>
      </c>
      <c r="Q1406" s="21">
        <f>SalesDataTable[[#This Row],[Units Sold]]*SalesDataTable[[#This Row],[Unit Price]]*SalesDataTable[[#This Row],[Discount %]]</f>
        <v>46.203000000000003</v>
      </c>
      <c r="R1406" s="8">
        <v>78.78</v>
      </c>
      <c r="S1406" s="8">
        <f t="shared" si="84"/>
        <v>415.827</v>
      </c>
      <c r="T1406" s="8">
        <f t="shared" si="85"/>
        <v>236.34</v>
      </c>
      <c r="U1406" s="8">
        <f t="shared" si="86"/>
        <v>179.48699999999999</v>
      </c>
      <c r="V1406" s="10">
        <f t="shared" si="87"/>
        <v>0.43163863818366771</v>
      </c>
    </row>
    <row r="1407" spans="1:22" ht="15.6" x14ac:dyDescent="0.3">
      <c r="A1407" s="3">
        <v>4109</v>
      </c>
      <c r="B1407" s="4">
        <v>46221</v>
      </c>
      <c r="C1407" s="5">
        <f>YEAR(SalesDataTable[[#This Row],[Order Date]])</f>
        <v>2026</v>
      </c>
      <c r="D1407" s="6" t="str">
        <f>"Q"&amp;ROUNDUP(MONTH(SalesDataTable[[#This Row],[Order Date]])/3,0)</f>
        <v>Q3</v>
      </c>
      <c r="E1407" s="5">
        <f>MONTH(SalesDataTable[[#This Row],[Order Date]])</f>
        <v>7</v>
      </c>
      <c r="F1407" s="6" t="str">
        <f>TEXT(SalesDataTable[[#This Row],[Order Date]],"MMM")</f>
        <v>Jul</v>
      </c>
      <c r="G1407" s="5" t="s">
        <v>26</v>
      </c>
      <c r="H1407" s="5" t="s">
        <v>63</v>
      </c>
      <c r="I1407" s="5" t="s">
        <v>48</v>
      </c>
      <c r="J1407" s="5" t="s">
        <v>33</v>
      </c>
      <c r="K1407" s="5" t="s">
        <v>24</v>
      </c>
      <c r="L1407" s="5" t="s">
        <v>50</v>
      </c>
      <c r="M1407" s="7">
        <v>4</v>
      </c>
      <c r="N1407" s="8">
        <v>101.61</v>
      </c>
      <c r="O1407" s="8">
        <f>SalesDataTable[[#This Row],[Units Sold]]*SalesDataTable[[#This Row],[Unit Price]]</f>
        <v>406.44</v>
      </c>
      <c r="P1407" s="9">
        <v>0</v>
      </c>
      <c r="Q1407" s="21">
        <f>SalesDataTable[[#This Row],[Units Sold]]*SalesDataTable[[#This Row],[Unit Price]]*SalesDataTable[[#This Row],[Discount %]]</f>
        <v>0</v>
      </c>
      <c r="R1407" s="8">
        <v>51.68</v>
      </c>
      <c r="S1407" s="8">
        <f t="shared" si="84"/>
        <v>406.44</v>
      </c>
      <c r="T1407" s="8">
        <f t="shared" si="85"/>
        <v>206.72</v>
      </c>
      <c r="U1407" s="8">
        <f t="shared" si="86"/>
        <v>199.72</v>
      </c>
      <c r="V1407" s="10">
        <f t="shared" si="87"/>
        <v>0.49138864285011319</v>
      </c>
    </row>
    <row r="1408" spans="1:22" ht="15.6" x14ac:dyDescent="0.3">
      <c r="A1408" s="3">
        <v>4813</v>
      </c>
      <c r="B1408" s="4">
        <v>46221</v>
      </c>
      <c r="C1408" s="5">
        <f>YEAR(SalesDataTable[[#This Row],[Order Date]])</f>
        <v>2026</v>
      </c>
      <c r="D1408" s="6" t="str">
        <f>"Q"&amp;ROUNDUP(MONTH(SalesDataTable[[#This Row],[Order Date]])/3,0)</f>
        <v>Q3</v>
      </c>
      <c r="E1408" s="5">
        <f>MONTH(SalesDataTable[[#This Row],[Order Date]])</f>
        <v>7</v>
      </c>
      <c r="F1408" s="6" t="str">
        <f>TEXT(SalesDataTable[[#This Row],[Order Date]],"MMM")</f>
        <v>Jul</v>
      </c>
      <c r="G1408" s="5" t="s">
        <v>31</v>
      </c>
      <c r="H1408" s="5" t="s">
        <v>59</v>
      </c>
      <c r="I1408" s="5" t="s">
        <v>39</v>
      </c>
      <c r="J1408" s="5" t="s">
        <v>23</v>
      </c>
      <c r="K1408" s="5" t="s">
        <v>54</v>
      </c>
      <c r="L1408" s="5" t="s">
        <v>62</v>
      </c>
      <c r="M1408" s="7">
        <v>2</v>
      </c>
      <c r="N1408" s="8">
        <v>36.869999999999997</v>
      </c>
      <c r="O1408" s="8">
        <f>SalesDataTable[[#This Row],[Units Sold]]*SalesDataTable[[#This Row],[Unit Price]]</f>
        <v>73.739999999999995</v>
      </c>
      <c r="P1408" s="9">
        <v>0.15</v>
      </c>
      <c r="Q1408" s="21">
        <f>SalesDataTable[[#This Row],[Units Sold]]*SalesDataTable[[#This Row],[Unit Price]]*SalesDataTable[[#This Row],[Discount %]]</f>
        <v>11.060999999999998</v>
      </c>
      <c r="R1408" s="8">
        <v>13.94</v>
      </c>
      <c r="S1408" s="8">
        <f t="shared" si="84"/>
        <v>62.678999999999995</v>
      </c>
      <c r="T1408" s="8">
        <f t="shared" si="85"/>
        <v>27.88</v>
      </c>
      <c r="U1408" s="8">
        <f t="shared" si="86"/>
        <v>34.798999999999992</v>
      </c>
      <c r="V1408" s="10">
        <f t="shared" si="87"/>
        <v>0.55519392459994565</v>
      </c>
    </row>
    <row r="1409" spans="1:22" ht="15.6" x14ac:dyDescent="0.3">
      <c r="A1409" s="3">
        <v>5054</v>
      </c>
      <c r="B1409" s="4">
        <v>46221</v>
      </c>
      <c r="C1409" s="5">
        <f>YEAR(SalesDataTable[[#This Row],[Order Date]])</f>
        <v>2026</v>
      </c>
      <c r="D1409" s="6" t="str">
        <f>"Q"&amp;ROUNDUP(MONTH(SalesDataTable[[#This Row],[Order Date]])/3,0)</f>
        <v>Q3</v>
      </c>
      <c r="E1409" s="5">
        <f>MONTH(SalesDataTable[[#This Row],[Order Date]])</f>
        <v>7</v>
      </c>
      <c r="F1409" s="6" t="str">
        <f>TEXT(SalesDataTable[[#This Row],[Order Date]],"MMM")</f>
        <v>Jul</v>
      </c>
      <c r="G1409" s="5" t="s">
        <v>40</v>
      </c>
      <c r="H1409" s="5" t="s">
        <v>53</v>
      </c>
      <c r="I1409" s="5" t="s">
        <v>22</v>
      </c>
      <c r="J1409" s="5" t="s">
        <v>33</v>
      </c>
      <c r="K1409" s="5" t="s">
        <v>43</v>
      </c>
      <c r="L1409" s="5" t="s">
        <v>71</v>
      </c>
      <c r="M1409" s="7">
        <v>2</v>
      </c>
      <c r="N1409" s="8">
        <v>121.06</v>
      </c>
      <c r="O1409" s="8">
        <f>SalesDataTable[[#This Row],[Units Sold]]*SalesDataTable[[#This Row],[Unit Price]]</f>
        <v>242.12</v>
      </c>
      <c r="P1409" s="9">
        <v>0</v>
      </c>
      <c r="Q1409" s="21">
        <f>SalesDataTable[[#This Row],[Units Sold]]*SalesDataTable[[#This Row],[Unit Price]]*SalesDataTable[[#This Row],[Discount %]]</f>
        <v>0</v>
      </c>
      <c r="R1409" s="8">
        <v>59.62</v>
      </c>
      <c r="S1409" s="8">
        <f t="shared" si="84"/>
        <v>242.12</v>
      </c>
      <c r="T1409" s="8">
        <f t="shared" si="85"/>
        <v>119.24</v>
      </c>
      <c r="U1409" s="8">
        <f t="shared" si="86"/>
        <v>122.88000000000001</v>
      </c>
      <c r="V1409" s="10">
        <f t="shared" si="87"/>
        <v>0.50751693375185858</v>
      </c>
    </row>
    <row r="1410" spans="1:22" ht="15.6" x14ac:dyDescent="0.3">
      <c r="A1410" s="3">
        <v>138</v>
      </c>
      <c r="B1410" s="4">
        <v>46222</v>
      </c>
      <c r="C1410" s="5">
        <f>YEAR(SalesDataTable[[#This Row],[Order Date]])</f>
        <v>2026</v>
      </c>
      <c r="D1410" s="6" t="str">
        <f>"Q"&amp;ROUNDUP(MONTH(SalesDataTable[[#This Row],[Order Date]])/3,0)</f>
        <v>Q3</v>
      </c>
      <c r="E1410" s="5">
        <f>MONTH(SalesDataTable[[#This Row],[Order Date]])</f>
        <v>7</v>
      </c>
      <c r="F1410" s="6" t="str">
        <f>TEXT(SalesDataTable[[#This Row],[Order Date]],"MMM")</f>
        <v>Jul</v>
      </c>
      <c r="G1410" s="5" t="s">
        <v>26</v>
      </c>
      <c r="H1410" s="5" t="s">
        <v>63</v>
      </c>
      <c r="I1410" s="5" t="s">
        <v>22</v>
      </c>
      <c r="J1410" s="5" t="s">
        <v>33</v>
      </c>
      <c r="K1410" s="5" t="s">
        <v>29</v>
      </c>
      <c r="L1410" s="5" t="s">
        <v>66</v>
      </c>
      <c r="M1410" s="7">
        <v>2</v>
      </c>
      <c r="N1410" s="8">
        <v>71.81</v>
      </c>
      <c r="O1410" s="8">
        <f>SalesDataTable[[#This Row],[Units Sold]]*SalesDataTable[[#This Row],[Unit Price]]</f>
        <v>143.62</v>
      </c>
      <c r="P1410" s="9">
        <v>0</v>
      </c>
      <c r="Q1410" s="21">
        <f>SalesDataTable[[#This Row],[Units Sold]]*SalesDataTable[[#This Row],[Unit Price]]*SalesDataTable[[#This Row],[Discount %]]</f>
        <v>0</v>
      </c>
      <c r="R1410" s="8">
        <v>32.35</v>
      </c>
      <c r="S1410" s="8">
        <f t="shared" ref="S1410:S1473" si="88">M1410*N1410*(1-P1410)</f>
        <v>143.62</v>
      </c>
      <c r="T1410" s="8">
        <f t="shared" ref="T1410:T1473" si="89">M1410*R1410</f>
        <v>64.7</v>
      </c>
      <c r="U1410" s="8">
        <f t="shared" ref="U1410:U1473" si="90">S1410-T1410</f>
        <v>78.92</v>
      </c>
      <c r="V1410" s="10">
        <f t="shared" ref="V1410:V1473" si="91">IFERROR(U1410/S1410,0)</f>
        <v>0.54950563988302459</v>
      </c>
    </row>
    <row r="1411" spans="1:22" ht="15.6" x14ac:dyDescent="0.3">
      <c r="A1411" s="3">
        <v>433</v>
      </c>
      <c r="B1411" s="4">
        <v>46222</v>
      </c>
      <c r="C1411" s="5">
        <f>YEAR(SalesDataTable[[#This Row],[Order Date]])</f>
        <v>2026</v>
      </c>
      <c r="D1411" s="6" t="str">
        <f>"Q"&amp;ROUNDUP(MONTH(SalesDataTable[[#This Row],[Order Date]])/3,0)</f>
        <v>Q3</v>
      </c>
      <c r="E1411" s="5">
        <f>MONTH(SalesDataTable[[#This Row],[Order Date]])</f>
        <v>7</v>
      </c>
      <c r="F1411" s="6" t="str">
        <f>TEXT(SalesDataTable[[#This Row],[Order Date]],"MMM")</f>
        <v>Jul</v>
      </c>
      <c r="G1411" s="5" t="s">
        <v>26</v>
      </c>
      <c r="H1411" s="5" t="s">
        <v>63</v>
      </c>
      <c r="I1411" s="5" t="s">
        <v>22</v>
      </c>
      <c r="J1411" s="5" t="s">
        <v>33</v>
      </c>
      <c r="K1411" s="5" t="s">
        <v>29</v>
      </c>
      <c r="L1411" s="5" t="s">
        <v>37</v>
      </c>
      <c r="M1411" s="7">
        <v>4</v>
      </c>
      <c r="N1411" s="8">
        <v>145.18</v>
      </c>
      <c r="O1411" s="8">
        <f>SalesDataTable[[#This Row],[Units Sold]]*SalesDataTable[[#This Row],[Unit Price]]</f>
        <v>580.72</v>
      </c>
      <c r="P1411" s="9">
        <v>0</v>
      </c>
      <c r="Q1411" s="21">
        <f>SalesDataTable[[#This Row],[Units Sold]]*SalesDataTable[[#This Row],[Unit Price]]*SalesDataTable[[#This Row],[Discount %]]</f>
        <v>0</v>
      </c>
      <c r="R1411" s="8">
        <v>79.540000000000006</v>
      </c>
      <c r="S1411" s="8">
        <f t="shared" si="88"/>
        <v>580.72</v>
      </c>
      <c r="T1411" s="8">
        <f t="shared" si="89"/>
        <v>318.16000000000003</v>
      </c>
      <c r="U1411" s="8">
        <f t="shared" si="90"/>
        <v>262.56</v>
      </c>
      <c r="V1411" s="10">
        <f t="shared" si="91"/>
        <v>0.45212839234054275</v>
      </c>
    </row>
    <row r="1412" spans="1:22" ht="15.6" x14ac:dyDescent="0.3">
      <c r="A1412" s="3">
        <v>484</v>
      </c>
      <c r="B1412" s="4">
        <v>46222</v>
      </c>
      <c r="C1412" s="5">
        <f>YEAR(SalesDataTable[[#This Row],[Order Date]])</f>
        <v>2026</v>
      </c>
      <c r="D1412" s="6" t="str">
        <f>"Q"&amp;ROUNDUP(MONTH(SalesDataTable[[#This Row],[Order Date]])/3,0)</f>
        <v>Q3</v>
      </c>
      <c r="E1412" s="5">
        <f>MONTH(SalesDataTable[[#This Row],[Order Date]])</f>
        <v>7</v>
      </c>
      <c r="F1412" s="6" t="str">
        <f>TEXT(SalesDataTable[[#This Row],[Order Date]],"MMM")</f>
        <v>Jul</v>
      </c>
      <c r="G1412" s="5" t="s">
        <v>26</v>
      </c>
      <c r="H1412" s="5" t="s">
        <v>63</v>
      </c>
      <c r="I1412" s="5" t="s">
        <v>22</v>
      </c>
      <c r="J1412" s="5" t="s">
        <v>33</v>
      </c>
      <c r="K1412" s="5" t="s">
        <v>54</v>
      </c>
      <c r="L1412" s="5" t="s">
        <v>62</v>
      </c>
      <c r="M1412" s="7">
        <v>2</v>
      </c>
      <c r="N1412" s="8">
        <v>36.07</v>
      </c>
      <c r="O1412" s="8">
        <f>SalesDataTable[[#This Row],[Units Sold]]*SalesDataTable[[#This Row],[Unit Price]]</f>
        <v>72.14</v>
      </c>
      <c r="P1412" s="9">
        <v>0</v>
      </c>
      <c r="Q1412" s="21">
        <f>SalesDataTable[[#This Row],[Units Sold]]*SalesDataTable[[#This Row],[Unit Price]]*SalesDataTable[[#This Row],[Discount %]]</f>
        <v>0</v>
      </c>
      <c r="R1412" s="8">
        <v>13.6</v>
      </c>
      <c r="S1412" s="8">
        <f t="shared" si="88"/>
        <v>72.14</v>
      </c>
      <c r="T1412" s="8">
        <f t="shared" si="89"/>
        <v>27.2</v>
      </c>
      <c r="U1412" s="8">
        <f t="shared" si="90"/>
        <v>44.94</v>
      </c>
      <c r="V1412" s="10">
        <f t="shared" si="91"/>
        <v>0.62295536456889378</v>
      </c>
    </row>
    <row r="1413" spans="1:22" ht="15.6" x14ac:dyDescent="0.3">
      <c r="A1413" s="3">
        <v>492</v>
      </c>
      <c r="B1413" s="4">
        <v>46222</v>
      </c>
      <c r="C1413" s="5">
        <f>YEAR(SalesDataTable[[#This Row],[Order Date]])</f>
        <v>2026</v>
      </c>
      <c r="D1413" s="6" t="str">
        <f>"Q"&amp;ROUNDUP(MONTH(SalesDataTable[[#This Row],[Order Date]])/3,0)</f>
        <v>Q3</v>
      </c>
      <c r="E1413" s="5">
        <f>MONTH(SalesDataTable[[#This Row],[Order Date]])</f>
        <v>7</v>
      </c>
      <c r="F1413" s="6" t="str">
        <f>TEXT(SalesDataTable[[#This Row],[Order Date]],"MMM")</f>
        <v>Jul</v>
      </c>
      <c r="G1413" s="5" t="s">
        <v>26</v>
      </c>
      <c r="H1413" s="5" t="s">
        <v>69</v>
      </c>
      <c r="I1413" s="5" t="s">
        <v>39</v>
      </c>
      <c r="J1413" s="5" t="s">
        <v>33</v>
      </c>
      <c r="K1413" s="5" t="s">
        <v>29</v>
      </c>
      <c r="L1413" s="5" t="s">
        <v>66</v>
      </c>
      <c r="M1413" s="7">
        <v>3</v>
      </c>
      <c r="N1413" s="8">
        <v>72.23</v>
      </c>
      <c r="O1413" s="8">
        <f>SalesDataTable[[#This Row],[Units Sold]]*SalesDataTable[[#This Row],[Unit Price]]</f>
        <v>216.69</v>
      </c>
      <c r="P1413" s="9">
        <v>0.1</v>
      </c>
      <c r="Q1413" s="21">
        <f>SalesDataTable[[#This Row],[Units Sold]]*SalesDataTable[[#This Row],[Unit Price]]*SalesDataTable[[#This Row],[Discount %]]</f>
        <v>21.669</v>
      </c>
      <c r="R1413" s="8">
        <v>31.67</v>
      </c>
      <c r="S1413" s="8">
        <f t="shared" si="88"/>
        <v>195.02100000000002</v>
      </c>
      <c r="T1413" s="8">
        <f t="shared" si="89"/>
        <v>95.01</v>
      </c>
      <c r="U1413" s="8">
        <f t="shared" si="90"/>
        <v>100.01100000000001</v>
      </c>
      <c r="V1413" s="10">
        <f t="shared" si="91"/>
        <v>0.5128216961250327</v>
      </c>
    </row>
    <row r="1414" spans="1:22" ht="15.6" x14ac:dyDescent="0.3">
      <c r="A1414" s="3">
        <v>626</v>
      </c>
      <c r="B1414" s="4">
        <v>46222</v>
      </c>
      <c r="C1414" s="5">
        <f>YEAR(SalesDataTable[[#This Row],[Order Date]])</f>
        <v>2026</v>
      </c>
      <c r="D1414" s="6" t="str">
        <f>"Q"&amp;ROUNDUP(MONTH(SalesDataTable[[#This Row],[Order Date]])/3,0)</f>
        <v>Q3</v>
      </c>
      <c r="E1414" s="5">
        <f>MONTH(SalesDataTable[[#This Row],[Order Date]])</f>
        <v>7</v>
      </c>
      <c r="F1414" s="6" t="str">
        <f>TEXT(SalesDataTable[[#This Row],[Order Date]],"MMM")</f>
        <v>Jul</v>
      </c>
      <c r="G1414" s="5" t="s">
        <v>26</v>
      </c>
      <c r="H1414" s="5" t="s">
        <v>69</v>
      </c>
      <c r="I1414" s="5" t="s">
        <v>39</v>
      </c>
      <c r="J1414" s="5" t="s">
        <v>23</v>
      </c>
      <c r="K1414" s="5" t="s">
        <v>34</v>
      </c>
      <c r="L1414" s="5" t="s">
        <v>35</v>
      </c>
      <c r="M1414" s="7">
        <v>1</v>
      </c>
      <c r="N1414" s="8">
        <v>36.549999999999997</v>
      </c>
      <c r="O1414" s="8">
        <f>SalesDataTable[[#This Row],[Units Sold]]*SalesDataTable[[#This Row],[Unit Price]]</f>
        <v>36.549999999999997</v>
      </c>
      <c r="P1414" s="9">
        <v>0.1</v>
      </c>
      <c r="Q1414" s="21">
        <f>SalesDataTable[[#This Row],[Units Sold]]*SalesDataTable[[#This Row],[Unit Price]]*SalesDataTable[[#This Row],[Discount %]]</f>
        <v>3.6549999999999998</v>
      </c>
      <c r="R1414" s="8">
        <v>13.2</v>
      </c>
      <c r="S1414" s="8">
        <f t="shared" si="88"/>
        <v>32.894999999999996</v>
      </c>
      <c r="T1414" s="8">
        <f t="shared" si="89"/>
        <v>13.2</v>
      </c>
      <c r="U1414" s="8">
        <f t="shared" si="90"/>
        <v>19.694999999999997</v>
      </c>
      <c r="V1414" s="10">
        <f t="shared" si="91"/>
        <v>0.59872321021431829</v>
      </c>
    </row>
    <row r="1415" spans="1:22" ht="15.6" x14ac:dyDescent="0.3">
      <c r="A1415" s="3">
        <v>1409</v>
      </c>
      <c r="B1415" s="4">
        <v>46222</v>
      </c>
      <c r="C1415" s="5">
        <f>YEAR(SalesDataTable[[#This Row],[Order Date]])</f>
        <v>2026</v>
      </c>
      <c r="D1415" s="6" t="str">
        <f>"Q"&amp;ROUNDUP(MONTH(SalesDataTable[[#This Row],[Order Date]])/3,0)</f>
        <v>Q3</v>
      </c>
      <c r="E1415" s="5">
        <f>MONTH(SalesDataTable[[#This Row],[Order Date]])</f>
        <v>7</v>
      </c>
      <c r="F1415" s="6" t="str">
        <f>TEXT(SalesDataTable[[#This Row],[Order Date]],"MMM")</f>
        <v>Jul</v>
      </c>
      <c r="G1415" s="5" t="s">
        <v>26</v>
      </c>
      <c r="H1415" s="5" t="s">
        <v>69</v>
      </c>
      <c r="I1415" s="5" t="s">
        <v>22</v>
      </c>
      <c r="J1415" s="5" t="s">
        <v>33</v>
      </c>
      <c r="K1415" s="5" t="s">
        <v>43</v>
      </c>
      <c r="L1415" s="5" t="s">
        <v>71</v>
      </c>
      <c r="M1415" s="7">
        <v>5</v>
      </c>
      <c r="N1415" s="8">
        <v>124.68</v>
      </c>
      <c r="O1415" s="8">
        <f>SalesDataTable[[#This Row],[Units Sold]]*SalesDataTable[[#This Row],[Unit Price]]</f>
        <v>623.40000000000009</v>
      </c>
      <c r="P1415" s="9">
        <v>0.05</v>
      </c>
      <c r="Q1415" s="21">
        <f>SalesDataTable[[#This Row],[Units Sold]]*SalesDataTable[[#This Row],[Unit Price]]*SalesDataTable[[#This Row],[Discount %]]</f>
        <v>31.170000000000005</v>
      </c>
      <c r="R1415" s="8">
        <v>60.61</v>
      </c>
      <c r="S1415" s="8">
        <f t="shared" si="88"/>
        <v>592.23</v>
      </c>
      <c r="T1415" s="8">
        <f t="shared" si="89"/>
        <v>303.05</v>
      </c>
      <c r="U1415" s="8">
        <f t="shared" si="90"/>
        <v>289.18</v>
      </c>
      <c r="V1415" s="10">
        <f t="shared" si="91"/>
        <v>0.48829002245749115</v>
      </c>
    </row>
    <row r="1416" spans="1:22" ht="15.6" x14ac:dyDescent="0.3">
      <c r="A1416" s="3">
        <v>1486</v>
      </c>
      <c r="B1416" s="4">
        <v>46222</v>
      </c>
      <c r="C1416" s="5">
        <f>YEAR(SalesDataTable[[#This Row],[Order Date]])</f>
        <v>2026</v>
      </c>
      <c r="D1416" s="6" t="str">
        <f>"Q"&amp;ROUNDUP(MONTH(SalesDataTable[[#This Row],[Order Date]])/3,0)</f>
        <v>Q3</v>
      </c>
      <c r="E1416" s="5">
        <f>MONTH(SalesDataTable[[#This Row],[Order Date]])</f>
        <v>7</v>
      </c>
      <c r="F1416" s="6" t="str">
        <f>TEXT(SalesDataTable[[#This Row],[Order Date]],"MMM")</f>
        <v>Jul</v>
      </c>
      <c r="G1416" s="5" t="s">
        <v>40</v>
      </c>
      <c r="H1416" s="5" t="s">
        <v>53</v>
      </c>
      <c r="I1416" s="5" t="s">
        <v>22</v>
      </c>
      <c r="J1416" s="5" t="s">
        <v>23</v>
      </c>
      <c r="K1416" s="5" t="s">
        <v>24</v>
      </c>
      <c r="L1416" s="5" t="s">
        <v>50</v>
      </c>
      <c r="M1416" s="7">
        <v>1</v>
      </c>
      <c r="N1416" s="8">
        <v>101.7</v>
      </c>
      <c r="O1416" s="8">
        <f>SalesDataTable[[#This Row],[Units Sold]]*SalesDataTable[[#This Row],[Unit Price]]</f>
        <v>101.7</v>
      </c>
      <c r="P1416" s="9">
        <v>0.05</v>
      </c>
      <c r="Q1416" s="21">
        <f>SalesDataTable[[#This Row],[Units Sold]]*SalesDataTable[[#This Row],[Unit Price]]*SalesDataTable[[#This Row],[Discount %]]</f>
        <v>5.0850000000000009</v>
      </c>
      <c r="R1416" s="8">
        <v>49.92</v>
      </c>
      <c r="S1416" s="8">
        <f t="shared" si="88"/>
        <v>96.614999999999995</v>
      </c>
      <c r="T1416" s="8">
        <f t="shared" si="89"/>
        <v>49.92</v>
      </c>
      <c r="U1416" s="8">
        <f t="shared" si="90"/>
        <v>46.694999999999993</v>
      </c>
      <c r="V1416" s="10">
        <f t="shared" si="91"/>
        <v>0.48331004502406455</v>
      </c>
    </row>
    <row r="1417" spans="1:22" ht="15.6" x14ac:dyDescent="0.3">
      <c r="A1417" s="3">
        <v>1940</v>
      </c>
      <c r="B1417" s="4">
        <v>46222</v>
      </c>
      <c r="C1417" s="5">
        <f>YEAR(SalesDataTable[[#This Row],[Order Date]])</f>
        <v>2026</v>
      </c>
      <c r="D1417" s="6" t="str">
        <f>"Q"&amp;ROUNDUP(MONTH(SalesDataTable[[#This Row],[Order Date]])/3,0)</f>
        <v>Q3</v>
      </c>
      <c r="E1417" s="5">
        <f>MONTH(SalesDataTable[[#This Row],[Order Date]])</f>
        <v>7</v>
      </c>
      <c r="F1417" s="6" t="str">
        <f>TEXT(SalesDataTable[[#This Row],[Order Date]],"MMM")</f>
        <v>Jul</v>
      </c>
      <c r="G1417" s="5" t="s">
        <v>31</v>
      </c>
      <c r="H1417" s="5" t="s">
        <v>72</v>
      </c>
      <c r="I1417" s="5" t="s">
        <v>22</v>
      </c>
      <c r="J1417" s="5" t="s">
        <v>33</v>
      </c>
      <c r="K1417" s="5" t="s">
        <v>54</v>
      </c>
      <c r="L1417" s="5" t="s">
        <v>65</v>
      </c>
      <c r="M1417" s="7">
        <v>2</v>
      </c>
      <c r="N1417" s="8">
        <v>50.24</v>
      </c>
      <c r="O1417" s="8">
        <f>SalesDataTable[[#This Row],[Units Sold]]*SalesDataTable[[#This Row],[Unit Price]]</f>
        <v>100.48</v>
      </c>
      <c r="P1417" s="9">
        <v>0.05</v>
      </c>
      <c r="Q1417" s="21">
        <f>SalesDataTable[[#This Row],[Units Sold]]*SalesDataTable[[#This Row],[Unit Price]]*SalesDataTable[[#This Row],[Discount %]]</f>
        <v>5.0240000000000009</v>
      </c>
      <c r="R1417" s="8">
        <v>21.88</v>
      </c>
      <c r="S1417" s="8">
        <f t="shared" si="88"/>
        <v>95.456000000000003</v>
      </c>
      <c r="T1417" s="8">
        <f t="shared" si="89"/>
        <v>43.76</v>
      </c>
      <c r="U1417" s="8">
        <f t="shared" si="90"/>
        <v>51.696000000000005</v>
      </c>
      <c r="V1417" s="10">
        <f t="shared" si="91"/>
        <v>0.54156889037881328</v>
      </c>
    </row>
    <row r="1418" spans="1:22" ht="15.6" x14ac:dyDescent="0.3">
      <c r="A1418" s="3">
        <v>2215</v>
      </c>
      <c r="B1418" s="4">
        <v>46222</v>
      </c>
      <c r="C1418" s="5">
        <f>YEAR(SalesDataTable[[#This Row],[Order Date]])</f>
        <v>2026</v>
      </c>
      <c r="D1418" s="6" t="str">
        <f>"Q"&amp;ROUNDUP(MONTH(SalesDataTable[[#This Row],[Order Date]])/3,0)</f>
        <v>Q3</v>
      </c>
      <c r="E1418" s="5">
        <f>MONTH(SalesDataTable[[#This Row],[Order Date]])</f>
        <v>7</v>
      </c>
      <c r="F1418" s="6" t="str">
        <f>TEXT(SalesDataTable[[#This Row],[Order Date]],"MMM")</f>
        <v>Jul</v>
      </c>
      <c r="G1418" s="5" t="s">
        <v>40</v>
      </c>
      <c r="H1418" s="5" t="s">
        <v>67</v>
      </c>
      <c r="I1418" s="5" t="s">
        <v>39</v>
      </c>
      <c r="J1418" s="5" t="s">
        <v>23</v>
      </c>
      <c r="K1418" s="5" t="s">
        <v>54</v>
      </c>
      <c r="L1418" s="5" t="s">
        <v>62</v>
      </c>
      <c r="M1418" s="7">
        <v>3</v>
      </c>
      <c r="N1418" s="8">
        <v>35.53</v>
      </c>
      <c r="O1418" s="8">
        <f>SalesDataTable[[#This Row],[Units Sold]]*SalesDataTable[[#This Row],[Unit Price]]</f>
        <v>106.59</v>
      </c>
      <c r="P1418" s="9">
        <v>0</v>
      </c>
      <c r="Q1418" s="21">
        <f>SalesDataTable[[#This Row],[Units Sold]]*SalesDataTable[[#This Row],[Unit Price]]*SalesDataTable[[#This Row],[Discount %]]</f>
        <v>0</v>
      </c>
      <c r="R1418" s="8">
        <v>14</v>
      </c>
      <c r="S1418" s="8">
        <f t="shared" si="88"/>
        <v>106.59</v>
      </c>
      <c r="T1418" s="8">
        <f t="shared" si="89"/>
        <v>42</v>
      </c>
      <c r="U1418" s="8">
        <f t="shared" si="90"/>
        <v>64.59</v>
      </c>
      <c r="V1418" s="10">
        <f t="shared" si="91"/>
        <v>0.60596678862932729</v>
      </c>
    </row>
    <row r="1419" spans="1:22" ht="15.6" x14ac:dyDescent="0.3">
      <c r="A1419" s="3">
        <v>2555</v>
      </c>
      <c r="B1419" s="4">
        <v>46222</v>
      </c>
      <c r="C1419" s="5">
        <f>YEAR(SalesDataTable[[#This Row],[Order Date]])</f>
        <v>2026</v>
      </c>
      <c r="D1419" s="6" t="str">
        <f>"Q"&amp;ROUNDUP(MONTH(SalesDataTable[[#This Row],[Order Date]])/3,0)</f>
        <v>Q3</v>
      </c>
      <c r="E1419" s="5">
        <f>MONTH(SalesDataTable[[#This Row],[Order Date]])</f>
        <v>7</v>
      </c>
      <c r="F1419" s="6" t="str">
        <f>TEXT(SalesDataTable[[#This Row],[Order Date]],"MMM")</f>
        <v>Jul</v>
      </c>
      <c r="G1419" s="5" t="s">
        <v>31</v>
      </c>
      <c r="H1419" s="5" t="s">
        <v>32</v>
      </c>
      <c r="I1419" s="5" t="s">
        <v>48</v>
      </c>
      <c r="J1419" s="5" t="s">
        <v>33</v>
      </c>
      <c r="K1419" s="5" t="s">
        <v>34</v>
      </c>
      <c r="L1419" s="5" t="s">
        <v>52</v>
      </c>
      <c r="M1419" s="7">
        <v>2</v>
      </c>
      <c r="N1419" s="8">
        <v>46.89</v>
      </c>
      <c r="O1419" s="8">
        <f>SalesDataTable[[#This Row],[Units Sold]]*SalesDataTable[[#This Row],[Unit Price]]</f>
        <v>93.78</v>
      </c>
      <c r="P1419" s="9">
        <v>0.1</v>
      </c>
      <c r="Q1419" s="21">
        <f>SalesDataTable[[#This Row],[Units Sold]]*SalesDataTable[[#This Row],[Unit Price]]*SalesDataTable[[#This Row],[Discount %]]</f>
        <v>9.3780000000000001</v>
      </c>
      <c r="R1419" s="8">
        <v>18.53</v>
      </c>
      <c r="S1419" s="8">
        <f t="shared" si="88"/>
        <v>84.402000000000001</v>
      </c>
      <c r="T1419" s="8">
        <f t="shared" si="89"/>
        <v>37.06</v>
      </c>
      <c r="U1419" s="8">
        <f t="shared" si="90"/>
        <v>47.341999999999999</v>
      </c>
      <c r="V1419" s="10">
        <f t="shared" si="91"/>
        <v>0.56091087888912583</v>
      </c>
    </row>
    <row r="1420" spans="1:22" ht="15.6" x14ac:dyDescent="0.3">
      <c r="A1420" s="3">
        <v>4710</v>
      </c>
      <c r="B1420" s="4">
        <v>46222</v>
      </c>
      <c r="C1420" s="5">
        <f>YEAR(SalesDataTable[[#This Row],[Order Date]])</f>
        <v>2026</v>
      </c>
      <c r="D1420" s="6" t="str">
        <f>"Q"&amp;ROUNDUP(MONTH(SalesDataTable[[#This Row],[Order Date]])/3,0)</f>
        <v>Q3</v>
      </c>
      <c r="E1420" s="5">
        <f>MONTH(SalesDataTable[[#This Row],[Order Date]])</f>
        <v>7</v>
      </c>
      <c r="F1420" s="6" t="str">
        <f>TEXT(SalesDataTable[[#This Row],[Order Date]],"MMM")</f>
        <v>Jul</v>
      </c>
      <c r="G1420" s="5" t="s">
        <v>20</v>
      </c>
      <c r="H1420" s="5" t="s">
        <v>21</v>
      </c>
      <c r="I1420" s="5" t="s">
        <v>39</v>
      </c>
      <c r="J1420" s="5" t="s">
        <v>23</v>
      </c>
      <c r="K1420" s="5" t="s">
        <v>43</v>
      </c>
      <c r="L1420" s="5" t="s">
        <v>49</v>
      </c>
      <c r="M1420" s="7">
        <v>1</v>
      </c>
      <c r="N1420" s="8">
        <v>197.29</v>
      </c>
      <c r="O1420" s="8">
        <f>SalesDataTable[[#This Row],[Units Sold]]*SalesDataTable[[#This Row],[Unit Price]]</f>
        <v>197.29</v>
      </c>
      <c r="P1420" s="9">
        <v>0.1</v>
      </c>
      <c r="Q1420" s="21">
        <f>SalesDataTable[[#This Row],[Units Sold]]*SalesDataTable[[#This Row],[Unit Price]]*SalesDataTable[[#This Row],[Discount %]]</f>
        <v>19.728999999999999</v>
      </c>
      <c r="R1420" s="8">
        <v>104.7</v>
      </c>
      <c r="S1420" s="8">
        <f t="shared" si="88"/>
        <v>177.56100000000001</v>
      </c>
      <c r="T1420" s="8">
        <f t="shared" si="89"/>
        <v>104.7</v>
      </c>
      <c r="U1420" s="8">
        <f t="shared" si="90"/>
        <v>72.861000000000004</v>
      </c>
      <c r="V1420" s="10">
        <f t="shared" si="91"/>
        <v>0.4103434875901803</v>
      </c>
    </row>
    <row r="1421" spans="1:22" ht="15.6" x14ac:dyDescent="0.3">
      <c r="A1421" s="3">
        <v>4974</v>
      </c>
      <c r="B1421" s="4">
        <v>46222</v>
      </c>
      <c r="C1421" s="5">
        <f>YEAR(SalesDataTable[[#This Row],[Order Date]])</f>
        <v>2026</v>
      </c>
      <c r="D1421" s="6" t="str">
        <f>"Q"&amp;ROUNDUP(MONTH(SalesDataTable[[#This Row],[Order Date]])/3,0)</f>
        <v>Q3</v>
      </c>
      <c r="E1421" s="5">
        <f>MONTH(SalesDataTable[[#This Row],[Order Date]])</f>
        <v>7</v>
      </c>
      <c r="F1421" s="6" t="str">
        <f>TEXT(SalesDataTable[[#This Row],[Order Date]],"MMM")</f>
        <v>Jul</v>
      </c>
      <c r="G1421" s="5" t="s">
        <v>20</v>
      </c>
      <c r="H1421" s="5" t="s">
        <v>56</v>
      </c>
      <c r="I1421" s="5" t="s">
        <v>39</v>
      </c>
      <c r="J1421" s="5" t="s">
        <v>36</v>
      </c>
      <c r="K1421" s="5" t="s">
        <v>29</v>
      </c>
      <c r="L1421" s="5" t="s">
        <v>66</v>
      </c>
      <c r="M1421" s="7">
        <v>1</v>
      </c>
      <c r="N1421" s="8">
        <v>70.52</v>
      </c>
      <c r="O1421" s="8">
        <f>SalesDataTable[[#This Row],[Units Sold]]*SalesDataTable[[#This Row],[Unit Price]]</f>
        <v>70.52</v>
      </c>
      <c r="P1421" s="9">
        <v>0.1</v>
      </c>
      <c r="Q1421" s="21">
        <f>SalesDataTable[[#This Row],[Units Sold]]*SalesDataTable[[#This Row],[Unit Price]]*SalesDataTable[[#This Row],[Discount %]]</f>
        <v>7.0519999999999996</v>
      </c>
      <c r="R1421" s="8">
        <v>33.28</v>
      </c>
      <c r="S1421" s="8">
        <f t="shared" si="88"/>
        <v>63.467999999999996</v>
      </c>
      <c r="T1421" s="8">
        <f t="shared" si="89"/>
        <v>33.28</v>
      </c>
      <c r="U1421" s="8">
        <f t="shared" si="90"/>
        <v>30.187999999999995</v>
      </c>
      <c r="V1421" s="10">
        <f t="shared" si="91"/>
        <v>0.47564126804058732</v>
      </c>
    </row>
    <row r="1422" spans="1:22" ht="15.6" x14ac:dyDescent="0.3">
      <c r="A1422" s="3">
        <v>5048</v>
      </c>
      <c r="B1422" s="4">
        <v>46222</v>
      </c>
      <c r="C1422" s="5">
        <f>YEAR(SalesDataTable[[#This Row],[Order Date]])</f>
        <v>2026</v>
      </c>
      <c r="D1422" s="6" t="str">
        <f>"Q"&amp;ROUNDUP(MONTH(SalesDataTable[[#This Row],[Order Date]])/3,0)</f>
        <v>Q3</v>
      </c>
      <c r="E1422" s="5">
        <f>MONTH(SalesDataTable[[#This Row],[Order Date]])</f>
        <v>7</v>
      </c>
      <c r="F1422" s="6" t="str">
        <f>TEXT(SalesDataTable[[#This Row],[Order Date]],"MMM")</f>
        <v>Jul</v>
      </c>
      <c r="G1422" s="5" t="s">
        <v>26</v>
      </c>
      <c r="H1422" s="5" t="s">
        <v>63</v>
      </c>
      <c r="I1422" s="5" t="s">
        <v>48</v>
      </c>
      <c r="J1422" s="5" t="s">
        <v>33</v>
      </c>
      <c r="K1422" s="5" t="s">
        <v>54</v>
      </c>
      <c r="L1422" s="5" t="s">
        <v>65</v>
      </c>
      <c r="M1422" s="7">
        <v>3</v>
      </c>
      <c r="N1422" s="8">
        <v>49.9</v>
      </c>
      <c r="O1422" s="8">
        <f>SalesDataTable[[#This Row],[Units Sold]]*SalesDataTable[[#This Row],[Unit Price]]</f>
        <v>149.69999999999999</v>
      </c>
      <c r="P1422" s="9">
        <v>0.05</v>
      </c>
      <c r="Q1422" s="21">
        <f>SalesDataTable[[#This Row],[Units Sold]]*SalesDataTable[[#This Row],[Unit Price]]*SalesDataTable[[#This Row],[Discount %]]</f>
        <v>7.4849999999999994</v>
      </c>
      <c r="R1422" s="8">
        <v>22.27</v>
      </c>
      <c r="S1422" s="8">
        <f t="shared" si="88"/>
        <v>142.21499999999997</v>
      </c>
      <c r="T1422" s="8">
        <f t="shared" si="89"/>
        <v>66.81</v>
      </c>
      <c r="U1422" s="8">
        <f t="shared" si="90"/>
        <v>75.404999999999973</v>
      </c>
      <c r="V1422" s="10">
        <f t="shared" si="91"/>
        <v>0.53021833139964125</v>
      </c>
    </row>
    <row r="1423" spans="1:22" ht="15.6" x14ac:dyDescent="0.3">
      <c r="A1423" s="3">
        <v>1</v>
      </c>
      <c r="B1423" s="4">
        <v>46223</v>
      </c>
      <c r="C1423" s="5">
        <f>YEAR(SalesDataTable[[#This Row],[Order Date]])</f>
        <v>2026</v>
      </c>
      <c r="D1423" s="6" t="str">
        <f>"Q"&amp;ROUNDUP(MONTH(SalesDataTable[[#This Row],[Order Date]])/3,0)</f>
        <v>Q3</v>
      </c>
      <c r="E1423" s="5">
        <f>MONTH(SalesDataTable[[#This Row],[Order Date]])</f>
        <v>7</v>
      </c>
      <c r="F1423" s="6" t="str">
        <f>TEXT(SalesDataTable[[#This Row],[Order Date]],"MMM")</f>
        <v>Jul</v>
      </c>
      <c r="G1423" s="5" t="s">
        <v>40</v>
      </c>
      <c r="H1423" s="5" t="s">
        <v>51</v>
      </c>
      <c r="I1423" s="5" t="s">
        <v>39</v>
      </c>
      <c r="J1423" s="5" t="s">
        <v>33</v>
      </c>
      <c r="K1423" s="5" t="s">
        <v>29</v>
      </c>
      <c r="L1423" s="5" t="s">
        <v>57</v>
      </c>
      <c r="M1423" s="7">
        <v>3</v>
      </c>
      <c r="N1423" s="8">
        <v>156.25</v>
      </c>
      <c r="O1423" s="8">
        <f>SalesDataTable[[#This Row],[Units Sold]]*SalesDataTable[[#This Row],[Unit Price]]</f>
        <v>468.75</v>
      </c>
      <c r="P1423" s="9">
        <v>0</v>
      </c>
      <c r="Q1423" s="21">
        <f>SalesDataTable[[#This Row],[Units Sold]]*SalesDataTable[[#This Row],[Unit Price]]*SalesDataTable[[#This Row],[Discount %]]</f>
        <v>0</v>
      </c>
      <c r="R1423" s="8">
        <v>79.900000000000006</v>
      </c>
      <c r="S1423" s="8">
        <f t="shared" si="88"/>
        <v>468.75</v>
      </c>
      <c r="T1423" s="8">
        <f t="shared" si="89"/>
        <v>239.70000000000002</v>
      </c>
      <c r="U1423" s="8">
        <f t="shared" si="90"/>
        <v>229.04999999999998</v>
      </c>
      <c r="V1423" s="10">
        <f t="shared" si="91"/>
        <v>0.48863999999999996</v>
      </c>
    </row>
    <row r="1424" spans="1:22" ht="15.6" x14ac:dyDescent="0.3">
      <c r="A1424" s="3">
        <v>270</v>
      </c>
      <c r="B1424" s="4">
        <v>46223</v>
      </c>
      <c r="C1424" s="5">
        <f>YEAR(SalesDataTable[[#This Row],[Order Date]])</f>
        <v>2026</v>
      </c>
      <c r="D1424" s="6" t="str">
        <f>"Q"&amp;ROUNDUP(MONTH(SalesDataTable[[#This Row],[Order Date]])/3,0)</f>
        <v>Q3</v>
      </c>
      <c r="E1424" s="5">
        <f>MONTH(SalesDataTable[[#This Row],[Order Date]])</f>
        <v>7</v>
      </c>
      <c r="F1424" s="6" t="str">
        <f>TEXT(SalesDataTable[[#This Row],[Order Date]],"MMM")</f>
        <v>Jul</v>
      </c>
      <c r="G1424" s="5" t="s">
        <v>31</v>
      </c>
      <c r="H1424" s="5" t="s">
        <v>32</v>
      </c>
      <c r="I1424" s="5" t="s">
        <v>48</v>
      </c>
      <c r="J1424" s="5" t="s">
        <v>23</v>
      </c>
      <c r="K1424" s="5" t="s">
        <v>43</v>
      </c>
      <c r="L1424" s="5" t="s">
        <v>71</v>
      </c>
      <c r="M1424" s="7">
        <v>3</v>
      </c>
      <c r="N1424" s="8">
        <v>120.14</v>
      </c>
      <c r="O1424" s="8">
        <f>SalesDataTable[[#This Row],[Units Sold]]*SalesDataTable[[#This Row],[Unit Price]]</f>
        <v>360.42</v>
      </c>
      <c r="P1424" s="9">
        <v>0</v>
      </c>
      <c r="Q1424" s="21">
        <f>SalesDataTable[[#This Row],[Units Sold]]*SalesDataTable[[#This Row],[Unit Price]]*SalesDataTable[[#This Row],[Discount %]]</f>
        <v>0</v>
      </c>
      <c r="R1424" s="8">
        <v>58.9</v>
      </c>
      <c r="S1424" s="8">
        <f t="shared" si="88"/>
        <v>360.42</v>
      </c>
      <c r="T1424" s="8">
        <f t="shared" si="89"/>
        <v>176.7</v>
      </c>
      <c r="U1424" s="8">
        <f t="shared" si="90"/>
        <v>183.72000000000003</v>
      </c>
      <c r="V1424" s="10">
        <f t="shared" si="91"/>
        <v>0.5097386382553688</v>
      </c>
    </row>
    <row r="1425" spans="1:22" ht="15.6" x14ac:dyDescent="0.3">
      <c r="A1425" s="3">
        <v>2130</v>
      </c>
      <c r="B1425" s="4">
        <v>46223</v>
      </c>
      <c r="C1425" s="5">
        <f>YEAR(SalesDataTable[[#This Row],[Order Date]])</f>
        <v>2026</v>
      </c>
      <c r="D1425" s="6" t="str">
        <f>"Q"&amp;ROUNDUP(MONTH(SalesDataTable[[#This Row],[Order Date]])/3,0)</f>
        <v>Q3</v>
      </c>
      <c r="E1425" s="5">
        <f>MONTH(SalesDataTable[[#This Row],[Order Date]])</f>
        <v>7</v>
      </c>
      <c r="F1425" s="6" t="str">
        <f>TEXT(SalesDataTable[[#This Row],[Order Date]],"MMM")</f>
        <v>Jul</v>
      </c>
      <c r="G1425" s="5" t="s">
        <v>26</v>
      </c>
      <c r="H1425" s="5" t="s">
        <v>69</v>
      </c>
      <c r="I1425" s="5" t="s">
        <v>39</v>
      </c>
      <c r="J1425" s="5" t="s">
        <v>23</v>
      </c>
      <c r="K1425" s="5" t="s">
        <v>29</v>
      </c>
      <c r="L1425" s="5" t="s">
        <v>37</v>
      </c>
      <c r="M1425" s="7">
        <v>1</v>
      </c>
      <c r="N1425" s="8">
        <v>145.21</v>
      </c>
      <c r="O1425" s="8">
        <f>SalesDataTable[[#This Row],[Units Sold]]*SalesDataTable[[#This Row],[Unit Price]]</f>
        <v>145.21</v>
      </c>
      <c r="P1425" s="9">
        <v>0</v>
      </c>
      <c r="Q1425" s="21">
        <f>SalesDataTable[[#This Row],[Units Sold]]*SalesDataTable[[#This Row],[Unit Price]]*SalesDataTable[[#This Row],[Discount %]]</f>
        <v>0</v>
      </c>
      <c r="R1425" s="8">
        <v>80.52</v>
      </c>
      <c r="S1425" s="8">
        <f t="shared" si="88"/>
        <v>145.21</v>
      </c>
      <c r="T1425" s="8">
        <f t="shared" si="89"/>
        <v>80.52</v>
      </c>
      <c r="U1425" s="8">
        <f t="shared" si="90"/>
        <v>64.690000000000012</v>
      </c>
      <c r="V1425" s="10">
        <f t="shared" si="91"/>
        <v>0.44549273466014744</v>
      </c>
    </row>
    <row r="1426" spans="1:22" ht="15.6" x14ac:dyDescent="0.3">
      <c r="A1426" s="3">
        <v>2474</v>
      </c>
      <c r="B1426" s="4">
        <v>46223</v>
      </c>
      <c r="C1426" s="5">
        <f>YEAR(SalesDataTable[[#This Row],[Order Date]])</f>
        <v>2026</v>
      </c>
      <c r="D1426" s="6" t="str">
        <f>"Q"&amp;ROUNDUP(MONTH(SalesDataTable[[#This Row],[Order Date]])/3,0)</f>
        <v>Q3</v>
      </c>
      <c r="E1426" s="5">
        <f>MONTH(SalesDataTable[[#This Row],[Order Date]])</f>
        <v>7</v>
      </c>
      <c r="F1426" s="6" t="str">
        <f>TEXT(SalesDataTable[[#This Row],[Order Date]],"MMM")</f>
        <v>Jul</v>
      </c>
      <c r="G1426" s="5" t="s">
        <v>31</v>
      </c>
      <c r="H1426" s="5" t="s">
        <v>32</v>
      </c>
      <c r="I1426" s="5" t="s">
        <v>39</v>
      </c>
      <c r="J1426" s="5" t="s">
        <v>23</v>
      </c>
      <c r="K1426" s="5" t="s">
        <v>24</v>
      </c>
      <c r="L1426" s="5" t="s">
        <v>46</v>
      </c>
      <c r="M1426" s="7">
        <v>2</v>
      </c>
      <c r="N1426" s="8">
        <v>39.78</v>
      </c>
      <c r="O1426" s="8">
        <f>SalesDataTable[[#This Row],[Units Sold]]*SalesDataTable[[#This Row],[Unit Price]]</f>
        <v>79.56</v>
      </c>
      <c r="P1426" s="9">
        <v>0.1</v>
      </c>
      <c r="Q1426" s="21">
        <f>SalesDataTable[[#This Row],[Units Sold]]*SalesDataTable[[#This Row],[Unit Price]]*SalesDataTable[[#This Row],[Discount %]]</f>
        <v>7.9560000000000004</v>
      </c>
      <c r="R1426" s="8">
        <v>16.260000000000002</v>
      </c>
      <c r="S1426" s="8">
        <f t="shared" si="88"/>
        <v>71.603999999999999</v>
      </c>
      <c r="T1426" s="8">
        <f t="shared" si="89"/>
        <v>32.520000000000003</v>
      </c>
      <c r="U1426" s="8">
        <f t="shared" si="90"/>
        <v>39.083999999999996</v>
      </c>
      <c r="V1426" s="10">
        <f t="shared" si="91"/>
        <v>0.54583542818836928</v>
      </c>
    </row>
    <row r="1427" spans="1:22" ht="15.6" x14ac:dyDescent="0.3">
      <c r="A1427" s="3">
        <v>2514</v>
      </c>
      <c r="B1427" s="4">
        <v>46223</v>
      </c>
      <c r="C1427" s="5">
        <f>YEAR(SalesDataTable[[#This Row],[Order Date]])</f>
        <v>2026</v>
      </c>
      <c r="D1427" s="6" t="str">
        <f>"Q"&amp;ROUNDUP(MONTH(SalesDataTable[[#This Row],[Order Date]])/3,0)</f>
        <v>Q3</v>
      </c>
      <c r="E1427" s="5">
        <f>MONTH(SalesDataTable[[#This Row],[Order Date]])</f>
        <v>7</v>
      </c>
      <c r="F1427" s="6" t="str">
        <f>TEXT(SalesDataTable[[#This Row],[Order Date]],"MMM")</f>
        <v>Jul</v>
      </c>
      <c r="G1427" s="5" t="s">
        <v>26</v>
      </c>
      <c r="H1427" s="5" t="s">
        <v>47</v>
      </c>
      <c r="I1427" s="5" t="s">
        <v>22</v>
      </c>
      <c r="J1427" s="5" t="s">
        <v>33</v>
      </c>
      <c r="K1427" s="5" t="s">
        <v>34</v>
      </c>
      <c r="L1427" s="5" t="s">
        <v>68</v>
      </c>
      <c r="M1427" s="7">
        <v>2</v>
      </c>
      <c r="N1427" s="8">
        <v>161.97</v>
      </c>
      <c r="O1427" s="8">
        <f>SalesDataTable[[#This Row],[Units Sold]]*SalesDataTable[[#This Row],[Unit Price]]</f>
        <v>323.94</v>
      </c>
      <c r="P1427" s="9">
        <v>0.1</v>
      </c>
      <c r="Q1427" s="21">
        <f>SalesDataTable[[#This Row],[Units Sold]]*SalesDataTable[[#This Row],[Unit Price]]*SalesDataTable[[#This Row],[Discount %]]</f>
        <v>32.393999999999998</v>
      </c>
      <c r="R1427" s="8">
        <v>88.57</v>
      </c>
      <c r="S1427" s="8">
        <f t="shared" si="88"/>
        <v>291.54599999999999</v>
      </c>
      <c r="T1427" s="8">
        <f t="shared" si="89"/>
        <v>177.14</v>
      </c>
      <c r="U1427" s="8">
        <f t="shared" si="90"/>
        <v>114.40600000000001</v>
      </c>
      <c r="V1427" s="10">
        <f t="shared" si="91"/>
        <v>0.39241148909606033</v>
      </c>
    </row>
    <row r="1428" spans="1:22" ht="15.6" x14ac:dyDescent="0.3">
      <c r="A1428" s="3">
        <v>2616</v>
      </c>
      <c r="B1428" s="4">
        <v>46223</v>
      </c>
      <c r="C1428" s="5">
        <f>YEAR(SalesDataTable[[#This Row],[Order Date]])</f>
        <v>2026</v>
      </c>
      <c r="D1428" s="6" t="str">
        <f>"Q"&amp;ROUNDUP(MONTH(SalesDataTable[[#This Row],[Order Date]])/3,0)</f>
        <v>Q3</v>
      </c>
      <c r="E1428" s="5">
        <f>MONTH(SalesDataTable[[#This Row],[Order Date]])</f>
        <v>7</v>
      </c>
      <c r="F1428" s="6" t="str">
        <f>TEXT(SalesDataTable[[#This Row],[Order Date]],"MMM")</f>
        <v>Jul</v>
      </c>
      <c r="G1428" s="5" t="s">
        <v>31</v>
      </c>
      <c r="H1428" s="5" t="s">
        <v>38</v>
      </c>
      <c r="I1428" s="5" t="s">
        <v>39</v>
      </c>
      <c r="J1428" s="5" t="s">
        <v>33</v>
      </c>
      <c r="K1428" s="5" t="s">
        <v>54</v>
      </c>
      <c r="L1428" s="5" t="s">
        <v>58</v>
      </c>
      <c r="M1428" s="7">
        <v>2</v>
      </c>
      <c r="N1428" s="8">
        <v>125.37</v>
      </c>
      <c r="O1428" s="8">
        <f>SalesDataTable[[#This Row],[Units Sold]]*SalesDataTable[[#This Row],[Unit Price]]</f>
        <v>250.74</v>
      </c>
      <c r="P1428" s="9">
        <v>0</v>
      </c>
      <c r="Q1428" s="21">
        <f>SalesDataTable[[#This Row],[Units Sold]]*SalesDataTable[[#This Row],[Unit Price]]*SalesDataTable[[#This Row],[Discount %]]</f>
        <v>0</v>
      </c>
      <c r="R1428" s="8">
        <v>68.040000000000006</v>
      </c>
      <c r="S1428" s="8">
        <f t="shared" si="88"/>
        <v>250.74</v>
      </c>
      <c r="T1428" s="8">
        <f t="shared" si="89"/>
        <v>136.08000000000001</v>
      </c>
      <c r="U1428" s="8">
        <f t="shared" si="90"/>
        <v>114.66</v>
      </c>
      <c r="V1428" s="10">
        <f t="shared" si="91"/>
        <v>0.457286432160804</v>
      </c>
    </row>
    <row r="1429" spans="1:22" ht="15.6" x14ac:dyDescent="0.3">
      <c r="A1429" s="3">
        <v>2632</v>
      </c>
      <c r="B1429" s="4">
        <v>46223</v>
      </c>
      <c r="C1429" s="5">
        <f>YEAR(SalesDataTable[[#This Row],[Order Date]])</f>
        <v>2026</v>
      </c>
      <c r="D1429" s="6" t="str">
        <f>"Q"&amp;ROUNDUP(MONTH(SalesDataTable[[#This Row],[Order Date]])/3,0)</f>
        <v>Q3</v>
      </c>
      <c r="E1429" s="5">
        <f>MONTH(SalesDataTable[[#This Row],[Order Date]])</f>
        <v>7</v>
      </c>
      <c r="F1429" s="6" t="str">
        <f>TEXT(SalesDataTable[[#This Row],[Order Date]],"MMM")</f>
        <v>Jul</v>
      </c>
      <c r="G1429" s="5" t="s">
        <v>20</v>
      </c>
      <c r="H1429" s="5" t="s">
        <v>70</v>
      </c>
      <c r="I1429" s="5" t="s">
        <v>22</v>
      </c>
      <c r="J1429" s="5" t="s">
        <v>33</v>
      </c>
      <c r="K1429" s="5" t="s">
        <v>43</v>
      </c>
      <c r="L1429" s="5" t="s">
        <v>49</v>
      </c>
      <c r="M1429" s="7">
        <v>1</v>
      </c>
      <c r="N1429" s="8">
        <v>196.57</v>
      </c>
      <c r="O1429" s="8">
        <f>SalesDataTable[[#This Row],[Units Sold]]*SalesDataTable[[#This Row],[Unit Price]]</f>
        <v>196.57</v>
      </c>
      <c r="P1429" s="9">
        <v>0</v>
      </c>
      <c r="Q1429" s="21">
        <f>SalesDataTable[[#This Row],[Units Sold]]*SalesDataTable[[#This Row],[Unit Price]]*SalesDataTable[[#This Row],[Discount %]]</f>
        <v>0</v>
      </c>
      <c r="R1429" s="8">
        <v>104.78</v>
      </c>
      <c r="S1429" s="8">
        <f t="shared" si="88"/>
        <v>196.57</v>
      </c>
      <c r="T1429" s="8">
        <f t="shared" si="89"/>
        <v>104.78</v>
      </c>
      <c r="U1429" s="8">
        <f t="shared" si="90"/>
        <v>91.789999999999992</v>
      </c>
      <c r="V1429" s="10">
        <f t="shared" si="91"/>
        <v>0.46695833545301924</v>
      </c>
    </row>
    <row r="1430" spans="1:22" ht="15.6" x14ac:dyDescent="0.3">
      <c r="A1430" s="3">
        <v>3725</v>
      </c>
      <c r="B1430" s="4">
        <v>46223</v>
      </c>
      <c r="C1430" s="5">
        <f>YEAR(SalesDataTable[[#This Row],[Order Date]])</f>
        <v>2026</v>
      </c>
      <c r="D1430" s="6" t="str">
        <f>"Q"&amp;ROUNDUP(MONTH(SalesDataTable[[#This Row],[Order Date]])/3,0)</f>
        <v>Q3</v>
      </c>
      <c r="E1430" s="5">
        <f>MONTH(SalesDataTable[[#This Row],[Order Date]])</f>
        <v>7</v>
      </c>
      <c r="F1430" s="6" t="str">
        <f>TEXT(SalesDataTable[[#This Row],[Order Date]],"MMM")</f>
        <v>Jul</v>
      </c>
      <c r="G1430" s="5" t="s">
        <v>31</v>
      </c>
      <c r="H1430" s="5" t="s">
        <v>72</v>
      </c>
      <c r="I1430" s="5" t="s">
        <v>22</v>
      </c>
      <c r="J1430" s="5" t="s">
        <v>23</v>
      </c>
      <c r="K1430" s="5" t="s">
        <v>43</v>
      </c>
      <c r="L1430" s="5" t="s">
        <v>49</v>
      </c>
      <c r="M1430" s="7">
        <v>2</v>
      </c>
      <c r="N1430" s="8">
        <v>195.74</v>
      </c>
      <c r="O1430" s="8">
        <f>SalesDataTable[[#This Row],[Units Sold]]*SalesDataTable[[#This Row],[Unit Price]]</f>
        <v>391.48</v>
      </c>
      <c r="P1430" s="9">
        <v>0.05</v>
      </c>
      <c r="Q1430" s="21">
        <f>SalesDataTable[[#This Row],[Units Sold]]*SalesDataTable[[#This Row],[Unit Price]]*SalesDataTable[[#This Row],[Discount %]]</f>
        <v>19.574000000000002</v>
      </c>
      <c r="R1430" s="8">
        <v>107.17</v>
      </c>
      <c r="S1430" s="8">
        <f t="shared" si="88"/>
        <v>371.90600000000001</v>
      </c>
      <c r="T1430" s="8">
        <f t="shared" si="89"/>
        <v>214.34</v>
      </c>
      <c r="U1430" s="8">
        <f t="shared" si="90"/>
        <v>157.566</v>
      </c>
      <c r="V1430" s="10">
        <f t="shared" si="91"/>
        <v>0.4236715729243411</v>
      </c>
    </row>
    <row r="1431" spans="1:22" ht="15.6" x14ac:dyDescent="0.3">
      <c r="A1431" s="3">
        <v>3834</v>
      </c>
      <c r="B1431" s="4">
        <v>46223</v>
      </c>
      <c r="C1431" s="5">
        <f>YEAR(SalesDataTable[[#This Row],[Order Date]])</f>
        <v>2026</v>
      </c>
      <c r="D1431" s="6" t="str">
        <f>"Q"&amp;ROUNDUP(MONTH(SalesDataTable[[#This Row],[Order Date]])/3,0)</f>
        <v>Q3</v>
      </c>
      <c r="E1431" s="5">
        <f>MONTH(SalesDataTable[[#This Row],[Order Date]])</f>
        <v>7</v>
      </c>
      <c r="F1431" s="6" t="str">
        <f>TEXT(SalesDataTable[[#This Row],[Order Date]],"MMM")</f>
        <v>Jul</v>
      </c>
      <c r="G1431" s="5" t="s">
        <v>26</v>
      </c>
      <c r="H1431" s="5" t="s">
        <v>69</v>
      </c>
      <c r="I1431" s="5" t="s">
        <v>39</v>
      </c>
      <c r="J1431" s="5" t="s">
        <v>33</v>
      </c>
      <c r="K1431" s="5" t="s">
        <v>43</v>
      </c>
      <c r="L1431" s="5" t="s">
        <v>49</v>
      </c>
      <c r="M1431" s="7">
        <v>3</v>
      </c>
      <c r="N1431" s="8">
        <v>192.28</v>
      </c>
      <c r="O1431" s="8">
        <f>SalesDataTable[[#This Row],[Units Sold]]*SalesDataTable[[#This Row],[Unit Price]]</f>
        <v>576.84</v>
      </c>
      <c r="P1431" s="9">
        <v>0</v>
      </c>
      <c r="Q1431" s="21">
        <f>SalesDataTable[[#This Row],[Units Sold]]*SalesDataTable[[#This Row],[Unit Price]]*SalesDataTable[[#This Row],[Discount %]]</f>
        <v>0</v>
      </c>
      <c r="R1431" s="8">
        <v>104.3</v>
      </c>
      <c r="S1431" s="8">
        <f t="shared" si="88"/>
        <v>576.84</v>
      </c>
      <c r="T1431" s="8">
        <f t="shared" si="89"/>
        <v>312.89999999999998</v>
      </c>
      <c r="U1431" s="8">
        <f t="shared" si="90"/>
        <v>263.94000000000005</v>
      </c>
      <c r="V1431" s="10">
        <f t="shared" si="91"/>
        <v>0.45756188891200339</v>
      </c>
    </row>
    <row r="1432" spans="1:22" ht="15.6" x14ac:dyDescent="0.3">
      <c r="A1432" s="3">
        <v>159</v>
      </c>
      <c r="B1432" s="4">
        <v>46224</v>
      </c>
      <c r="C1432" s="5">
        <f>YEAR(SalesDataTable[[#This Row],[Order Date]])</f>
        <v>2026</v>
      </c>
      <c r="D1432" s="6" t="str">
        <f>"Q"&amp;ROUNDUP(MONTH(SalesDataTable[[#This Row],[Order Date]])/3,0)</f>
        <v>Q3</v>
      </c>
      <c r="E1432" s="5">
        <f>MONTH(SalesDataTable[[#This Row],[Order Date]])</f>
        <v>7</v>
      </c>
      <c r="F1432" s="6" t="str">
        <f>TEXT(SalesDataTable[[#This Row],[Order Date]],"MMM")</f>
        <v>Jul</v>
      </c>
      <c r="G1432" s="5" t="s">
        <v>26</v>
      </c>
      <c r="H1432" s="5" t="s">
        <v>27</v>
      </c>
      <c r="I1432" s="5" t="s">
        <v>22</v>
      </c>
      <c r="J1432" s="5" t="s">
        <v>23</v>
      </c>
      <c r="K1432" s="5" t="s">
        <v>29</v>
      </c>
      <c r="L1432" s="5" t="s">
        <v>66</v>
      </c>
      <c r="M1432" s="7">
        <v>2</v>
      </c>
      <c r="N1432" s="8">
        <v>70.150000000000006</v>
      </c>
      <c r="O1432" s="8">
        <f>SalesDataTable[[#This Row],[Units Sold]]*SalesDataTable[[#This Row],[Unit Price]]</f>
        <v>140.30000000000001</v>
      </c>
      <c r="P1432" s="9">
        <v>0.05</v>
      </c>
      <c r="Q1432" s="21">
        <f>SalesDataTable[[#This Row],[Units Sold]]*SalesDataTable[[#This Row],[Unit Price]]*SalesDataTable[[#This Row],[Discount %]]</f>
        <v>7.0150000000000006</v>
      </c>
      <c r="R1432" s="8">
        <v>32.950000000000003</v>
      </c>
      <c r="S1432" s="8">
        <f t="shared" si="88"/>
        <v>133.285</v>
      </c>
      <c r="T1432" s="8">
        <f t="shared" si="89"/>
        <v>65.900000000000006</v>
      </c>
      <c r="U1432" s="8">
        <f t="shared" si="90"/>
        <v>67.384999999999991</v>
      </c>
      <c r="V1432" s="10">
        <f t="shared" si="91"/>
        <v>0.50557076940390888</v>
      </c>
    </row>
    <row r="1433" spans="1:22" ht="15.6" x14ac:dyDescent="0.3">
      <c r="A1433" s="3">
        <v>435</v>
      </c>
      <c r="B1433" s="4">
        <v>46224</v>
      </c>
      <c r="C1433" s="5">
        <f>YEAR(SalesDataTable[[#This Row],[Order Date]])</f>
        <v>2026</v>
      </c>
      <c r="D1433" s="6" t="str">
        <f>"Q"&amp;ROUNDUP(MONTH(SalesDataTable[[#This Row],[Order Date]])/3,0)</f>
        <v>Q3</v>
      </c>
      <c r="E1433" s="5">
        <f>MONTH(SalesDataTable[[#This Row],[Order Date]])</f>
        <v>7</v>
      </c>
      <c r="F1433" s="6" t="str">
        <f>TEXT(SalesDataTable[[#This Row],[Order Date]],"MMM")</f>
        <v>Jul</v>
      </c>
      <c r="G1433" s="5" t="s">
        <v>31</v>
      </c>
      <c r="H1433" s="5" t="s">
        <v>32</v>
      </c>
      <c r="I1433" s="5" t="s">
        <v>22</v>
      </c>
      <c r="J1433" s="5" t="s">
        <v>23</v>
      </c>
      <c r="K1433" s="5" t="s">
        <v>43</v>
      </c>
      <c r="L1433" s="5" t="s">
        <v>44</v>
      </c>
      <c r="M1433" s="7">
        <v>2</v>
      </c>
      <c r="N1433" s="8">
        <v>342.38</v>
      </c>
      <c r="O1433" s="8">
        <f>SalesDataTable[[#This Row],[Units Sold]]*SalesDataTable[[#This Row],[Unit Price]]</f>
        <v>684.76</v>
      </c>
      <c r="P1433" s="9">
        <v>0.05</v>
      </c>
      <c r="Q1433" s="21">
        <f>SalesDataTable[[#This Row],[Units Sold]]*SalesDataTable[[#This Row],[Unit Price]]*SalesDataTable[[#This Row],[Discount %]]</f>
        <v>34.238</v>
      </c>
      <c r="R1433" s="8">
        <v>192.01</v>
      </c>
      <c r="S1433" s="8">
        <f t="shared" si="88"/>
        <v>650.52199999999993</v>
      </c>
      <c r="T1433" s="8">
        <f t="shared" si="89"/>
        <v>384.02</v>
      </c>
      <c r="U1433" s="8">
        <f t="shared" si="90"/>
        <v>266.50199999999995</v>
      </c>
      <c r="V1433" s="10">
        <f t="shared" si="91"/>
        <v>0.40967407712575438</v>
      </c>
    </row>
    <row r="1434" spans="1:22" ht="15.6" x14ac:dyDescent="0.3">
      <c r="A1434" s="3">
        <v>1467</v>
      </c>
      <c r="B1434" s="4">
        <v>46224</v>
      </c>
      <c r="C1434" s="5">
        <f>YEAR(SalesDataTable[[#This Row],[Order Date]])</f>
        <v>2026</v>
      </c>
      <c r="D1434" s="6" t="str">
        <f>"Q"&amp;ROUNDUP(MONTH(SalesDataTable[[#This Row],[Order Date]])/3,0)</f>
        <v>Q3</v>
      </c>
      <c r="E1434" s="5">
        <f>MONTH(SalesDataTable[[#This Row],[Order Date]])</f>
        <v>7</v>
      </c>
      <c r="F1434" s="6" t="str">
        <f>TEXT(SalesDataTable[[#This Row],[Order Date]],"MMM")</f>
        <v>Jul</v>
      </c>
      <c r="G1434" s="5" t="s">
        <v>26</v>
      </c>
      <c r="H1434" s="5" t="s">
        <v>69</v>
      </c>
      <c r="I1434" s="5" t="s">
        <v>48</v>
      </c>
      <c r="J1434" s="5" t="s">
        <v>33</v>
      </c>
      <c r="K1434" s="5" t="s">
        <v>54</v>
      </c>
      <c r="L1434" s="5" t="s">
        <v>65</v>
      </c>
      <c r="M1434" s="7">
        <v>1</v>
      </c>
      <c r="N1434" s="8">
        <v>50.59</v>
      </c>
      <c r="O1434" s="8">
        <f>SalesDataTable[[#This Row],[Units Sold]]*SalesDataTable[[#This Row],[Unit Price]]</f>
        <v>50.59</v>
      </c>
      <c r="P1434" s="9">
        <v>0.05</v>
      </c>
      <c r="Q1434" s="21">
        <f>SalesDataTable[[#This Row],[Units Sold]]*SalesDataTable[[#This Row],[Unit Price]]*SalesDataTable[[#This Row],[Discount %]]</f>
        <v>2.5295000000000005</v>
      </c>
      <c r="R1434" s="8">
        <v>22.04</v>
      </c>
      <c r="S1434" s="8">
        <f t="shared" si="88"/>
        <v>48.060499999999998</v>
      </c>
      <c r="T1434" s="8">
        <f t="shared" si="89"/>
        <v>22.04</v>
      </c>
      <c r="U1434" s="8">
        <f t="shared" si="90"/>
        <v>26.020499999999998</v>
      </c>
      <c r="V1434" s="10">
        <f t="shared" si="91"/>
        <v>0.54141134611583319</v>
      </c>
    </row>
    <row r="1435" spans="1:22" ht="15.6" x14ac:dyDescent="0.3">
      <c r="A1435" s="3">
        <v>1552</v>
      </c>
      <c r="B1435" s="4">
        <v>46224</v>
      </c>
      <c r="C1435" s="5">
        <f>YEAR(SalesDataTable[[#This Row],[Order Date]])</f>
        <v>2026</v>
      </c>
      <c r="D1435" s="6" t="str">
        <f>"Q"&amp;ROUNDUP(MONTH(SalesDataTable[[#This Row],[Order Date]])/3,0)</f>
        <v>Q3</v>
      </c>
      <c r="E1435" s="5">
        <f>MONTH(SalesDataTable[[#This Row],[Order Date]])</f>
        <v>7</v>
      </c>
      <c r="F1435" s="6" t="str">
        <f>TEXT(SalesDataTable[[#This Row],[Order Date]],"MMM")</f>
        <v>Jul</v>
      </c>
      <c r="G1435" s="5" t="s">
        <v>40</v>
      </c>
      <c r="H1435" s="5" t="s">
        <v>41</v>
      </c>
      <c r="I1435" s="5" t="s">
        <v>39</v>
      </c>
      <c r="J1435" s="5" t="s">
        <v>33</v>
      </c>
      <c r="K1435" s="5" t="s">
        <v>34</v>
      </c>
      <c r="L1435" s="5" t="s">
        <v>52</v>
      </c>
      <c r="M1435" s="7">
        <v>2</v>
      </c>
      <c r="N1435" s="8">
        <v>46.34</v>
      </c>
      <c r="O1435" s="8">
        <f>SalesDataTable[[#This Row],[Units Sold]]*SalesDataTable[[#This Row],[Unit Price]]</f>
        <v>92.68</v>
      </c>
      <c r="P1435" s="9">
        <v>0.1</v>
      </c>
      <c r="Q1435" s="21">
        <f>SalesDataTable[[#This Row],[Units Sold]]*SalesDataTable[[#This Row],[Unit Price]]*SalesDataTable[[#This Row],[Discount %]]</f>
        <v>9.2680000000000007</v>
      </c>
      <c r="R1435" s="8">
        <v>18.41</v>
      </c>
      <c r="S1435" s="8">
        <f t="shared" si="88"/>
        <v>83.412000000000006</v>
      </c>
      <c r="T1435" s="8">
        <f t="shared" si="89"/>
        <v>36.82</v>
      </c>
      <c r="U1435" s="8">
        <f t="shared" si="90"/>
        <v>46.592000000000006</v>
      </c>
      <c r="V1435" s="10">
        <f t="shared" si="91"/>
        <v>0.55857670359180933</v>
      </c>
    </row>
    <row r="1436" spans="1:22" ht="15.6" x14ac:dyDescent="0.3">
      <c r="A1436" s="3">
        <v>1745</v>
      </c>
      <c r="B1436" s="4">
        <v>46224</v>
      </c>
      <c r="C1436" s="5">
        <f>YEAR(SalesDataTable[[#This Row],[Order Date]])</f>
        <v>2026</v>
      </c>
      <c r="D1436" s="6" t="str">
        <f>"Q"&amp;ROUNDUP(MONTH(SalesDataTable[[#This Row],[Order Date]])/3,0)</f>
        <v>Q3</v>
      </c>
      <c r="E1436" s="5">
        <f>MONTH(SalesDataTable[[#This Row],[Order Date]])</f>
        <v>7</v>
      </c>
      <c r="F1436" s="6" t="str">
        <f>TEXT(SalesDataTable[[#This Row],[Order Date]],"MMM")</f>
        <v>Jul</v>
      </c>
      <c r="G1436" s="5" t="s">
        <v>26</v>
      </c>
      <c r="H1436" s="5" t="s">
        <v>47</v>
      </c>
      <c r="I1436" s="5" t="s">
        <v>48</v>
      </c>
      <c r="J1436" s="5" t="s">
        <v>33</v>
      </c>
      <c r="K1436" s="5" t="s">
        <v>29</v>
      </c>
      <c r="L1436" s="5" t="s">
        <v>30</v>
      </c>
      <c r="M1436" s="7">
        <v>1</v>
      </c>
      <c r="N1436" s="8">
        <v>91.45</v>
      </c>
      <c r="O1436" s="8">
        <f>SalesDataTable[[#This Row],[Units Sold]]*SalesDataTable[[#This Row],[Unit Price]]</f>
        <v>91.45</v>
      </c>
      <c r="P1436" s="9">
        <v>0</v>
      </c>
      <c r="Q1436" s="21">
        <f>SalesDataTable[[#This Row],[Units Sold]]*SalesDataTable[[#This Row],[Unit Price]]*SalesDataTable[[#This Row],[Discount %]]</f>
        <v>0</v>
      </c>
      <c r="R1436" s="8">
        <v>44.16</v>
      </c>
      <c r="S1436" s="8">
        <f t="shared" si="88"/>
        <v>91.45</v>
      </c>
      <c r="T1436" s="8">
        <f t="shared" si="89"/>
        <v>44.16</v>
      </c>
      <c r="U1436" s="8">
        <f t="shared" si="90"/>
        <v>47.290000000000006</v>
      </c>
      <c r="V1436" s="10">
        <f t="shared" si="91"/>
        <v>0.51711317659923461</v>
      </c>
    </row>
    <row r="1437" spans="1:22" ht="15.6" x14ac:dyDescent="0.3">
      <c r="A1437" s="3">
        <v>2174</v>
      </c>
      <c r="B1437" s="4">
        <v>46224</v>
      </c>
      <c r="C1437" s="5">
        <f>YEAR(SalesDataTable[[#This Row],[Order Date]])</f>
        <v>2026</v>
      </c>
      <c r="D1437" s="6" t="str">
        <f>"Q"&amp;ROUNDUP(MONTH(SalesDataTable[[#This Row],[Order Date]])/3,0)</f>
        <v>Q3</v>
      </c>
      <c r="E1437" s="5">
        <f>MONTH(SalesDataTable[[#This Row],[Order Date]])</f>
        <v>7</v>
      </c>
      <c r="F1437" s="6" t="str">
        <f>TEXT(SalesDataTable[[#This Row],[Order Date]],"MMM")</f>
        <v>Jul</v>
      </c>
      <c r="G1437" s="5" t="s">
        <v>40</v>
      </c>
      <c r="H1437" s="5" t="s">
        <v>53</v>
      </c>
      <c r="I1437" s="5" t="s">
        <v>48</v>
      </c>
      <c r="J1437" s="5" t="s">
        <v>23</v>
      </c>
      <c r="K1437" s="5" t="s">
        <v>24</v>
      </c>
      <c r="L1437" s="5" t="s">
        <v>46</v>
      </c>
      <c r="M1437" s="7">
        <v>3</v>
      </c>
      <c r="N1437" s="8">
        <v>40.28</v>
      </c>
      <c r="O1437" s="8">
        <f>SalesDataTable[[#This Row],[Units Sold]]*SalesDataTable[[#This Row],[Unit Price]]</f>
        <v>120.84</v>
      </c>
      <c r="P1437" s="9">
        <v>0</v>
      </c>
      <c r="Q1437" s="21">
        <f>SalesDataTable[[#This Row],[Units Sold]]*SalesDataTable[[#This Row],[Unit Price]]*SalesDataTable[[#This Row],[Discount %]]</f>
        <v>0</v>
      </c>
      <c r="R1437" s="8">
        <v>17.12</v>
      </c>
      <c r="S1437" s="8">
        <f t="shared" si="88"/>
        <v>120.84</v>
      </c>
      <c r="T1437" s="8">
        <f t="shared" si="89"/>
        <v>51.36</v>
      </c>
      <c r="U1437" s="8">
        <f t="shared" si="90"/>
        <v>69.48</v>
      </c>
      <c r="V1437" s="10">
        <f t="shared" si="91"/>
        <v>0.57497517378351537</v>
      </c>
    </row>
    <row r="1438" spans="1:22" ht="15.6" x14ac:dyDescent="0.3">
      <c r="A1438" s="3">
        <v>3444</v>
      </c>
      <c r="B1438" s="4">
        <v>46224</v>
      </c>
      <c r="C1438" s="5">
        <f>YEAR(SalesDataTable[[#This Row],[Order Date]])</f>
        <v>2026</v>
      </c>
      <c r="D1438" s="6" t="str">
        <f>"Q"&amp;ROUNDUP(MONTH(SalesDataTable[[#This Row],[Order Date]])/3,0)</f>
        <v>Q3</v>
      </c>
      <c r="E1438" s="5">
        <f>MONTH(SalesDataTable[[#This Row],[Order Date]])</f>
        <v>7</v>
      </c>
      <c r="F1438" s="6" t="str">
        <f>TEXT(SalesDataTable[[#This Row],[Order Date]],"MMM")</f>
        <v>Jul</v>
      </c>
      <c r="G1438" s="5" t="s">
        <v>26</v>
      </c>
      <c r="H1438" s="5" t="s">
        <v>69</v>
      </c>
      <c r="I1438" s="5" t="s">
        <v>22</v>
      </c>
      <c r="J1438" s="5" t="s">
        <v>23</v>
      </c>
      <c r="K1438" s="5" t="s">
        <v>54</v>
      </c>
      <c r="L1438" s="5" t="s">
        <v>62</v>
      </c>
      <c r="M1438" s="7">
        <v>2</v>
      </c>
      <c r="N1438" s="8">
        <v>36.93</v>
      </c>
      <c r="O1438" s="8">
        <f>SalesDataTable[[#This Row],[Units Sold]]*SalesDataTable[[#This Row],[Unit Price]]</f>
        <v>73.86</v>
      </c>
      <c r="P1438" s="9">
        <v>0</v>
      </c>
      <c r="Q1438" s="21">
        <f>SalesDataTable[[#This Row],[Units Sold]]*SalesDataTable[[#This Row],[Unit Price]]*SalesDataTable[[#This Row],[Discount %]]</f>
        <v>0</v>
      </c>
      <c r="R1438" s="8">
        <v>13.63</v>
      </c>
      <c r="S1438" s="8">
        <f t="shared" si="88"/>
        <v>73.86</v>
      </c>
      <c r="T1438" s="8">
        <f t="shared" si="89"/>
        <v>27.26</v>
      </c>
      <c r="U1438" s="8">
        <f t="shared" si="90"/>
        <v>46.599999999999994</v>
      </c>
      <c r="V1438" s="10">
        <f t="shared" si="91"/>
        <v>0.63092336853506625</v>
      </c>
    </row>
    <row r="1439" spans="1:22" ht="15.6" x14ac:dyDescent="0.3">
      <c r="A1439" s="3">
        <v>3646</v>
      </c>
      <c r="B1439" s="4">
        <v>46224</v>
      </c>
      <c r="C1439" s="5">
        <f>YEAR(SalesDataTable[[#This Row],[Order Date]])</f>
        <v>2026</v>
      </c>
      <c r="D1439" s="6" t="str">
        <f>"Q"&amp;ROUNDUP(MONTH(SalesDataTable[[#This Row],[Order Date]])/3,0)</f>
        <v>Q3</v>
      </c>
      <c r="E1439" s="5">
        <f>MONTH(SalesDataTable[[#This Row],[Order Date]])</f>
        <v>7</v>
      </c>
      <c r="F1439" s="6" t="str">
        <f>TEXT(SalesDataTable[[#This Row],[Order Date]],"MMM")</f>
        <v>Jul</v>
      </c>
      <c r="G1439" s="5" t="s">
        <v>31</v>
      </c>
      <c r="H1439" s="5" t="s">
        <v>32</v>
      </c>
      <c r="I1439" s="5" t="s">
        <v>48</v>
      </c>
      <c r="J1439" s="5" t="s">
        <v>23</v>
      </c>
      <c r="K1439" s="5" t="s">
        <v>29</v>
      </c>
      <c r="L1439" s="5" t="s">
        <v>37</v>
      </c>
      <c r="M1439" s="7">
        <v>1</v>
      </c>
      <c r="N1439" s="8">
        <v>143.69</v>
      </c>
      <c r="O1439" s="8">
        <f>SalesDataTable[[#This Row],[Units Sold]]*SalesDataTable[[#This Row],[Unit Price]]</f>
        <v>143.69</v>
      </c>
      <c r="P1439" s="9">
        <v>0</v>
      </c>
      <c r="Q1439" s="21">
        <f>SalesDataTable[[#This Row],[Units Sold]]*SalesDataTable[[#This Row],[Unit Price]]*SalesDataTable[[#This Row],[Discount %]]</f>
        <v>0</v>
      </c>
      <c r="R1439" s="8">
        <v>80.87</v>
      </c>
      <c r="S1439" s="8">
        <f t="shared" si="88"/>
        <v>143.69</v>
      </c>
      <c r="T1439" s="8">
        <f t="shared" si="89"/>
        <v>80.87</v>
      </c>
      <c r="U1439" s="8">
        <f t="shared" si="90"/>
        <v>62.819999999999993</v>
      </c>
      <c r="V1439" s="10">
        <f t="shared" si="91"/>
        <v>0.43719117544714309</v>
      </c>
    </row>
    <row r="1440" spans="1:22" ht="15.6" x14ac:dyDescent="0.3">
      <c r="A1440" s="3">
        <v>4558</v>
      </c>
      <c r="B1440" s="4">
        <v>46224</v>
      </c>
      <c r="C1440" s="5">
        <f>YEAR(SalesDataTable[[#This Row],[Order Date]])</f>
        <v>2026</v>
      </c>
      <c r="D1440" s="6" t="str">
        <f>"Q"&amp;ROUNDUP(MONTH(SalesDataTable[[#This Row],[Order Date]])/3,0)</f>
        <v>Q3</v>
      </c>
      <c r="E1440" s="5">
        <f>MONTH(SalesDataTable[[#This Row],[Order Date]])</f>
        <v>7</v>
      </c>
      <c r="F1440" s="6" t="str">
        <f>TEXT(SalesDataTable[[#This Row],[Order Date]],"MMM")</f>
        <v>Jul</v>
      </c>
      <c r="G1440" s="5" t="s">
        <v>26</v>
      </c>
      <c r="H1440" s="5" t="s">
        <v>69</v>
      </c>
      <c r="I1440" s="5" t="s">
        <v>48</v>
      </c>
      <c r="J1440" s="5" t="s">
        <v>33</v>
      </c>
      <c r="K1440" s="5" t="s">
        <v>29</v>
      </c>
      <c r="L1440" s="5" t="s">
        <v>37</v>
      </c>
      <c r="M1440" s="7">
        <v>2</v>
      </c>
      <c r="N1440" s="8">
        <v>147.09</v>
      </c>
      <c r="O1440" s="8">
        <f>SalesDataTable[[#This Row],[Units Sold]]*SalesDataTable[[#This Row],[Unit Price]]</f>
        <v>294.18</v>
      </c>
      <c r="P1440" s="9">
        <v>0</v>
      </c>
      <c r="Q1440" s="21">
        <f>SalesDataTable[[#This Row],[Units Sold]]*SalesDataTable[[#This Row],[Unit Price]]*SalesDataTable[[#This Row],[Discount %]]</f>
        <v>0</v>
      </c>
      <c r="R1440" s="8">
        <v>81.58</v>
      </c>
      <c r="S1440" s="8">
        <f t="shared" si="88"/>
        <v>294.18</v>
      </c>
      <c r="T1440" s="8">
        <f t="shared" si="89"/>
        <v>163.16</v>
      </c>
      <c r="U1440" s="8">
        <f t="shared" si="90"/>
        <v>131.02000000000001</v>
      </c>
      <c r="V1440" s="10">
        <f t="shared" si="91"/>
        <v>0.44537358080087025</v>
      </c>
    </row>
    <row r="1441" spans="1:22" ht="15.6" x14ac:dyDescent="0.3">
      <c r="A1441" s="3">
        <v>4564</v>
      </c>
      <c r="B1441" s="4">
        <v>46224</v>
      </c>
      <c r="C1441" s="5">
        <f>YEAR(SalesDataTable[[#This Row],[Order Date]])</f>
        <v>2026</v>
      </c>
      <c r="D1441" s="6" t="str">
        <f>"Q"&amp;ROUNDUP(MONTH(SalesDataTable[[#This Row],[Order Date]])/3,0)</f>
        <v>Q3</v>
      </c>
      <c r="E1441" s="5">
        <f>MONTH(SalesDataTable[[#This Row],[Order Date]])</f>
        <v>7</v>
      </c>
      <c r="F1441" s="6" t="str">
        <f>TEXT(SalesDataTable[[#This Row],[Order Date]],"MMM")</f>
        <v>Jul</v>
      </c>
      <c r="G1441" s="5" t="s">
        <v>31</v>
      </c>
      <c r="H1441" s="5" t="s">
        <v>45</v>
      </c>
      <c r="I1441" s="5" t="s">
        <v>22</v>
      </c>
      <c r="J1441" s="5" t="s">
        <v>33</v>
      </c>
      <c r="K1441" s="5" t="s">
        <v>29</v>
      </c>
      <c r="L1441" s="5" t="s">
        <v>57</v>
      </c>
      <c r="M1441" s="7">
        <v>1</v>
      </c>
      <c r="N1441" s="8">
        <v>153.88</v>
      </c>
      <c r="O1441" s="8">
        <f>SalesDataTable[[#This Row],[Units Sold]]*SalesDataTable[[#This Row],[Unit Price]]</f>
        <v>153.88</v>
      </c>
      <c r="P1441" s="9">
        <v>0</v>
      </c>
      <c r="Q1441" s="21">
        <f>SalesDataTable[[#This Row],[Units Sold]]*SalesDataTable[[#This Row],[Unit Price]]*SalesDataTable[[#This Row],[Discount %]]</f>
        <v>0</v>
      </c>
      <c r="R1441" s="8">
        <v>80.98</v>
      </c>
      <c r="S1441" s="8">
        <f t="shared" si="88"/>
        <v>153.88</v>
      </c>
      <c r="T1441" s="8">
        <f t="shared" si="89"/>
        <v>80.98</v>
      </c>
      <c r="U1441" s="8">
        <f t="shared" si="90"/>
        <v>72.899999999999991</v>
      </c>
      <c r="V1441" s="10">
        <f t="shared" si="91"/>
        <v>0.47374577592929551</v>
      </c>
    </row>
    <row r="1442" spans="1:22" ht="15.6" x14ac:dyDescent="0.3">
      <c r="A1442" s="3">
        <v>4616</v>
      </c>
      <c r="B1442" s="4">
        <v>46224</v>
      </c>
      <c r="C1442" s="5">
        <f>YEAR(SalesDataTable[[#This Row],[Order Date]])</f>
        <v>2026</v>
      </c>
      <c r="D1442" s="6" t="str">
        <f>"Q"&amp;ROUNDUP(MONTH(SalesDataTable[[#This Row],[Order Date]])/3,0)</f>
        <v>Q3</v>
      </c>
      <c r="E1442" s="5">
        <f>MONTH(SalesDataTable[[#This Row],[Order Date]])</f>
        <v>7</v>
      </c>
      <c r="F1442" s="6" t="str">
        <f>TEXT(SalesDataTable[[#This Row],[Order Date]],"MMM")</f>
        <v>Jul</v>
      </c>
      <c r="G1442" s="5" t="s">
        <v>40</v>
      </c>
      <c r="H1442" s="5" t="s">
        <v>67</v>
      </c>
      <c r="I1442" s="5" t="s">
        <v>48</v>
      </c>
      <c r="J1442" s="5" t="s">
        <v>33</v>
      </c>
      <c r="K1442" s="5" t="s">
        <v>29</v>
      </c>
      <c r="L1442" s="5" t="s">
        <v>66</v>
      </c>
      <c r="M1442" s="7">
        <v>3</v>
      </c>
      <c r="N1442" s="8">
        <v>72.2</v>
      </c>
      <c r="O1442" s="8">
        <f>SalesDataTable[[#This Row],[Units Sold]]*SalesDataTable[[#This Row],[Unit Price]]</f>
        <v>216.60000000000002</v>
      </c>
      <c r="P1442" s="9">
        <v>0</v>
      </c>
      <c r="Q1442" s="21">
        <f>SalesDataTable[[#This Row],[Units Sold]]*SalesDataTable[[#This Row],[Unit Price]]*SalesDataTable[[#This Row],[Discount %]]</f>
        <v>0</v>
      </c>
      <c r="R1442" s="8">
        <v>31.45</v>
      </c>
      <c r="S1442" s="8">
        <f t="shared" si="88"/>
        <v>216.60000000000002</v>
      </c>
      <c r="T1442" s="8">
        <f t="shared" si="89"/>
        <v>94.35</v>
      </c>
      <c r="U1442" s="8">
        <f t="shared" si="90"/>
        <v>122.25000000000003</v>
      </c>
      <c r="V1442" s="10">
        <f t="shared" si="91"/>
        <v>0.5644044321329641</v>
      </c>
    </row>
    <row r="1443" spans="1:22" ht="15.6" x14ac:dyDescent="0.3">
      <c r="A1443" s="3">
        <v>536</v>
      </c>
      <c r="B1443" s="4">
        <v>46225</v>
      </c>
      <c r="C1443" s="5">
        <f>YEAR(SalesDataTable[[#This Row],[Order Date]])</f>
        <v>2026</v>
      </c>
      <c r="D1443" s="6" t="str">
        <f>"Q"&amp;ROUNDUP(MONTH(SalesDataTable[[#This Row],[Order Date]])/3,0)</f>
        <v>Q3</v>
      </c>
      <c r="E1443" s="5">
        <f>MONTH(SalesDataTable[[#This Row],[Order Date]])</f>
        <v>7</v>
      </c>
      <c r="F1443" s="6" t="str">
        <f>TEXT(SalesDataTable[[#This Row],[Order Date]],"MMM")</f>
        <v>Jul</v>
      </c>
      <c r="G1443" s="5" t="s">
        <v>40</v>
      </c>
      <c r="H1443" s="5" t="s">
        <v>67</v>
      </c>
      <c r="I1443" s="5" t="s">
        <v>39</v>
      </c>
      <c r="J1443" s="5" t="s">
        <v>36</v>
      </c>
      <c r="K1443" s="5" t="s">
        <v>54</v>
      </c>
      <c r="L1443" s="5" t="s">
        <v>55</v>
      </c>
      <c r="M1443" s="7">
        <v>1</v>
      </c>
      <c r="N1443" s="8">
        <v>40.67</v>
      </c>
      <c r="O1443" s="8">
        <f>SalesDataTable[[#This Row],[Units Sold]]*SalesDataTable[[#This Row],[Unit Price]]</f>
        <v>40.67</v>
      </c>
      <c r="P1443" s="9">
        <v>0</v>
      </c>
      <c r="Q1443" s="21">
        <f>SalesDataTable[[#This Row],[Units Sold]]*SalesDataTable[[#This Row],[Unit Price]]*SalesDataTable[[#This Row],[Discount %]]</f>
        <v>0</v>
      </c>
      <c r="R1443" s="8">
        <v>14.28</v>
      </c>
      <c r="S1443" s="8">
        <f t="shared" si="88"/>
        <v>40.67</v>
      </c>
      <c r="T1443" s="8">
        <f t="shared" si="89"/>
        <v>14.28</v>
      </c>
      <c r="U1443" s="8">
        <f t="shared" si="90"/>
        <v>26.39</v>
      </c>
      <c r="V1443" s="10">
        <f t="shared" si="91"/>
        <v>0.64888123924268504</v>
      </c>
    </row>
    <row r="1444" spans="1:22" ht="15.6" x14ac:dyDescent="0.3">
      <c r="A1444" s="3">
        <v>571</v>
      </c>
      <c r="B1444" s="4">
        <v>46225</v>
      </c>
      <c r="C1444" s="5">
        <f>YEAR(SalesDataTable[[#This Row],[Order Date]])</f>
        <v>2026</v>
      </c>
      <c r="D1444" s="6" t="str">
        <f>"Q"&amp;ROUNDUP(MONTH(SalesDataTable[[#This Row],[Order Date]])/3,0)</f>
        <v>Q3</v>
      </c>
      <c r="E1444" s="5">
        <f>MONTH(SalesDataTable[[#This Row],[Order Date]])</f>
        <v>7</v>
      </c>
      <c r="F1444" s="6" t="str">
        <f>TEXT(SalesDataTable[[#This Row],[Order Date]],"MMM")</f>
        <v>Jul</v>
      </c>
      <c r="G1444" s="5" t="s">
        <v>20</v>
      </c>
      <c r="H1444" s="5" t="s">
        <v>21</v>
      </c>
      <c r="I1444" s="5" t="s">
        <v>22</v>
      </c>
      <c r="J1444" s="5" t="s">
        <v>33</v>
      </c>
      <c r="K1444" s="5" t="s">
        <v>29</v>
      </c>
      <c r="L1444" s="5" t="s">
        <v>57</v>
      </c>
      <c r="M1444" s="7">
        <v>3</v>
      </c>
      <c r="N1444" s="8">
        <v>152.53</v>
      </c>
      <c r="O1444" s="8">
        <f>SalesDataTable[[#This Row],[Units Sold]]*SalesDataTable[[#This Row],[Unit Price]]</f>
        <v>457.59000000000003</v>
      </c>
      <c r="P1444" s="9">
        <v>0</v>
      </c>
      <c r="Q1444" s="21">
        <f>SalesDataTable[[#This Row],[Units Sold]]*SalesDataTable[[#This Row],[Unit Price]]*SalesDataTable[[#This Row],[Discount %]]</f>
        <v>0</v>
      </c>
      <c r="R1444" s="8">
        <v>80.88</v>
      </c>
      <c r="S1444" s="8">
        <f t="shared" si="88"/>
        <v>457.59000000000003</v>
      </c>
      <c r="T1444" s="8">
        <f t="shared" si="89"/>
        <v>242.64</v>
      </c>
      <c r="U1444" s="8">
        <f t="shared" si="90"/>
        <v>214.95000000000005</v>
      </c>
      <c r="V1444" s="10">
        <f t="shared" si="91"/>
        <v>0.46974365698551113</v>
      </c>
    </row>
    <row r="1445" spans="1:22" ht="15.6" x14ac:dyDescent="0.3">
      <c r="A1445" s="3">
        <v>965</v>
      </c>
      <c r="B1445" s="4">
        <v>46225</v>
      </c>
      <c r="C1445" s="5">
        <f>YEAR(SalesDataTable[[#This Row],[Order Date]])</f>
        <v>2026</v>
      </c>
      <c r="D1445" s="6" t="str">
        <f>"Q"&amp;ROUNDUP(MONTH(SalesDataTable[[#This Row],[Order Date]])/3,0)</f>
        <v>Q3</v>
      </c>
      <c r="E1445" s="5">
        <f>MONTH(SalesDataTable[[#This Row],[Order Date]])</f>
        <v>7</v>
      </c>
      <c r="F1445" s="6" t="str">
        <f>TEXT(SalesDataTable[[#This Row],[Order Date]],"MMM")</f>
        <v>Jul</v>
      </c>
      <c r="G1445" s="5" t="s">
        <v>26</v>
      </c>
      <c r="H1445" s="5" t="s">
        <v>61</v>
      </c>
      <c r="I1445" s="5" t="s">
        <v>39</v>
      </c>
      <c r="J1445" s="5" t="s">
        <v>23</v>
      </c>
      <c r="K1445" s="5" t="s">
        <v>34</v>
      </c>
      <c r="L1445" s="5" t="s">
        <v>35</v>
      </c>
      <c r="M1445" s="7">
        <v>2</v>
      </c>
      <c r="N1445" s="8">
        <v>35.39</v>
      </c>
      <c r="O1445" s="8">
        <f>SalesDataTable[[#This Row],[Units Sold]]*SalesDataTable[[#This Row],[Unit Price]]</f>
        <v>70.78</v>
      </c>
      <c r="P1445" s="9">
        <v>0.05</v>
      </c>
      <c r="Q1445" s="21">
        <f>SalesDataTable[[#This Row],[Units Sold]]*SalesDataTable[[#This Row],[Unit Price]]*SalesDataTable[[#This Row],[Discount %]]</f>
        <v>3.5390000000000001</v>
      </c>
      <c r="R1445" s="8">
        <v>13.39</v>
      </c>
      <c r="S1445" s="8">
        <f t="shared" si="88"/>
        <v>67.241</v>
      </c>
      <c r="T1445" s="8">
        <f t="shared" si="89"/>
        <v>26.78</v>
      </c>
      <c r="U1445" s="8">
        <f t="shared" si="90"/>
        <v>40.460999999999999</v>
      </c>
      <c r="V1445" s="10">
        <f t="shared" si="91"/>
        <v>0.60173108668818132</v>
      </c>
    </row>
    <row r="1446" spans="1:22" ht="15.6" x14ac:dyDescent="0.3">
      <c r="A1446" s="3">
        <v>1504</v>
      </c>
      <c r="B1446" s="4">
        <v>46225</v>
      </c>
      <c r="C1446" s="5">
        <f>YEAR(SalesDataTable[[#This Row],[Order Date]])</f>
        <v>2026</v>
      </c>
      <c r="D1446" s="6" t="str">
        <f>"Q"&amp;ROUNDUP(MONTH(SalesDataTable[[#This Row],[Order Date]])/3,0)</f>
        <v>Q3</v>
      </c>
      <c r="E1446" s="5">
        <f>MONTH(SalesDataTable[[#This Row],[Order Date]])</f>
        <v>7</v>
      </c>
      <c r="F1446" s="6" t="str">
        <f>TEXT(SalesDataTable[[#This Row],[Order Date]],"MMM")</f>
        <v>Jul</v>
      </c>
      <c r="G1446" s="5" t="s">
        <v>40</v>
      </c>
      <c r="H1446" s="5" t="s">
        <v>41</v>
      </c>
      <c r="I1446" s="5" t="s">
        <v>22</v>
      </c>
      <c r="J1446" s="5" t="s">
        <v>23</v>
      </c>
      <c r="K1446" s="5" t="s">
        <v>29</v>
      </c>
      <c r="L1446" s="5" t="s">
        <v>30</v>
      </c>
      <c r="M1446" s="7">
        <v>5</v>
      </c>
      <c r="N1446" s="8">
        <v>93.35</v>
      </c>
      <c r="O1446" s="8">
        <f>SalesDataTable[[#This Row],[Units Sold]]*SalesDataTable[[#This Row],[Unit Price]]</f>
        <v>466.75</v>
      </c>
      <c r="P1446" s="9">
        <v>0</v>
      </c>
      <c r="Q1446" s="21">
        <f>SalesDataTable[[#This Row],[Units Sold]]*SalesDataTable[[#This Row],[Unit Price]]*SalesDataTable[[#This Row],[Discount %]]</f>
        <v>0</v>
      </c>
      <c r="R1446" s="8">
        <v>46.31</v>
      </c>
      <c r="S1446" s="8">
        <f t="shared" si="88"/>
        <v>466.75</v>
      </c>
      <c r="T1446" s="8">
        <f t="shared" si="89"/>
        <v>231.55</v>
      </c>
      <c r="U1446" s="8">
        <f t="shared" si="90"/>
        <v>235.2</v>
      </c>
      <c r="V1446" s="10">
        <f t="shared" si="91"/>
        <v>0.50391001606855912</v>
      </c>
    </row>
    <row r="1447" spans="1:22" ht="15.6" x14ac:dyDescent="0.3">
      <c r="A1447" s="3">
        <v>2560</v>
      </c>
      <c r="B1447" s="4">
        <v>46225</v>
      </c>
      <c r="C1447" s="5">
        <f>YEAR(SalesDataTable[[#This Row],[Order Date]])</f>
        <v>2026</v>
      </c>
      <c r="D1447" s="6" t="str">
        <f>"Q"&amp;ROUNDUP(MONTH(SalesDataTable[[#This Row],[Order Date]])/3,0)</f>
        <v>Q3</v>
      </c>
      <c r="E1447" s="5">
        <f>MONTH(SalesDataTable[[#This Row],[Order Date]])</f>
        <v>7</v>
      </c>
      <c r="F1447" s="6" t="str">
        <f>TEXT(SalesDataTable[[#This Row],[Order Date]],"MMM")</f>
        <v>Jul</v>
      </c>
      <c r="G1447" s="5" t="s">
        <v>26</v>
      </c>
      <c r="H1447" s="5" t="s">
        <v>63</v>
      </c>
      <c r="I1447" s="5" t="s">
        <v>22</v>
      </c>
      <c r="J1447" s="5" t="s">
        <v>23</v>
      </c>
      <c r="K1447" s="5" t="s">
        <v>24</v>
      </c>
      <c r="L1447" s="5" t="s">
        <v>42</v>
      </c>
      <c r="M1447" s="7">
        <v>2</v>
      </c>
      <c r="N1447" s="8">
        <v>51.71</v>
      </c>
      <c r="O1447" s="8">
        <f>SalesDataTable[[#This Row],[Units Sold]]*SalesDataTable[[#This Row],[Unit Price]]</f>
        <v>103.42</v>
      </c>
      <c r="P1447" s="9">
        <v>0</v>
      </c>
      <c r="Q1447" s="21">
        <f>SalesDataTable[[#This Row],[Units Sold]]*SalesDataTable[[#This Row],[Unit Price]]*SalesDataTable[[#This Row],[Discount %]]</f>
        <v>0</v>
      </c>
      <c r="R1447" s="8">
        <v>22.75</v>
      </c>
      <c r="S1447" s="8">
        <f t="shared" si="88"/>
        <v>103.42</v>
      </c>
      <c r="T1447" s="8">
        <f t="shared" si="89"/>
        <v>45.5</v>
      </c>
      <c r="U1447" s="8">
        <f t="shared" si="90"/>
        <v>57.92</v>
      </c>
      <c r="V1447" s="10">
        <f t="shared" si="91"/>
        <v>0.5600464126861342</v>
      </c>
    </row>
    <row r="1448" spans="1:22" ht="15.6" x14ac:dyDescent="0.3">
      <c r="A1448" s="3">
        <v>2758</v>
      </c>
      <c r="B1448" s="4">
        <v>46225</v>
      </c>
      <c r="C1448" s="5">
        <f>YEAR(SalesDataTable[[#This Row],[Order Date]])</f>
        <v>2026</v>
      </c>
      <c r="D1448" s="6" t="str">
        <f>"Q"&amp;ROUNDUP(MONTH(SalesDataTable[[#This Row],[Order Date]])/3,0)</f>
        <v>Q3</v>
      </c>
      <c r="E1448" s="5">
        <f>MONTH(SalesDataTable[[#This Row],[Order Date]])</f>
        <v>7</v>
      </c>
      <c r="F1448" s="6" t="str">
        <f>TEXT(SalesDataTable[[#This Row],[Order Date]],"MMM")</f>
        <v>Jul</v>
      </c>
      <c r="G1448" s="5" t="s">
        <v>20</v>
      </c>
      <c r="H1448" s="5" t="s">
        <v>21</v>
      </c>
      <c r="I1448" s="5" t="s">
        <v>22</v>
      </c>
      <c r="J1448" s="5" t="s">
        <v>33</v>
      </c>
      <c r="K1448" s="5" t="s">
        <v>24</v>
      </c>
      <c r="L1448" s="5" t="s">
        <v>46</v>
      </c>
      <c r="M1448" s="7">
        <v>1</v>
      </c>
      <c r="N1448" s="8">
        <v>39.86</v>
      </c>
      <c r="O1448" s="8">
        <f>SalesDataTable[[#This Row],[Units Sold]]*SalesDataTable[[#This Row],[Unit Price]]</f>
        <v>39.86</v>
      </c>
      <c r="P1448" s="9">
        <v>0</v>
      </c>
      <c r="Q1448" s="21">
        <f>SalesDataTable[[#This Row],[Units Sold]]*SalesDataTable[[#This Row],[Unit Price]]*SalesDataTable[[#This Row],[Discount %]]</f>
        <v>0</v>
      </c>
      <c r="R1448" s="8">
        <v>16.53</v>
      </c>
      <c r="S1448" s="8">
        <f t="shared" si="88"/>
        <v>39.86</v>
      </c>
      <c r="T1448" s="8">
        <f t="shared" si="89"/>
        <v>16.53</v>
      </c>
      <c r="U1448" s="8">
        <f t="shared" si="90"/>
        <v>23.33</v>
      </c>
      <c r="V1448" s="10">
        <f t="shared" si="91"/>
        <v>0.58529854490717503</v>
      </c>
    </row>
    <row r="1449" spans="1:22" ht="15.6" x14ac:dyDescent="0.3">
      <c r="A1449" s="3">
        <v>4030</v>
      </c>
      <c r="B1449" s="4">
        <v>46225</v>
      </c>
      <c r="C1449" s="5">
        <f>YEAR(SalesDataTable[[#This Row],[Order Date]])</f>
        <v>2026</v>
      </c>
      <c r="D1449" s="6" t="str">
        <f>"Q"&amp;ROUNDUP(MONTH(SalesDataTable[[#This Row],[Order Date]])/3,0)</f>
        <v>Q3</v>
      </c>
      <c r="E1449" s="5">
        <f>MONTH(SalesDataTable[[#This Row],[Order Date]])</f>
        <v>7</v>
      </c>
      <c r="F1449" s="6" t="str">
        <f>TEXT(SalesDataTable[[#This Row],[Order Date]],"MMM")</f>
        <v>Jul</v>
      </c>
      <c r="G1449" s="5" t="s">
        <v>40</v>
      </c>
      <c r="H1449" s="5" t="s">
        <v>53</v>
      </c>
      <c r="I1449" s="5" t="s">
        <v>22</v>
      </c>
      <c r="J1449" s="5" t="s">
        <v>33</v>
      </c>
      <c r="K1449" s="5" t="s">
        <v>43</v>
      </c>
      <c r="L1449" s="5" t="s">
        <v>60</v>
      </c>
      <c r="M1449" s="7">
        <v>2</v>
      </c>
      <c r="N1449" s="8">
        <v>83.71</v>
      </c>
      <c r="O1449" s="8">
        <f>SalesDataTable[[#This Row],[Units Sold]]*SalesDataTable[[#This Row],[Unit Price]]</f>
        <v>167.42</v>
      </c>
      <c r="P1449" s="9">
        <v>0</v>
      </c>
      <c r="Q1449" s="21">
        <f>SalesDataTable[[#This Row],[Units Sold]]*SalesDataTable[[#This Row],[Unit Price]]*SalesDataTable[[#This Row],[Discount %]]</f>
        <v>0</v>
      </c>
      <c r="R1449" s="8">
        <v>39.29</v>
      </c>
      <c r="S1449" s="8">
        <f t="shared" si="88"/>
        <v>167.42</v>
      </c>
      <c r="T1449" s="8">
        <f t="shared" si="89"/>
        <v>78.58</v>
      </c>
      <c r="U1449" s="8">
        <f t="shared" si="90"/>
        <v>88.839999999999989</v>
      </c>
      <c r="V1449" s="10">
        <f t="shared" si="91"/>
        <v>0.53064150041811009</v>
      </c>
    </row>
    <row r="1450" spans="1:22" ht="15.6" x14ac:dyDescent="0.3">
      <c r="A1450" s="3">
        <v>4337</v>
      </c>
      <c r="B1450" s="4">
        <v>46225</v>
      </c>
      <c r="C1450" s="5">
        <f>YEAR(SalesDataTable[[#This Row],[Order Date]])</f>
        <v>2026</v>
      </c>
      <c r="D1450" s="6" t="str">
        <f>"Q"&amp;ROUNDUP(MONTH(SalesDataTable[[#This Row],[Order Date]])/3,0)</f>
        <v>Q3</v>
      </c>
      <c r="E1450" s="5">
        <f>MONTH(SalesDataTable[[#This Row],[Order Date]])</f>
        <v>7</v>
      </c>
      <c r="F1450" s="6" t="str">
        <f>TEXT(SalesDataTable[[#This Row],[Order Date]],"MMM")</f>
        <v>Jul</v>
      </c>
      <c r="G1450" s="5" t="s">
        <v>26</v>
      </c>
      <c r="H1450" s="5" t="s">
        <v>69</v>
      </c>
      <c r="I1450" s="5" t="s">
        <v>39</v>
      </c>
      <c r="J1450" s="5" t="s">
        <v>33</v>
      </c>
      <c r="K1450" s="5" t="s">
        <v>34</v>
      </c>
      <c r="L1450" s="5" t="s">
        <v>52</v>
      </c>
      <c r="M1450" s="7">
        <v>1</v>
      </c>
      <c r="N1450" s="8">
        <v>47.62</v>
      </c>
      <c r="O1450" s="8">
        <f>SalesDataTable[[#This Row],[Units Sold]]*SalesDataTable[[#This Row],[Unit Price]]</f>
        <v>47.62</v>
      </c>
      <c r="P1450" s="9">
        <v>0</v>
      </c>
      <c r="Q1450" s="21">
        <f>SalesDataTable[[#This Row],[Units Sold]]*SalesDataTable[[#This Row],[Unit Price]]*SalesDataTable[[#This Row],[Discount %]]</f>
        <v>0</v>
      </c>
      <c r="R1450" s="8">
        <v>17.82</v>
      </c>
      <c r="S1450" s="8">
        <f t="shared" si="88"/>
        <v>47.62</v>
      </c>
      <c r="T1450" s="8">
        <f t="shared" si="89"/>
        <v>17.82</v>
      </c>
      <c r="U1450" s="8">
        <f t="shared" si="90"/>
        <v>29.799999999999997</v>
      </c>
      <c r="V1450" s="10">
        <f t="shared" si="91"/>
        <v>0.62578748425031494</v>
      </c>
    </row>
    <row r="1451" spans="1:22" ht="15.6" x14ac:dyDescent="0.3">
      <c r="A1451" s="3">
        <v>5129</v>
      </c>
      <c r="B1451" s="4">
        <v>46225</v>
      </c>
      <c r="C1451" s="5">
        <f>YEAR(SalesDataTable[[#This Row],[Order Date]])</f>
        <v>2026</v>
      </c>
      <c r="D1451" s="6" t="str">
        <f>"Q"&amp;ROUNDUP(MONTH(SalesDataTable[[#This Row],[Order Date]])/3,0)</f>
        <v>Q3</v>
      </c>
      <c r="E1451" s="5">
        <f>MONTH(SalesDataTable[[#This Row],[Order Date]])</f>
        <v>7</v>
      </c>
      <c r="F1451" s="6" t="str">
        <f>TEXT(SalesDataTable[[#This Row],[Order Date]],"MMM")</f>
        <v>Jul</v>
      </c>
      <c r="G1451" s="5" t="s">
        <v>26</v>
      </c>
      <c r="H1451" s="5" t="s">
        <v>63</v>
      </c>
      <c r="I1451" s="5" t="s">
        <v>22</v>
      </c>
      <c r="J1451" s="5" t="s">
        <v>23</v>
      </c>
      <c r="K1451" s="5" t="s">
        <v>24</v>
      </c>
      <c r="L1451" s="5" t="s">
        <v>25</v>
      </c>
      <c r="M1451" s="7">
        <v>1</v>
      </c>
      <c r="N1451" s="8">
        <v>80.05</v>
      </c>
      <c r="O1451" s="8">
        <f>SalesDataTable[[#This Row],[Units Sold]]*SalesDataTable[[#This Row],[Unit Price]]</f>
        <v>80.05</v>
      </c>
      <c r="P1451" s="9">
        <v>0.05</v>
      </c>
      <c r="Q1451" s="21">
        <f>SalesDataTable[[#This Row],[Units Sold]]*SalesDataTable[[#This Row],[Unit Price]]*SalesDataTable[[#This Row],[Discount %]]</f>
        <v>4.0025000000000004</v>
      </c>
      <c r="R1451" s="8">
        <v>43.81</v>
      </c>
      <c r="S1451" s="8">
        <f t="shared" si="88"/>
        <v>76.047499999999999</v>
      </c>
      <c r="T1451" s="8">
        <f t="shared" si="89"/>
        <v>43.81</v>
      </c>
      <c r="U1451" s="8">
        <f t="shared" si="90"/>
        <v>32.237499999999997</v>
      </c>
      <c r="V1451" s="10">
        <f t="shared" si="91"/>
        <v>0.42391268615010352</v>
      </c>
    </row>
    <row r="1452" spans="1:22" ht="15.6" x14ac:dyDescent="0.3">
      <c r="A1452" s="3">
        <v>81</v>
      </c>
      <c r="B1452" s="4">
        <v>46226</v>
      </c>
      <c r="C1452" s="5">
        <f>YEAR(SalesDataTable[[#This Row],[Order Date]])</f>
        <v>2026</v>
      </c>
      <c r="D1452" s="6" t="str">
        <f>"Q"&amp;ROUNDUP(MONTH(SalesDataTable[[#This Row],[Order Date]])/3,0)</f>
        <v>Q3</v>
      </c>
      <c r="E1452" s="5">
        <f>MONTH(SalesDataTable[[#This Row],[Order Date]])</f>
        <v>7</v>
      </c>
      <c r="F1452" s="6" t="str">
        <f>TEXT(SalesDataTable[[#This Row],[Order Date]],"MMM")</f>
        <v>Jul</v>
      </c>
      <c r="G1452" s="5" t="s">
        <v>40</v>
      </c>
      <c r="H1452" s="5" t="s">
        <v>53</v>
      </c>
      <c r="I1452" s="5" t="s">
        <v>39</v>
      </c>
      <c r="J1452" s="5" t="s">
        <v>23</v>
      </c>
      <c r="K1452" s="5" t="s">
        <v>54</v>
      </c>
      <c r="L1452" s="5" t="s">
        <v>65</v>
      </c>
      <c r="M1452" s="7">
        <v>1</v>
      </c>
      <c r="N1452" s="8">
        <v>51.82</v>
      </c>
      <c r="O1452" s="8">
        <f>SalesDataTable[[#This Row],[Units Sold]]*SalesDataTable[[#This Row],[Unit Price]]</f>
        <v>51.82</v>
      </c>
      <c r="P1452" s="9">
        <v>0</v>
      </c>
      <c r="Q1452" s="21">
        <f>SalesDataTable[[#This Row],[Units Sold]]*SalesDataTable[[#This Row],[Unit Price]]*SalesDataTable[[#This Row],[Discount %]]</f>
        <v>0</v>
      </c>
      <c r="R1452" s="8">
        <v>21.43</v>
      </c>
      <c r="S1452" s="8">
        <f t="shared" si="88"/>
        <v>51.82</v>
      </c>
      <c r="T1452" s="8">
        <f t="shared" si="89"/>
        <v>21.43</v>
      </c>
      <c r="U1452" s="8">
        <f t="shared" si="90"/>
        <v>30.39</v>
      </c>
      <c r="V1452" s="10">
        <f t="shared" si="91"/>
        <v>0.58645310690852959</v>
      </c>
    </row>
    <row r="1453" spans="1:22" ht="15.6" x14ac:dyDescent="0.3">
      <c r="A1453" s="3">
        <v>493</v>
      </c>
      <c r="B1453" s="4">
        <v>46226</v>
      </c>
      <c r="C1453" s="5">
        <f>YEAR(SalesDataTable[[#This Row],[Order Date]])</f>
        <v>2026</v>
      </c>
      <c r="D1453" s="6" t="str">
        <f>"Q"&amp;ROUNDUP(MONTH(SalesDataTable[[#This Row],[Order Date]])/3,0)</f>
        <v>Q3</v>
      </c>
      <c r="E1453" s="5">
        <f>MONTH(SalesDataTable[[#This Row],[Order Date]])</f>
        <v>7</v>
      </c>
      <c r="F1453" s="6" t="str">
        <f>TEXT(SalesDataTable[[#This Row],[Order Date]],"MMM")</f>
        <v>Jul</v>
      </c>
      <c r="G1453" s="5" t="s">
        <v>26</v>
      </c>
      <c r="H1453" s="5" t="s">
        <v>61</v>
      </c>
      <c r="I1453" s="5" t="s">
        <v>22</v>
      </c>
      <c r="J1453" s="5" t="s">
        <v>36</v>
      </c>
      <c r="K1453" s="5" t="s">
        <v>34</v>
      </c>
      <c r="L1453" s="5" t="s">
        <v>68</v>
      </c>
      <c r="M1453" s="7">
        <v>4</v>
      </c>
      <c r="N1453" s="8">
        <v>161.28</v>
      </c>
      <c r="O1453" s="8">
        <f>SalesDataTable[[#This Row],[Units Sold]]*SalesDataTable[[#This Row],[Unit Price]]</f>
        <v>645.12</v>
      </c>
      <c r="P1453" s="9">
        <v>0.15</v>
      </c>
      <c r="Q1453" s="21">
        <f>SalesDataTable[[#This Row],[Units Sold]]*SalesDataTable[[#This Row],[Unit Price]]*SalesDataTable[[#This Row],[Discount %]]</f>
        <v>96.768000000000001</v>
      </c>
      <c r="R1453" s="8">
        <v>89.2</v>
      </c>
      <c r="S1453" s="8">
        <f t="shared" si="88"/>
        <v>548.35199999999998</v>
      </c>
      <c r="T1453" s="8">
        <f t="shared" si="89"/>
        <v>356.8</v>
      </c>
      <c r="U1453" s="8">
        <f t="shared" si="90"/>
        <v>191.55199999999996</v>
      </c>
      <c r="V1453" s="10">
        <f t="shared" si="91"/>
        <v>0.3493230625583566</v>
      </c>
    </row>
    <row r="1454" spans="1:22" ht="15.6" x14ac:dyDescent="0.3">
      <c r="A1454" s="3">
        <v>613</v>
      </c>
      <c r="B1454" s="4">
        <v>46226</v>
      </c>
      <c r="C1454" s="5">
        <f>YEAR(SalesDataTable[[#This Row],[Order Date]])</f>
        <v>2026</v>
      </c>
      <c r="D1454" s="6" t="str">
        <f>"Q"&amp;ROUNDUP(MONTH(SalesDataTable[[#This Row],[Order Date]])/3,0)</f>
        <v>Q3</v>
      </c>
      <c r="E1454" s="5">
        <f>MONTH(SalesDataTable[[#This Row],[Order Date]])</f>
        <v>7</v>
      </c>
      <c r="F1454" s="6" t="str">
        <f>TEXT(SalesDataTable[[#This Row],[Order Date]],"MMM")</f>
        <v>Jul</v>
      </c>
      <c r="G1454" s="5" t="s">
        <v>20</v>
      </c>
      <c r="H1454" s="5" t="s">
        <v>21</v>
      </c>
      <c r="I1454" s="5" t="s">
        <v>22</v>
      </c>
      <c r="J1454" s="5" t="s">
        <v>33</v>
      </c>
      <c r="K1454" s="5" t="s">
        <v>24</v>
      </c>
      <c r="L1454" s="5" t="s">
        <v>46</v>
      </c>
      <c r="M1454" s="7">
        <v>1</v>
      </c>
      <c r="N1454" s="8">
        <v>39.86</v>
      </c>
      <c r="O1454" s="8">
        <f>SalesDataTable[[#This Row],[Units Sold]]*SalesDataTable[[#This Row],[Unit Price]]</f>
        <v>39.86</v>
      </c>
      <c r="P1454" s="9">
        <v>0.05</v>
      </c>
      <c r="Q1454" s="21">
        <f>SalesDataTable[[#This Row],[Units Sold]]*SalesDataTable[[#This Row],[Unit Price]]*SalesDataTable[[#This Row],[Discount %]]</f>
        <v>1.9930000000000001</v>
      </c>
      <c r="R1454" s="8">
        <v>16.989999999999998</v>
      </c>
      <c r="S1454" s="8">
        <f t="shared" si="88"/>
        <v>37.866999999999997</v>
      </c>
      <c r="T1454" s="8">
        <f t="shared" si="89"/>
        <v>16.989999999999998</v>
      </c>
      <c r="U1454" s="8">
        <f t="shared" si="90"/>
        <v>20.876999999999999</v>
      </c>
      <c r="V1454" s="10">
        <f t="shared" si="91"/>
        <v>0.55132437214461139</v>
      </c>
    </row>
    <row r="1455" spans="1:22" ht="15.6" x14ac:dyDescent="0.3">
      <c r="A1455" s="3">
        <v>958</v>
      </c>
      <c r="B1455" s="4">
        <v>46226</v>
      </c>
      <c r="C1455" s="5">
        <f>YEAR(SalesDataTable[[#This Row],[Order Date]])</f>
        <v>2026</v>
      </c>
      <c r="D1455" s="6" t="str">
        <f>"Q"&amp;ROUNDUP(MONTH(SalesDataTable[[#This Row],[Order Date]])/3,0)</f>
        <v>Q3</v>
      </c>
      <c r="E1455" s="5">
        <f>MONTH(SalesDataTable[[#This Row],[Order Date]])</f>
        <v>7</v>
      </c>
      <c r="F1455" s="6" t="str">
        <f>TEXT(SalesDataTable[[#This Row],[Order Date]],"MMM")</f>
        <v>Jul</v>
      </c>
      <c r="G1455" s="5" t="s">
        <v>40</v>
      </c>
      <c r="H1455" s="5" t="s">
        <v>53</v>
      </c>
      <c r="I1455" s="5" t="s">
        <v>48</v>
      </c>
      <c r="J1455" s="5" t="s">
        <v>33</v>
      </c>
      <c r="K1455" s="5" t="s">
        <v>24</v>
      </c>
      <c r="L1455" s="5" t="s">
        <v>50</v>
      </c>
      <c r="M1455" s="7">
        <v>6</v>
      </c>
      <c r="N1455" s="8">
        <v>102.96</v>
      </c>
      <c r="O1455" s="8">
        <f>SalesDataTable[[#This Row],[Units Sold]]*SalesDataTable[[#This Row],[Unit Price]]</f>
        <v>617.76</v>
      </c>
      <c r="P1455" s="9">
        <v>0.05</v>
      </c>
      <c r="Q1455" s="21">
        <f>SalesDataTable[[#This Row],[Units Sold]]*SalesDataTable[[#This Row],[Unit Price]]*SalesDataTable[[#This Row],[Discount %]]</f>
        <v>30.888000000000002</v>
      </c>
      <c r="R1455" s="8">
        <v>51.74</v>
      </c>
      <c r="S1455" s="8">
        <f t="shared" si="88"/>
        <v>586.87199999999996</v>
      </c>
      <c r="T1455" s="8">
        <f t="shared" si="89"/>
        <v>310.44</v>
      </c>
      <c r="U1455" s="8">
        <f t="shared" si="90"/>
        <v>276.43199999999996</v>
      </c>
      <c r="V1455" s="10">
        <f t="shared" si="91"/>
        <v>0.47102604997341835</v>
      </c>
    </row>
    <row r="1456" spans="1:22" ht="15.6" x14ac:dyDescent="0.3">
      <c r="A1456" s="3">
        <v>1270</v>
      </c>
      <c r="B1456" s="4">
        <v>46226</v>
      </c>
      <c r="C1456" s="5">
        <f>YEAR(SalesDataTable[[#This Row],[Order Date]])</f>
        <v>2026</v>
      </c>
      <c r="D1456" s="6" t="str">
        <f>"Q"&amp;ROUNDUP(MONTH(SalesDataTable[[#This Row],[Order Date]])/3,0)</f>
        <v>Q3</v>
      </c>
      <c r="E1456" s="5">
        <f>MONTH(SalesDataTable[[#This Row],[Order Date]])</f>
        <v>7</v>
      </c>
      <c r="F1456" s="6" t="str">
        <f>TEXT(SalesDataTable[[#This Row],[Order Date]],"MMM")</f>
        <v>Jul</v>
      </c>
      <c r="G1456" s="5" t="s">
        <v>26</v>
      </c>
      <c r="H1456" s="5" t="s">
        <v>63</v>
      </c>
      <c r="I1456" s="5" t="s">
        <v>48</v>
      </c>
      <c r="J1456" s="5" t="s">
        <v>23</v>
      </c>
      <c r="K1456" s="5" t="s">
        <v>29</v>
      </c>
      <c r="L1456" s="5" t="s">
        <v>30</v>
      </c>
      <c r="M1456" s="7">
        <v>1</v>
      </c>
      <c r="N1456" s="8">
        <v>94.04</v>
      </c>
      <c r="O1456" s="8">
        <f>SalesDataTable[[#This Row],[Units Sold]]*SalesDataTable[[#This Row],[Unit Price]]</f>
        <v>94.04</v>
      </c>
      <c r="P1456" s="9">
        <v>0</v>
      </c>
      <c r="Q1456" s="21">
        <f>SalesDataTable[[#This Row],[Units Sold]]*SalesDataTable[[#This Row],[Unit Price]]*SalesDataTable[[#This Row],[Discount %]]</f>
        <v>0</v>
      </c>
      <c r="R1456" s="8">
        <v>44.88</v>
      </c>
      <c r="S1456" s="8">
        <f t="shared" si="88"/>
        <v>94.04</v>
      </c>
      <c r="T1456" s="8">
        <f t="shared" si="89"/>
        <v>44.88</v>
      </c>
      <c r="U1456" s="8">
        <f t="shared" si="90"/>
        <v>49.160000000000004</v>
      </c>
      <c r="V1456" s="10">
        <f t="shared" si="91"/>
        <v>0.52275627392598889</v>
      </c>
    </row>
    <row r="1457" spans="1:22" ht="15.6" x14ac:dyDescent="0.3">
      <c r="A1457" s="3">
        <v>1513</v>
      </c>
      <c r="B1457" s="4">
        <v>46226</v>
      </c>
      <c r="C1457" s="5">
        <f>YEAR(SalesDataTable[[#This Row],[Order Date]])</f>
        <v>2026</v>
      </c>
      <c r="D1457" s="6" t="str">
        <f>"Q"&amp;ROUNDUP(MONTH(SalesDataTable[[#This Row],[Order Date]])/3,0)</f>
        <v>Q3</v>
      </c>
      <c r="E1457" s="5">
        <f>MONTH(SalesDataTable[[#This Row],[Order Date]])</f>
        <v>7</v>
      </c>
      <c r="F1457" s="6" t="str">
        <f>TEXT(SalesDataTable[[#This Row],[Order Date]],"MMM")</f>
        <v>Jul</v>
      </c>
      <c r="G1457" s="5" t="s">
        <v>40</v>
      </c>
      <c r="H1457" s="5" t="s">
        <v>53</v>
      </c>
      <c r="I1457" s="5" t="s">
        <v>22</v>
      </c>
      <c r="J1457" s="5" t="s">
        <v>33</v>
      </c>
      <c r="K1457" s="5" t="s">
        <v>29</v>
      </c>
      <c r="L1457" s="5" t="s">
        <v>66</v>
      </c>
      <c r="M1457" s="7">
        <v>2</v>
      </c>
      <c r="N1457" s="8">
        <v>70.790000000000006</v>
      </c>
      <c r="O1457" s="8">
        <f>SalesDataTable[[#This Row],[Units Sold]]*SalesDataTable[[#This Row],[Unit Price]]</f>
        <v>141.58000000000001</v>
      </c>
      <c r="P1457" s="9">
        <v>0</v>
      </c>
      <c r="Q1457" s="21">
        <f>SalesDataTable[[#This Row],[Units Sold]]*SalesDataTable[[#This Row],[Unit Price]]*SalesDataTable[[#This Row],[Discount %]]</f>
        <v>0</v>
      </c>
      <c r="R1457" s="8">
        <v>32.44</v>
      </c>
      <c r="S1457" s="8">
        <f t="shared" si="88"/>
        <v>141.58000000000001</v>
      </c>
      <c r="T1457" s="8">
        <f t="shared" si="89"/>
        <v>64.88</v>
      </c>
      <c r="U1457" s="8">
        <f t="shared" si="90"/>
        <v>76.700000000000017</v>
      </c>
      <c r="V1457" s="10">
        <f t="shared" si="91"/>
        <v>0.541743184065546</v>
      </c>
    </row>
    <row r="1458" spans="1:22" ht="15.6" x14ac:dyDescent="0.3">
      <c r="A1458" s="3">
        <v>2009</v>
      </c>
      <c r="B1458" s="4">
        <v>46226</v>
      </c>
      <c r="C1458" s="5">
        <f>YEAR(SalesDataTable[[#This Row],[Order Date]])</f>
        <v>2026</v>
      </c>
      <c r="D1458" s="6" t="str">
        <f>"Q"&amp;ROUNDUP(MONTH(SalesDataTable[[#This Row],[Order Date]])/3,0)</f>
        <v>Q3</v>
      </c>
      <c r="E1458" s="5">
        <f>MONTH(SalesDataTable[[#This Row],[Order Date]])</f>
        <v>7</v>
      </c>
      <c r="F1458" s="6" t="str">
        <f>TEXT(SalesDataTable[[#This Row],[Order Date]],"MMM")</f>
        <v>Jul</v>
      </c>
      <c r="G1458" s="5" t="s">
        <v>31</v>
      </c>
      <c r="H1458" s="5" t="s">
        <v>59</v>
      </c>
      <c r="I1458" s="5" t="s">
        <v>22</v>
      </c>
      <c r="J1458" s="5" t="s">
        <v>33</v>
      </c>
      <c r="K1458" s="5" t="s">
        <v>34</v>
      </c>
      <c r="L1458" s="5" t="s">
        <v>52</v>
      </c>
      <c r="M1458" s="7">
        <v>2</v>
      </c>
      <c r="N1458" s="8">
        <v>46.41</v>
      </c>
      <c r="O1458" s="8">
        <f>SalesDataTable[[#This Row],[Units Sold]]*SalesDataTable[[#This Row],[Unit Price]]</f>
        <v>92.82</v>
      </c>
      <c r="P1458" s="9">
        <v>0</v>
      </c>
      <c r="Q1458" s="21">
        <f>SalesDataTable[[#This Row],[Units Sold]]*SalesDataTable[[#This Row],[Unit Price]]*SalesDataTable[[#This Row],[Discount %]]</f>
        <v>0</v>
      </c>
      <c r="R1458" s="8">
        <v>18.600000000000001</v>
      </c>
      <c r="S1458" s="8">
        <f t="shared" si="88"/>
        <v>92.82</v>
      </c>
      <c r="T1458" s="8">
        <f t="shared" si="89"/>
        <v>37.200000000000003</v>
      </c>
      <c r="U1458" s="8">
        <f t="shared" si="90"/>
        <v>55.61999999999999</v>
      </c>
      <c r="V1458" s="10">
        <f t="shared" si="91"/>
        <v>0.59922430510665803</v>
      </c>
    </row>
    <row r="1459" spans="1:22" ht="15.6" x14ac:dyDescent="0.3">
      <c r="A1459" s="3">
        <v>2838</v>
      </c>
      <c r="B1459" s="4">
        <v>46226</v>
      </c>
      <c r="C1459" s="5">
        <f>YEAR(SalesDataTable[[#This Row],[Order Date]])</f>
        <v>2026</v>
      </c>
      <c r="D1459" s="6" t="str">
        <f>"Q"&amp;ROUNDUP(MONTH(SalesDataTable[[#This Row],[Order Date]])/3,0)</f>
        <v>Q3</v>
      </c>
      <c r="E1459" s="5">
        <f>MONTH(SalesDataTable[[#This Row],[Order Date]])</f>
        <v>7</v>
      </c>
      <c r="F1459" s="6" t="str">
        <f>TEXT(SalesDataTable[[#This Row],[Order Date]],"MMM")</f>
        <v>Jul</v>
      </c>
      <c r="G1459" s="5" t="s">
        <v>40</v>
      </c>
      <c r="H1459" s="5" t="s">
        <v>67</v>
      </c>
      <c r="I1459" s="5" t="s">
        <v>48</v>
      </c>
      <c r="J1459" s="5" t="s">
        <v>33</v>
      </c>
      <c r="K1459" s="5" t="s">
        <v>29</v>
      </c>
      <c r="L1459" s="5" t="s">
        <v>66</v>
      </c>
      <c r="M1459" s="7">
        <v>1</v>
      </c>
      <c r="N1459" s="8">
        <v>69.75</v>
      </c>
      <c r="O1459" s="8">
        <f>SalesDataTable[[#This Row],[Units Sold]]*SalesDataTable[[#This Row],[Unit Price]]</f>
        <v>69.75</v>
      </c>
      <c r="P1459" s="9">
        <v>0</v>
      </c>
      <c r="Q1459" s="21">
        <f>SalesDataTable[[#This Row],[Units Sold]]*SalesDataTable[[#This Row],[Unit Price]]*SalesDataTable[[#This Row],[Discount %]]</f>
        <v>0</v>
      </c>
      <c r="R1459" s="8">
        <v>33.299999999999997</v>
      </c>
      <c r="S1459" s="8">
        <f t="shared" si="88"/>
        <v>69.75</v>
      </c>
      <c r="T1459" s="8">
        <f t="shared" si="89"/>
        <v>33.299999999999997</v>
      </c>
      <c r="U1459" s="8">
        <f t="shared" si="90"/>
        <v>36.450000000000003</v>
      </c>
      <c r="V1459" s="10">
        <f t="shared" si="91"/>
        <v>0.52258064516129032</v>
      </c>
    </row>
    <row r="1460" spans="1:22" ht="15.6" x14ac:dyDescent="0.3">
      <c r="A1460" s="3">
        <v>3730</v>
      </c>
      <c r="B1460" s="4">
        <v>46226</v>
      </c>
      <c r="C1460" s="5">
        <f>YEAR(SalesDataTable[[#This Row],[Order Date]])</f>
        <v>2026</v>
      </c>
      <c r="D1460" s="6" t="str">
        <f>"Q"&amp;ROUNDUP(MONTH(SalesDataTable[[#This Row],[Order Date]])/3,0)</f>
        <v>Q3</v>
      </c>
      <c r="E1460" s="5">
        <f>MONTH(SalesDataTable[[#This Row],[Order Date]])</f>
        <v>7</v>
      </c>
      <c r="F1460" s="6" t="str">
        <f>TEXT(SalesDataTable[[#This Row],[Order Date]],"MMM")</f>
        <v>Jul</v>
      </c>
      <c r="G1460" s="5" t="s">
        <v>20</v>
      </c>
      <c r="H1460" s="5" t="s">
        <v>70</v>
      </c>
      <c r="I1460" s="5" t="s">
        <v>39</v>
      </c>
      <c r="J1460" s="5" t="s">
        <v>36</v>
      </c>
      <c r="K1460" s="5" t="s">
        <v>24</v>
      </c>
      <c r="L1460" s="5" t="s">
        <v>46</v>
      </c>
      <c r="M1460" s="7">
        <v>3</v>
      </c>
      <c r="N1460" s="8">
        <v>40.81</v>
      </c>
      <c r="O1460" s="8">
        <f>SalesDataTable[[#This Row],[Units Sold]]*SalesDataTable[[#This Row],[Unit Price]]</f>
        <v>122.43</v>
      </c>
      <c r="P1460" s="9">
        <v>0</v>
      </c>
      <c r="Q1460" s="21">
        <f>SalesDataTable[[#This Row],[Units Sold]]*SalesDataTable[[#This Row],[Unit Price]]*SalesDataTable[[#This Row],[Discount %]]</f>
        <v>0</v>
      </c>
      <c r="R1460" s="8">
        <v>16.86</v>
      </c>
      <c r="S1460" s="8">
        <f t="shared" si="88"/>
        <v>122.43</v>
      </c>
      <c r="T1460" s="8">
        <f t="shared" si="89"/>
        <v>50.58</v>
      </c>
      <c r="U1460" s="8">
        <f t="shared" si="90"/>
        <v>71.850000000000009</v>
      </c>
      <c r="V1460" s="10">
        <f t="shared" si="91"/>
        <v>0.58686596422445481</v>
      </c>
    </row>
    <row r="1461" spans="1:22" ht="15.6" x14ac:dyDescent="0.3">
      <c r="A1461" s="3">
        <v>4287</v>
      </c>
      <c r="B1461" s="4">
        <v>46226</v>
      </c>
      <c r="C1461" s="5">
        <f>YEAR(SalesDataTable[[#This Row],[Order Date]])</f>
        <v>2026</v>
      </c>
      <c r="D1461" s="6" t="str">
        <f>"Q"&amp;ROUNDUP(MONTH(SalesDataTable[[#This Row],[Order Date]])/3,0)</f>
        <v>Q3</v>
      </c>
      <c r="E1461" s="5">
        <f>MONTH(SalesDataTable[[#This Row],[Order Date]])</f>
        <v>7</v>
      </c>
      <c r="F1461" s="6" t="str">
        <f>TEXT(SalesDataTable[[#This Row],[Order Date]],"MMM")</f>
        <v>Jul</v>
      </c>
      <c r="G1461" s="5" t="s">
        <v>40</v>
      </c>
      <c r="H1461" s="5" t="s">
        <v>53</v>
      </c>
      <c r="I1461" s="5" t="s">
        <v>48</v>
      </c>
      <c r="J1461" s="5" t="s">
        <v>23</v>
      </c>
      <c r="K1461" s="5" t="s">
        <v>29</v>
      </c>
      <c r="L1461" s="5" t="s">
        <v>57</v>
      </c>
      <c r="M1461" s="7">
        <v>5</v>
      </c>
      <c r="N1461" s="8">
        <v>156.69</v>
      </c>
      <c r="O1461" s="8">
        <f>SalesDataTable[[#This Row],[Units Sold]]*SalesDataTable[[#This Row],[Unit Price]]</f>
        <v>783.45</v>
      </c>
      <c r="P1461" s="9">
        <v>0</v>
      </c>
      <c r="Q1461" s="21">
        <f>SalesDataTable[[#This Row],[Units Sold]]*SalesDataTable[[#This Row],[Unit Price]]*SalesDataTable[[#This Row],[Discount %]]</f>
        <v>0</v>
      </c>
      <c r="R1461" s="8">
        <v>80.489999999999995</v>
      </c>
      <c r="S1461" s="8">
        <f t="shared" si="88"/>
        <v>783.45</v>
      </c>
      <c r="T1461" s="8">
        <f t="shared" si="89"/>
        <v>402.45</v>
      </c>
      <c r="U1461" s="8">
        <f t="shared" si="90"/>
        <v>381.00000000000006</v>
      </c>
      <c r="V1461" s="10">
        <f t="shared" si="91"/>
        <v>0.48631054949262881</v>
      </c>
    </row>
    <row r="1462" spans="1:22" ht="15.6" x14ac:dyDescent="0.3">
      <c r="A1462" s="3">
        <v>4297</v>
      </c>
      <c r="B1462" s="4">
        <v>46226</v>
      </c>
      <c r="C1462" s="5">
        <f>YEAR(SalesDataTable[[#This Row],[Order Date]])</f>
        <v>2026</v>
      </c>
      <c r="D1462" s="6" t="str">
        <f>"Q"&amp;ROUNDUP(MONTH(SalesDataTable[[#This Row],[Order Date]])/3,0)</f>
        <v>Q3</v>
      </c>
      <c r="E1462" s="5">
        <f>MONTH(SalesDataTable[[#This Row],[Order Date]])</f>
        <v>7</v>
      </c>
      <c r="F1462" s="6" t="str">
        <f>TEXT(SalesDataTable[[#This Row],[Order Date]],"MMM")</f>
        <v>Jul</v>
      </c>
      <c r="G1462" s="5" t="s">
        <v>26</v>
      </c>
      <c r="H1462" s="5" t="s">
        <v>47</v>
      </c>
      <c r="I1462" s="5" t="s">
        <v>48</v>
      </c>
      <c r="J1462" s="5" t="s">
        <v>23</v>
      </c>
      <c r="K1462" s="5" t="s">
        <v>34</v>
      </c>
      <c r="L1462" s="5" t="s">
        <v>68</v>
      </c>
      <c r="M1462" s="7">
        <v>1</v>
      </c>
      <c r="N1462" s="8">
        <v>168.59</v>
      </c>
      <c r="O1462" s="8">
        <f>SalesDataTable[[#This Row],[Units Sold]]*SalesDataTable[[#This Row],[Unit Price]]</f>
        <v>168.59</v>
      </c>
      <c r="P1462" s="9">
        <v>0.1</v>
      </c>
      <c r="Q1462" s="21">
        <f>SalesDataTable[[#This Row],[Units Sold]]*SalesDataTable[[#This Row],[Unit Price]]*SalesDataTable[[#This Row],[Discount %]]</f>
        <v>16.859000000000002</v>
      </c>
      <c r="R1462" s="8">
        <v>88.8</v>
      </c>
      <c r="S1462" s="8">
        <f t="shared" si="88"/>
        <v>151.73099999999999</v>
      </c>
      <c r="T1462" s="8">
        <f t="shared" si="89"/>
        <v>88.8</v>
      </c>
      <c r="U1462" s="8">
        <f t="shared" si="90"/>
        <v>62.930999999999997</v>
      </c>
      <c r="V1462" s="10">
        <f t="shared" si="91"/>
        <v>0.41475374181940405</v>
      </c>
    </row>
    <row r="1463" spans="1:22" ht="15.6" x14ac:dyDescent="0.3">
      <c r="A1463" s="3">
        <v>5118</v>
      </c>
      <c r="B1463" s="4">
        <v>46226</v>
      </c>
      <c r="C1463" s="5">
        <f>YEAR(SalesDataTable[[#This Row],[Order Date]])</f>
        <v>2026</v>
      </c>
      <c r="D1463" s="6" t="str">
        <f>"Q"&amp;ROUNDUP(MONTH(SalesDataTable[[#This Row],[Order Date]])/3,0)</f>
        <v>Q3</v>
      </c>
      <c r="E1463" s="5">
        <f>MONTH(SalesDataTable[[#This Row],[Order Date]])</f>
        <v>7</v>
      </c>
      <c r="F1463" s="6" t="str">
        <f>TEXT(SalesDataTable[[#This Row],[Order Date]],"MMM")</f>
        <v>Jul</v>
      </c>
      <c r="G1463" s="5" t="s">
        <v>26</v>
      </c>
      <c r="H1463" s="5" t="s">
        <v>63</v>
      </c>
      <c r="I1463" s="5" t="s">
        <v>22</v>
      </c>
      <c r="J1463" s="5" t="s">
        <v>36</v>
      </c>
      <c r="K1463" s="5" t="s">
        <v>34</v>
      </c>
      <c r="L1463" s="5" t="s">
        <v>35</v>
      </c>
      <c r="M1463" s="7">
        <v>5</v>
      </c>
      <c r="N1463" s="8">
        <v>36.880000000000003</v>
      </c>
      <c r="O1463" s="8">
        <f>SalesDataTable[[#This Row],[Units Sold]]*SalesDataTable[[#This Row],[Unit Price]]</f>
        <v>184.4</v>
      </c>
      <c r="P1463" s="9">
        <v>0.1</v>
      </c>
      <c r="Q1463" s="21">
        <f>SalesDataTable[[#This Row],[Units Sold]]*SalesDataTable[[#This Row],[Unit Price]]*SalesDataTable[[#This Row],[Discount %]]</f>
        <v>18.440000000000001</v>
      </c>
      <c r="R1463" s="8">
        <v>13.76</v>
      </c>
      <c r="S1463" s="8">
        <f t="shared" si="88"/>
        <v>165.96</v>
      </c>
      <c r="T1463" s="8">
        <f t="shared" si="89"/>
        <v>68.8</v>
      </c>
      <c r="U1463" s="8">
        <f t="shared" si="90"/>
        <v>97.160000000000011</v>
      </c>
      <c r="V1463" s="10">
        <f t="shared" si="91"/>
        <v>0.58544227524704751</v>
      </c>
    </row>
    <row r="1464" spans="1:22" ht="15.6" x14ac:dyDescent="0.3">
      <c r="A1464" s="3">
        <v>363</v>
      </c>
      <c r="B1464" s="4">
        <v>46227</v>
      </c>
      <c r="C1464" s="5">
        <f>YEAR(SalesDataTable[[#This Row],[Order Date]])</f>
        <v>2026</v>
      </c>
      <c r="D1464" s="6" t="str">
        <f>"Q"&amp;ROUNDUP(MONTH(SalesDataTable[[#This Row],[Order Date]])/3,0)</f>
        <v>Q3</v>
      </c>
      <c r="E1464" s="5">
        <f>MONTH(SalesDataTable[[#This Row],[Order Date]])</f>
        <v>7</v>
      </c>
      <c r="F1464" s="6" t="str">
        <f>TEXT(SalesDataTable[[#This Row],[Order Date]],"MMM")</f>
        <v>Jul</v>
      </c>
      <c r="G1464" s="5" t="s">
        <v>20</v>
      </c>
      <c r="H1464" s="5" t="s">
        <v>21</v>
      </c>
      <c r="I1464" s="5" t="s">
        <v>28</v>
      </c>
      <c r="J1464" s="5" t="s">
        <v>36</v>
      </c>
      <c r="K1464" s="5" t="s">
        <v>34</v>
      </c>
      <c r="L1464" s="5" t="s">
        <v>64</v>
      </c>
      <c r="M1464" s="7">
        <v>8</v>
      </c>
      <c r="N1464" s="8">
        <v>136.13</v>
      </c>
      <c r="O1464" s="8">
        <f>SalesDataTable[[#This Row],[Units Sold]]*SalesDataTable[[#This Row],[Unit Price]]</f>
        <v>1089.04</v>
      </c>
      <c r="P1464" s="9">
        <v>0.1</v>
      </c>
      <c r="Q1464" s="21">
        <f>SalesDataTable[[#This Row],[Units Sold]]*SalesDataTable[[#This Row],[Unit Price]]*SalesDataTable[[#This Row],[Discount %]]</f>
        <v>108.904</v>
      </c>
      <c r="R1464" s="8">
        <v>66.55</v>
      </c>
      <c r="S1464" s="8">
        <f t="shared" si="88"/>
        <v>980.13599999999997</v>
      </c>
      <c r="T1464" s="8">
        <f t="shared" si="89"/>
        <v>532.4</v>
      </c>
      <c r="U1464" s="8">
        <f t="shared" si="90"/>
        <v>447.73599999999999</v>
      </c>
      <c r="V1464" s="10">
        <f t="shared" si="91"/>
        <v>0.45681007533648393</v>
      </c>
    </row>
    <row r="1465" spans="1:22" ht="15.6" x14ac:dyDescent="0.3">
      <c r="A1465" s="3">
        <v>4243</v>
      </c>
      <c r="B1465" s="4">
        <v>46227</v>
      </c>
      <c r="C1465" s="5">
        <f>YEAR(SalesDataTable[[#This Row],[Order Date]])</f>
        <v>2026</v>
      </c>
      <c r="D1465" s="6" t="str">
        <f>"Q"&amp;ROUNDUP(MONTH(SalesDataTable[[#This Row],[Order Date]])/3,0)</f>
        <v>Q3</v>
      </c>
      <c r="E1465" s="5">
        <f>MONTH(SalesDataTable[[#This Row],[Order Date]])</f>
        <v>7</v>
      </c>
      <c r="F1465" s="6" t="str">
        <f>TEXT(SalesDataTable[[#This Row],[Order Date]],"MMM")</f>
        <v>Jul</v>
      </c>
      <c r="G1465" s="5" t="s">
        <v>26</v>
      </c>
      <c r="H1465" s="5" t="s">
        <v>69</v>
      </c>
      <c r="I1465" s="5" t="s">
        <v>48</v>
      </c>
      <c r="J1465" s="5" t="s">
        <v>23</v>
      </c>
      <c r="K1465" s="5" t="s">
        <v>24</v>
      </c>
      <c r="L1465" s="5" t="s">
        <v>46</v>
      </c>
      <c r="M1465" s="7">
        <v>2</v>
      </c>
      <c r="N1465" s="8">
        <v>40.479999999999997</v>
      </c>
      <c r="O1465" s="8">
        <f>SalesDataTable[[#This Row],[Units Sold]]*SalesDataTable[[#This Row],[Unit Price]]</f>
        <v>80.959999999999994</v>
      </c>
      <c r="P1465" s="9">
        <v>0.05</v>
      </c>
      <c r="Q1465" s="21">
        <f>SalesDataTable[[#This Row],[Units Sold]]*SalesDataTable[[#This Row],[Unit Price]]*SalesDataTable[[#This Row],[Discount %]]</f>
        <v>4.048</v>
      </c>
      <c r="R1465" s="8">
        <v>16.93</v>
      </c>
      <c r="S1465" s="8">
        <f t="shared" si="88"/>
        <v>76.911999999999992</v>
      </c>
      <c r="T1465" s="8">
        <f t="shared" si="89"/>
        <v>33.86</v>
      </c>
      <c r="U1465" s="8">
        <f t="shared" si="90"/>
        <v>43.051999999999992</v>
      </c>
      <c r="V1465" s="10">
        <f t="shared" si="91"/>
        <v>0.5597566049511129</v>
      </c>
    </row>
    <row r="1466" spans="1:22" ht="15.6" x14ac:dyDescent="0.3">
      <c r="A1466" s="3">
        <v>4348</v>
      </c>
      <c r="B1466" s="4">
        <v>46227</v>
      </c>
      <c r="C1466" s="5">
        <f>YEAR(SalesDataTable[[#This Row],[Order Date]])</f>
        <v>2026</v>
      </c>
      <c r="D1466" s="6" t="str">
        <f>"Q"&amp;ROUNDUP(MONTH(SalesDataTable[[#This Row],[Order Date]])/3,0)</f>
        <v>Q3</v>
      </c>
      <c r="E1466" s="5">
        <f>MONTH(SalesDataTable[[#This Row],[Order Date]])</f>
        <v>7</v>
      </c>
      <c r="F1466" s="6" t="str">
        <f>TEXT(SalesDataTable[[#This Row],[Order Date]],"MMM")</f>
        <v>Jul</v>
      </c>
      <c r="G1466" s="5" t="s">
        <v>20</v>
      </c>
      <c r="H1466" s="5" t="s">
        <v>21</v>
      </c>
      <c r="I1466" s="5" t="s">
        <v>22</v>
      </c>
      <c r="J1466" s="5" t="s">
        <v>33</v>
      </c>
      <c r="K1466" s="5" t="s">
        <v>24</v>
      </c>
      <c r="L1466" s="5" t="s">
        <v>42</v>
      </c>
      <c r="M1466" s="7">
        <v>4</v>
      </c>
      <c r="N1466" s="8">
        <v>50.09</v>
      </c>
      <c r="O1466" s="8">
        <f>SalesDataTable[[#This Row],[Units Sold]]*SalesDataTable[[#This Row],[Unit Price]]</f>
        <v>200.36</v>
      </c>
      <c r="P1466" s="9">
        <v>0</v>
      </c>
      <c r="Q1466" s="21">
        <f>SalesDataTable[[#This Row],[Units Sold]]*SalesDataTable[[#This Row],[Unit Price]]*SalesDataTable[[#This Row],[Discount %]]</f>
        <v>0</v>
      </c>
      <c r="R1466" s="8">
        <v>22.11</v>
      </c>
      <c r="S1466" s="8">
        <f t="shared" si="88"/>
        <v>200.36</v>
      </c>
      <c r="T1466" s="8">
        <f t="shared" si="89"/>
        <v>88.44</v>
      </c>
      <c r="U1466" s="8">
        <f t="shared" si="90"/>
        <v>111.92000000000002</v>
      </c>
      <c r="V1466" s="10">
        <f t="shared" si="91"/>
        <v>0.55859452984627678</v>
      </c>
    </row>
    <row r="1467" spans="1:22" ht="15.6" x14ac:dyDescent="0.3">
      <c r="A1467" s="3">
        <v>4405</v>
      </c>
      <c r="B1467" s="4">
        <v>46227</v>
      </c>
      <c r="C1467" s="5">
        <f>YEAR(SalesDataTable[[#This Row],[Order Date]])</f>
        <v>2026</v>
      </c>
      <c r="D1467" s="6" t="str">
        <f>"Q"&amp;ROUNDUP(MONTH(SalesDataTable[[#This Row],[Order Date]])/3,0)</f>
        <v>Q3</v>
      </c>
      <c r="E1467" s="5">
        <f>MONTH(SalesDataTable[[#This Row],[Order Date]])</f>
        <v>7</v>
      </c>
      <c r="F1467" s="6" t="str">
        <f>TEXT(SalesDataTable[[#This Row],[Order Date]],"MMM")</f>
        <v>Jul</v>
      </c>
      <c r="G1467" s="5" t="s">
        <v>40</v>
      </c>
      <c r="H1467" s="5" t="s">
        <v>53</v>
      </c>
      <c r="I1467" s="5" t="s">
        <v>22</v>
      </c>
      <c r="J1467" s="5" t="s">
        <v>23</v>
      </c>
      <c r="K1467" s="5" t="s">
        <v>29</v>
      </c>
      <c r="L1467" s="5" t="s">
        <v>57</v>
      </c>
      <c r="M1467" s="7">
        <v>1</v>
      </c>
      <c r="N1467" s="8">
        <v>156.54</v>
      </c>
      <c r="O1467" s="8">
        <f>SalesDataTable[[#This Row],[Units Sold]]*SalesDataTable[[#This Row],[Unit Price]]</f>
        <v>156.54</v>
      </c>
      <c r="P1467" s="9">
        <v>0.1</v>
      </c>
      <c r="Q1467" s="21">
        <f>SalesDataTable[[#This Row],[Units Sold]]*SalesDataTable[[#This Row],[Unit Price]]*SalesDataTable[[#This Row],[Discount %]]</f>
        <v>15.654</v>
      </c>
      <c r="R1467" s="8">
        <v>77.38</v>
      </c>
      <c r="S1467" s="8">
        <f t="shared" si="88"/>
        <v>140.886</v>
      </c>
      <c r="T1467" s="8">
        <f t="shared" si="89"/>
        <v>77.38</v>
      </c>
      <c r="U1467" s="8">
        <f t="shared" si="90"/>
        <v>63.506</v>
      </c>
      <c r="V1467" s="10">
        <f t="shared" si="91"/>
        <v>0.4507616086765186</v>
      </c>
    </row>
    <row r="1468" spans="1:22" ht="15.6" x14ac:dyDescent="0.3">
      <c r="A1468" s="3">
        <v>4857</v>
      </c>
      <c r="B1468" s="4">
        <v>46227</v>
      </c>
      <c r="C1468" s="5">
        <f>YEAR(SalesDataTable[[#This Row],[Order Date]])</f>
        <v>2026</v>
      </c>
      <c r="D1468" s="6" t="str">
        <f>"Q"&amp;ROUNDUP(MONTH(SalesDataTable[[#This Row],[Order Date]])/3,0)</f>
        <v>Q3</v>
      </c>
      <c r="E1468" s="5">
        <f>MONTH(SalesDataTable[[#This Row],[Order Date]])</f>
        <v>7</v>
      </c>
      <c r="F1468" s="6" t="str">
        <f>TEXT(SalesDataTable[[#This Row],[Order Date]],"MMM")</f>
        <v>Jul</v>
      </c>
      <c r="G1468" s="5" t="s">
        <v>26</v>
      </c>
      <c r="H1468" s="5" t="s">
        <v>47</v>
      </c>
      <c r="I1468" s="5" t="s">
        <v>39</v>
      </c>
      <c r="J1468" s="5" t="s">
        <v>23</v>
      </c>
      <c r="K1468" s="5" t="s">
        <v>29</v>
      </c>
      <c r="L1468" s="5" t="s">
        <v>57</v>
      </c>
      <c r="M1468" s="7">
        <v>1</v>
      </c>
      <c r="N1468" s="8">
        <v>152.1</v>
      </c>
      <c r="O1468" s="8">
        <f>SalesDataTable[[#This Row],[Units Sold]]*SalesDataTable[[#This Row],[Unit Price]]</f>
        <v>152.1</v>
      </c>
      <c r="P1468" s="9">
        <v>0.1</v>
      </c>
      <c r="Q1468" s="21">
        <f>SalesDataTable[[#This Row],[Units Sold]]*SalesDataTable[[#This Row],[Unit Price]]*SalesDataTable[[#This Row],[Discount %]]</f>
        <v>15.21</v>
      </c>
      <c r="R1468" s="8">
        <v>80.459999999999994</v>
      </c>
      <c r="S1468" s="8">
        <f t="shared" si="88"/>
        <v>136.88999999999999</v>
      </c>
      <c r="T1468" s="8">
        <f t="shared" si="89"/>
        <v>80.459999999999994</v>
      </c>
      <c r="U1468" s="8">
        <f t="shared" si="90"/>
        <v>56.429999999999993</v>
      </c>
      <c r="V1468" s="10">
        <f t="shared" si="91"/>
        <v>0.41222879684418146</v>
      </c>
    </row>
    <row r="1469" spans="1:22" ht="15.6" x14ac:dyDescent="0.3">
      <c r="A1469" s="3">
        <v>87</v>
      </c>
      <c r="B1469" s="4">
        <v>46228</v>
      </c>
      <c r="C1469" s="5">
        <f>YEAR(SalesDataTable[[#This Row],[Order Date]])</f>
        <v>2026</v>
      </c>
      <c r="D1469" s="6" t="str">
        <f>"Q"&amp;ROUNDUP(MONTH(SalesDataTable[[#This Row],[Order Date]])/3,0)</f>
        <v>Q3</v>
      </c>
      <c r="E1469" s="5">
        <f>MONTH(SalesDataTable[[#This Row],[Order Date]])</f>
        <v>7</v>
      </c>
      <c r="F1469" s="6" t="str">
        <f>TEXT(SalesDataTable[[#This Row],[Order Date]],"MMM")</f>
        <v>Jul</v>
      </c>
      <c r="G1469" s="5" t="s">
        <v>26</v>
      </c>
      <c r="H1469" s="5" t="s">
        <v>61</v>
      </c>
      <c r="I1469" s="5" t="s">
        <v>22</v>
      </c>
      <c r="J1469" s="5" t="s">
        <v>23</v>
      </c>
      <c r="K1469" s="5" t="s">
        <v>29</v>
      </c>
      <c r="L1469" s="5" t="s">
        <v>57</v>
      </c>
      <c r="M1469" s="7">
        <v>1</v>
      </c>
      <c r="N1469" s="8">
        <v>155.35</v>
      </c>
      <c r="O1469" s="8">
        <f>SalesDataTable[[#This Row],[Units Sold]]*SalesDataTable[[#This Row],[Unit Price]]</f>
        <v>155.35</v>
      </c>
      <c r="P1469" s="9">
        <v>0</v>
      </c>
      <c r="Q1469" s="21">
        <f>SalesDataTable[[#This Row],[Units Sold]]*SalesDataTable[[#This Row],[Unit Price]]*SalesDataTable[[#This Row],[Discount %]]</f>
        <v>0</v>
      </c>
      <c r="R1469" s="8">
        <v>80.47</v>
      </c>
      <c r="S1469" s="8">
        <f t="shared" si="88"/>
        <v>155.35</v>
      </c>
      <c r="T1469" s="8">
        <f t="shared" si="89"/>
        <v>80.47</v>
      </c>
      <c r="U1469" s="8">
        <f t="shared" si="90"/>
        <v>74.88</v>
      </c>
      <c r="V1469" s="10">
        <f t="shared" si="91"/>
        <v>0.48200836820083681</v>
      </c>
    </row>
    <row r="1470" spans="1:22" ht="15.6" x14ac:dyDescent="0.3">
      <c r="A1470" s="3">
        <v>315</v>
      </c>
      <c r="B1470" s="4">
        <v>46228</v>
      </c>
      <c r="C1470" s="5">
        <f>YEAR(SalesDataTable[[#This Row],[Order Date]])</f>
        <v>2026</v>
      </c>
      <c r="D1470" s="6" t="str">
        <f>"Q"&amp;ROUNDUP(MONTH(SalesDataTable[[#This Row],[Order Date]])/3,0)</f>
        <v>Q3</v>
      </c>
      <c r="E1470" s="5">
        <f>MONTH(SalesDataTable[[#This Row],[Order Date]])</f>
        <v>7</v>
      </c>
      <c r="F1470" s="6" t="str">
        <f>TEXT(SalesDataTable[[#This Row],[Order Date]],"MMM")</f>
        <v>Jul</v>
      </c>
      <c r="G1470" s="5" t="s">
        <v>31</v>
      </c>
      <c r="H1470" s="5" t="s">
        <v>38</v>
      </c>
      <c r="I1470" s="5" t="s">
        <v>48</v>
      </c>
      <c r="J1470" s="5" t="s">
        <v>33</v>
      </c>
      <c r="K1470" s="5" t="s">
        <v>24</v>
      </c>
      <c r="L1470" s="5" t="s">
        <v>25</v>
      </c>
      <c r="M1470" s="7">
        <v>1</v>
      </c>
      <c r="N1470" s="8">
        <v>81.13</v>
      </c>
      <c r="O1470" s="8">
        <f>SalesDataTable[[#This Row],[Units Sold]]*SalesDataTable[[#This Row],[Unit Price]]</f>
        <v>81.13</v>
      </c>
      <c r="P1470" s="9">
        <v>0.05</v>
      </c>
      <c r="Q1470" s="21">
        <f>SalesDataTable[[#This Row],[Units Sold]]*SalesDataTable[[#This Row],[Unit Price]]*SalesDataTable[[#This Row],[Discount %]]</f>
        <v>4.0564999999999998</v>
      </c>
      <c r="R1470" s="8">
        <v>42.41</v>
      </c>
      <c r="S1470" s="8">
        <f t="shared" si="88"/>
        <v>77.073499999999996</v>
      </c>
      <c r="T1470" s="8">
        <f t="shared" si="89"/>
        <v>42.41</v>
      </c>
      <c r="U1470" s="8">
        <f t="shared" si="90"/>
        <v>34.663499999999999</v>
      </c>
      <c r="V1470" s="10">
        <f t="shared" si="91"/>
        <v>0.44974602165465433</v>
      </c>
    </row>
    <row r="1471" spans="1:22" ht="15.6" x14ac:dyDescent="0.3">
      <c r="A1471" s="3">
        <v>970</v>
      </c>
      <c r="B1471" s="4">
        <v>46228</v>
      </c>
      <c r="C1471" s="5">
        <f>YEAR(SalesDataTable[[#This Row],[Order Date]])</f>
        <v>2026</v>
      </c>
      <c r="D1471" s="6" t="str">
        <f>"Q"&amp;ROUNDUP(MONTH(SalesDataTable[[#This Row],[Order Date]])/3,0)</f>
        <v>Q3</v>
      </c>
      <c r="E1471" s="5">
        <f>MONTH(SalesDataTable[[#This Row],[Order Date]])</f>
        <v>7</v>
      </c>
      <c r="F1471" s="6" t="str">
        <f>TEXT(SalesDataTable[[#This Row],[Order Date]],"MMM")</f>
        <v>Jul</v>
      </c>
      <c r="G1471" s="5" t="s">
        <v>26</v>
      </c>
      <c r="H1471" s="5" t="s">
        <v>61</v>
      </c>
      <c r="I1471" s="5" t="s">
        <v>22</v>
      </c>
      <c r="J1471" s="5" t="s">
        <v>33</v>
      </c>
      <c r="K1471" s="5" t="s">
        <v>29</v>
      </c>
      <c r="L1471" s="5" t="s">
        <v>37</v>
      </c>
      <c r="M1471" s="7">
        <v>1</v>
      </c>
      <c r="N1471" s="8">
        <v>145.87</v>
      </c>
      <c r="O1471" s="8">
        <f>SalesDataTable[[#This Row],[Units Sold]]*SalesDataTable[[#This Row],[Unit Price]]</f>
        <v>145.87</v>
      </c>
      <c r="P1471" s="9">
        <v>0</v>
      </c>
      <c r="Q1471" s="21">
        <f>SalesDataTable[[#This Row],[Units Sold]]*SalesDataTable[[#This Row],[Unit Price]]*SalesDataTable[[#This Row],[Discount %]]</f>
        <v>0</v>
      </c>
      <c r="R1471" s="8">
        <v>81.430000000000007</v>
      </c>
      <c r="S1471" s="8">
        <f t="shared" si="88"/>
        <v>145.87</v>
      </c>
      <c r="T1471" s="8">
        <f t="shared" si="89"/>
        <v>81.430000000000007</v>
      </c>
      <c r="U1471" s="8">
        <f t="shared" si="90"/>
        <v>64.44</v>
      </c>
      <c r="V1471" s="10">
        <f t="shared" si="91"/>
        <v>0.44176321382052508</v>
      </c>
    </row>
    <row r="1472" spans="1:22" ht="15.6" x14ac:dyDescent="0.3">
      <c r="A1472" s="3">
        <v>1891</v>
      </c>
      <c r="B1472" s="4">
        <v>46228</v>
      </c>
      <c r="C1472" s="5">
        <f>YEAR(SalesDataTable[[#This Row],[Order Date]])</f>
        <v>2026</v>
      </c>
      <c r="D1472" s="6" t="str">
        <f>"Q"&amp;ROUNDUP(MONTH(SalesDataTable[[#This Row],[Order Date]])/3,0)</f>
        <v>Q3</v>
      </c>
      <c r="E1472" s="5">
        <f>MONTH(SalesDataTable[[#This Row],[Order Date]])</f>
        <v>7</v>
      </c>
      <c r="F1472" s="6" t="str">
        <f>TEXT(SalesDataTable[[#This Row],[Order Date]],"MMM")</f>
        <v>Jul</v>
      </c>
      <c r="G1472" s="5" t="s">
        <v>26</v>
      </c>
      <c r="H1472" s="5" t="s">
        <v>63</v>
      </c>
      <c r="I1472" s="5" t="s">
        <v>22</v>
      </c>
      <c r="J1472" s="5" t="s">
        <v>33</v>
      </c>
      <c r="K1472" s="5" t="s">
        <v>29</v>
      </c>
      <c r="L1472" s="5" t="s">
        <v>57</v>
      </c>
      <c r="M1472" s="7">
        <v>6</v>
      </c>
      <c r="N1472" s="8">
        <v>151.88999999999999</v>
      </c>
      <c r="O1472" s="8">
        <f>SalesDataTable[[#This Row],[Units Sold]]*SalesDataTable[[#This Row],[Unit Price]]</f>
        <v>911.33999999999992</v>
      </c>
      <c r="P1472" s="9">
        <v>0.15</v>
      </c>
      <c r="Q1472" s="21">
        <f>SalesDataTable[[#This Row],[Units Sold]]*SalesDataTable[[#This Row],[Unit Price]]*SalesDataTable[[#This Row],[Discount %]]</f>
        <v>136.70099999999999</v>
      </c>
      <c r="R1472" s="8">
        <v>76.83</v>
      </c>
      <c r="S1472" s="8">
        <f t="shared" si="88"/>
        <v>774.6389999999999</v>
      </c>
      <c r="T1472" s="8">
        <f t="shared" si="89"/>
        <v>460.98</v>
      </c>
      <c r="U1472" s="8">
        <f t="shared" si="90"/>
        <v>313.65899999999988</v>
      </c>
      <c r="V1472" s="10">
        <f t="shared" si="91"/>
        <v>0.40490989996630677</v>
      </c>
    </row>
    <row r="1473" spans="1:22" ht="15.6" x14ac:dyDescent="0.3">
      <c r="A1473" s="3">
        <v>2148</v>
      </c>
      <c r="B1473" s="4">
        <v>46228</v>
      </c>
      <c r="C1473" s="5">
        <f>YEAR(SalesDataTable[[#This Row],[Order Date]])</f>
        <v>2026</v>
      </c>
      <c r="D1473" s="6" t="str">
        <f>"Q"&amp;ROUNDUP(MONTH(SalesDataTable[[#This Row],[Order Date]])/3,0)</f>
        <v>Q3</v>
      </c>
      <c r="E1473" s="5">
        <f>MONTH(SalesDataTable[[#This Row],[Order Date]])</f>
        <v>7</v>
      </c>
      <c r="F1473" s="6" t="str">
        <f>TEXT(SalesDataTable[[#This Row],[Order Date]],"MMM")</f>
        <v>Jul</v>
      </c>
      <c r="G1473" s="5" t="s">
        <v>31</v>
      </c>
      <c r="H1473" s="5" t="s">
        <v>59</v>
      </c>
      <c r="I1473" s="5" t="s">
        <v>22</v>
      </c>
      <c r="J1473" s="5" t="s">
        <v>33</v>
      </c>
      <c r="K1473" s="5" t="s">
        <v>54</v>
      </c>
      <c r="L1473" s="5" t="s">
        <v>55</v>
      </c>
      <c r="M1473" s="7">
        <v>2</v>
      </c>
      <c r="N1473" s="8">
        <v>41.14</v>
      </c>
      <c r="O1473" s="8">
        <f>SalesDataTable[[#This Row],[Units Sold]]*SalesDataTable[[#This Row],[Unit Price]]</f>
        <v>82.28</v>
      </c>
      <c r="P1473" s="9">
        <v>0.1</v>
      </c>
      <c r="Q1473" s="21">
        <f>SalesDataTable[[#This Row],[Units Sold]]*SalesDataTable[[#This Row],[Unit Price]]*SalesDataTable[[#This Row],[Discount %]]</f>
        <v>8.2279999999999998</v>
      </c>
      <c r="R1473" s="8">
        <v>14.84</v>
      </c>
      <c r="S1473" s="8">
        <f t="shared" si="88"/>
        <v>74.052000000000007</v>
      </c>
      <c r="T1473" s="8">
        <f t="shared" si="89"/>
        <v>29.68</v>
      </c>
      <c r="U1473" s="8">
        <f t="shared" si="90"/>
        <v>44.372000000000007</v>
      </c>
      <c r="V1473" s="10">
        <f t="shared" si="91"/>
        <v>0.59920056176740677</v>
      </c>
    </row>
    <row r="1474" spans="1:22" ht="15.6" x14ac:dyDescent="0.3">
      <c r="A1474" s="3">
        <v>2467</v>
      </c>
      <c r="B1474" s="4">
        <v>46228</v>
      </c>
      <c r="C1474" s="5">
        <f>YEAR(SalesDataTable[[#This Row],[Order Date]])</f>
        <v>2026</v>
      </c>
      <c r="D1474" s="6" t="str">
        <f>"Q"&amp;ROUNDUP(MONTH(SalesDataTable[[#This Row],[Order Date]])/3,0)</f>
        <v>Q3</v>
      </c>
      <c r="E1474" s="5">
        <f>MONTH(SalesDataTable[[#This Row],[Order Date]])</f>
        <v>7</v>
      </c>
      <c r="F1474" s="6" t="str">
        <f>TEXT(SalesDataTable[[#This Row],[Order Date]],"MMM")</f>
        <v>Jul</v>
      </c>
      <c r="G1474" s="5" t="s">
        <v>40</v>
      </c>
      <c r="H1474" s="5" t="s">
        <v>41</v>
      </c>
      <c r="I1474" s="5" t="s">
        <v>39</v>
      </c>
      <c r="J1474" s="5" t="s">
        <v>23</v>
      </c>
      <c r="K1474" s="5" t="s">
        <v>24</v>
      </c>
      <c r="L1474" s="5" t="s">
        <v>42</v>
      </c>
      <c r="M1474" s="7">
        <v>1</v>
      </c>
      <c r="N1474" s="8">
        <v>49.5</v>
      </c>
      <c r="O1474" s="8">
        <f>SalesDataTable[[#This Row],[Units Sold]]*SalesDataTable[[#This Row],[Unit Price]]</f>
        <v>49.5</v>
      </c>
      <c r="P1474" s="9">
        <v>0</v>
      </c>
      <c r="Q1474" s="21">
        <f>SalesDataTable[[#This Row],[Units Sold]]*SalesDataTable[[#This Row],[Unit Price]]*SalesDataTable[[#This Row],[Discount %]]</f>
        <v>0</v>
      </c>
      <c r="R1474" s="8">
        <v>21.83</v>
      </c>
      <c r="S1474" s="8">
        <f t="shared" ref="S1474:S1537" si="92">M1474*N1474*(1-P1474)</f>
        <v>49.5</v>
      </c>
      <c r="T1474" s="8">
        <f t="shared" ref="T1474:T1537" si="93">M1474*R1474</f>
        <v>21.83</v>
      </c>
      <c r="U1474" s="8">
        <f t="shared" ref="U1474:U1537" si="94">S1474-T1474</f>
        <v>27.67</v>
      </c>
      <c r="V1474" s="10">
        <f t="shared" ref="V1474:V1537" si="95">IFERROR(U1474/S1474,0)</f>
        <v>0.55898989898989904</v>
      </c>
    </row>
    <row r="1475" spans="1:22" ht="15.6" x14ac:dyDescent="0.3">
      <c r="A1475" s="3">
        <v>3710</v>
      </c>
      <c r="B1475" s="4">
        <v>46228</v>
      </c>
      <c r="C1475" s="5">
        <f>YEAR(SalesDataTable[[#This Row],[Order Date]])</f>
        <v>2026</v>
      </c>
      <c r="D1475" s="6" t="str">
        <f>"Q"&amp;ROUNDUP(MONTH(SalesDataTable[[#This Row],[Order Date]])/3,0)</f>
        <v>Q3</v>
      </c>
      <c r="E1475" s="5">
        <f>MONTH(SalesDataTable[[#This Row],[Order Date]])</f>
        <v>7</v>
      </c>
      <c r="F1475" s="6" t="str">
        <f>TEXT(SalesDataTable[[#This Row],[Order Date]],"MMM")</f>
        <v>Jul</v>
      </c>
      <c r="G1475" s="5" t="s">
        <v>40</v>
      </c>
      <c r="H1475" s="5" t="s">
        <v>51</v>
      </c>
      <c r="I1475" s="5" t="s">
        <v>22</v>
      </c>
      <c r="J1475" s="5" t="s">
        <v>33</v>
      </c>
      <c r="K1475" s="5" t="s">
        <v>34</v>
      </c>
      <c r="L1475" s="5" t="s">
        <v>52</v>
      </c>
      <c r="M1475" s="7">
        <v>2</v>
      </c>
      <c r="N1475" s="8">
        <v>46.48</v>
      </c>
      <c r="O1475" s="8">
        <f>SalesDataTable[[#This Row],[Units Sold]]*SalesDataTable[[#This Row],[Unit Price]]</f>
        <v>92.96</v>
      </c>
      <c r="P1475" s="9">
        <v>0.05</v>
      </c>
      <c r="Q1475" s="21">
        <f>SalesDataTable[[#This Row],[Units Sold]]*SalesDataTable[[#This Row],[Unit Price]]*SalesDataTable[[#This Row],[Discount %]]</f>
        <v>4.6479999999999997</v>
      </c>
      <c r="R1475" s="8">
        <v>18.760000000000002</v>
      </c>
      <c r="S1475" s="8">
        <f t="shared" si="92"/>
        <v>88.311999999999983</v>
      </c>
      <c r="T1475" s="8">
        <f t="shared" si="93"/>
        <v>37.520000000000003</v>
      </c>
      <c r="U1475" s="8">
        <f t="shared" si="94"/>
        <v>50.79199999999998</v>
      </c>
      <c r="V1475" s="10">
        <f t="shared" si="95"/>
        <v>0.57514267596702584</v>
      </c>
    </row>
    <row r="1476" spans="1:22" ht="15.6" x14ac:dyDescent="0.3">
      <c r="A1476" s="3">
        <v>3714</v>
      </c>
      <c r="B1476" s="4">
        <v>46228</v>
      </c>
      <c r="C1476" s="5">
        <f>YEAR(SalesDataTable[[#This Row],[Order Date]])</f>
        <v>2026</v>
      </c>
      <c r="D1476" s="6" t="str">
        <f>"Q"&amp;ROUNDUP(MONTH(SalesDataTable[[#This Row],[Order Date]])/3,0)</f>
        <v>Q3</v>
      </c>
      <c r="E1476" s="5">
        <f>MONTH(SalesDataTable[[#This Row],[Order Date]])</f>
        <v>7</v>
      </c>
      <c r="F1476" s="6" t="str">
        <f>TEXT(SalesDataTable[[#This Row],[Order Date]],"MMM")</f>
        <v>Jul</v>
      </c>
      <c r="G1476" s="5" t="s">
        <v>31</v>
      </c>
      <c r="H1476" s="5" t="s">
        <v>32</v>
      </c>
      <c r="I1476" s="5" t="s">
        <v>48</v>
      </c>
      <c r="J1476" s="5" t="s">
        <v>23</v>
      </c>
      <c r="K1476" s="5" t="s">
        <v>34</v>
      </c>
      <c r="L1476" s="5" t="s">
        <v>35</v>
      </c>
      <c r="M1476" s="7">
        <v>1</v>
      </c>
      <c r="N1476" s="8">
        <v>36.909999999999997</v>
      </c>
      <c r="O1476" s="8">
        <f>SalesDataTable[[#This Row],[Units Sold]]*SalesDataTable[[#This Row],[Unit Price]]</f>
        <v>36.909999999999997</v>
      </c>
      <c r="P1476" s="9">
        <v>0</v>
      </c>
      <c r="Q1476" s="21">
        <f>SalesDataTable[[#This Row],[Units Sold]]*SalesDataTable[[#This Row],[Unit Price]]*SalesDataTable[[#This Row],[Discount %]]</f>
        <v>0</v>
      </c>
      <c r="R1476" s="8">
        <v>13.56</v>
      </c>
      <c r="S1476" s="8">
        <f t="shared" si="92"/>
        <v>36.909999999999997</v>
      </c>
      <c r="T1476" s="8">
        <f t="shared" si="93"/>
        <v>13.56</v>
      </c>
      <c r="U1476" s="8">
        <f t="shared" si="94"/>
        <v>23.349999999999994</v>
      </c>
      <c r="V1476" s="10">
        <f t="shared" si="95"/>
        <v>0.63261988620969922</v>
      </c>
    </row>
    <row r="1477" spans="1:22" ht="15.6" x14ac:dyDescent="0.3">
      <c r="A1477" s="3">
        <v>3893</v>
      </c>
      <c r="B1477" s="4">
        <v>46228</v>
      </c>
      <c r="C1477" s="5">
        <f>YEAR(SalesDataTable[[#This Row],[Order Date]])</f>
        <v>2026</v>
      </c>
      <c r="D1477" s="6" t="str">
        <f>"Q"&amp;ROUNDUP(MONTH(SalesDataTable[[#This Row],[Order Date]])/3,0)</f>
        <v>Q3</v>
      </c>
      <c r="E1477" s="5">
        <f>MONTH(SalesDataTable[[#This Row],[Order Date]])</f>
        <v>7</v>
      </c>
      <c r="F1477" s="6" t="str">
        <f>TEXT(SalesDataTable[[#This Row],[Order Date]],"MMM")</f>
        <v>Jul</v>
      </c>
      <c r="G1477" s="5" t="s">
        <v>20</v>
      </c>
      <c r="H1477" s="5" t="s">
        <v>21</v>
      </c>
      <c r="I1477" s="5" t="s">
        <v>22</v>
      </c>
      <c r="J1477" s="5" t="s">
        <v>23</v>
      </c>
      <c r="K1477" s="5" t="s">
        <v>34</v>
      </c>
      <c r="L1477" s="5" t="s">
        <v>35</v>
      </c>
      <c r="M1477" s="7">
        <v>1</v>
      </c>
      <c r="N1477" s="8">
        <v>35.6</v>
      </c>
      <c r="O1477" s="8">
        <f>SalesDataTable[[#This Row],[Units Sold]]*SalesDataTable[[#This Row],[Unit Price]]</f>
        <v>35.6</v>
      </c>
      <c r="P1477" s="9">
        <v>0</v>
      </c>
      <c r="Q1477" s="21">
        <f>SalesDataTable[[#This Row],[Units Sold]]*SalesDataTable[[#This Row],[Unit Price]]*SalesDataTable[[#This Row],[Discount %]]</f>
        <v>0</v>
      </c>
      <c r="R1477" s="8">
        <v>13.91</v>
      </c>
      <c r="S1477" s="8">
        <f t="shared" si="92"/>
        <v>35.6</v>
      </c>
      <c r="T1477" s="8">
        <f t="shared" si="93"/>
        <v>13.91</v>
      </c>
      <c r="U1477" s="8">
        <f t="shared" si="94"/>
        <v>21.69</v>
      </c>
      <c r="V1477" s="10">
        <f t="shared" si="95"/>
        <v>0.60926966292134832</v>
      </c>
    </row>
    <row r="1478" spans="1:22" ht="15.6" x14ac:dyDescent="0.3">
      <c r="A1478" s="3">
        <v>4136</v>
      </c>
      <c r="B1478" s="4">
        <v>46228</v>
      </c>
      <c r="C1478" s="5">
        <f>YEAR(SalesDataTable[[#This Row],[Order Date]])</f>
        <v>2026</v>
      </c>
      <c r="D1478" s="6" t="str">
        <f>"Q"&amp;ROUNDUP(MONTH(SalesDataTable[[#This Row],[Order Date]])/3,0)</f>
        <v>Q3</v>
      </c>
      <c r="E1478" s="5">
        <f>MONTH(SalesDataTable[[#This Row],[Order Date]])</f>
        <v>7</v>
      </c>
      <c r="F1478" s="6" t="str">
        <f>TEXT(SalesDataTable[[#This Row],[Order Date]],"MMM")</f>
        <v>Jul</v>
      </c>
      <c r="G1478" s="5" t="s">
        <v>26</v>
      </c>
      <c r="H1478" s="5" t="s">
        <v>61</v>
      </c>
      <c r="I1478" s="5" t="s">
        <v>39</v>
      </c>
      <c r="J1478" s="5" t="s">
        <v>33</v>
      </c>
      <c r="K1478" s="5" t="s">
        <v>24</v>
      </c>
      <c r="L1478" s="5" t="s">
        <v>25</v>
      </c>
      <c r="M1478" s="7">
        <v>2</v>
      </c>
      <c r="N1478" s="8">
        <v>80.25</v>
      </c>
      <c r="O1478" s="8">
        <f>SalesDataTable[[#This Row],[Units Sold]]*SalesDataTable[[#This Row],[Unit Price]]</f>
        <v>160.5</v>
      </c>
      <c r="P1478" s="9">
        <v>0.05</v>
      </c>
      <c r="Q1478" s="21">
        <f>SalesDataTable[[#This Row],[Units Sold]]*SalesDataTable[[#This Row],[Unit Price]]*SalesDataTable[[#This Row],[Discount %]]</f>
        <v>8.0250000000000004</v>
      </c>
      <c r="R1478" s="8">
        <v>42.39</v>
      </c>
      <c r="S1478" s="8">
        <f t="shared" si="92"/>
        <v>152.47499999999999</v>
      </c>
      <c r="T1478" s="8">
        <f t="shared" si="93"/>
        <v>84.78</v>
      </c>
      <c r="U1478" s="8">
        <f t="shared" si="94"/>
        <v>67.694999999999993</v>
      </c>
      <c r="V1478" s="10">
        <f t="shared" si="95"/>
        <v>0.44397442203639936</v>
      </c>
    </row>
    <row r="1479" spans="1:22" ht="15.6" x14ac:dyDescent="0.3">
      <c r="A1479" s="3">
        <v>4212</v>
      </c>
      <c r="B1479" s="4">
        <v>46228</v>
      </c>
      <c r="C1479" s="5">
        <f>YEAR(SalesDataTable[[#This Row],[Order Date]])</f>
        <v>2026</v>
      </c>
      <c r="D1479" s="6" t="str">
        <f>"Q"&amp;ROUNDUP(MONTH(SalesDataTable[[#This Row],[Order Date]])/3,0)</f>
        <v>Q3</v>
      </c>
      <c r="E1479" s="5">
        <f>MONTH(SalesDataTable[[#This Row],[Order Date]])</f>
        <v>7</v>
      </c>
      <c r="F1479" s="6" t="str">
        <f>TEXT(SalesDataTable[[#This Row],[Order Date]],"MMM")</f>
        <v>Jul</v>
      </c>
      <c r="G1479" s="5" t="s">
        <v>20</v>
      </c>
      <c r="H1479" s="5" t="s">
        <v>21</v>
      </c>
      <c r="I1479" s="5" t="s">
        <v>48</v>
      </c>
      <c r="J1479" s="5" t="s">
        <v>23</v>
      </c>
      <c r="K1479" s="5" t="s">
        <v>34</v>
      </c>
      <c r="L1479" s="5" t="s">
        <v>52</v>
      </c>
      <c r="M1479" s="7">
        <v>2</v>
      </c>
      <c r="N1479" s="8">
        <v>47.52</v>
      </c>
      <c r="O1479" s="8">
        <f>SalesDataTable[[#This Row],[Units Sold]]*SalesDataTable[[#This Row],[Unit Price]]</f>
        <v>95.04</v>
      </c>
      <c r="P1479" s="9">
        <v>0.1</v>
      </c>
      <c r="Q1479" s="21">
        <f>SalesDataTable[[#This Row],[Units Sold]]*SalesDataTable[[#This Row],[Unit Price]]*SalesDataTable[[#This Row],[Discount %]]</f>
        <v>9.5040000000000013</v>
      </c>
      <c r="R1479" s="8">
        <v>17.86</v>
      </c>
      <c r="S1479" s="8">
        <f t="shared" si="92"/>
        <v>85.536000000000001</v>
      </c>
      <c r="T1479" s="8">
        <f t="shared" si="93"/>
        <v>35.72</v>
      </c>
      <c r="U1479" s="8">
        <f t="shared" si="94"/>
        <v>49.816000000000003</v>
      </c>
      <c r="V1479" s="10">
        <f t="shared" si="95"/>
        <v>0.58239805462027683</v>
      </c>
    </row>
    <row r="1480" spans="1:22" ht="15.6" x14ac:dyDescent="0.3">
      <c r="A1480" s="3">
        <v>4332</v>
      </c>
      <c r="B1480" s="4">
        <v>46228</v>
      </c>
      <c r="C1480" s="5">
        <f>YEAR(SalesDataTable[[#This Row],[Order Date]])</f>
        <v>2026</v>
      </c>
      <c r="D1480" s="6" t="str">
        <f>"Q"&amp;ROUNDUP(MONTH(SalesDataTable[[#This Row],[Order Date]])/3,0)</f>
        <v>Q3</v>
      </c>
      <c r="E1480" s="5">
        <f>MONTH(SalesDataTable[[#This Row],[Order Date]])</f>
        <v>7</v>
      </c>
      <c r="F1480" s="6" t="str">
        <f>TEXT(SalesDataTable[[#This Row],[Order Date]],"MMM")</f>
        <v>Jul</v>
      </c>
      <c r="G1480" s="5" t="s">
        <v>40</v>
      </c>
      <c r="H1480" s="5" t="s">
        <v>67</v>
      </c>
      <c r="I1480" s="5" t="s">
        <v>22</v>
      </c>
      <c r="J1480" s="5" t="s">
        <v>33</v>
      </c>
      <c r="K1480" s="5" t="s">
        <v>34</v>
      </c>
      <c r="L1480" s="5" t="s">
        <v>68</v>
      </c>
      <c r="M1480" s="7">
        <v>2</v>
      </c>
      <c r="N1480" s="8">
        <v>164.58</v>
      </c>
      <c r="O1480" s="8">
        <f>SalesDataTable[[#This Row],[Units Sold]]*SalesDataTable[[#This Row],[Unit Price]]</f>
        <v>329.16</v>
      </c>
      <c r="P1480" s="9">
        <v>0.1</v>
      </c>
      <c r="Q1480" s="21">
        <f>SalesDataTable[[#This Row],[Units Sold]]*SalesDataTable[[#This Row],[Unit Price]]*SalesDataTable[[#This Row],[Discount %]]</f>
        <v>32.916000000000004</v>
      </c>
      <c r="R1480" s="8">
        <v>86.55</v>
      </c>
      <c r="S1480" s="8">
        <f t="shared" si="92"/>
        <v>296.24400000000003</v>
      </c>
      <c r="T1480" s="8">
        <f t="shared" si="93"/>
        <v>173.1</v>
      </c>
      <c r="U1480" s="8">
        <f t="shared" si="94"/>
        <v>123.14400000000003</v>
      </c>
      <c r="V1480" s="10">
        <f t="shared" si="95"/>
        <v>0.41568436829100341</v>
      </c>
    </row>
    <row r="1481" spans="1:22" ht="15.6" x14ac:dyDescent="0.3">
      <c r="A1481" s="3">
        <v>702</v>
      </c>
      <c r="B1481" s="4">
        <v>46229</v>
      </c>
      <c r="C1481" s="5">
        <f>YEAR(SalesDataTable[[#This Row],[Order Date]])</f>
        <v>2026</v>
      </c>
      <c r="D1481" s="6" t="str">
        <f>"Q"&amp;ROUNDUP(MONTH(SalesDataTable[[#This Row],[Order Date]])/3,0)</f>
        <v>Q3</v>
      </c>
      <c r="E1481" s="5">
        <f>MONTH(SalesDataTable[[#This Row],[Order Date]])</f>
        <v>7</v>
      </c>
      <c r="F1481" s="6" t="str">
        <f>TEXT(SalesDataTable[[#This Row],[Order Date]],"MMM")</f>
        <v>Jul</v>
      </c>
      <c r="G1481" s="5" t="s">
        <v>20</v>
      </c>
      <c r="H1481" s="5" t="s">
        <v>56</v>
      </c>
      <c r="I1481" s="5" t="s">
        <v>22</v>
      </c>
      <c r="J1481" s="5" t="s">
        <v>33</v>
      </c>
      <c r="K1481" s="5" t="s">
        <v>24</v>
      </c>
      <c r="L1481" s="5" t="s">
        <v>46</v>
      </c>
      <c r="M1481" s="7">
        <v>1</v>
      </c>
      <c r="N1481" s="8">
        <v>39.99</v>
      </c>
      <c r="O1481" s="8">
        <f>SalesDataTable[[#This Row],[Units Sold]]*SalesDataTable[[#This Row],[Unit Price]]</f>
        <v>39.99</v>
      </c>
      <c r="P1481" s="9">
        <v>0.05</v>
      </c>
      <c r="Q1481" s="21">
        <f>SalesDataTable[[#This Row],[Units Sold]]*SalesDataTable[[#This Row],[Unit Price]]*SalesDataTable[[#This Row],[Discount %]]</f>
        <v>1.9995000000000003</v>
      </c>
      <c r="R1481" s="8">
        <v>16.739999999999998</v>
      </c>
      <c r="S1481" s="8">
        <f t="shared" si="92"/>
        <v>37.990499999999997</v>
      </c>
      <c r="T1481" s="8">
        <f t="shared" si="93"/>
        <v>16.739999999999998</v>
      </c>
      <c r="U1481" s="8">
        <f t="shared" si="94"/>
        <v>21.250499999999999</v>
      </c>
      <c r="V1481" s="10">
        <f t="shared" si="95"/>
        <v>0.55936352509179932</v>
      </c>
    </row>
    <row r="1482" spans="1:22" ht="15.6" x14ac:dyDescent="0.3">
      <c r="A1482" s="3">
        <v>1223</v>
      </c>
      <c r="B1482" s="4">
        <v>46229</v>
      </c>
      <c r="C1482" s="5">
        <f>YEAR(SalesDataTable[[#This Row],[Order Date]])</f>
        <v>2026</v>
      </c>
      <c r="D1482" s="6" t="str">
        <f>"Q"&amp;ROUNDUP(MONTH(SalesDataTable[[#This Row],[Order Date]])/3,0)</f>
        <v>Q3</v>
      </c>
      <c r="E1482" s="5">
        <f>MONTH(SalesDataTable[[#This Row],[Order Date]])</f>
        <v>7</v>
      </c>
      <c r="F1482" s="6" t="str">
        <f>TEXT(SalesDataTable[[#This Row],[Order Date]],"MMM")</f>
        <v>Jul</v>
      </c>
      <c r="G1482" s="5" t="s">
        <v>26</v>
      </c>
      <c r="H1482" s="5" t="s">
        <v>63</v>
      </c>
      <c r="I1482" s="5" t="s">
        <v>39</v>
      </c>
      <c r="J1482" s="5" t="s">
        <v>33</v>
      </c>
      <c r="K1482" s="5" t="s">
        <v>29</v>
      </c>
      <c r="L1482" s="5" t="s">
        <v>37</v>
      </c>
      <c r="M1482" s="7">
        <v>1</v>
      </c>
      <c r="N1482" s="8">
        <v>140.44</v>
      </c>
      <c r="O1482" s="8">
        <f>SalesDataTable[[#This Row],[Units Sold]]*SalesDataTable[[#This Row],[Unit Price]]</f>
        <v>140.44</v>
      </c>
      <c r="P1482" s="9">
        <v>0</v>
      </c>
      <c r="Q1482" s="21">
        <f>SalesDataTable[[#This Row],[Units Sold]]*SalesDataTable[[#This Row],[Unit Price]]*SalesDataTable[[#This Row],[Discount %]]</f>
        <v>0</v>
      </c>
      <c r="R1482" s="8">
        <v>77.08</v>
      </c>
      <c r="S1482" s="8">
        <f t="shared" si="92"/>
        <v>140.44</v>
      </c>
      <c r="T1482" s="8">
        <f t="shared" si="93"/>
        <v>77.08</v>
      </c>
      <c r="U1482" s="8">
        <f t="shared" si="94"/>
        <v>63.36</v>
      </c>
      <c r="V1482" s="10">
        <f t="shared" si="95"/>
        <v>0.45115351751637711</v>
      </c>
    </row>
    <row r="1483" spans="1:22" ht="15.6" x14ac:dyDescent="0.3">
      <c r="A1483" s="3">
        <v>1370</v>
      </c>
      <c r="B1483" s="4">
        <v>46229</v>
      </c>
      <c r="C1483" s="5">
        <f>YEAR(SalesDataTable[[#This Row],[Order Date]])</f>
        <v>2026</v>
      </c>
      <c r="D1483" s="6" t="str">
        <f>"Q"&amp;ROUNDUP(MONTH(SalesDataTable[[#This Row],[Order Date]])/3,0)</f>
        <v>Q3</v>
      </c>
      <c r="E1483" s="5">
        <f>MONTH(SalesDataTable[[#This Row],[Order Date]])</f>
        <v>7</v>
      </c>
      <c r="F1483" s="6" t="str">
        <f>TEXT(SalesDataTable[[#This Row],[Order Date]],"MMM")</f>
        <v>Jul</v>
      </c>
      <c r="G1483" s="5" t="s">
        <v>31</v>
      </c>
      <c r="H1483" s="5" t="s">
        <v>59</v>
      </c>
      <c r="I1483" s="5" t="s">
        <v>48</v>
      </c>
      <c r="J1483" s="5" t="s">
        <v>33</v>
      </c>
      <c r="K1483" s="5" t="s">
        <v>54</v>
      </c>
      <c r="L1483" s="5" t="s">
        <v>58</v>
      </c>
      <c r="M1483" s="7">
        <v>2</v>
      </c>
      <c r="N1483" s="8">
        <v>123.73</v>
      </c>
      <c r="O1483" s="8">
        <f>SalesDataTable[[#This Row],[Units Sold]]*SalesDataTable[[#This Row],[Unit Price]]</f>
        <v>247.46</v>
      </c>
      <c r="P1483" s="9">
        <v>0.05</v>
      </c>
      <c r="Q1483" s="21">
        <f>SalesDataTable[[#This Row],[Units Sold]]*SalesDataTable[[#This Row],[Unit Price]]*SalesDataTable[[#This Row],[Discount %]]</f>
        <v>12.373000000000001</v>
      </c>
      <c r="R1483" s="8">
        <v>68.22</v>
      </c>
      <c r="S1483" s="8">
        <f t="shared" si="92"/>
        <v>235.08699999999999</v>
      </c>
      <c r="T1483" s="8">
        <f t="shared" si="93"/>
        <v>136.44</v>
      </c>
      <c r="U1483" s="8">
        <f t="shared" si="94"/>
        <v>98.646999999999991</v>
      </c>
      <c r="V1483" s="10">
        <f t="shared" si="95"/>
        <v>0.41961911973014243</v>
      </c>
    </row>
    <row r="1484" spans="1:22" ht="15.6" x14ac:dyDescent="0.3">
      <c r="A1484" s="3">
        <v>3476</v>
      </c>
      <c r="B1484" s="4">
        <v>46229</v>
      </c>
      <c r="C1484" s="5">
        <f>YEAR(SalesDataTable[[#This Row],[Order Date]])</f>
        <v>2026</v>
      </c>
      <c r="D1484" s="6" t="str">
        <f>"Q"&amp;ROUNDUP(MONTH(SalesDataTable[[#This Row],[Order Date]])/3,0)</f>
        <v>Q3</v>
      </c>
      <c r="E1484" s="5">
        <f>MONTH(SalesDataTable[[#This Row],[Order Date]])</f>
        <v>7</v>
      </c>
      <c r="F1484" s="6" t="str">
        <f>TEXT(SalesDataTable[[#This Row],[Order Date]],"MMM")</f>
        <v>Jul</v>
      </c>
      <c r="G1484" s="5" t="s">
        <v>40</v>
      </c>
      <c r="H1484" s="5" t="s">
        <v>67</v>
      </c>
      <c r="I1484" s="5" t="s">
        <v>28</v>
      </c>
      <c r="J1484" s="5" t="s">
        <v>33</v>
      </c>
      <c r="K1484" s="5" t="s">
        <v>34</v>
      </c>
      <c r="L1484" s="5" t="s">
        <v>64</v>
      </c>
      <c r="M1484" s="7">
        <v>3</v>
      </c>
      <c r="N1484" s="8">
        <v>132.68</v>
      </c>
      <c r="O1484" s="8">
        <f>SalesDataTable[[#This Row],[Units Sold]]*SalesDataTable[[#This Row],[Unit Price]]</f>
        <v>398.04</v>
      </c>
      <c r="P1484" s="9">
        <v>0.15</v>
      </c>
      <c r="Q1484" s="21">
        <f>SalesDataTable[[#This Row],[Units Sold]]*SalesDataTable[[#This Row],[Unit Price]]*SalesDataTable[[#This Row],[Discount %]]</f>
        <v>59.706000000000003</v>
      </c>
      <c r="R1484" s="8">
        <v>67.38</v>
      </c>
      <c r="S1484" s="8">
        <f t="shared" si="92"/>
        <v>338.334</v>
      </c>
      <c r="T1484" s="8">
        <f t="shared" si="93"/>
        <v>202.14</v>
      </c>
      <c r="U1484" s="8">
        <f t="shared" si="94"/>
        <v>136.19400000000002</v>
      </c>
      <c r="V1484" s="10">
        <f t="shared" si="95"/>
        <v>0.40254304917625783</v>
      </c>
    </row>
    <row r="1485" spans="1:22" ht="15.6" x14ac:dyDescent="0.3">
      <c r="A1485" s="3">
        <v>4066</v>
      </c>
      <c r="B1485" s="4">
        <v>46229</v>
      </c>
      <c r="C1485" s="5">
        <f>YEAR(SalesDataTable[[#This Row],[Order Date]])</f>
        <v>2026</v>
      </c>
      <c r="D1485" s="6" t="str">
        <f>"Q"&amp;ROUNDUP(MONTH(SalesDataTable[[#This Row],[Order Date]])/3,0)</f>
        <v>Q3</v>
      </c>
      <c r="E1485" s="5">
        <f>MONTH(SalesDataTable[[#This Row],[Order Date]])</f>
        <v>7</v>
      </c>
      <c r="F1485" s="6" t="str">
        <f>TEXT(SalesDataTable[[#This Row],[Order Date]],"MMM")</f>
        <v>Jul</v>
      </c>
      <c r="G1485" s="5" t="s">
        <v>40</v>
      </c>
      <c r="H1485" s="5" t="s">
        <v>51</v>
      </c>
      <c r="I1485" s="5" t="s">
        <v>39</v>
      </c>
      <c r="J1485" s="5" t="s">
        <v>33</v>
      </c>
      <c r="K1485" s="5" t="s">
        <v>54</v>
      </c>
      <c r="L1485" s="5" t="s">
        <v>62</v>
      </c>
      <c r="M1485" s="7">
        <v>1</v>
      </c>
      <c r="N1485" s="8">
        <v>35.479999999999997</v>
      </c>
      <c r="O1485" s="8">
        <f>SalesDataTable[[#This Row],[Units Sold]]*SalesDataTable[[#This Row],[Unit Price]]</f>
        <v>35.479999999999997</v>
      </c>
      <c r="P1485" s="9">
        <v>0.05</v>
      </c>
      <c r="Q1485" s="21">
        <f>SalesDataTable[[#This Row],[Units Sold]]*SalesDataTable[[#This Row],[Unit Price]]*SalesDataTable[[#This Row],[Discount %]]</f>
        <v>1.774</v>
      </c>
      <c r="R1485" s="8">
        <v>14.15</v>
      </c>
      <c r="S1485" s="8">
        <f t="shared" si="92"/>
        <v>33.705999999999996</v>
      </c>
      <c r="T1485" s="8">
        <f t="shared" si="93"/>
        <v>14.15</v>
      </c>
      <c r="U1485" s="8">
        <f t="shared" si="94"/>
        <v>19.555999999999997</v>
      </c>
      <c r="V1485" s="10">
        <f t="shared" si="95"/>
        <v>0.58019343737020113</v>
      </c>
    </row>
    <row r="1486" spans="1:22" ht="15.6" x14ac:dyDescent="0.3">
      <c r="A1486" s="3">
        <v>4153</v>
      </c>
      <c r="B1486" s="4">
        <v>46229</v>
      </c>
      <c r="C1486" s="5">
        <f>YEAR(SalesDataTable[[#This Row],[Order Date]])</f>
        <v>2026</v>
      </c>
      <c r="D1486" s="6" t="str">
        <f>"Q"&amp;ROUNDUP(MONTH(SalesDataTable[[#This Row],[Order Date]])/3,0)</f>
        <v>Q3</v>
      </c>
      <c r="E1486" s="5">
        <f>MONTH(SalesDataTable[[#This Row],[Order Date]])</f>
        <v>7</v>
      </c>
      <c r="F1486" s="6" t="str">
        <f>TEXT(SalesDataTable[[#This Row],[Order Date]],"MMM")</f>
        <v>Jul</v>
      </c>
      <c r="G1486" s="5" t="s">
        <v>40</v>
      </c>
      <c r="H1486" s="5" t="s">
        <v>51</v>
      </c>
      <c r="I1486" s="5" t="s">
        <v>22</v>
      </c>
      <c r="J1486" s="5" t="s">
        <v>36</v>
      </c>
      <c r="K1486" s="5" t="s">
        <v>34</v>
      </c>
      <c r="L1486" s="5" t="s">
        <v>64</v>
      </c>
      <c r="M1486" s="7">
        <v>3</v>
      </c>
      <c r="N1486" s="8">
        <v>134.63</v>
      </c>
      <c r="O1486" s="8">
        <f>SalesDataTable[[#This Row],[Units Sold]]*SalesDataTable[[#This Row],[Unit Price]]</f>
        <v>403.89</v>
      </c>
      <c r="P1486" s="9">
        <v>0</v>
      </c>
      <c r="Q1486" s="21">
        <f>SalesDataTable[[#This Row],[Units Sold]]*SalesDataTable[[#This Row],[Unit Price]]*SalesDataTable[[#This Row],[Discount %]]</f>
        <v>0</v>
      </c>
      <c r="R1486" s="8">
        <v>67.2</v>
      </c>
      <c r="S1486" s="8">
        <f t="shared" si="92"/>
        <v>403.89</v>
      </c>
      <c r="T1486" s="8">
        <f t="shared" si="93"/>
        <v>201.60000000000002</v>
      </c>
      <c r="U1486" s="8">
        <f t="shared" si="94"/>
        <v>202.28999999999996</v>
      </c>
      <c r="V1486" s="10">
        <f t="shared" si="95"/>
        <v>0.50085419297333422</v>
      </c>
    </row>
    <row r="1487" spans="1:22" ht="15.6" x14ac:dyDescent="0.3">
      <c r="A1487" s="3">
        <v>379</v>
      </c>
      <c r="B1487" s="4">
        <v>46230</v>
      </c>
      <c r="C1487" s="5">
        <f>YEAR(SalesDataTable[[#This Row],[Order Date]])</f>
        <v>2026</v>
      </c>
      <c r="D1487" s="6" t="str">
        <f>"Q"&amp;ROUNDUP(MONTH(SalesDataTable[[#This Row],[Order Date]])/3,0)</f>
        <v>Q3</v>
      </c>
      <c r="E1487" s="5">
        <f>MONTH(SalesDataTable[[#This Row],[Order Date]])</f>
        <v>7</v>
      </c>
      <c r="F1487" s="6" t="str">
        <f>TEXT(SalesDataTable[[#This Row],[Order Date]],"MMM")</f>
        <v>Jul</v>
      </c>
      <c r="G1487" s="5" t="s">
        <v>20</v>
      </c>
      <c r="H1487" s="5" t="s">
        <v>56</v>
      </c>
      <c r="I1487" s="5" t="s">
        <v>48</v>
      </c>
      <c r="J1487" s="5" t="s">
        <v>33</v>
      </c>
      <c r="K1487" s="5" t="s">
        <v>29</v>
      </c>
      <c r="L1487" s="5" t="s">
        <v>66</v>
      </c>
      <c r="M1487" s="7">
        <v>3</v>
      </c>
      <c r="N1487" s="8">
        <v>72.03</v>
      </c>
      <c r="O1487" s="8">
        <f>SalesDataTable[[#This Row],[Units Sold]]*SalesDataTable[[#This Row],[Unit Price]]</f>
        <v>216.09</v>
      </c>
      <c r="P1487" s="9">
        <v>0</v>
      </c>
      <c r="Q1487" s="21">
        <f>SalesDataTable[[#This Row],[Units Sold]]*SalesDataTable[[#This Row],[Unit Price]]*SalesDataTable[[#This Row],[Discount %]]</f>
        <v>0</v>
      </c>
      <c r="R1487" s="8">
        <v>32.46</v>
      </c>
      <c r="S1487" s="8">
        <f t="shared" si="92"/>
        <v>216.09</v>
      </c>
      <c r="T1487" s="8">
        <f t="shared" si="93"/>
        <v>97.38</v>
      </c>
      <c r="U1487" s="8">
        <f t="shared" si="94"/>
        <v>118.71000000000001</v>
      </c>
      <c r="V1487" s="10">
        <f t="shared" si="95"/>
        <v>0.54935443565181175</v>
      </c>
    </row>
    <row r="1488" spans="1:22" ht="15.6" x14ac:dyDescent="0.3">
      <c r="A1488" s="3">
        <v>820</v>
      </c>
      <c r="B1488" s="4">
        <v>46230</v>
      </c>
      <c r="C1488" s="5">
        <f>YEAR(SalesDataTable[[#This Row],[Order Date]])</f>
        <v>2026</v>
      </c>
      <c r="D1488" s="6" t="str">
        <f>"Q"&amp;ROUNDUP(MONTH(SalesDataTable[[#This Row],[Order Date]])/3,0)</f>
        <v>Q3</v>
      </c>
      <c r="E1488" s="5">
        <f>MONTH(SalesDataTable[[#This Row],[Order Date]])</f>
        <v>7</v>
      </c>
      <c r="F1488" s="6" t="str">
        <f>TEXT(SalesDataTable[[#This Row],[Order Date]],"MMM")</f>
        <v>Jul</v>
      </c>
      <c r="G1488" s="5" t="s">
        <v>40</v>
      </c>
      <c r="H1488" s="5" t="s">
        <v>51</v>
      </c>
      <c r="I1488" s="5" t="s">
        <v>48</v>
      </c>
      <c r="J1488" s="5" t="s">
        <v>23</v>
      </c>
      <c r="K1488" s="5" t="s">
        <v>54</v>
      </c>
      <c r="L1488" s="5" t="s">
        <v>55</v>
      </c>
      <c r="M1488" s="7">
        <v>1</v>
      </c>
      <c r="N1488" s="8">
        <v>40.24</v>
      </c>
      <c r="O1488" s="8">
        <f>SalesDataTable[[#This Row],[Units Sold]]*SalesDataTable[[#This Row],[Unit Price]]</f>
        <v>40.24</v>
      </c>
      <c r="P1488" s="9">
        <v>0</v>
      </c>
      <c r="Q1488" s="21">
        <f>SalesDataTable[[#This Row],[Units Sold]]*SalesDataTable[[#This Row],[Unit Price]]*SalesDataTable[[#This Row],[Discount %]]</f>
        <v>0</v>
      </c>
      <c r="R1488" s="8">
        <v>15.05</v>
      </c>
      <c r="S1488" s="8">
        <f t="shared" si="92"/>
        <v>40.24</v>
      </c>
      <c r="T1488" s="8">
        <f t="shared" si="93"/>
        <v>15.05</v>
      </c>
      <c r="U1488" s="8">
        <f t="shared" si="94"/>
        <v>25.19</v>
      </c>
      <c r="V1488" s="10">
        <f t="shared" si="95"/>
        <v>0.62599403578528823</v>
      </c>
    </row>
    <row r="1489" spans="1:22" ht="15.6" x14ac:dyDescent="0.3">
      <c r="A1489" s="3">
        <v>2003</v>
      </c>
      <c r="B1489" s="4">
        <v>46230</v>
      </c>
      <c r="C1489" s="5">
        <f>YEAR(SalesDataTable[[#This Row],[Order Date]])</f>
        <v>2026</v>
      </c>
      <c r="D1489" s="6" t="str">
        <f>"Q"&amp;ROUNDUP(MONTH(SalesDataTable[[#This Row],[Order Date]])/3,0)</f>
        <v>Q3</v>
      </c>
      <c r="E1489" s="5">
        <f>MONTH(SalesDataTable[[#This Row],[Order Date]])</f>
        <v>7</v>
      </c>
      <c r="F1489" s="6" t="str">
        <f>TEXT(SalesDataTable[[#This Row],[Order Date]],"MMM")</f>
        <v>Jul</v>
      </c>
      <c r="G1489" s="5" t="s">
        <v>31</v>
      </c>
      <c r="H1489" s="5" t="s">
        <v>45</v>
      </c>
      <c r="I1489" s="5" t="s">
        <v>39</v>
      </c>
      <c r="J1489" s="5" t="s">
        <v>23</v>
      </c>
      <c r="K1489" s="5" t="s">
        <v>34</v>
      </c>
      <c r="L1489" s="5" t="s">
        <v>35</v>
      </c>
      <c r="M1489" s="7">
        <v>1</v>
      </c>
      <c r="N1489" s="8">
        <v>36.14</v>
      </c>
      <c r="O1489" s="8">
        <f>SalesDataTable[[#This Row],[Units Sold]]*SalesDataTable[[#This Row],[Unit Price]]</f>
        <v>36.14</v>
      </c>
      <c r="P1489" s="9">
        <v>0</v>
      </c>
      <c r="Q1489" s="21">
        <f>SalesDataTable[[#This Row],[Units Sold]]*SalesDataTable[[#This Row],[Unit Price]]*SalesDataTable[[#This Row],[Discount %]]</f>
        <v>0</v>
      </c>
      <c r="R1489" s="8">
        <v>13.52</v>
      </c>
      <c r="S1489" s="8">
        <f t="shared" si="92"/>
        <v>36.14</v>
      </c>
      <c r="T1489" s="8">
        <f t="shared" si="93"/>
        <v>13.52</v>
      </c>
      <c r="U1489" s="8">
        <f t="shared" si="94"/>
        <v>22.62</v>
      </c>
      <c r="V1489" s="10">
        <f t="shared" si="95"/>
        <v>0.62589928057553956</v>
      </c>
    </row>
    <row r="1490" spans="1:22" ht="15.6" x14ac:dyDescent="0.3">
      <c r="A1490" s="3">
        <v>2682</v>
      </c>
      <c r="B1490" s="4">
        <v>46230</v>
      </c>
      <c r="C1490" s="5">
        <f>YEAR(SalesDataTable[[#This Row],[Order Date]])</f>
        <v>2026</v>
      </c>
      <c r="D1490" s="6" t="str">
        <f>"Q"&amp;ROUNDUP(MONTH(SalesDataTable[[#This Row],[Order Date]])/3,0)</f>
        <v>Q3</v>
      </c>
      <c r="E1490" s="5">
        <f>MONTH(SalesDataTable[[#This Row],[Order Date]])</f>
        <v>7</v>
      </c>
      <c r="F1490" s="6" t="str">
        <f>TEXT(SalesDataTable[[#This Row],[Order Date]],"MMM")</f>
        <v>Jul</v>
      </c>
      <c r="G1490" s="5" t="s">
        <v>26</v>
      </c>
      <c r="H1490" s="5" t="s">
        <v>61</v>
      </c>
      <c r="I1490" s="5" t="s">
        <v>22</v>
      </c>
      <c r="J1490" s="5" t="s">
        <v>33</v>
      </c>
      <c r="K1490" s="5" t="s">
        <v>54</v>
      </c>
      <c r="L1490" s="5" t="s">
        <v>55</v>
      </c>
      <c r="M1490" s="7">
        <v>2</v>
      </c>
      <c r="N1490" s="8">
        <v>40.22</v>
      </c>
      <c r="O1490" s="8">
        <f>SalesDataTable[[#This Row],[Units Sold]]*SalesDataTable[[#This Row],[Unit Price]]</f>
        <v>80.44</v>
      </c>
      <c r="P1490" s="9">
        <v>0.05</v>
      </c>
      <c r="Q1490" s="21">
        <f>SalesDataTable[[#This Row],[Units Sold]]*SalesDataTable[[#This Row],[Unit Price]]*SalesDataTable[[#This Row],[Discount %]]</f>
        <v>4.0220000000000002</v>
      </c>
      <c r="R1490" s="8">
        <v>14.72</v>
      </c>
      <c r="S1490" s="8">
        <f t="shared" si="92"/>
        <v>76.417999999999992</v>
      </c>
      <c r="T1490" s="8">
        <f t="shared" si="93"/>
        <v>29.44</v>
      </c>
      <c r="U1490" s="8">
        <f t="shared" si="94"/>
        <v>46.977999999999994</v>
      </c>
      <c r="V1490" s="10">
        <f t="shared" si="95"/>
        <v>0.61475045146431473</v>
      </c>
    </row>
    <row r="1491" spans="1:22" ht="15.6" x14ac:dyDescent="0.3">
      <c r="A1491" s="3">
        <v>3860</v>
      </c>
      <c r="B1491" s="4">
        <v>46230</v>
      </c>
      <c r="C1491" s="5">
        <f>YEAR(SalesDataTable[[#This Row],[Order Date]])</f>
        <v>2026</v>
      </c>
      <c r="D1491" s="6" t="str">
        <f>"Q"&amp;ROUNDUP(MONTH(SalesDataTable[[#This Row],[Order Date]])/3,0)</f>
        <v>Q3</v>
      </c>
      <c r="E1491" s="5">
        <f>MONTH(SalesDataTable[[#This Row],[Order Date]])</f>
        <v>7</v>
      </c>
      <c r="F1491" s="6" t="str">
        <f>TEXT(SalesDataTable[[#This Row],[Order Date]],"MMM")</f>
        <v>Jul</v>
      </c>
      <c r="G1491" s="5" t="s">
        <v>40</v>
      </c>
      <c r="H1491" s="5" t="s">
        <v>51</v>
      </c>
      <c r="I1491" s="5" t="s">
        <v>22</v>
      </c>
      <c r="J1491" s="5" t="s">
        <v>23</v>
      </c>
      <c r="K1491" s="5" t="s">
        <v>54</v>
      </c>
      <c r="L1491" s="5" t="s">
        <v>62</v>
      </c>
      <c r="M1491" s="7">
        <v>3</v>
      </c>
      <c r="N1491" s="8">
        <v>37.130000000000003</v>
      </c>
      <c r="O1491" s="8">
        <f>SalesDataTable[[#This Row],[Units Sold]]*SalesDataTable[[#This Row],[Unit Price]]</f>
        <v>111.39000000000001</v>
      </c>
      <c r="P1491" s="9">
        <v>0.05</v>
      </c>
      <c r="Q1491" s="21">
        <f>SalesDataTable[[#This Row],[Units Sold]]*SalesDataTable[[#This Row],[Unit Price]]*SalesDataTable[[#This Row],[Discount %]]</f>
        <v>5.5695000000000014</v>
      </c>
      <c r="R1491" s="8">
        <v>14.29</v>
      </c>
      <c r="S1491" s="8">
        <f t="shared" si="92"/>
        <v>105.82050000000001</v>
      </c>
      <c r="T1491" s="8">
        <f t="shared" si="93"/>
        <v>42.87</v>
      </c>
      <c r="U1491" s="8">
        <f t="shared" si="94"/>
        <v>62.950500000000012</v>
      </c>
      <c r="V1491" s="10">
        <f t="shared" si="95"/>
        <v>0.59488000907196625</v>
      </c>
    </row>
    <row r="1492" spans="1:22" ht="15.6" x14ac:dyDescent="0.3">
      <c r="A1492" s="3">
        <v>4063</v>
      </c>
      <c r="B1492" s="4">
        <v>46230</v>
      </c>
      <c r="C1492" s="5">
        <f>YEAR(SalesDataTable[[#This Row],[Order Date]])</f>
        <v>2026</v>
      </c>
      <c r="D1492" s="6" t="str">
        <f>"Q"&amp;ROUNDUP(MONTH(SalesDataTable[[#This Row],[Order Date]])/3,0)</f>
        <v>Q3</v>
      </c>
      <c r="E1492" s="5">
        <f>MONTH(SalesDataTable[[#This Row],[Order Date]])</f>
        <v>7</v>
      </c>
      <c r="F1492" s="6" t="str">
        <f>TEXT(SalesDataTable[[#This Row],[Order Date]],"MMM")</f>
        <v>Jul</v>
      </c>
      <c r="G1492" s="5" t="s">
        <v>20</v>
      </c>
      <c r="H1492" s="5" t="s">
        <v>56</v>
      </c>
      <c r="I1492" s="5" t="s">
        <v>22</v>
      </c>
      <c r="J1492" s="5" t="s">
        <v>33</v>
      </c>
      <c r="K1492" s="5" t="s">
        <v>43</v>
      </c>
      <c r="L1492" s="5" t="s">
        <v>71</v>
      </c>
      <c r="M1492" s="7">
        <v>4</v>
      </c>
      <c r="N1492" s="8">
        <v>125.07</v>
      </c>
      <c r="O1492" s="8">
        <f>SalesDataTable[[#This Row],[Units Sold]]*SalesDataTable[[#This Row],[Unit Price]]</f>
        <v>500.28</v>
      </c>
      <c r="P1492" s="9">
        <v>0.05</v>
      </c>
      <c r="Q1492" s="21">
        <f>SalesDataTable[[#This Row],[Units Sold]]*SalesDataTable[[#This Row],[Unit Price]]*SalesDataTable[[#This Row],[Discount %]]</f>
        <v>25.013999999999999</v>
      </c>
      <c r="R1492" s="8">
        <v>60</v>
      </c>
      <c r="S1492" s="8">
        <f t="shared" si="92"/>
        <v>475.26599999999996</v>
      </c>
      <c r="T1492" s="8">
        <f t="shared" si="93"/>
        <v>240</v>
      </c>
      <c r="U1492" s="8">
        <f t="shared" si="94"/>
        <v>235.26599999999996</v>
      </c>
      <c r="V1492" s="10">
        <f t="shared" si="95"/>
        <v>0.4950196311118405</v>
      </c>
    </row>
    <row r="1493" spans="1:22" ht="15.6" x14ac:dyDescent="0.3">
      <c r="A1493" s="3">
        <v>4474</v>
      </c>
      <c r="B1493" s="4">
        <v>46230</v>
      </c>
      <c r="C1493" s="5">
        <f>YEAR(SalesDataTable[[#This Row],[Order Date]])</f>
        <v>2026</v>
      </c>
      <c r="D1493" s="6" t="str">
        <f>"Q"&amp;ROUNDUP(MONTH(SalesDataTable[[#This Row],[Order Date]])/3,0)</f>
        <v>Q3</v>
      </c>
      <c r="E1493" s="5">
        <f>MONTH(SalesDataTable[[#This Row],[Order Date]])</f>
        <v>7</v>
      </c>
      <c r="F1493" s="6" t="str">
        <f>TEXT(SalesDataTable[[#This Row],[Order Date]],"MMM")</f>
        <v>Jul</v>
      </c>
      <c r="G1493" s="5" t="s">
        <v>40</v>
      </c>
      <c r="H1493" s="5" t="s">
        <v>67</v>
      </c>
      <c r="I1493" s="5" t="s">
        <v>28</v>
      </c>
      <c r="J1493" s="5" t="s">
        <v>23</v>
      </c>
      <c r="K1493" s="5" t="s">
        <v>54</v>
      </c>
      <c r="L1493" s="5" t="s">
        <v>58</v>
      </c>
      <c r="M1493" s="7">
        <v>5</v>
      </c>
      <c r="N1493" s="8">
        <v>122.14</v>
      </c>
      <c r="O1493" s="8">
        <f>SalesDataTable[[#This Row],[Units Sold]]*SalesDataTable[[#This Row],[Unit Price]]</f>
        <v>610.70000000000005</v>
      </c>
      <c r="P1493" s="9">
        <v>0.05</v>
      </c>
      <c r="Q1493" s="21">
        <f>SalesDataTable[[#This Row],[Units Sold]]*SalesDataTable[[#This Row],[Unit Price]]*SalesDataTable[[#This Row],[Discount %]]</f>
        <v>30.535000000000004</v>
      </c>
      <c r="R1493" s="8">
        <v>70.64</v>
      </c>
      <c r="S1493" s="8">
        <f t="shared" si="92"/>
        <v>580.16499999999996</v>
      </c>
      <c r="T1493" s="8">
        <f t="shared" si="93"/>
        <v>353.2</v>
      </c>
      <c r="U1493" s="8">
        <f t="shared" si="94"/>
        <v>226.96499999999997</v>
      </c>
      <c r="V1493" s="10">
        <f t="shared" si="95"/>
        <v>0.39120767367903958</v>
      </c>
    </row>
    <row r="1494" spans="1:22" ht="15.6" x14ac:dyDescent="0.3">
      <c r="A1494" s="3">
        <v>21</v>
      </c>
      <c r="B1494" s="4">
        <v>46231</v>
      </c>
      <c r="C1494" s="5">
        <f>YEAR(SalesDataTable[[#This Row],[Order Date]])</f>
        <v>2026</v>
      </c>
      <c r="D1494" s="6" t="str">
        <f>"Q"&amp;ROUNDUP(MONTH(SalesDataTable[[#This Row],[Order Date]])/3,0)</f>
        <v>Q3</v>
      </c>
      <c r="E1494" s="5">
        <f>MONTH(SalesDataTable[[#This Row],[Order Date]])</f>
        <v>7</v>
      </c>
      <c r="F1494" s="6" t="str">
        <f>TEXT(SalesDataTable[[#This Row],[Order Date]],"MMM")</f>
        <v>Jul</v>
      </c>
      <c r="G1494" s="5" t="s">
        <v>26</v>
      </c>
      <c r="H1494" s="5" t="s">
        <v>61</v>
      </c>
      <c r="I1494" s="5" t="s">
        <v>22</v>
      </c>
      <c r="J1494" s="5" t="s">
        <v>36</v>
      </c>
      <c r="K1494" s="5" t="s">
        <v>43</v>
      </c>
      <c r="L1494" s="5" t="s">
        <v>71</v>
      </c>
      <c r="M1494" s="7">
        <v>1</v>
      </c>
      <c r="N1494" s="8">
        <v>120.09</v>
      </c>
      <c r="O1494" s="8">
        <f>SalesDataTable[[#This Row],[Units Sold]]*SalesDataTable[[#This Row],[Unit Price]]</f>
        <v>120.09</v>
      </c>
      <c r="P1494" s="9">
        <v>0</v>
      </c>
      <c r="Q1494" s="21">
        <f>SalesDataTable[[#This Row],[Units Sold]]*SalesDataTable[[#This Row],[Unit Price]]*SalesDataTable[[#This Row],[Discount %]]</f>
        <v>0</v>
      </c>
      <c r="R1494" s="8">
        <v>62.18</v>
      </c>
      <c r="S1494" s="8">
        <f t="shared" si="92"/>
        <v>120.09</v>
      </c>
      <c r="T1494" s="8">
        <f t="shared" si="93"/>
        <v>62.18</v>
      </c>
      <c r="U1494" s="8">
        <f t="shared" si="94"/>
        <v>57.910000000000004</v>
      </c>
      <c r="V1494" s="10">
        <f t="shared" si="95"/>
        <v>0.48222166708302111</v>
      </c>
    </row>
    <row r="1495" spans="1:22" ht="15.6" x14ac:dyDescent="0.3">
      <c r="A1495" s="3">
        <v>368</v>
      </c>
      <c r="B1495" s="4">
        <v>46231</v>
      </c>
      <c r="C1495" s="5">
        <f>YEAR(SalesDataTable[[#This Row],[Order Date]])</f>
        <v>2026</v>
      </c>
      <c r="D1495" s="6" t="str">
        <f>"Q"&amp;ROUNDUP(MONTH(SalesDataTable[[#This Row],[Order Date]])/3,0)</f>
        <v>Q3</v>
      </c>
      <c r="E1495" s="5">
        <f>MONTH(SalesDataTable[[#This Row],[Order Date]])</f>
        <v>7</v>
      </c>
      <c r="F1495" s="6" t="str">
        <f>TEXT(SalesDataTable[[#This Row],[Order Date]],"MMM")</f>
        <v>Jul</v>
      </c>
      <c r="G1495" s="5" t="s">
        <v>40</v>
      </c>
      <c r="H1495" s="5" t="s">
        <v>41</v>
      </c>
      <c r="I1495" s="5" t="s">
        <v>48</v>
      </c>
      <c r="J1495" s="5" t="s">
        <v>23</v>
      </c>
      <c r="K1495" s="5" t="s">
        <v>24</v>
      </c>
      <c r="L1495" s="5" t="s">
        <v>50</v>
      </c>
      <c r="M1495" s="7">
        <v>6</v>
      </c>
      <c r="N1495" s="8">
        <v>102.75</v>
      </c>
      <c r="O1495" s="8">
        <f>SalesDataTable[[#This Row],[Units Sold]]*SalesDataTable[[#This Row],[Unit Price]]</f>
        <v>616.5</v>
      </c>
      <c r="P1495" s="9">
        <v>0</v>
      </c>
      <c r="Q1495" s="21">
        <f>SalesDataTable[[#This Row],[Units Sold]]*SalesDataTable[[#This Row],[Unit Price]]*SalesDataTable[[#This Row],[Discount %]]</f>
        <v>0</v>
      </c>
      <c r="R1495" s="8">
        <v>51.55</v>
      </c>
      <c r="S1495" s="8">
        <f t="shared" si="92"/>
        <v>616.5</v>
      </c>
      <c r="T1495" s="8">
        <f t="shared" si="93"/>
        <v>309.29999999999995</v>
      </c>
      <c r="U1495" s="8">
        <f t="shared" si="94"/>
        <v>307.20000000000005</v>
      </c>
      <c r="V1495" s="10">
        <f t="shared" si="95"/>
        <v>0.49829683698296845</v>
      </c>
    </row>
    <row r="1496" spans="1:22" ht="15.6" x14ac:dyDescent="0.3">
      <c r="A1496" s="3">
        <v>457</v>
      </c>
      <c r="B1496" s="4">
        <v>46231</v>
      </c>
      <c r="C1496" s="5">
        <f>YEAR(SalesDataTable[[#This Row],[Order Date]])</f>
        <v>2026</v>
      </c>
      <c r="D1496" s="6" t="str">
        <f>"Q"&amp;ROUNDUP(MONTH(SalesDataTable[[#This Row],[Order Date]])/3,0)</f>
        <v>Q3</v>
      </c>
      <c r="E1496" s="5">
        <f>MONTH(SalesDataTable[[#This Row],[Order Date]])</f>
        <v>7</v>
      </c>
      <c r="F1496" s="6" t="str">
        <f>TEXT(SalesDataTable[[#This Row],[Order Date]],"MMM")</f>
        <v>Jul</v>
      </c>
      <c r="G1496" s="5" t="s">
        <v>31</v>
      </c>
      <c r="H1496" s="5" t="s">
        <v>32</v>
      </c>
      <c r="I1496" s="5" t="s">
        <v>22</v>
      </c>
      <c r="J1496" s="5" t="s">
        <v>23</v>
      </c>
      <c r="K1496" s="5" t="s">
        <v>43</v>
      </c>
      <c r="L1496" s="5" t="s">
        <v>49</v>
      </c>
      <c r="M1496" s="7">
        <v>4</v>
      </c>
      <c r="N1496" s="8">
        <v>191.15</v>
      </c>
      <c r="O1496" s="8">
        <f>SalesDataTable[[#This Row],[Units Sold]]*SalesDataTable[[#This Row],[Unit Price]]</f>
        <v>764.6</v>
      </c>
      <c r="P1496" s="9">
        <v>0</v>
      </c>
      <c r="Q1496" s="21">
        <f>SalesDataTable[[#This Row],[Units Sold]]*SalesDataTable[[#This Row],[Unit Price]]*SalesDataTable[[#This Row],[Discount %]]</f>
        <v>0</v>
      </c>
      <c r="R1496" s="8">
        <v>105.01</v>
      </c>
      <c r="S1496" s="8">
        <f t="shared" si="92"/>
        <v>764.6</v>
      </c>
      <c r="T1496" s="8">
        <f t="shared" si="93"/>
        <v>420.04</v>
      </c>
      <c r="U1496" s="8">
        <f t="shared" si="94"/>
        <v>344.56</v>
      </c>
      <c r="V1496" s="10">
        <f t="shared" si="95"/>
        <v>0.45064085796494896</v>
      </c>
    </row>
    <row r="1497" spans="1:22" ht="15.6" x14ac:dyDescent="0.3">
      <c r="A1497" s="3">
        <v>1516</v>
      </c>
      <c r="B1497" s="4">
        <v>46231</v>
      </c>
      <c r="C1497" s="5">
        <f>YEAR(SalesDataTable[[#This Row],[Order Date]])</f>
        <v>2026</v>
      </c>
      <c r="D1497" s="6" t="str">
        <f>"Q"&amp;ROUNDUP(MONTH(SalesDataTable[[#This Row],[Order Date]])/3,0)</f>
        <v>Q3</v>
      </c>
      <c r="E1497" s="5">
        <f>MONTH(SalesDataTable[[#This Row],[Order Date]])</f>
        <v>7</v>
      </c>
      <c r="F1497" s="6" t="str">
        <f>TEXT(SalesDataTable[[#This Row],[Order Date]],"MMM")</f>
        <v>Jul</v>
      </c>
      <c r="G1497" s="5" t="s">
        <v>20</v>
      </c>
      <c r="H1497" s="5" t="s">
        <v>56</v>
      </c>
      <c r="I1497" s="5" t="s">
        <v>22</v>
      </c>
      <c r="J1497" s="5" t="s">
        <v>36</v>
      </c>
      <c r="K1497" s="5" t="s">
        <v>54</v>
      </c>
      <c r="L1497" s="5" t="s">
        <v>55</v>
      </c>
      <c r="M1497" s="7">
        <v>2</v>
      </c>
      <c r="N1497" s="8">
        <v>40.15</v>
      </c>
      <c r="O1497" s="8">
        <f>SalesDataTable[[#This Row],[Units Sold]]*SalesDataTable[[#This Row],[Unit Price]]</f>
        <v>80.3</v>
      </c>
      <c r="P1497" s="9">
        <v>0.1</v>
      </c>
      <c r="Q1497" s="21">
        <f>SalesDataTable[[#This Row],[Units Sold]]*SalesDataTable[[#This Row],[Unit Price]]*SalesDataTable[[#This Row],[Discount %]]</f>
        <v>8.0299999999999994</v>
      </c>
      <c r="R1497" s="8">
        <v>14.86</v>
      </c>
      <c r="S1497" s="8">
        <f t="shared" si="92"/>
        <v>72.27</v>
      </c>
      <c r="T1497" s="8">
        <f t="shared" si="93"/>
        <v>29.72</v>
      </c>
      <c r="U1497" s="8">
        <f t="shared" si="94"/>
        <v>42.55</v>
      </c>
      <c r="V1497" s="10">
        <f t="shared" si="95"/>
        <v>0.58876435588764353</v>
      </c>
    </row>
    <row r="1498" spans="1:22" ht="15.6" x14ac:dyDescent="0.3">
      <c r="A1498" s="3">
        <v>2266</v>
      </c>
      <c r="B1498" s="4">
        <v>46231</v>
      </c>
      <c r="C1498" s="5">
        <f>YEAR(SalesDataTable[[#This Row],[Order Date]])</f>
        <v>2026</v>
      </c>
      <c r="D1498" s="6" t="str">
        <f>"Q"&amp;ROUNDUP(MONTH(SalesDataTable[[#This Row],[Order Date]])/3,0)</f>
        <v>Q3</v>
      </c>
      <c r="E1498" s="5">
        <f>MONTH(SalesDataTable[[#This Row],[Order Date]])</f>
        <v>7</v>
      </c>
      <c r="F1498" s="6" t="str">
        <f>TEXT(SalesDataTable[[#This Row],[Order Date]],"MMM")</f>
        <v>Jul</v>
      </c>
      <c r="G1498" s="5" t="s">
        <v>26</v>
      </c>
      <c r="H1498" s="5" t="s">
        <v>61</v>
      </c>
      <c r="I1498" s="5" t="s">
        <v>48</v>
      </c>
      <c r="J1498" s="5" t="s">
        <v>36</v>
      </c>
      <c r="K1498" s="5" t="s">
        <v>43</v>
      </c>
      <c r="L1498" s="5" t="s">
        <v>60</v>
      </c>
      <c r="M1498" s="7">
        <v>1</v>
      </c>
      <c r="N1498" s="8">
        <v>83.05</v>
      </c>
      <c r="O1498" s="8">
        <f>SalesDataTable[[#This Row],[Units Sold]]*SalesDataTable[[#This Row],[Unit Price]]</f>
        <v>83.05</v>
      </c>
      <c r="P1498" s="9">
        <v>0</v>
      </c>
      <c r="Q1498" s="21">
        <f>SalesDataTable[[#This Row],[Units Sold]]*SalesDataTable[[#This Row],[Unit Price]]*SalesDataTable[[#This Row],[Discount %]]</f>
        <v>0</v>
      </c>
      <c r="R1498" s="8">
        <v>38.86</v>
      </c>
      <c r="S1498" s="8">
        <f t="shared" si="92"/>
        <v>83.05</v>
      </c>
      <c r="T1498" s="8">
        <f t="shared" si="93"/>
        <v>38.86</v>
      </c>
      <c r="U1498" s="8">
        <f t="shared" si="94"/>
        <v>44.19</v>
      </c>
      <c r="V1498" s="10">
        <f t="shared" si="95"/>
        <v>0.53208910295003009</v>
      </c>
    </row>
    <row r="1499" spans="1:22" ht="15.6" x14ac:dyDescent="0.3">
      <c r="A1499" s="3">
        <v>2802</v>
      </c>
      <c r="B1499" s="4">
        <v>46231</v>
      </c>
      <c r="C1499" s="5">
        <f>YEAR(SalesDataTable[[#This Row],[Order Date]])</f>
        <v>2026</v>
      </c>
      <c r="D1499" s="6" t="str">
        <f>"Q"&amp;ROUNDUP(MONTH(SalesDataTable[[#This Row],[Order Date]])/3,0)</f>
        <v>Q3</v>
      </c>
      <c r="E1499" s="5">
        <f>MONTH(SalesDataTable[[#This Row],[Order Date]])</f>
        <v>7</v>
      </c>
      <c r="F1499" s="6" t="str">
        <f>TEXT(SalesDataTable[[#This Row],[Order Date]],"MMM")</f>
        <v>Jul</v>
      </c>
      <c r="G1499" s="5" t="s">
        <v>20</v>
      </c>
      <c r="H1499" s="5" t="s">
        <v>56</v>
      </c>
      <c r="I1499" s="5" t="s">
        <v>22</v>
      </c>
      <c r="J1499" s="5" t="s">
        <v>23</v>
      </c>
      <c r="K1499" s="5" t="s">
        <v>29</v>
      </c>
      <c r="L1499" s="5" t="s">
        <v>37</v>
      </c>
      <c r="M1499" s="7">
        <v>2</v>
      </c>
      <c r="N1499" s="8">
        <v>146.22999999999999</v>
      </c>
      <c r="O1499" s="8">
        <f>SalesDataTable[[#This Row],[Units Sold]]*SalesDataTable[[#This Row],[Unit Price]]</f>
        <v>292.45999999999998</v>
      </c>
      <c r="P1499" s="9">
        <v>0</v>
      </c>
      <c r="Q1499" s="21">
        <f>SalesDataTable[[#This Row],[Units Sold]]*SalesDataTable[[#This Row],[Unit Price]]*SalesDataTable[[#This Row],[Discount %]]</f>
        <v>0</v>
      </c>
      <c r="R1499" s="8">
        <v>79.040000000000006</v>
      </c>
      <c r="S1499" s="8">
        <f t="shared" si="92"/>
        <v>292.45999999999998</v>
      </c>
      <c r="T1499" s="8">
        <f t="shared" si="93"/>
        <v>158.08000000000001</v>
      </c>
      <c r="U1499" s="8">
        <f t="shared" si="94"/>
        <v>134.37999999999997</v>
      </c>
      <c r="V1499" s="10">
        <f t="shared" si="95"/>
        <v>0.45948163851466861</v>
      </c>
    </row>
    <row r="1500" spans="1:22" ht="15.6" x14ac:dyDescent="0.3">
      <c r="A1500" s="3">
        <v>3604</v>
      </c>
      <c r="B1500" s="4">
        <v>46231</v>
      </c>
      <c r="C1500" s="5">
        <f>YEAR(SalesDataTable[[#This Row],[Order Date]])</f>
        <v>2026</v>
      </c>
      <c r="D1500" s="6" t="str">
        <f>"Q"&amp;ROUNDUP(MONTH(SalesDataTable[[#This Row],[Order Date]])/3,0)</f>
        <v>Q3</v>
      </c>
      <c r="E1500" s="5">
        <f>MONTH(SalesDataTable[[#This Row],[Order Date]])</f>
        <v>7</v>
      </c>
      <c r="F1500" s="6" t="str">
        <f>TEXT(SalesDataTable[[#This Row],[Order Date]],"MMM")</f>
        <v>Jul</v>
      </c>
      <c r="G1500" s="5" t="s">
        <v>26</v>
      </c>
      <c r="H1500" s="5" t="s">
        <v>69</v>
      </c>
      <c r="I1500" s="5" t="s">
        <v>22</v>
      </c>
      <c r="J1500" s="5" t="s">
        <v>23</v>
      </c>
      <c r="K1500" s="5" t="s">
        <v>29</v>
      </c>
      <c r="L1500" s="5" t="s">
        <v>37</v>
      </c>
      <c r="M1500" s="7">
        <v>2</v>
      </c>
      <c r="N1500" s="8">
        <v>144.09</v>
      </c>
      <c r="O1500" s="8">
        <f>SalesDataTable[[#This Row],[Units Sold]]*SalesDataTable[[#This Row],[Unit Price]]</f>
        <v>288.18</v>
      </c>
      <c r="P1500" s="9">
        <v>0</v>
      </c>
      <c r="Q1500" s="21">
        <f>SalesDataTable[[#This Row],[Units Sold]]*SalesDataTable[[#This Row],[Unit Price]]*SalesDataTable[[#This Row],[Discount %]]</f>
        <v>0</v>
      </c>
      <c r="R1500" s="8">
        <v>77.67</v>
      </c>
      <c r="S1500" s="8">
        <f t="shared" si="92"/>
        <v>288.18</v>
      </c>
      <c r="T1500" s="8">
        <f t="shared" si="93"/>
        <v>155.34</v>
      </c>
      <c r="U1500" s="8">
        <f t="shared" si="94"/>
        <v>132.84</v>
      </c>
      <c r="V1500" s="10">
        <f t="shared" si="95"/>
        <v>0.46096189881324173</v>
      </c>
    </row>
    <row r="1501" spans="1:22" ht="15.6" x14ac:dyDescent="0.3">
      <c r="A1501" s="3">
        <v>3644</v>
      </c>
      <c r="B1501" s="4">
        <v>46231</v>
      </c>
      <c r="C1501" s="5">
        <f>YEAR(SalesDataTable[[#This Row],[Order Date]])</f>
        <v>2026</v>
      </c>
      <c r="D1501" s="6" t="str">
        <f>"Q"&amp;ROUNDUP(MONTH(SalesDataTable[[#This Row],[Order Date]])/3,0)</f>
        <v>Q3</v>
      </c>
      <c r="E1501" s="5">
        <f>MONTH(SalesDataTable[[#This Row],[Order Date]])</f>
        <v>7</v>
      </c>
      <c r="F1501" s="6" t="str">
        <f>TEXT(SalesDataTable[[#This Row],[Order Date]],"MMM")</f>
        <v>Jul</v>
      </c>
      <c r="G1501" s="5" t="s">
        <v>31</v>
      </c>
      <c r="H1501" s="5" t="s">
        <v>59</v>
      </c>
      <c r="I1501" s="5" t="s">
        <v>39</v>
      </c>
      <c r="J1501" s="5" t="s">
        <v>36</v>
      </c>
      <c r="K1501" s="5" t="s">
        <v>29</v>
      </c>
      <c r="L1501" s="5" t="s">
        <v>30</v>
      </c>
      <c r="M1501" s="7">
        <v>3</v>
      </c>
      <c r="N1501" s="8">
        <v>93.01</v>
      </c>
      <c r="O1501" s="8">
        <f>SalesDataTable[[#This Row],[Units Sold]]*SalesDataTable[[#This Row],[Unit Price]]</f>
        <v>279.03000000000003</v>
      </c>
      <c r="P1501" s="9">
        <v>0.15</v>
      </c>
      <c r="Q1501" s="21">
        <f>SalesDataTable[[#This Row],[Units Sold]]*SalesDataTable[[#This Row],[Unit Price]]*SalesDataTable[[#This Row],[Discount %]]</f>
        <v>41.854500000000002</v>
      </c>
      <c r="R1501" s="8">
        <v>46.68</v>
      </c>
      <c r="S1501" s="8">
        <f t="shared" si="92"/>
        <v>237.17550000000003</v>
      </c>
      <c r="T1501" s="8">
        <f t="shared" si="93"/>
        <v>140.04</v>
      </c>
      <c r="U1501" s="8">
        <f t="shared" si="94"/>
        <v>97.135500000000036</v>
      </c>
      <c r="V1501" s="10">
        <f t="shared" si="95"/>
        <v>0.4095511551572571</v>
      </c>
    </row>
    <row r="1502" spans="1:22" ht="15.6" x14ac:dyDescent="0.3">
      <c r="A1502" s="3">
        <v>4271</v>
      </c>
      <c r="B1502" s="4">
        <v>46231</v>
      </c>
      <c r="C1502" s="5">
        <f>YEAR(SalesDataTable[[#This Row],[Order Date]])</f>
        <v>2026</v>
      </c>
      <c r="D1502" s="6" t="str">
        <f>"Q"&amp;ROUNDUP(MONTH(SalesDataTable[[#This Row],[Order Date]])/3,0)</f>
        <v>Q3</v>
      </c>
      <c r="E1502" s="5">
        <f>MONTH(SalesDataTable[[#This Row],[Order Date]])</f>
        <v>7</v>
      </c>
      <c r="F1502" s="6" t="str">
        <f>TEXT(SalesDataTable[[#This Row],[Order Date]],"MMM")</f>
        <v>Jul</v>
      </c>
      <c r="G1502" s="5" t="s">
        <v>20</v>
      </c>
      <c r="H1502" s="5" t="s">
        <v>21</v>
      </c>
      <c r="I1502" s="5" t="s">
        <v>39</v>
      </c>
      <c r="J1502" s="5" t="s">
        <v>33</v>
      </c>
      <c r="K1502" s="5" t="s">
        <v>43</v>
      </c>
      <c r="L1502" s="5" t="s">
        <v>71</v>
      </c>
      <c r="M1502" s="7">
        <v>1</v>
      </c>
      <c r="N1502" s="8">
        <v>121.61</v>
      </c>
      <c r="O1502" s="8">
        <f>SalesDataTable[[#This Row],[Units Sold]]*SalesDataTable[[#This Row],[Unit Price]]</f>
        <v>121.61</v>
      </c>
      <c r="P1502" s="9">
        <v>0.1</v>
      </c>
      <c r="Q1502" s="21">
        <f>SalesDataTable[[#This Row],[Units Sold]]*SalesDataTable[[#This Row],[Unit Price]]*SalesDataTable[[#This Row],[Discount %]]</f>
        <v>12.161000000000001</v>
      </c>
      <c r="R1502" s="8">
        <v>60.58</v>
      </c>
      <c r="S1502" s="8">
        <f t="shared" si="92"/>
        <v>109.449</v>
      </c>
      <c r="T1502" s="8">
        <f t="shared" si="93"/>
        <v>60.58</v>
      </c>
      <c r="U1502" s="8">
        <f t="shared" si="94"/>
        <v>48.869</v>
      </c>
      <c r="V1502" s="10">
        <f t="shared" si="95"/>
        <v>0.4465001964385239</v>
      </c>
    </row>
    <row r="1503" spans="1:22" ht="15.6" x14ac:dyDescent="0.3">
      <c r="A1503" s="3">
        <v>272</v>
      </c>
      <c r="B1503" s="4">
        <v>46232</v>
      </c>
      <c r="C1503" s="5">
        <f>YEAR(SalesDataTable[[#This Row],[Order Date]])</f>
        <v>2026</v>
      </c>
      <c r="D1503" s="6" t="str">
        <f>"Q"&amp;ROUNDUP(MONTH(SalesDataTable[[#This Row],[Order Date]])/3,0)</f>
        <v>Q3</v>
      </c>
      <c r="E1503" s="5">
        <f>MONTH(SalesDataTable[[#This Row],[Order Date]])</f>
        <v>7</v>
      </c>
      <c r="F1503" s="6" t="str">
        <f>TEXT(SalesDataTable[[#This Row],[Order Date]],"MMM")</f>
        <v>Jul</v>
      </c>
      <c r="G1503" s="5" t="s">
        <v>40</v>
      </c>
      <c r="H1503" s="5" t="s">
        <v>41</v>
      </c>
      <c r="I1503" s="5" t="s">
        <v>22</v>
      </c>
      <c r="J1503" s="5" t="s">
        <v>36</v>
      </c>
      <c r="K1503" s="5" t="s">
        <v>43</v>
      </c>
      <c r="L1503" s="5" t="s">
        <v>49</v>
      </c>
      <c r="M1503" s="7">
        <v>2</v>
      </c>
      <c r="N1503" s="8">
        <v>195.09</v>
      </c>
      <c r="O1503" s="8">
        <f>SalesDataTable[[#This Row],[Units Sold]]*SalesDataTable[[#This Row],[Unit Price]]</f>
        <v>390.18</v>
      </c>
      <c r="P1503" s="9">
        <v>0</v>
      </c>
      <c r="Q1503" s="21">
        <f>SalesDataTable[[#This Row],[Units Sold]]*SalesDataTable[[#This Row],[Unit Price]]*SalesDataTable[[#This Row],[Discount %]]</f>
        <v>0</v>
      </c>
      <c r="R1503" s="8">
        <v>106.82</v>
      </c>
      <c r="S1503" s="8">
        <f t="shared" si="92"/>
        <v>390.18</v>
      </c>
      <c r="T1503" s="8">
        <f t="shared" si="93"/>
        <v>213.64</v>
      </c>
      <c r="U1503" s="8">
        <f t="shared" si="94"/>
        <v>176.54000000000002</v>
      </c>
      <c r="V1503" s="10">
        <f t="shared" si="95"/>
        <v>0.45245783997129535</v>
      </c>
    </row>
    <row r="1504" spans="1:22" ht="15.6" x14ac:dyDescent="0.3">
      <c r="A1504" s="3">
        <v>1469</v>
      </c>
      <c r="B1504" s="4">
        <v>46232</v>
      </c>
      <c r="C1504" s="5">
        <f>YEAR(SalesDataTable[[#This Row],[Order Date]])</f>
        <v>2026</v>
      </c>
      <c r="D1504" s="6" t="str">
        <f>"Q"&amp;ROUNDUP(MONTH(SalesDataTable[[#This Row],[Order Date]])/3,0)</f>
        <v>Q3</v>
      </c>
      <c r="E1504" s="5">
        <f>MONTH(SalesDataTable[[#This Row],[Order Date]])</f>
        <v>7</v>
      </c>
      <c r="F1504" s="6" t="str">
        <f>TEXT(SalesDataTable[[#This Row],[Order Date]],"MMM")</f>
        <v>Jul</v>
      </c>
      <c r="G1504" s="5" t="s">
        <v>31</v>
      </c>
      <c r="H1504" s="5" t="s">
        <v>59</v>
      </c>
      <c r="I1504" s="5" t="s">
        <v>39</v>
      </c>
      <c r="J1504" s="5" t="s">
        <v>23</v>
      </c>
      <c r="K1504" s="5" t="s">
        <v>34</v>
      </c>
      <c r="L1504" s="5" t="s">
        <v>68</v>
      </c>
      <c r="M1504" s="7">
        <v>3</v>
      </c>
      <c r="N1504" s="8">
        <v>167.52</v>
      </c>
      <c r="O1504" s="8">
        <f>SalesDataTable[[#This Row],[Units Sold]]*SalesDataTable[[#This Row],[Unit Price]]</f>
        <v>502.56000000000006</v>
      </c>
      <c r="P1504" s="9">
        <v>0</v>
      </c>
      <c r="Q1504" s="21">
        <f>SalesDataTable[[#This Row],[Units Sold]]*SalesDataTable[[#This Row],[Unit Price]]*SalesDataTable[[#This Row],[Discount %]]</f>
        <v>0</v>
      </c>
      <c r="R1504" s="8">
        <v>87.26</v>
      </c>
      <c r="S1504" s="8">
        <f t="shared" si="92"/>
        <v>502.56000000000006</v>
      </c>
      <c r="T1504" s="8">
        <f t="shared" si="93"/>
        <v>261.78000000000003</v>
      </c>
      <c r="U1504" s="8">
        <f t="shared" si="94"/>
        <v>240.78000000000003</v>
      </c>
      <c r="V1504" s="10">
        <f t="shared" si="95"/>
        <v>0.4791069723018147</v>
      </c>
    </row>
    <row r="1505" spans="1:22" ht="15.6" x14ac:dyDescent="0.3">
      <c r="A1505" s="3">
        <v>2253</v>
      </c>
      <c r="B1505" s="4">
        <v>46232</v>
      </c>
      <c r="C1505" s="5">
        <f>YEAR(SalesDataTable[[#This Row],[Order Date]])</f>
        <v>2026</v>
      </c>
      <c r="D1505" s="6" t="str">
        <f>"Q"&amp;ROUNDUP(MONTH(SalesDataTable[[#This Row],[Order Date]])/3,0)</f>
        <v>Q3</v>
      </c>
      <c r="E1505" s="5">
        <f>MONTH(SalesDataTable[[#This Row],[Order Date]])</f>
        <v>7</v>
      </c>
      <c r="F1505" s="6" t="str">
        <f>TEXT(SalesDataTable[[#This Row],[Order Date]],"MMM")</f>
        <v>Jul</v>
      </c>
      <c r="G1505" s="5" t="s">
        <v>26</v>
      </c>
      <c r="H1505" s="5" t="s">
        <v>69</v>
      </c>
      <c r="I1505" s="5" t="s">
        <v>48</v>
      </c>
      <c r="J1505" s="5" t="s">
        <v>33</v>
      </c>
      <c r="K1505" s="5" t="s">
        <v>24</v>
      </c>
      <c r="L1505" s="5" t="s">
        <v>42</v>
      </c>
      <c r="M1505" s="7">
        <v>3</v>
      </c>
      <c r="N1505" s="8">
        <v>50.98</v>
      </c>
      <c r="O1505" s="8">
        <f>SalesDataTable[[#This Row],[Units Sold]]*SalesDataTable[[#This Row],[Unit Price]]</f>
        <v>152.94</v>
      </c>
      <c r="P1505" s="9">
        <v>0</v>
      </c>
      <c r="Q1505" s="21">
        <f>SalesDataTable[[#This Row],[Units Sold]]*SalesDataTable[[#This Row],[Unit Price]]*SalesDataTable[[#This Row],[Discount %]]</f>
        <v>0</v>
      </c>
      <c r="R1505" s="8">
        <v>22.63</v>
      </c>
      <c r="S1505" s="8">
        <f t="shared" si="92"/>
        <v>152.94</v>
      </c>
      <c r="T1505" s="8">
        <f t="shared" si="93"/>
        <v>67.89</v>
      </c>
      <c r="U1505" s="8">
        <f t="shared" si="94"/>
        <v>85.05</v>
      </c>
      <c r="V1505" s="10">
        <f t="shared" si="95"/>
        <v>0.55610043154178113</v>
      </c>
    </row>
    <row r="1506" spans="1:22" ht="15.6" x14ac:dyDescent="0.3">
      <c r="A1506" s="3">
        <v>2554</v>
      </c>
      <c r="B1506" s="4">
        <v>46232</v>
      </c>
      <c r="C1506" s="5">
        <f>YEAR(SalesDataTable[[#This Row],[Order Date]])</f>
        <v>2026</v>
      </c>
      <c r="D1506" s="6" t="str">
        <f>"Q"&amp;ROUNDUP(MONTH(SalesDataTable[[#This Row],[Order Date]])/3,0)</f>
        <v>Q3</v>
      </c>
      <c r="E1506" s="5">
        <f>MONTH(SalesDataTable[[#This Row],[Order Date]])</f>
        <v>7</v>
      </c>
      <c r="F1506" s="6" t="str">
        <f>TEXT(SalesDataTable[[#This Row],[Order Date]],"MMM")</f>
        <v>Jul</v>
      </c>
      <c r="G1506" s="5" t="s">
        <v>26</v>
      </c>
      <c r="H1506" s="5" t="s">
        <v>61</v>
      </c>
      <c r="I1506" s="5" t="s">
        <v>48</v>
      </c>
      <c r="J1506" s="5" t="s">
        <v>33</v>
      </c>
      <c r="K1506" s="5" t="s">
        <v>54</v>
      </c>
      <c r="L1506" s="5" t="s">
        <v>65</v>
      </c>
      <c r="M1506" s="7">
        <v>2</v>
      </c>
      <c r="N1506" s="8">
        <v>49.98</v>
      </c>
      <c r="O1506" s="8">
        <f>SalesDataTable[[#This Row],[Units Sold]]*SalesDataTable[[#This Row],[Unit Price]]</f>
        <v>99.96</v>
      </c>
      <c r="P1506" s="9">
        <v>0.1</v>
      </c>
      <c r="Q1506" s="21">
        <f>SalesDataTable[[#This Row],[Units Sold]]*SalesDataTable[[#This Row],[Unit Price]]*SalesDataTable[[#This Row],[Discount %]]</f>
        <v>9.9960000000000004</v>
      </c>
      <c r="R1506" s="8">
        <v>21.91</v>
      </c>
      <c r="S1506" s="8">
        <f t="shared" si="92"/>
        <v>89.963999999999999</v>
      </c>
      <c r="T1506" s="8">
        <f t="shared" si="93"/>
        <v>43.82</v>
      </c>
      <c r="U1506" s="8">
        <f t="shared" si="94"/>
        <v>46.143999999999998</v>
      </c>
      <c r="V1506" s="10">
        <f t="shared" si="95"/>
        <v>0.51291627762215997</v>
      </c>
    </row>
    <row r="1507" spans="1:22" ht="15.6" x14ac:dyDescent="0.3">
      <c r="A1507" s="3">
        <v>2624</v>
      </c>
      <c r="B1507" s="4">
        <v>46232</v>
      </c>
      <c r="C1507" s="5">
        <f>YEAR(SalesDataTable[[#This Row],[Order Date]])</f>
        <v>2026</v>
      </c>
      <c r="D1507" s="6" t="str">
        <f>"Q"&amp;ROUNDUP(MONTH(SalesDataTable[[#This Row],[Order Date]])/3,0)</f>
        <v>Q3</v>
      </c>
      <c r="E1507" s="5">
        <f>MONTH(SalesDataTable[[#This Row],[Order Date]])</f>
        <v>7</v>
      </c>
      <c r="F1507" s="6" t="str">
        <f>TEXT(SalesDataTable[[#This Row],[Order Date]],"MMM")</f>
        <v>Jul</v>
      </c>
      <c r="G1507" s="5" t="s">
        <v>40</v>
      </c>
      <c r="H1507" s="5" t="s">
        <v>41</v>
      </c>
      <c r="I1507" s="5" t="s">
        <v>28</v>
      </c>
      <c r="J1507" s="5" t="s">
        <v>36</v>
      </c>
      <c r="K1507" s="5" t="s">
        <v>34</v>
      </c>
      <c r="L1507" s="5" t="s">
        <v>35</v>
      </c>
      <c r="M1507" s="7">
        <v>4</v>
      </c>
      <c r="N1507" s="8">
        <v>36.44</v>
      </c>
      <c r="O1507" s="8">
        <f>SalesDataTable[[#This Row],[Units Sold]]*SalesDataTable[[#This Row],[Unit Price]]</f>
        <v>145.76</v>
      </c>
      <c r="P1507" s="9">
        <v>0.15</v>
      </c>
      <c r="Q1507" s="21">
        <f>SalesDataTable[[#This Row],[Units Sold]]*SalesDataTable[[#This Row],[Unit Price]]*SalesDataTable[[#This Row],[Discount %]]</f>
        <v>21.863999999999997</v>
      </c>
      <c r="R1507" s="8">
        <v>13.32</v>
      </c>
      <c r="S1507" s="8">
        <f t="shared" si="92"/>
        <v>123.89599999999999</v>
      </c>
      <c r="T1507" s="8">
        <f t="shared" si="93"/>
        <v>53.28</v>
      </c>
      <c r="U1507" s="8">
        <f t="shared" si="94"/>
        <v>70.615999999999985</v>
      </c>
      <c r="V1507" s="10">
        <f t="shared" si="95"/>
        <v>0.5699619035319945</v>
      </c>
    </row>
    <row r="1508" spans="1:22" ht="15.6" x14ac:dyDescent="0.3">
      <c r="A1508" s="3">
        <v>3338</v>
      </c>
      <c r="B1508" s="4">
        <v>46232</v>
      </c>
      <c r="C1508" s="5">
        <f>YEAR(SalesDataTable[[#This Row],[Order Date]])</f>
        <v>2026</v>
      </c>
      <c r="D1508" s="6" t="str">
        <f>"Q"&amp;ROUNDUP(MONTH(SalesDataTable[[#This Row],[Order Date]])/3,0)</f>
        <v>Q3</v>
      </c>
      <c r="E1508" s="5">
        <f>MONTH(SalesDataTable[[#This Row],[Order Date]])</f>
        <v>7</v>
      </c>
      <c r="F1508" s="6" t="str">
        <f>TEXT(SalesDataTable[[#This Row],[Order Date]],"MMM")</f>
        <v>Jul</v>
      </c>
      <c r="G1508" s="5" t="s">
        <v>20</v>
      </c>
      <c r="H1508" s="5" t="s">
        <v>21</v>
      </c>
      <c r="I1508" s="5" t="s">
        <v>22</v>
      </c>
      <c r="J1508" s="5" t="s">
        <v>23</v>
      </c>
      <c r="K1508" s="5" t="s">
        <v>43</v>
      </c>
      <c r="L1508" s="5" t="s">
        <v>49</v>
      </c>
      <c r="M1508" s="7">
        <v>1</v>
      </c>
      <c r="N1508" s="8">
        <v>195.34</v>
      </c>
      <c r="O1508" s="8">
        <f>SalesDataTable[[#This Row],[Units Sold]]*SalesDataTable[[#This Row],[Unit Price]]</f>
        <v>195.34</v>
      </c>
      <c r="P1508" s="9">
        <v>0.05</v>
      </c>
      <c r="Q1508" s="21">
        <f>SalesDataTable[[#This Row],[Units Sold]]*SalesDataTable[[#This Row],[Unit Price]]*SalesDataTable[[#This Row],[Discount %]]</f>
        <v>9.7670000000000012</v>
      </c>
      <c r="R1508" s="8">
        <v>106.6</v>
      </c>
      <c r="S1508" s="8">
        <f t="shared" si="92"/>
        <v>185.57300000000001</v>
      </c>
      <c r="T1508" s="8">
        <f t="shared" si="93"/>
        <v>106.6</v>
      </c>
      <c r="U1508" s="8">
        <f t="shared" si="94"/>
        <v>78.973000000000013</v>
      </c>
      <c r="V1508" s="10">
        <f t="shared" si="95"/>
        <v>0.42556298599472991</v>
      </c>
    </row>
    <row r="1509" spans="1:22" ht="15.6" x14ac:dyDescent="0.3">
      <c r="A1509" s="3">
        <v>4575</v>
      </c>
      <c r="B1509" s="4">
        <v>46232</v>
      </c>
      <c r="C1509" s="5">
        <f>YEAR(SalesDataTable[[#This Row],[Order Date]])</f>
        <v>2026</v>
      </c>
      <c r="D1509" s="6" t="str">
        <f>"Q"&amp;ROUNDUP(MONTH(SalesDataTable[[#This Row],[Order Date]])/3,0)</f>
        <v>Q3</v>
      </c>
      <c r="E1509" s="5">
        <f>MONTH(SalesDataTable[[#This Row],[Order Date]])</f>
        <v>7</v>
      </c>
      <c r="F1509" s="6" t="str">
        <f>TEXT(SalesDataTable[[#This Row],[Order Date]],"MMM")</f>
        <v>Jul</v>
      </c>
      <c r="G1509" s="5" t="s">
        <v>31</v>
      </c>
      <c r="H1509" s="5" t="s">
        <v>45</v>
      </c>
      <c r="I1509" s="5" t="s">
        <v>22</v>
      </c>
      <c r="J1509" s="5" t="s">
        <v>36</v>
      </c>
      <c r="K1509" s="5" t="s">
        <v>24</v>
      </c>
      <c r="L1509" s="5" t="s">
        <v>50</v>
      </c>
      <c r="M1509" s="7">
        <v>1</v>
      </c>
      <c r="N1509" s="8">
        <v>103.31</v>
      </c>
      <c r="O1509" s="8">
        <f>SalesDataTable[[#This Row],[Units Sold]]*SalesDataTable[[#This Row],[Unit Price]]</f>
        <v>103.31</v>
      </c>
      <c r="P1509" s="9">
        <v>0</v>
      </c>
      <c r="Q1509" s="21">
        <f>SalesDataTable[[#This Row],[Units Sold]]*SalesDataTable[[#This Row],[Unit Price]]*SalesDataTable[[#This Row],[Discount %]]</f>
        <v>0</v>
      </c>
      <c r="R1509" s="8">
        <v>50.93</v>
      </c>
      <c r="S1509" s="8">
        <f t="shared" si="92"/>
        <v>103.31</v>
      </c>
      <c r="T1509" s="8">
        <f t="shared" si="93"/>
        <v>50.93</v>
      </c>
      <c r="U1509" s="8">
        <f t="shared" si="94"/>
        <v>52.38</v>
      </c>
      <c r="V1509" s="10">
        <f t="shared" si="95"/>
        <v>0.50701771367728199</v>
      </c>
    </row>
    <row r="1510" spans="1:22" ht="15.6" x14ac:dyDescent="0.3">
      <c r="A1510" s="3">
        <v>4871</v>
      </c>
      <c r="B1510" s="4">
        <v>46232</v>
      </c>
      <c r="C1510" s="5">
        <f>YEAR(SalesDataTable[[#This Row],[Order Date]])</f>
        <v>2026</v>
      </c>
      <c r="D1510" s="6" t="str">
        <f>"Q"&amp;ROUNDUP(MONTH(SalesDataTable[[#This Row],[Order Date]])/3,0)</f>
        <v>Q3</v>
      </c>
      <c r="E1510" s="5">
        <f>MONTH(SalesDataTable[[#This Row],[Order Date]])</f>
        <v>7</v>
      </c>
      <c r="F1510" s="6" t="str">
        <f>TEXT(SalesDataTable[[#This Row],[Order Date]],"MMM")</f>
        <v>Jul</v>
      </c>
      <c r="G1510" s="5" t="s">
        <v>20</v>
      </c>
      <c r="H1510" s="5" t="s">
        <v>21</v>
      </c>
      <c r="I1510" s="5" t="s">
        <v>22</v>
      </c>
      <c r="J1510" s="5" t="s">
        <v>33</v>
      </c>
      <c r="K1510" s="5" t="s">
        <v>43</v>
      </c>
      <c r="L1510" s="5" t="s">
        <v>71</v>
      </c>
      <c r="M1510" s="7">
        <v>3</v>
      </c>
      <c r="N1510" s="8">
        <v>123.31</v>
      </c>
      <c r="O1510" s="8">
        <f>SalesDataTable[[#This Row],[Units Sold]]*SalesDataTable[[#This Row],[Unit Price]]</f>
        <v>369.93</v>
      </c>
      <c r="P1510" s="9">
        <v>0</v>
      </c>
      <c r="Q1510" s="21">
        <f>SalesDataTable[[#This Row],[Units Sold]]*SalesDataTable[[#This Row],[Unit Price]]*SalesDataTable[[#This Row],[Discount %]]</f>
        <v>0</v>
      </c>
      <c r="R1510" s="8">
        <v>59.16</v>
      </c>
      <c r="S1510" s="8">
        <f t="shared" si="92"/>
        <v>369.93</v>
      </c>
      <c r="T1510" s="8">
        <f t="shared" si="93"/>
        <v>177.48</v>
      </c>
      <c r="U1510" s="8">
        <f t="shared" si="94"/>
        <v>192.45000000000002</v>
      </c>
      <c r="V1510" s="10">
        <f t="shared" si="95"/>
        <v>0.52023355770010549</v>
      </c>
    </row>
    <row r="1511" spans="1:22" ht="15.6" x14ac:dyDescent="0.3">
      <c r="A1511" s="3">
        <v>4931</v>
      </c>
      <c r="B1511" s="4">
        <v>46232</v>
      </c>
      <c r="C1511" s="5">
        <f>YEAR(SalesDataTable[[#This Row],[Order Date]])</f>
        <v>2026</v>
      </c>
      <c r="D1511" s="6" t="str">
        <f>"Q"&amp;ROUNDUP(MONTH(SalesDataTable[[#This Row],[Order Date]])/3,0)</f>
        <v>Q3</v>
      </c>
      <c r="E1511" s="5">
        <f>MONTH(SalesDataTable[[#This Row],[Order Date]])</f>
        <v>7</v>
      </c>
      <c r="F1511" s="6" t="str">
        <f>TEXT(SalesDataTable[[#This Row],[Order Date]],"MMM")</f>
        <v>Jul</v>
      </c>
      <c r="G1511" s="5" t="s">
        <v>20</v>
      </c>
      <c r="H1511" s="5" t="s">
        <v>70</v>
      </c>
      <c r="I1511" s="5" t="s">
        <v>22</v>
      </c>
      <c r="J1511" s="5" t="s">
        <v>33</v>
      </c>
      <c r="K1511" s="5" t="s">
        <v>54</v>
      </c>
      <c r="L1511" s="5" t="s">
        <v>55</v>
      </c>
      <c r="M1511" s="7">
        <v>1</v>
      </c>
      <c r="N1511" s="8">
        <v>40.36</v>
      </c>
      <c r="O1511" s="8">
        <f>SalesDataTable[[#This Row],[Units Sold]]*SalesDataTable[[#This Row],[Unit Price]]</f>
        <v>40.36</v>
      </c>
      <c r="P1511" s="9">
        <v>0.1</v>
      </c>
      <c r="Q1511" s="21">
        <f>SalesDataTable[[#This Row],[Units Sold]]*SalesDataTable[[#This Row],[Unit Price]]*SalesDataTable[[#This Row],[Discount %]]</f>
        <v>4.0360000000000005</v>
      </c>
      <c r="R1511" s="8">
        <v>14.82</v>
      </c>
      <c r="S1511" s="8">
        <f t="shared" si="92"/>
        <v>36.323999999999998</v>
      </c>
      <c r="T1511" s="8">
        <f t="shared" si="93"/>
        <v>14.82</v>
      </c>
      <c r="U1511" s="8">
        <f t="shared" si="94"/>
        <v>21.503999999999998</v>
      </c>
      <c r="V1511" s="10">
        <f t="shared" si="95"/>
        <v>0.59200528576148004</v>
      </c>
    </row>
    <row r="1512" spans="1:22" ht="15.6" x14ac:dyDescent="0.3">
      <c r="A1512" s="3">
        <v>4962</v>
      </c>
      <c r="B1512" s="4">
        <v>46232</v>
      </c>
      <c r="C1512" s="5">
        <f>YEAR(SalesDataTable[[#This Row],[Order Date]])</f>
        <v>2026</v>
      </c>
      <c r="D1512" s="6" t="str">
        <f>"Q"&amp;ROUNDUP(MONTH(SalesDataTable[[#This Row],[Order Date]])/3,0)</f>
        <v>Q3</v>
      </c>
      <c r="E1512" s="5">
        <f>MONTH(SalesDataTable[[#This Row],[Order Date]])</f>
        <v>7</v>
      </c>
      <c r="F1512" s="6" t="str">
        <f>TEXT(SalesDataTable[[#This Row],[Order Date]],"MMM")</f>
        <v>Jul</v>
      </c>
      <c r="G1512" s="5" t="s">
        <v>20</v>
      </c>
      <c r="H1512" s="5" t="s">
        <v>70</v>
      </c>
      <c r="I1512" s="5" t="s">
        <v>39</v>
      </c>
      <c r="J1512" s="5" t="s">
        <v>33</v>
      </c>
      <c r="K1512" s="5" t="s">
        <v>43</v>
      </c>
      <c r="L1512" s="5" t="s">
        <v>60</v>
      </c>
      <c r="M1512" s="7">
        <v>2</v>
      </c>
      <c r="N1512" s="8">
        <v>83.06</v>
      </c>
      <c r="O1512" s="8">
        <f>SalesDataTable[[#This Row],[Units Sold]]*SalesDataTable[[#This Row],[Unit Price]]</f>
        <v>166.12</v>
      </c>
      <c r="P1512" s="9">
        <v>0</v>
      </c>
      <c r="Q1512" s="21">
        <f>SalesDataTable[[#This Row],[Units Sold]]*SalesDataTable[[#This Row],[Unit Price]]*SalesDataTable[[#This Row],[Discount %]]</f>
        <v>0</v>
      </c>
      <c r="R1512" s="8">
        <v>38.74</v>
      </c>
      <c r="S1512" s="8">
        <f t="shared" si="92"/>
        <v>166.12</v>
      </c>
      <c r="T1512" s="8">
        <f t="shared" si="93"/>
        <v>77.48</v>
      </c>
      <c r="U1512" s="8">
        <f t="shared" si="94"/>
        <v>88.64</v>
      </c>
      <c r="V1512" s="10">
        <f t="shared" si="95"/>
        <v>0.5335901757765471</v>
      </c>
    </row>
    <row r="1513" spans="1:22" ht="15.6" x14ac:dyDescent="0.3">
      <c r="A1513" s="3">
        <v>5006</v>
      </c>
      <c r="B1513" s="4">
        <v>46232</v>
      </c>
      <c r="C1513" s="5">
        <f>YEAR(SalesDataTable[[#This Row],[Order Date]])</f>
        <v>2026</v>
      </c>
      <c r="D1513" s="6" t="str">
        <f>"Q"&amp;ROUNDUP(MONTH(SalesDataTable[[#This Row],[Order Date]])/3,0)</f>
        <v>Q3</v>
      </c>
      <c r="E1513" s="5">
        <f>MONTH(SalesDataTable[[#This Row],[Order Date]])</f>
        <v>7</v>
      </c>
      <c r="F1513" s="6" t="str">
        <f>TEXT(SalesDataTable[[#This Row],[Order Date]],"MMM")</f>
        <v>Jul</v>
      </c>
      <c r="G1513" s="5" t="s">
        <v>31</v>
      </c>
      <c r="H1513" s="5" t="s">
        <v>38</v>
      </c>
      <c r="I1513" s="5" t="s">
        <v>22</v>
      </c>
      <c r="J1513" s="5" t="s">
        <v>23</v>
      </c>
      <c r="K1513" s="5" t="s">
        <v>29</v>
      </c>
      <c r="L1513" s="5" t="s">
        <v>57</v>
      </c>
      <c r="M1513" s="7">
        <v>2</v>
      </c>
      <c r="N1513" s="8">
        <v>151.72999999999999</v>
      </c>
      <c r="O1513" s="8">
        <f>SalesDataTable[[#This Row],[Units Sold]]*SalesDataTable[[#This Row],[Unit Price]]</f>
        <v>303.45999999999998</v>
      </c>
      <c r="P1513" s="9">
        <v>0</v>
      </c>
      <c r="Q1513" s="21">
        <f>SalesDataTable[[#This Row],[Units Sold]]*SalesDataTable[[#This Row],[Unit Price]]*SalesDataTable[[#This Row],[Discount %]]</f>
        <v>0</v>
      </c>
      <c r="R1513" s="8">
        <v>81.209999999999994</v>
      </c>
      <c r="S1513" s="8">
        <f t="shared" si="92"/>
        <v>303.45999999999998</v>
      </c>
      <c r="T1513" s="8">
        <f t="shared" si="93"/>
        <v>162.41999999999999</v>
      </c>
      <c r="U1513" s="8">
        <f t="shared" si="94"/>
        <v>141.04</v>
      </c>
      <c r="V1513" s="10">
        <f t="shared" si="95"/>
        <v>0.46477295195412904</v>
      </c>
    </row>
    <row r="1514" spans="1:22" ht="15.6" x14ac:dyDescent="0.3">
      <c r="A1514" s="3">
        <v>5033</v>
      </c>
      <c r="B1514" s="4">
        <v>46232</v>
      </c>
      <c r="C1514" s="5">
        <f>YEAR(SalesDataTable[[#This Row],[Order Date]])</f>
        <v>2026</v>
      </c>
      <c r="D1514" s="6" t="str">
        <f>"Q"&amp;ROUNDUP(MONTH(SalesDataTable[[#This Row],[Order Date]])/3,0)</f>
        <v>Q3</v>
      </c>
      <c r="E1514" s="5">
        <f>MONTH(SalesDataTable[[#This Row],[Order Date]])</f>
        <v>7</v>
      </c>
      <c r="F1514" s="6" t="str">
        <f>TEXT(SalesDataTable[[#This Row],[Order Date]],"MMM")</f>
        <v>Jul</v>
      </c>
      <c r="G1514" s="5" t="s">
        <v>40</v>
      </c>
      <c r="H1514" s="5" t="s">
        <v>53</v>
      </c>
      <c r="I1514" s="5" t="s">
        <v>22</v>
      </c>
      <c r="J1514" s="5" t="s">
        <v>33</v>
      </c>
      <c r="K1514" s="5" t="s">
        <v>29</v>
      </c>
      <c r="L1514" s="5" t="s">
        <v>66</v>
      </c>
      <c r="M1514" s="7">
        <v>4</v>
      </c>
      <c r="N1514" s="8">
        <v>72.010000000000005</v>
      </c>
      <c r="O1514" s="8">
        <f>SalesDataTable[[#This Row],[Units Sold]]*SalesDataTable[[#This Row],[Unit Price]]</f>
        <v>288.04000000000002</v>
      </c>
      <c r="P1514" s="9">
        <v>0.05</v>
      </c>
      <c r="Q1514" s="21">
        <f>SalesDataTable[[#This Row],[Units Sold]]*SalesDataTable[[#This Row],[Unit Price]]*SalesDataTable[[#This Row],[Discount %]]</f>
        <v>14.402000000000001</v>
      </c>
      <c r="R1514" s="8">
        <v>32.36</v>
      </c>
      <c r="S1514" s="8">
        <f t="shared" si="92"/>
        <v>273.63800000000003</v>
      </c>
      <c r="T1514" s="8">
        <f t="shared" si="93"/>
        <v>129.44</v>
      </c>
      <c r="U1514" s="8">
        <f t="shared" si="94"/>
        <v>144.19800000000004</v>
      </c>
      <c r="V1514" s="10">
        <f t="shared" si="95"/>
        <v>0.52696628392255473</v>
      </c>
    </row>
    <row r="1515" spans="1:22" ht="15.6" x14ac:dyDescent="0.3">
      <c r="A1515" s="3">
        <v>5117</v>
      </c>
      <c r="B1515" s="4">
        <v>46232</v>
      </c>
      <c r="C1515" s="5">
        <f>YEAR(SalesDataTable[[#This Row],[Order Date]])</f>
        <v>2026</v>
      </c>
      <c r="D1515" s="6" t="str">
        <f>"Q"&amp;ROUNDUP(MONTH(SalesDataTable[[#This Row],[Order Date]])/3,0)</f>
        <v>Q3</v>
      </c>
      <c r="E1515" s="5">
        <f>MONTH(SalesDataTable[[#This Row],[Order Date]])</f>
        <v>7</v>
      </c>
      <c r="F1515" s="6" t="str">
        <f>TEXT(SalesDataTable[[#This Row],[Order Date]],"MMM")</f>
        <v>Jul</v>
      </c>
      <c r="G1515" s="5" t="s">
        <v>26</v>
      </c>
      <c r="H1515" s="5" t="s">
        <v>61</v>
      </c>
      <c r="I1515" s="5" t="s">
        <v>22</v>
      </c>
      <c r="J1515" s="5" t="s">
        <v>36</v>
      </c>
      <c r="K1515" s="5" t="s">
        <v>29</v>
      </c>
      <c r="L1515" s="5" t="s">
        <v>57</v>
      </c>
      <c r="M1515" s="7">
        <v>1</v>
      </c>
      <c r="N1515" s="8">
        <v>154.87</v>
      </c>
      <c r="O1515" s="8">
        <f>SalesDataTable[[#This Row],[Units Sold]]*SalesDataTable[[#This Row],[Unit Price]]</f>
        <v>154.87</v>
      </c>
      <c r="P1515" s="9">
        <v>0</v>
      </c>
      <c r="Q1515" s="21">
        <f>SalesDataTable[[#This Row],[Units Sold]]*SalesDataTable[[#This Row],[Unit Price]]*SalesDataTable[[#This Row],[Discount %]]</f>
        <v>0</v>
      </c>
      <c r="R1515" s="8">
        <v>80.459999999999994</v>
      </c>
      <c r="S1515" s="8">
        <f t="shared" si="92"/>
        <v>154.87</v>
      </c>
      <c r="T1515" s="8">
        <f t="shared" si="93"/>
        <v>80.459999999999994</v>
      </c>
      <c r="U1515" s="8">
        <f t="shared" si="94"/>
        <v>74.410000000000011</v>
      </c>
      <c r="V1515" s="10">
        <f t="shared" si="95"/>
        <v>0.48046748886162594</v>
      </c>
    </row>
    <row r="1516" spans="1:22" ht="15.6" x14ac:dyDescent="0.3">
      <c r="A1516" s="3">
        <v>954</v>
      </c>
      <c r="B1516" s="4">
        <v>46233</v>
      </c>
      <c r="C1516" s="5">
        <f>YEAR(SalesDataTable[[#This Row],[Order Date]])</f>
        <v>2026</v>
      </c>
      <c r="D1516" s="6" t="str">
        <f>"Q"&amp;ROUNDUP(MONTH(SalesDataTable[[#This Row],[Order Date]])/3,0)</f>
        <v>Q3</v>
      </c>
      <c r="E1516" s="5">
        <f>MONTH(SalesDataTable[[#This Row],[Order Date]])</f>
        <v>7</v>
      </c>
      <c r="F1516" s="6" t="str">
        <f>TEXT(SalesDataTable[[#This Row],[Order Date]],"MMM")</f>
        <v>Jul</v>
      </c>
      <c r="G1516" s="5" t="s">
        <v>26</v>
      </c>
      <c r="H1516" s="5" t="s">
        <v>27</v>
      </c>
      <c r="I1516" s="5" t="s">
        <v>22</v>
      </c>
      <c r="J1516" s="5" t="s">
        <v>33</v>
      </c>
      <c r="K1516" s="5" t="s">
        <v>34</v>
      </c>
      <c r="L1516" s="5" t="s">
        <v>64</v>
      </c>
      <c r="M1516" s="7">
        <v>3</v>
      </c>
      <c r="N1516" s="8">
        <v>134.61000000000001</v>
      </c>
      <c r="O1516" s="8">
        <f>SalesDataTable[[#This Row],[Units Sold]]*SalesDataTable[[#This Row],[Unit Price]]</f>
        <v>403.83000000000004</v>
      </c>
      <c r="P1516" s="9">
        <v>0.1</v>
      </c>
      <c r="Q1516" s="21">
        <f>SalesDataTable[[#This Row],[Units Sold]]*SalesDataTable[[#This Row],[Unit Price]]*SalesDataTable[[#This Row],[Discount %]]</f>
        <v>40.38300000000001</v>
      </c>
      <c r="R1516" s="8">
        <v>65.77</v>
      </c>
      <c r="S1516" s="8">
        <f t="shared" si="92"/>
        <v>363.44700000000006</v>
      </c>
      <c r="T1516" s="8">
        <f t="shared" si="93"/>
        <v>197.31</v>
      </c>
      <c r="U1516" s="8">
        <f t="shared" si="94"/>
        <v>166.13700000000006</v>
      </c>
      <c r="V1516" s="10">
        <f t="shared" si="95"/>
        <v>0.45711479252820914</v>
      </c>
    </row>
    <row r="1517" spans="1:22" ht="15.6" x14ac:dyDescent="0.3">
      <c r="A1517" s="3">
        <v>1644</v>
      </c>
      <c r="B1517" s="4">
        <v>46233</v>
      </c>
      <c r="C1517" s="5">
        <f>YEAR(SalesDataTable[[#This Row],[Order Date]])</f>
        <v>2026</v>
      </c>
      <c r="D1517" s="6" t="str">
        <f>"Q"&amp;ROUNDUP(MONTH(SalesDataTable[[#This Row],[Order Date]])/3,0)</f>
        <v>Q3</v>
      </c>
      <c r="E1517" s="5">
        <f>MONTH(SalesDataTable[[#This Row],[Order Date]])</f>
        <v>7</v>
      </c>
      <c r="F1517" s="6" t="str">
        <f>TEXT(SalesDataTable[[#This Row],[Order Date]],"MMM")</f>
        <v>Jul</v>
      </c>
      <c r="G1517" s="5" t="s">
        <v>40</v>
      </c>
      <c r="H1517" s="5" t="s">
        <v>67</v>
      </c>
      <c r="I1517" s="5" t="s">
        <v>22</v>
      </c>
      <c r="J1517" s="5" t="s">
        <v>23</v>
      </c>
      <c r="K1517" s="5" t="s">
        <v>24</v>
      </c>
      <c r="L1517" s="5" t="s">
        <v>25</v>
      </c>
      <c r="M1517" s="7">
        <v>3</v>
      </c>
      <c r="N1517" s="8">
        <v>81.5</v>
      </c>
      <c r="O1517" s="8">
        <f>SalesDataTable[[#This Row],[Units Sold]]*SalesDataTable[[#This Row],[Unit Price]]</f>
        <v>244.5</v>
      </c>
      <c r="P1517" s="9">
        <v>0.05</v>
      </c>
      <c r="Q1517" s="21">
        <f>SalesDataTable[[#This Row],[Units Sold]]*SalesDataTable[[#This Row],[Unit Price]]*SalesDataTable[[#This Row],[Discount %]]</f>
        <v>12.225000000000001</v>
      </c>
      <c r="R1517" s="8">
        <v>43.85</v>
      </c>
      <c r="S1517" s="8">
        <f t="shared" si="92"/>
        <v>232.27499999999998</v>
      </c>
      <c r="T1517" s="8">
        <f t="shared" si="93"/>
        <v>131.55000000000001</v>
      </c>
      <c r="U1517" s="8">
        <f t="shared" si="94"/>
        <v>100.72499999999997</v>
      </c>
      <c r="V1517" s="10">
        <f t="shared" si="95"/>
        <v>0.43364546335163051</v>
      </c>
    </row>
    <row r="1518" spans="1:22" ht="15.6" x14ac:dyDescent="0.3">
      <c r="A1518" s="3">
        <v>2030</v>
      </c>
      <c r="B1518" s="4">
        <v>46233</v>
      </c>
      <c r="C1518" s="5">
        <f>YEAR(SalesDataTable[[#This Row],[Order Date]])</f>
        <v>2026</v>
      </c>
      <c r="D1518" s="6" t="str">
        <f>"Q"&amp;ROUNDUP(MONTH(SalesDataTable[[#This Row],[Order Date]])/3,0)</f>
        <v>Q3</v>
      </c>
      <c r="E1518" s="5">
        <f>MONTH(SalesDataTable[[#This Row],[Order Date]])</f>
        <v>7</v>
      </c>
      <c r="F1518" s="6" t="str">
        <f>TEXT(SalesDataTable[[#This Row],[Order Date]],"MMM")</f>
        <v>Jul</v>
      </c>
      <c r="G1518" s="5" t="s">
        <v>20</v>
      </c>
      <c r="H1518" s="5" t="s">
        <v>21</v>
      </c>
      <c r="I1518" s="5" t="s">
        <v>48</v>
      </c>
      <c r="J1518" s="5" t="s">
        <v>36</v>
      </c>
      <c r="K1518" s="5" t="s">
        <v>34</v>
      </c>
      <c r="L1518" s="5" t="s">
        <v>64</v>
      </c>
      <c r="M1518" s="7">
        <v>2</v>
      </c>
      <c r="N1518" s="8">
        <v>135.63</v>
      </c>
      <c r="O1518" s="8">
        <f>SalesDataTable[[#This Row],[Units Sold]]*SalesDataTable[[#This Row],[Unit Price]]</f>
        <v>271.26</v>
      </c>
      <c r="P1518" s="9">
        <v>0</v>
      </c>
      <c r="Q1518" s="21">
        <f>SalesDataTable[[#This Row],[Units Sold]]*SalesDataTable[[#This Row],[Unit Price]]*SalesDataTable[[#This Row],[Discount %]]</f>
        <v>0</v>
      </c>
      <c r="R1518" s="8">
        <v>66.63</v>
      </c>
      <c r="S1518" s="8">
        <f t="shared" si="92"/>
        <v>271.26</v>
      </c>
      <c r="T1518" s="8">
        <f t="shared" si="93"/>
        <v>133.26</v>
      </c>
      <c r="U1518" s="8">
        <f t="shared" si="94"/>
        <v>138</v>
      </c>
      <c r="V1518" s="10">
        <f t="shared" si="95"/>
        <v>0.50873700508737008</v>
      </c>
    </row>
    <row r="1519" spans="1:22" ht="15.6" x14ac:dyDescent="0.3">
      <c r="A1519" s="3">
        <v>2595</v>
      </c>
      <c r="B1519" s="4">
        <v>46233</v>
      </c>
      <c r="C1519" s="5">
        <f>YEAR(SalesDataTable[[#This Row],[Order Date]])</f>
        <v>2026</v>
      </c>
      <c r="D1519" s="6" t="str">
        <f>"Q"&amp;ROUNDUP(MONTH(SalesDataTable[[#This Row],[Order Date]])/3,0)</f>
        <v>Q3</v>
      </c>
      <c r="E1519" s="5">
        <f>MONTH(SalesDataTable[[#This Row],[Order Date]])</f>
        <v>7</v>
      </c>
      <c r="F1519" s="6" t="str">
        <f>TEXT(SalesDataTable[[#This Row],[Order Date]],"MMM")</f>
        <v>Jul</v>
      </c>
      <c r="G1519" s="5" t="s">
        <v>20</v>
      </c>
      <c r="H1519" s="5" t="s">
        <v>56</v>
      </c>
      <c r="I1519" s="5" t="s">
        <v>28</v>
      </c>
      <c r="J1519" s="5" t="s">
        <v>36</v>
      </c>
      <c r="K1519" s="5" t="s">
        <v>34</v>
      </c>
      <c r="L1519" s="5" t="s">
        <v>64</v>
      </c>
      <c r="M1519" s="7">
        <v>15</v>
      </c>
      <c r="N1519" s="8">
        <v>133.44999999999999</v>
      </c>
      <c r="O1519" s="8">
        <f>SalesDataTable[[#This Row],[Units Sold]]*SalesDataTable[[#This Row],[Unit Price]]</f>
        <v>2001.7499999999998</v>
      </c>
      <c r="P1519" s="9">
        <v>0.2</v>
      </c>
      <c r="Q1519" s="21">
        <f>SalesDataTable[[#This Row],[Units Sold]]*SalesDataTable[[#This Row],[Unit Price]]*SalesDataTable[[#This Row],[Discount %]]</f>
        <v>400.34999999999997</v>
      </c>
      <c r="R1519" s="8">
        <v>65.819999999999993</v>
      </c>
      <c r="S1519" s="8">
        <f t="shared" si="92"/>
        <v>1601.3999999999999</v>
      </c>
      <c r="T1519" s="8">
        <f t="shared" si="93"/>
        <v>987.3</v>
      </c>
      <c r="U1519" s="8">
        <f t="shared" si="94"/>
        <v>614.09999999999991</v>
      </c>
      <c r="V1519" s="10">
        <f t="shared" si="95"/>
        <v>0.3834769576620457</v>
      </c>
    </row>
    <row r="1520" spans="1:22" ht="15.6" x14ac:dyDescent="0.3">
      <c r="A1520" s="3">
        <v>2763</v>
      </c>
      <c r="B1520" s="4">
        <v>46233</v>
      </c>
      <c r="C1520" s="5">
        <f>YEAR(SalesDataTable[[#This Row],[Order Date]])</f>
        <v>2026</v>
      </c>
      <c r="D1520" s="6" t="str">
        <f>"Q"&amp;ROUNDUP(MONTH(SalesDataTable[[#This Row],[Order Date]])/3,0)</f>
        <v>Q3</v>
      </c>
      <c r="E1520" s="5">
        <f>MONTH(SalesDataTable[[#This Row],[Order Date]])</f>
        <v>7</v>
      </c>
      <c r="F1520" s="6" t="str">
        <f>TEXT(SalesDataTable[[#This Row],[Order Date]],"MMM")</f>
        <v>Jul</v>
      </c>
      <c r="G1520" s="5" t="s">
        <v>20</v>
      </c>
      <c r="H1520" s="5" t="s">
        <v>70</v>
      </c>
      <c r="I1520" s="5" t="s">
        <v>22</v>
      </c>
      <c r="J1520" s="5" t="s">
        <v>36</v>
      </c>
      <c r="K1520" s="5" t="s">
        <v>43</v>
      </c>
      <c r="L1520" s="5" t="s">
        <v>71</v>
      </c>
      <c r="M1520" s="7">
        <v>1</v>
      </c>
      <c r="N1520" s="8">
        <v>120.94</v>
      </c>
      <c r="O1520" s="8">
        <f>SalesDataTable[[#This Row],[Units Sold]]*SalesDataTable[[#This Row],[Unit Price]]</f>
        <v>120.94</v>
      </c>
      <c r="P1520" s="9">
        <v>0</v>
      </c>
      <c r="Q1520" s="21">
        <f>SalesDataTable[[#This Row],[Units Sold]]*SalesDataTable[[#This Row],[Unit Price]]*SalesDataTable[[#This Row],[Discount %]]</f>
        <v>0</v>
      </c>
      <c r="R1520" s="8">
        <v>62.24</v>
      </c>
      <c r="S1520" s="8">
        <f t="shared" si="92"/>
        <v>120.94</v>
      </c>
      <c r="T1520" s="8">
        <f t="shared" si="93"/>
        <v>62.24</v>
      </c>
      <c r="U1520" s="8">
        <f t="shared" si="94"/>
        <v>58.699999999999996</v>
      </c>
      <c r="V1520" s="10">
        <f t="shared" si="95"/>
        <v>0.48536464362493797</v>
      </c>
    </row>
    <row r="1521" spans="1:22" ht="15.6" x14ac:dyDescent="0.3">
      <c r="A1521" s="3">
        <v>3537</v>
      </c>
      <c r="B1521" s="4">
        <v>46233</v>
      </c>
      <c r="C1521" s="5">
        <f>YEAR(SalesDataTable[[#This Row],[Order Date]])</f>
        <v>2026</v>
      </c>
      <c r="D1521" s="6" t="str">
        <f>"Q"&amp;ROUNDUP(MONTH(SalesDataTable[[#This Row],[Order Date]])/3,0)</f>
        <v>Q3</v>
      </c>
      <c r="E1521" s="5">
        <f>MONTH(SalesDataTable[[#This Row],[Order Date]])</f>
        <v>7</v>
      </c>
      <c r="F1521" s="6" t="str">
        <f>TEXT(SalesDataTable[[#This Row],[Order Date]],"MMM")</f>
        <v>Jul</v>
      </c>
      <c r="G1521" s="5" t="s">
        <v>26</v>
      </c>
      <c r="H1521" s="5" t="s">
        <v>61</v>
      </c>
      <c r="I1521" s="5" t="s">
        <v>22</v>
      </c>
      <c r="J1521" s="5" t="s">
        <v>23</v>
      </c>
      <c r="K1521" s="5" t="s">
        <v>43</v>
      </c>
      <c r="L1521" s="5" t="s">
        <v>44</v>
      </c>
      <c r="M1521" s="7">
        <v>2</v>
      </c>
      <c r="N1521" s="8">
        <v>332.99</v>
      </c>
      <c r="O1521" s="8">
        <f>SalesDataTable[[#This Row],[Units Sold]]*SalesDataTable[[#This Row],[Unit Price]]</f>
        <v>665.98</v>
      </c>
      <c r="P1521" s="9">
        <v>0.15</v>
      </c>
      <c r="Q1521" s="21">
        <f>SalesDataTable[[#This Row],[Units Sold]]*SalesDataTable[[#This Row],[Unit Price]]*SalesDataTable[[#This Row],[Discount %]]</f>
        <v>99.897000000000006</v>
      </c>
      <c r="R1521" s="8">
        <v>199.09</v>
      </c>
      <c r="S1521" s="8">
        <f t="shared" si="92"/>
        <v>566.08299999999997</v>
      </c>
      <c r="T1521" s="8">
        <f t="shared" si="93"/>
        <v>398.18</v>
      </c>
      <c r="U1521" s="8">
        <f t="shared" si="94"/>
        <v>167.90299999999996</v>
      </c>
      <c r="V1521" s="10">
        <f t="shared" si="95"/>
        <v>0.29660491482697759</v>
      </c>
    </row>
    <row r="1522" spans="1:22" ht="15.6" x14ac:dyDescent="0.3">
      <c r="A1522" s="3">
        <v>3550</v>
      </c>
      <c r="B1522" s="4">
        <v>46233</v>
      </c>
      <c r="C1522" s="5">
        <f>YEAR(SalesDataTable[[#This Row],[Order Date]])</f>
        <v>2026</v>
      </c>
      <c r="D1522" s="6" t="str">
        <f>"Q"&amp;ROUNDUP(MONTH(SalesDataTable[[#This Row],[Order Date]])/3,0)</f>
        <v>Q3</v>
      </c>
      <c r="E1522" s="5">
        <f>MONTH(SalesDataTable[[#This Row],[Order Date]])</f>
        <v>7</v>
      </c>
      <c r="F1522" s="6" t="str">
        <f>TEXT(SalesDataTable[[#This Row],[Order Date]],"MMM")</f>
        <v>Jul</v>
      </c>
      <c r="G1522" s="5" t="s">
        <v>20</v>
      </c>
      <c r="H1522" s="5" t="s">
        <v>70</v>
      </c>
      <c r="I1522" s="5" t="s">
        <v>22</v>
      </c>
      <c r="J1522" s="5" t="s">
        <v>23</v>
      </c>
      <c r="K1522" s="5" t="s">
        <v>43</v>
      </c>
      <c r="L1522" s="5" t="s">
        <v>71</v>
      </c>
      <c r="M1522" s="7">
        <v>3</v>
      </c>
      <c r="N1522" s="8">
        <v>120.88</v>
      </c>
      <c r="O1522" s="8">
        <f>SalesDataTable[[#This Row],[Units Sold]]*SalesDataTable[[#This Row],[Unit Price]]</f>
        <v>362.64</v>
      </c>
      <c r="P1522" s="9">
        <v>0</v>
      </c>
      <c r="Q1522" s="21">
        <f>SalesDataTable[[#This Row],[Units Sold]]*SalesDataTable[[#This Row],[Unit Price]]*SalesDataTable[[#This Row],[Discount %]]</f>
        <v>0</v>
      </c>
      <c r="R1522" s="8">
        <v>60.97</v>
      </c>
      <c r="S1522" s="8">
        <f t="shared" si="92"/>
        <v>362.64</v>
      </c>
      <c r="T1522" s="8">
        <f t="shared" si="93"/>
        <v>182.91</v>
      </c>
      <c r="U1522" s="8">
        <f t="shared" si="94"/>
        <v>179.73</v>
      </c>
      <c r="V1522" s="10">
        <f t="shared" si="95"/>
        <v>0.49561548643282594</v>
      </c>
    </row>
    <row r="1523" spans="1:22" ht="15.6" x14ac:dyDescent="0.3">
      <c r="A1523" s="3">
        <v>3875</v>
      </c>
      <c r="B1523" s="4">
        <v>46233</v>
      </c>
      <c r="C1523" s="5">
        <f>YEAR(SalesDataTable[[#This Row],[Order Date]])</f>
        <v>2026</v>
      </c>
      <c r="D1523" s="6" t="str">
        <f>"Q"&amp;ROUNDUP(MONTH(SalesDataTable[[#This Row],[Order Date]])/3,0)</f>
        <v>Q3</v>
      </c>
      <c r="E1523" s="5">
        <f>MONTH(SalesDataTable[[#This Row],[Order Date]])</f>
        <v>7</v>
      </c>
      <c r="F1523" s="6" t="str">
        <f>TEXT(SalesDataTable[[#This Row],[Order Date]],"MMM")</f>
        <v>Jul</v>
      </c>
      <c r="G1523" s="5" t="s">
        <v>40</v>
      </c>
      <c r="H1523" s="5" t="s">
        <v>53</v>
      </c>
      <c r="I1523" s="5" t="s">
        <v>22</v>
      </c>
      <c r="J1523" s="5" t="s">
        <v>23</v>
      </c>
      <c r="K1523" s="5" t="s">
        <v>24</v>
      </c>
      <c r="L1523" s="5" t="s">
        <v>50</v>
      </c>
      <c r="M1523" s="7">
        <v>1</v>
      </c>
      <c r="N1523" s="8">
        <v>101.73</v>
      </c>
      <c r="O1523" s="8">
        <f>SalesDataTable[[#This Row],[Units Sold]]*SalesDataTable[[#This Row],[Unit Price]]</f>
        <v>101.73</v>
      </c>
      <c r="P1523" s="9">
        <v>0.05</v>
      </c>
      <c r="Q1523" s="21">
        <f>SalesDataTable[[#This Row],[Units Sold]]*SalesDataTable[[#This Row],[Unit Price]]*SalesDataTable[[#This Row],[Discount %]]</f>
        <v>5.0865000000000009</v>
      </c>
      <c r="R1523" s="8">
        <v>51.63</v>
      </c>
      <c r="S1523" s="8">
        <f t="shared" si="92"/>
        <v>96.643500000000003</v>
      </c>
      <c r="T1523" s="8">
        <f t="shared" si="93"/>
        <v>51.63</v>
      </c>
      <c r="U1523" s="8">
        <f t="shared" si="94"/>
        <v>45.013500000000001</v>
      </c>
      <c r="V1523" s="10">
        <f t="shared" si="95"/>
        <v>0.46576852038678235</v>
      </c>
    </row>
    <row r="1524" spans="1:22" ht="15.6" x14ac:dyDescent="0.3">
      <c r="A1524" s="3">
        <v>4467</v>
      </c>
      <c r="B1524" s="4">
        <v>46233</v>
      </c>
      <c r="C1524" s="5">
        <f>YEAR(SalesDataTable[[#This Row],[Order Date]])</f>
        <v>2026</v>
      </c>
      <c r="D1524" s="6" t="str">
        <f>"Q"&amp;ROUNDUP(MONTH(SalesDataTable[[#This Row],[Order Date]])/3,0)</f>
        <v>Q3</v>
      </c>
      <c r="E1524" s="5">
        <f>MONTH(SalesDataTable[[#This Row],[Order Date]])</f>
        <v>7</v>
      </c>
      <c r="F1524" s="6" t="str">
        <f>TEXT(SalesDataTable[[#This Row],[Order Date]],"MMM")</f>
        <v>Jul</v>
      </c>
      <c r="G1524" s="5" t="s">
        <v>40</v>
      </c>
      <c r="H1524" s="5" t="s">
        <v>51</v>
      </c>
      <c r="I1524" s="5" t="s">
        <v>22</v>
      </c>
      <c r="J1524" s="5" t="s">
        <v>23</v>
      </c>
      <c r="K1524" s="5" t="s">
        <v>34</v>
      </c>
      <c r="L1524" s="5" t="s">
        <v>35</v>
      </c>
      <c r="M1524" s="7">
        <v>2</v>
      </c>
      <c r="N1524" s="8">
        <v>36.21</v>
      </c>
      <c r="O1524" s="8">
        <f>SalesDataTable[[#This Row],[Units Sold]]*SalesDataTable[[#This Row],[Unit Price]]</f>
        <v>72.42</v>
      </c>
      <c r="P1524" s="9">
        <v>0</v>
      </c>
      <c r="Q1524" s="21">
        <f>SalesDataTable[[#This Row],[Units Sold]]*SalesDataTable[[#This Row],[Unit Price]]*SalesDataTable[[#This Row],[Discount %]]</f>
        <v>0</v>
      </c>
      <c r="R1524" s="8">
        <v>13.5</v>
      </c>
      <c r="S1524" s="8">
        <f t="shared" si="92"/>
        <v>72.42</v>
      </c>
      <c r="T1524" s="8">
        <f t="shared" si="93"/>
        <v>27</v>
      </c>
      <c r="U1524" s="8">
        <f t="shared" si="94"/>
        <v>45.42</v>
      </c>
      <c r="V1524" s="10">
        <f t="shared" si="95"/>
        <v>0.62717481358740679</v>
      </c>
    </row>
    <row r="1525" spans="1:22" ht="15.6" x14ac:dyDescent="0.3">
      <c r="A1525" s="3">
        <v>739</v>
      </c>
      <c r="B1525" s="4">
        <v>46234</v>
      </c>
      <c r="C1525" s="5">
        <f>YEAR(SalesDataTable[[#This Row],[Order Date]])</f>
        <v>2026</v>
      </c>
      <c r="D1525" s="6" t="str">
        <f>"Q"&amp;ROUNDUP(MONTH(SalesDataTable[[#This Row],[Order Date]])/3,0)</f>
        <v>Q3</v>
      </c>
      <c r="E1525" s="5">
        <f>MONTH(SalesDataTable[[#This Row],[Order Date]])</f>
        <v>7</v>
      </c>
      <c r="F1525" s="6" t="str">
        <f>TEXT(SalesDataTable[[#This Row],[Order Date]],"MMM")</f>
        <v>Jul</v>
      </c>
      <c r="G1525" s="5" t="s">
        <v>40</v>
      </c>
      <c r="H1525" s="5" t="s">
        <v>51</v>
      </c>
      <c r="I1525" s="5" t="s">
        <v>22</v>
      </c>
      <c r="J1525" s="5" t="s">
        <v>36</v>
      </c>
      <c r="K1525" s="5" t="s">
        <v>24</v>
      </c>
      <c r="L1525" s="5" t="s">
        <v>50</v>
      </c>
      <c r="M1525" s="7">
        <v>5</v>
      </c>
      <c r="N1525" s="8">
        <v>104.65</v>
      </c>
      <c r="O1525" s="8">
        <f>SalesDataTable[[#This Row],[Units Sold]]*SalesDataTable[[#This Row],[Unit Price]]</f>
        <v>523.25</v>
      </c>
      <c r="P1525" s="9">
        <v>0</v>
      </c>
      <c r="Q1525" s="21">
        <f>SalesDataTable[[#This Row],[Units Sold]]*SalesDataTable[[#This Row],[Unit Price]]*SalesDataTable[[#This Row],[Discount %]]</f>
        <v>0</v>
      </c>
      <c r="R1525" s="8">
        <v>49.2</v>
      </c>
      <c r="S1525" s="8">
        <f t="shared" si="92"/>
        <v>523.25</v>
      </c>
      <c r="T1525" s="8">
        <f t="shared" si="93"/>
        <v>246</v>
      </c>
      <c r="U1525" s="8">
        <f t="shared" si="94"/>
        <v>277.25</v>
      </c>
      <c r="V1525" s="10">
        <f t="shared" si="95"/>
        <v>0.52986144290492121</v>
      </c>
    </row>
    <row r="1526" spans="1:22" ht="15.6" x14ac:dyDescent="0.3">
      <c r="A1526" s="3">
        <v>2376</v>
      </c>
      <c r="B1526" s="4">
        <v>46234</v>
      </c>
      <c r="C1526" s="5">
        <f>YEAR(SalesDataTable[[#This Row],[Order Date]])</f>
        <v>2026</v>
      </c>
      <c r="D1526" s="6" t="str">
        <f>"Q"&amp;ROUNDUP(MONTH(SalesDataTable[[#This Row],[Order Date]])/3,0)</f>
        <v>Q3</v>
      </c>
      <c r="E1526" s="5">
        <f>MONTH(SalesDataTable[[#This Row],[Order Date]])</f>
        <v>7</v>
      </c>
      <c r="F1526" s="6" t="str">
        <f>TEXT(SalesDataTable[[#This Row],[Order Date]],"MMM")</f>
        <v>Jul</v>
      </c>
      <c r="G1526" s="5" t="s">
        <v>31</v>
      </c>
      <c r="H1526" s="5" t="s">
        <v>45</v>
      </c>
      <c r="I1526" s="5" t="s">
        <v>28</v>
      </c>
      <c r="J1526" s="5" t="s">
        <v>23</v>
      </c>
      <c r="K1526" s="5" t="s">
        <v>43</v>
      </c>
      <c r="L1526" s="5" t="s">
        <v>49</v>
      </c>
      <c r="M1526" s="7">
        <v>5</v>
      </c>
      <c r="N1526" s="8">
        <v>198.35</v>
      </c>
      <c r="O1526" s="8">
        <f>SalesDataTable[[#This Row],[Units Sold]]*SalesDataTable[[#This Row],[Unit Price]]</f>
        <v>991.75</v>
      </c>
      <c r="P1526" s="9">
        <v>0.05</v>
      </c>
      <c r="Q1526" s="21">
        <f>SalesDataTable[[#This Row],[Units Sold]]*SalesDataTable[[#This Row],[Unit Price]]*SalesDataTable[[#This Row],[Discount %]]</f>
        <v>49.587500000000006</v>
      </c>
      <c r="R1526" s="8">
        <v>104.96</v>
      </c>
      <c r="S1526" s="8">
        <f t="shared" si="92"/>
        <v>942.16249999999991</v>
      </c>
      <c r="T1526" s="8">
        <f t="shared" si="93"/>
        <v>524.79999999999995</v>
      </c>
      <c r="U1526" s="8">
        <f t="shared" si="94"/>
        <v>417.36249999999995</v>
      </c>
      <c r="V1526" s="10">
        <f t="shared" si="95"/>
        <v>0.44298356175288234</v>
      </c>
    </row>
    <row r="1527" spans="1:22" ht="15.6" x14ac:dyDescent="0.3">
      <c r="A1527" s="3">
        <v>3109</v>
      </c>
      <c r="B1527" s="4">
        <v>46234</v>
      </c>
      <c r="C1527" s="5">
        <f>YEAR(SalesDataTable[[#This Row],[Order Date]])</f>
        <v>2026</v>
      </c>
      <c r="D1527" s="6" t="str">
        <f>"Q"&amp;ROUNDUP(MONTH(SalesDataTable[[#This Row],[Order Date]])/3,0)</f>
        <v>Q3</v>
      </c>
      <c r="E1527" s="5">
        <f>MONTH(SalesDataTable[[#This Row],[Order Date]])</f>
        <v>7</v>
      </c>
      <c r="F1527" s="6" t="str">
        <f>TEXT(SalesDataTable[[#This Row],[Order Date]],"MMM")</f>
        <v>Jul</v>
      </c>
      <c r="G1527" s="5" t="s">
        <v>20</v>
      </c>
      <c r="H1527" s="5" t="s">
        <v>21</v>
      </c>
      <c r="I1527" s="5" t="s">
        <v>48</v>
      </c>
      <c r="J1527" s="5" t="s">
        <v>23</v>
      </c>
      <c r="K1527" s="5" t="s">
        <v>54</v>
      </c>
      <c r="L1527" s="5" t="s">
        <v>62</v>
      </c>
      <c r="M1527" s="7">
        <v>2</v>
      </c>
      <c r="N1527" s="8">
        <v>36.56</v>
      </c>
      <c r="O1527" s="8">
        <f>SalesDataTable[[#This Row],[Units Sold]]*SalesDataTable[[#This Row],[Unit Price]]</f>
        <v>73.12</v>
      </c>
      <c r="P1527" s="9">
        <v>0.05</v>
      </c>
      <c r="Q1527" s="21">
        <f>SalesDataTable[[#This Row],[Units Sold]]*SalesDataTable[[#This Row],[Unit Price]]*SalesDataTable[[#This Row],[Discount %]]</f>
        <v>3.6560000000000006</v>
      </c>
      <c r="R1527" s="8">
        <v>13.76</v>
      </c>
      <c r="S1527" s="8">
        <f t="shared" si="92"/>
        <v>69.463999999999999</v>
      </c>
      <c r="T1527" s="8">
        <f t="shared" si="93"/>
        <v>27.52</v>
      </c>
      <c r="U1527" s="8">
        <f t="shared" si="94"/>
        <v>41.944000000000003</v>
      </c>
      <c r="V1527" s="10">
        <f t="shared" si="95"/>
        <v>0.60382356328457909</v>
      </c>
    </row>
    <row r="1528" spans="1:22" ht="15.6" x14ac:dyDescent="0.3">
      <c r="A1528" s="3">
        <v>4362</v>
      </c>
      <c r="B1528" s="4">
        <v>46234</v>
      </c>
      <c r="C1528" s="5">
        <f>YEAR(SalesDataTable[[#This Row],[Order Date]])</f>
        <v>2026</v>
      </c>
      <c r="D1528" s="6" t="str">
        <f>"Q"&amp;ROUNDUP(MONTH(SalesDataTable[[#This Row],[Order Date]])/3,0)</f>
        <v>Q3</v>
      </c>
      <c r="E1528" s="5">
        <f>MONTH(SalesDataTable[[#This Row],[Order Date]])</f>
        <v>7</v>
      </c>
      <c r="F1528" s="6" t="str">
        <f>TEXT(SalesDataTable[[#This Row],[Order Date]],"MMM")</f>
        <v>Jul</v>
      </c>
      <c r="G1528" s="5" t="s">
        <v>26</v>
      </c>
      <c r="H1528" s="5" t="s">
        <v>69</v>
      </c>
      <c r="I1528" s="5" t="s">
        <v>22</v>
      </c>
      <c r="J1528" s="5" t="s">
        <v>23</v>
      </c>
      <c r="K1528" s="5" t="s">
        <v>29</v>
      </c>
      <c r="L1528" s="5" t="s">
        <v>30</v>
      </c>
      <c r="M1528" s="7">
        <v>5</v>
      </c>
      <c r="N1528" s="8">
        <v>92.41</v>
      </c>
      <c r="O1528" s="8">
        <f>SalesDataTable[[#This Row],[Units Sold]]*SalesDataTable[[#This Row],[Unit Price]]</f>
        <v>462.04999999999995</v>
      </c>
      <c r="P1528" s="9">
        <v>0</v>
      </c>
      <c r="Q1528" s="21">
        <f>SalesDataTable[[#This Row],[Units Sold]]*SalesDataTable[[#This Row],[Unit Price]]*SalesDataTable[[#This Row],[Discount %]]</f>
        <v>0</v>
      </c>
      <c r="R1528" s="8">
        <v>44.29</v>
      </c>
      <c r="S1528" s="8">
        <f t="shared" si="92"/>
        <v>462.04999999999995</v>
      </c>
      <c r="T1528" s="8">
        <f t="shared" si="93"/>
        <v>221.45</v>
      </c>
      <c r="U1528" s="8">
        <f t="shared" si="94"/>
        <v>240.59999999999997</v>
      </c>
      <c r="V1528" s="10">
        <f t="shared" si="95"/>
        <v>0.52072286549074775</v>
      </c>
    </row>
    <row r="1529" spans="1:22" ht="15.6" x14ac:dyDescent="0.3">
      <c r="A1529" s="3">
        <v>777</v>
      </c>
      <c r="B1529" s="4">
        <v>46235</v>
      </c>
      <c r="C1529" s="5">
        <f>YEAR(SalesDataTable[[#This Row],[Order Date]])</f>
        <v>2026</v>
      </c>
      <c r="D1529" s="6" t="str">
        <f>"Q"&amp;ROUNDUP(MONTH(SalesDataTable[[#This Row],[Order Date]])/3,0)</f>
        <v>Q3</v>
      </c>
      <c r="E1529" s="5">
        <f>MONTH(SalesDataTable[[#This Row],[Order Date]])</f>
        <v>8</v>
      </c>
      <c r="F1529" s="6" t="str">
        <f>TEXT(SalesDataTable[[#This Row],[Order Date]],"MMM")</f>
        <v>Aug</v>
      </c>
      <c r="G1529" s="5" t="s">
        <v>40</v>
      </c>
      <c r="H1529" s="5" t="s">
        <v>67</v>
      </c>
      <c r="I1529" s="5" t="s">
        <v>22</v>
      </c>
      <c r="J1529" s="5" t="s">
        <v>23</v>
      </c>
      <c r="K1529" s="5" t="s">
        <v>43</v>
      </c>
      <c r="L1529" s="5" t="s">
        <v>71</v>
      </c>
      <c r="M1529" s="7">
        <v>4</v>
      </c>
      <c r="N1529" s="8">
        <v>121.87</v>
      </c>
      <c r="O1529" s="8">
        <f>SalesDataTable[[#This Row],[Units Sold]]*SalesDataTable[[#This Row],[Unit Price]]</f>
        <v>487.48</v>
      </c>
      <c r="P1529" s="9">
        <v>0</v>
      </c>
      <c r="Q1529" s="21">
        <f>SalesDataTable[[#This Row],[Units Sold]]*SalesDataTable[[#This Row],[Unit Price]]*SalesDataTable[[#This Row],[Discount %]]</f>
        <v>0</v>
      </c>
      <c r="R1529" s="8">
        <v>59.89</v>
      </c>
      <c r="S1529" s="8">
        <f t="shared" si="92"/>
        <v>487.48</v>
      </c>
      <c r="T1529" s="8">
        <f t="shared" si="93"/>
        <v>239.56</v>
      </c>
      <c r="U1529" s="8">
        <f t="shared" si="94"/>
        <v>247.92000000000002</v>
      </c>
      <c r="V1529" s="10">
        <f t="shared" si="95"/>
        <v>0.50857471075736438</v>
      </c>
    </row>
    <row r="1530" spans="1:22" ht="15.6" x14ac:dyDescent="0.3">
      <c r="A1530" s="3">
        <v>831</v>
      </c>
      <c r="B1530" s="4">
        <v>46235</v>
      </c>
      <c r="C1530" s="5">
        <f>YEAR(SalesDataTable[[#This Row],[Order Date]])</f>
        <v>2026</v>
      </c>
      <c r="D1530" s="6" t="str">
        <f>"Q"&amp;ROUNDUP(MONTH(SalesDataTable[[#This Row],[Order Date]])/3,0)</f>
        <v>Q3</v>
      </c>
      <c r="E1530" s="5">
        <f>MONTH(SalesDataTable[[#This Row],[Order Date]])</f>
        <v>8</v>
      </c>
      <c r="F1530" s="6" t="str">
        <f>TEXT(SalesDataTable[[#This Row],[Order Date]],"MMM")</f>
        <v>Aug</v>
      </c>
      <c r="G1530" s="5" t="s">
        <v>40</v>
      </c>
      <c r="H1530" s="5" t="s">
        <v>53</v>
      </c>
      <c r="I1530" s="5" t="s">
        <v>22</v>
      </c>
      <c r="J1530" s="5" t="s">
        <v>23</v>
      </c>
      <c r="K1530" s="5" t="s">
        <v>34</v>
      </c>
      <c r="L1530" s="5" t="s">
        <v>64</v>
      </c>
      <c r="M1530" s="7">
        <v>2</v>
      </c>
      <c r="N1530" s="8">
        <v>130.9</v>
      </c>
      <c r="O1530" s="8">
        <f>SalesDataTable[[#This Row],[Units Sold]]*SalesDataTable[[#This Row],[Unit Price]]</f>
        <v>261.8</v>
      </c>
      <c r="P1530" s="9">
        <v>0.05</v>
      </c>
      <c r="Q1530" s="21">
        <f>SalesDataTable[[#This Row],[Units Sold]]*SalesDataTable[[#This Row],[Unit Price]]*SalesDataTable[[#This Row],[Discount %]]</f>
        <v>13.090000000000002</v>
      </c>
      <c r="R1530" s="8">
        <v>67.959999999999994</v>
      </c>
      <c r="S1530" s="8">
        <f t="shared" si="92"/>
        <v>248.71</v>
      </c>
      <c r="T1530" s="8">
        <f t="shared" si="93"/>
        <v>135.91999999999999</v>
      </c>
      <c r="U1530" s="8">
        <f t="shared" si="94"/>
        <v>112.79000000000002</v>
      </c>
      <c r="V1530" s="10">
        <f t="shared" si="95"/>
        <v>0.45350006031120588</v>
      </c>
    </row>
    <row r="1531" spans="1:22" ht="15.6" x14ac:dyDescent="0.3">
      <c r="A1531" s="3">
        <v>2059</v>
      </c>
      <c r="B1531" s="4">
        <v>46235</v>
      </c>
      <c r="C1531" s="5">
        <f>YEAR(SalesDataTable[[#This Row],[Order Date]])</f>
        <v>2026</v>
      </c>
      <c r="D1531" s="6" t="str">
        <f>"Q"&amp;ROUNDUP(MONTH(SalesDataTable[[#This Row],[Order Date]])/3,0)</f>
        <v>Q3</v>
      </c>
      <c r="E1531" s="5">
        <f>MONTH(SalesDataTable[[#This Row],[Order Date]])</f>
        <v>8</v>
      </c>
      <c r="F1531" s="6" t="str">
        <f>TEXT(SalesDataTable[[#This Row],[Order Date]],"MMM")</f>
        <v>Aug</v>
      </c>
      <c r="G1531" s="5" t="s">
        <v>31</v>
      </c>
      <c r="H1531" s="5" t="s">
        <v>32</v>
      </c>
      <c r="I1531" s="5" t="s">
        <v>39</v>
      </c>
      <c r="J1531" s="5" t="s">
        <v>33</v>
      </c>
      <c r="K1531" s="5" t="s">
        <v>24</v>
      </c>
      <c r="L1531" s="5" t="s">
        <v>42</v>
      </c>
      <c r="M1531" s="7">
        <v>1</v>
      </c>
      <c r="N1531" s="8">
        <v>50.98</v>
      </c>
      <c r="O1531" s="8">
        <f>SalesDataTable[[#This Row],[Units Sold]]*SalesDataTable[[#This Row],[Unit Price]]</f>
        <v>50.98</v>
      </c>
      <c r="P1531" s="9">
        <v>0</v>
      </c>
      <c r="Q1531" s="21">
        <f>SalesDataTable[[#This Row],[Units Sold]]*SalesDataTable[[#This Row],[Unit Price]]*SalesDataTable[[#This Row],[Discount %]]</f>
        <v>0</v>
      </c>
      <c r="R1531" s="8">
        <v>22.92</v>
      </c>
      <c r="S1531" s="8">
        <f t="shared" si="92"/>
        <v>50.98</v>
      </c>
      <c r="T1531" s="8">
        <f t="shared" si="93"/>
        <v>22.92</v>
      </c>
      <c r="U1531" s="8">
        <f t="shared" si="94"/>
        <v>28.059999999999995</v>
      </c>
      <c r="V1531" s="10">
        <f t="shared" si="95"/>
        <v>0.55041192624558644</v>
      </c>
    </row>
    <row r="1532" spans="1:22" ht="15.6" x14ac:dyDescent="0.3">
      <c r="A1532" s="3">
        <v>2519</v>
      </c>
      <c r="B1532" s="4">
        <v>46235</v>
      </c>
      <c r="C1532" s="5">
        <f>YEAR(SalesDataTable[[#This Row],[Order Date]])</f>
        <v>2026</v>
      </c>
      <c r="D1532" s="6" t="str">
        <f>"Q"&amp;ROUNDUP(MONTH(SalesDataTable[[#This Row],[Order Date]])/3,0)</f>
        <v>Q3</v>
      </c>
      <c r="E1532" s="5">
        <f>MONTH(SalesDataTable[[#This Row],[Order Date]])</f>
        <v>8</v>
      </c>
      <c r="F1532" s="6" t="str">
        <f>TEXT(SalesDataTable[[#This Row],[Order Date]],"MMM")</f>
        <v>Aug</v>
      </c>
      <c r="G1532" s="5" t="s">
        <v>31</v>
      </c>
      <c r="H1532" s="5" t="s">
        <v>32</v>
      </c>
      <c r="I1532" s="5" t="s">
        <v>22</v>
      </c>
      <c r="J1532" s="5" t="s">
        <v>23</v>
      </c>
      <c r="K1532" s="5" t="s">
        <v>29</v>
      </c>
      <c r="L1532" s="5" t="s">
        <v>30</v>
      </c>
      <c r="M1532" s="7">
        <v>2</v>
      </c>
      <c r="N1532" s="8">
        <v>91.11</v>
      </c>
      <c r="O1532" s="8">
        <f>SalesDataTable[[#This Row],[Units Sold]]*SalesDataTable[[#This Row],[Unit Price]]</f>
        <v>182.22</v>
      </c>
      <c r="P1532" s="9">
        <v>0</v>
      </c>
      <c r="Q1532" s="21">
        <f>SalesDataTable[[#This Row],[Units Sold]]*SalesDataTable[[#This Row],[Unit Price]]*SalesDataTable[[#This Row],[Discount %]]</f>
        <v>0</v>
      </c>
      <c r="R1532" s="8">
        <v>44.19</v>
      </c>
      <c r="S1532" s="8">
        <f t="shared" si="92"/>
        <v>182.22</v>
      </c>
      <c r="T1532" s="8">
        <f t="shared" si="93"/>
        <v>88.38</v>
      </c>
      <c r="U1532" s="8">
        <f t="shared" si="94"/>
        <v>93.84</v>
      </c>
      <c r="V1532" s="10">
        <f t="shared" si="95"/>
        <v>0.51498189002304906</v>
      </c>
    </row>
    <row r="1533" spans="1:22" ht="15.6" x14ac:dyDescent="0.3">
      <c r="A1533" s="3">
        <v>2644</v>
      </c>
      <c r="B1533" s="4">
        <v>46235</v>
      </c>
      <c r="C1533" s="5">
        <f>YEAR(SalesDataTable[[#This Row],[Order Date]])</f>
        <v>2026</v>
      </c>
      <c r="D1533" s="6" t="str">
        <f>"Q"&amp;ROUNDUP(MONTH(SalesDataTable[[#This Row],[Order Date]])/3,0)</f>
        <v>Q3</v>
      </c>
      <c r="E1533" s="5">
        <f>MONTH(SalesDataTable[[#This Row],[Order Date]])</f>
        <v>8</v>
      </c>
      <c r="F1533" s="6" t="str">
        <f>TEXT(SalesDataTable[[#This Row],[Order Date]],"MMM")</f>
        <v>Aug</v>
      </c>
      <c r="G1533" s="5" t="s">
        <v>20</v>
      </c>
      <c r="H1533" s="5" t="s">
        <v>21</v>
      </c>
      <c r="I1533" s="5" t="s">
        <v>48</v>
      </c>
      <c r="J1533" s="5" t="s">
        <v>23</v>
      </c>
      <c r="K1533" s="5" t="s">
        <v>34</v>
      </c>
      <c r="L1533" s="5" t="s">
        <v>35</v>
      </c>
      <c r="M1533" s="7">
        <v>3</v>
      </c>
      <c r="N1533" s="8">
        <v>35.619999999999997</v>
      </c>
      <c r="O1533" s="8">
        <f>SalesDataTable[[#This Row],[Units Sold]]*SalesDataTable[[#This Row],[Unit Price]]</f>
        <v>106.85999999999999</v>
      </c>
      <c r="P1533" s="9">
        <v>0.05</v>
      </c>
      <c r="Q1533" s="21">
        <f>SalesDataTable[[#This Row],[Units Sold]]*SalesDataTable[[#This Row],[Unit Price]]*SalesDataTable[[#This Row],[Discount %]]</f>
        <v>5.343</v>
      </c>
      <c r="R1533" s="8">
        <v>13.47</v>
      </c>
      <c r="S1533" s="8">
        <f t="shared" si="92"/>
        <v>101.51699999999998</v>
      </c>
      <c r="T1533" s="8">
        <f t="shared" si="93"/>
        <v>40.410000000000004</v>
      </c>
      <c r="U1533" s="8">
        <f t="shared" si="94"/>
        <v>61.106999999999978</v>
      </c>
      <c r="V1533" s="10">
        <f t="shared" si="95"/>
        <v>0.60193859156594454</v>
      </c>
    </row>
    <row r="1534" spans="1:22" ht="15.6" x14ac:dyDescent="0.3">
      <c r="A1534" s="3">
        <v>4141</v>
      </c>
      <c r="B1534" s="4">
        <v>46235</v>
      </c>
      <c r="C1534" s="5">
        <f>YEAR(SalesDataTable[[#This Row],[Order Date]])</f>
        <v>2026</v>
      </c>
      <c r="D1534" s="6" t="str">
        <f>"Q"&amp;ROUNDUP(MONTH(SalesDataTable[[#This Row],[Order Date]])/3,0)</f>
        <v>Q3</v>
      </c>
      <c r="E1534" s="5">
        <f>MONTH(SalesDataTable[[#This Row],[Order Date]])</f>
        <v>8</v>
      </c>
      <c r="F1534" s="6" t="str">
        <f>TEXT(SalesDataTable[[#This Row],[Order Date]],"MMM")</f>
        <v>Aug</v>
      </c>
      <c r="G1534" s="5" t="s">
        <v>40</v>
      </c>
      <c r="H1534" s="5" t="s">
        <v>67</v>
      </c>
      <c r="I1534" s="5" t="s">
        <v>22</v>
      </c>
      <c r="J1534" s="5" t="s">
        <v>33</v>
      </c>
      <c r="K1534" s="5" t="s">
        <v>29</v>
      </c>
      <c r="L1534" s="5" t="s">
        <v>30</v>
      </c>
      <c r="M1534" s="7">
        <v>1</v>
      </c>
      <c r="N1534" s="8">
        <v>91.95</v>
      </c>
      <c r="O1534" s="8">
        <f>SalesDataTable[[#This Row],[Units Sold]]*SalesDataTable[[#This Row],[Unit Price]]</f>
        <v>91.95</v>
      </c>
      <c r="P1534" s="9">
        <v>0.05</v>
      </c>
      <c r="Q1534" s="21">
        <f>SalesDataTable[[#This Row],[Units Sold]]*SalesDataTable[[#This Row],[Unit Price]]*SalesDataTable[[#This Row],[Discount %]]</f>
        <v>4.5975000000000001</v>
      </c>
      <c r="R1534" s="8">
        <v>46.47</v>
      </c>
      <c r="S1534" s="8">
        <f t="shared" si="92"/>
        <v>87.352499999999992</v>
      </c>
      <c r="T1534" s="8">
        <f t="shared" si="93"/>
        <v>46.47</v>
      </c>
      <c r="U1534" s="8">
        <f t="shared" si="94"/>
        <v>40.882499999999993</v>
      </c>
      <c r="V1534" s="10">
        <f t="shared" si="95"/>
        <v>0.46801751523997592</v>
      </c>
    </row>
    <row r="1535" spans="1:22" ht="15.6" x14ac:dyDescent="0.3">
      <c r="A1535" s="3">
        <v>4804</v>
      </c>
      <c r="B1535" s="4">
        <v>46235</v>
      </c>
      <c r="C1535" s="5">
        <f>YEAR(SalesDataTable[[#This Row],[Order Date]])</f>
        <v>2026</v>
      </c>
      <c r="D1535" s="6" t="str">
        <f>"Q"&amp;ROUNDUP(MONTH(SalesDataTable[[#This Row],[Order Date]])/3,0)</f>
        <v>Q3</v>
      </c>
      <c r="E1535" s="5">
        <f>MONTH(SalesDataTable[[#This Row],[Order Date]])</f>
        <v>8</v>
      </c>
      <c r="F1535" s="6" t="str">
        <f>TEXT(SalesDataTable[[#This Row],[Order Date]],"MMM")</f>
        <v>Aug</v>
      </c>
      <c r="G1535" s="5" t="s">
        <v>20</v>
      </c>
      <c r="H1535" s="5" t="s">
        <v>56</v>
      </c>
      <c r="I1535" s="5" t="s">
        <v>22</v>
      </c>
      <c r="J1535" s="5" t="s">
        <v>23</v>
      </c>
      <c r="K1535" s="5" t="s">
        <v>54</v>
      </c>
      <c r="L1535" s="5" t="s">
        <v>65</v>
      </c>
      <c r="M1535" s="7">
        <v>1</v>
      </c>
      <c r="N1535" s="8">
        <v>49.46</v>
      </c>
      <c r="O1535" s="8">
        <f>SalesDataTable[[#This Row],[Units Sold]]*SalesDataTable[[#This Row],[Unit Price]]</f>
        <v>49.46</v>
      </c>
      <c r="P1535" s="9">
        <v>0</v>
      </c>
      <c r="Q1535" s="21">
        <f>SalesDataTable[[#This Row],[Units Sold]]*SalesDataTable[[#This Row],[Unit Price]]*SalesDataTable[[#This Row],[Discount %]]</f>
        <v>0</v>
      </c>
      <c r="R1535" s="8">
        <v>21.47</v>
      </c>
      <c r="S1535" s="8">
        <f t="shared" si="92"/>
        <v>49.46</v>
      </c>
      <c r="T1535" s="8">
        <f t="shared" si="93"/>
        <v>21.47</v>
      </c>
      <c r="U1535" s="8">
        <f t="shared" si="94"/>
        <v>27.990000000000002</v>
      </c>
      <c r="V1535" s="10">
        <f t="shared" si="95"/>
        <v>0.5659118479579458</v>
      </c>
    </row>
    <row r="1536" spans="1:22" ht="15.6" x14ac:dyDescent="0.3">
      <c r="A1536" s="3">
        <v>5161</v>
      </c>
      <c r="B1536" s="4">
        <v>46235</v>
      </c>
      <c r="C1536" s="5">
        <f>YEAR(SalesDataTable[[#This Row],[Order Date]])</f>
        <v>2026</v>
      </c>
      <c r="D1536" s="6" t="str">
        <f>"Q"&amp;ROUNDUP(MONTH(SalesDataTable[[#This Row],[Order Date]])/3,0)</f>
        <v>Q3</v>
      </c>
      <c r="E1536" s="5">
        <f>MONTH(SalesDataTable[[#This Row],[Order Date]])</f>
        <v>8</v>
      </c>
      <c r="F1536" s="6" t="str">
        <f>TEXT(SalesDataTable[[#This Row],[Order Date]],"MMM")</f>
        <v>Aug</v>
      </c>
      <c r="G1536" s="5" t="s">
        <v>20</v>
      </c>
      <c r="H1536" s="5" t="s">
        <v>70</v>
      </c>
      <c r="I1536" s="5" t="s">
        <v>22</v>
      </c>
      <c r="J1536" s="5" t="s">
        <v>33</v>
      </c>
      <c r="K1536" s="5" t="s">
        <v>24</v>
      </c>
      <c r="L1536" s="5" t="s">
        <v>46</v>
      </c>
      <c r="M1536" s="7">
        <v>1</v>
      </c>
      <c r="N1536" s="8">
        <v>41.25</v>
      </c>
      <c r="O1536" s="8">
        <f>SalesDataTable[[#This Row],[Units Sold]]*SalesDataTable[[#This Row],[Unit Price]]</f>
        <v>41.25</v>
      </c>
      <c r="P1536" s="9">
        <v>0.05</v>
      </c>
      <c r="Q1536" s="21">
        <f>SalesDataTable[[#This Row],[Units Sold]]*SalesDataTable[[#This Row],[Unit Price]]*SalesDataTable[[#This Row],[Discount %]]</f>
        <v>2.0625</v>
      </c>
      <c r="R1536" s="8">
        <v>16.98</v>
      </c>
      <c r="S1536" s="8">
        <f t="shared" si="92"/>
        <v>39.1875</v>
      </c>
      <c r="T1536" s="8">
        <f t="shared" si="93"/>
        <v>16.98</v>
      </c>
      <c r="U1536" s="8">
        <f t="shared" si="94"/>
        <v>22.2075</v>
      </c>
      <c r="V1536" s="10">
        <f t="shared" si="95"/>
        <v>0.56669856459330148</v>
      </c>
    </row>
    <row r="1537" spans="1:22" ht="15.6" x14ac:dyDescent="0.3">
      <c r="A1537" s="3">
        <v>590</v>
      </c>
      <c r="B1537" s="4">
        <v>46236</v>
      </c>
      <c r="C1537" s="5">
        <f>YEAR(SalesDataTable[[#This Row],[Order Date]])</f>
        <v>2026</v>
      </c>
      <c r="D1537" s="6" t="str">
        <f>"Q"&amp;ROUNDUP(MONTH(SalesDataTable[[#This Row],[Order Date]])/3,0)</f>
        <v>Q3</v>
      </c>
      <c r="E1537" s="5">
        <f>MONTH(SalesDataTable[[#This Row],[Order Date]])</f>
        <v>8</v>
      </c>
      <c r="F1537" s="6" t="str">
        <f>TEXT(SalesDataTable[[#This Row],[Order Date]],"MMM")</f>
        <v>Aug</v>
      </c>
      <c r="G1537" s="5" t="s">
        <v>31</v>
      </c>
      <c r="H1537" s="5" t="s">
        <v>45</v>
      </c>
      <c r="I1537" s="5" t="s">
        <v>22</v>
      </c>
      <c r="J1537" s="5" t="s">
        <v>23</v>
      </c>
      <c r="K1537" s="5" t="s">
        <v>34</v>
      </c>
      <c r="L1537" s="5" t="s">
        <v>64</v>
      </c>
      <c r="M1537" s="7">
        <v>4</v>
      </c>
      <c r="N1537" s="8">
        <v>133.65</v>
      </c>
      <c r="O1537" s="8">
        <f>SalesDataTable[[#This Row],[Units Sold]]*SalesDataTable[[#This Row],[Unit Price]]</f>
        <v>534.6</v>
      </c>
      <c r="P1537" s="9">
        <v>0</v>
      </c>
      <c r="Q1537" s="21">
        <f>SalesDataTable[[#This Row],[Units Sold]]*SalesDataTable[[#This Row],[Unit Price]]*SalesDataTable[[#This Row],[Discount %]]</f>
        <v>0</v>
      </c>
      <c r="R1537" s="8">
        <v>66</v>
      </c>
      <c r="S1537" s="8">
        <f t="shared" si="92"/>
        <v>534.6</v>
      </c>
      <c r="T1537" s="8">
        <f t="shared" si="93"/>
        <v>264</v>
      </c>
      <c r="U1537" s="8">
        <f t="shared" si="94"/>
        <v>270.60000000000002</v>
      </c>
      <c r="V1537" s="10">
        <f t="shared" si="95"/>
        <v>0.50617283950617287</v>
      </c>
    </row>
    <row r="1538" spans="1:22" ht="15.6" x14ac:dyDescent="0.3">
      <c r="A1538" s="3">
        <v>1599</v>
      </c>
      <c r="B1538" s="4">
        <v>46236</v>
      </c>
      <c r="C1538" s="5">
        <f>YEAR(SalesDataTable[[#This Row],[Order Date]])</f>
        <v>2026</v>
      </c>
      <c r="D1538" s="6" t="str">
        <f>"Q"&amp;ROUNDUP(MONTH(SalesDataTable[[#This Row],[Order Date]])/3,0)</f>
        <v>Q3</v>
      </c>
      <c r="E1538" s="5">
        <f>MONTH(SalesDataTable[[#This Row],[Order Date]])</f>
        <v>8</v>
      </c>
      <c r="F1538" s="6" t="str">
        <f>TEXT(SalesDataTable[[#This Row],[Order Date]],"MMM")</f>
        <v>Aug</v>
      </c>
      <c r="G1538" s="5" t="s">
        <v>40</v>
      </c>
      <c r="H1538" s="5" t="s">
        <v>41</v>
      </c>
      <c r="I1538" s="5" t="s">
        <v>22</v>
      </c>
      <c r="J1538" s="5" t="s">
        <v>23</v>
      </c>
      <c r="K1538" s="5" t="s">
        <v>43</v>
      </c>
      <c r="L1538" s="5" t="s">
        <v>49</v>
      </c>
      <c r="M1538" s="7">
        <v>2</v>
      </c>
      <c r="N1538" s="8">
        <v>200.45</v>
      </c>
      <c r="O1538" s="8">
        <f>SalesDataTable[[#This Row],[Units Sold]]*SalesDataTable[[#This Row],[Unit Price]]</f>
        <v>400.9</v>
      </c>
      <c r="P1538" s="9">
        <v>0.05</v>
      </c>
      <c r="Q1538" s="21">
        <f>SalesDataTable[[#This Row],[Units Sold]]*SalesDataTable[[#This Row],[Unit Price]]*SalesDataTable[[#This Row],[Discount %]]</f>
        <v>20.045000000000002</v>
      </c>
      <c r="R1538" s="8">
        <v>105.42</v>
      </c>
      <c r="S1538" s="8">
        <f t="shared" ref="S1538:S1601" si="96">M1538*N1538*(1-P1538)</f>
        <v>380.85499999999996</v>
      </c>
      <c r="T1538" s="8">
        <f t="shared" ref="T1538:T1601" si="97">M1538*R1538</f>
        <v>210.84</v>
      </c>
      <c r="U1538" s="8">
        <f t="shared" ref="U1538:U1601" si="98">S1538-T1538</f>
        <v>170.01499999999996</v>
      </c>
      <c r="V1538" s="10">
        <f t="shared" ref="V1538:V1601" si="99">IFERROR(U1538/S1538,0)</f>
        <v>0.44640348689133652</v>
      </c>
    </row>
    <row r="1539" spans="1:22" ht="15.6" x14ac:dyDescent="0.3">
      <c r="A1539" s="3">
        <v>1665</v>
      </c>
      <c r="B1539" s="4">
        <v>46236</v>
      </c>
      <c r="C1539" s="5">
        <f>YEAR(SalesDataTable[[#This Row],[Order Date]])</f>
        <v>2026</v>
      </c>
      <c r="D1539" s="6" t="str">
        <f>"Q"&amp;ROUNDUP(MONTH(SalesDataTable[[#This Row],[Order Date]])/3,0)</f>
        <v>Q3</v>
      </c>
      <c r="E1539" s="5">
        <f>MONTH(SalesDataTable[[#This Row],[Order Date]])</f>
        <v>8</v>
      </c>
      <c r="F1539" s="6" t="str">
        <f>TEXT(SalesDataTable[[#This Row],[Order Date]],"MMM")</f>
        <v>Aug</v>
      </c>
      <c r="G1539" s="5" t="s">
        <v>20</v>
      </c>
      <c r="H1539" s="5" t="s">
        <v>21</v>
      </c>
      <c r="I1539" s="5" t="s">
        <v>48</v>
      </c>
      <c r="J1539" s="5" t="s">
        <v>23</v>
      </c>
      <c r="K1539" s="5" t="s">
        <v>24</v>
      </c>
      <c r="L1539" s="5" t="s">
        <v>42</v>
      </c>
      <c r="M1539" s="7">
        <v>2</v>
      </c>
      <c r="N1539" s="8">
        <v>51.87</v>
      </c>
      <c r="O1539" s="8">
        <f>SalesDataTable[[#This Row],[Units Sold]]*SalesDataTable[[#This Row],[Unit Price]]</f>
        <v>103.74</v>
      </c>
      <c r="P1539" s="9">
        <v>0.05</v>
      </c>
      <c r="Q1539" s="21">
        <f>SalesDataTable[[#This Row],[Units Sold]]*SalesDataTable[[#This Row],[Unit Price]]*SalesDataTable[[#This Row],[Discount %]]</f>
        <v>5.1870000000000003</v>
      </c>
      <c r="R1539" s="8">
        <v>21.98</v>
      </c>
      <c r="S1539" s="8">
        <f t="shared" si="96"/>
        <v>98.552999999999997</v>
      </c>
      <c r="T1539" s="8">
        <f t="shared" si="97"/>
        <v>43.96</v>
      </c>
      <c r="U1539" s="8">
        <f t="shared" si="98"/>
        <v>54.592999999999996</v>
      </c>
      <c r="V1539" s="10">
        <f t="shared" si="99"/>
        <v>0.55394559272675614</v>
      </c>
    </row>
    <row r="1540" spans="1:22" ht="15.6" x14ac:dyDescent="0.3">
      <c r="A1540" s="3">
        <v>2409</v>
      </c>
      <c r="B1540" s="4">
        <v>46236</v>
      </c>
      <c r="C1540" s="5">
        <f>YEAR(SalesDataTable[[#This Row],[Order Date]])</f>
        <v>2026</v>
      </c>
      <c r="D1540" s="6" t="str">
        <f>"Q"&amp;ROUNDUP(MONTH(SalesDataTable[[#This Row],[Order Date]])/3,0)</f>
        <v>Q3</v>
      </c>
      <c r="E1540" s="5">
        <f>MONTH(SalesDataTable[[#This Row],[Order Date]])</f>
        <v>8</v>
      </c>
      <c r="F1540" s="6" t="str">
        <f>TEXT(SalesDataTable[[#This Row],[Order Date]],"MMM")</f>
        <v>Aug</v>
      </c>
      <c r="G1540" s="5" t="s">
        <v>40</v>
      </c>
      <c r="H1540" s="5" t="s">
        <v>67</v>
      </c>
      <c r="I1540" s="5" t="s">
        <v>22</v>
      </c>
      <c r="J1540" s="5" t="s">
        <v>23</v>
      </c>
      <c r="K1540" s="5" t="s">
        <v>43</v>
      </c>
      <c r="L1540" s="5" t="s">
        <v>60</v>
      </c>
      <c r="M1540" s="7">
        <v>1</v>
      </c>
      <c r="N1540" s="8">
        <v>83.6</v>
      </c>
      <c r="O1540" s="8">
        <f>SalesDataTable[[#This Row],[Units Sold]]*SalesDataTable[[#This Row],[Unit Price]]</f>
        <v>83.6</v>
      </c>
      <c r="P1540" s="9">
        <v>0.05</v>
      </c>
      <c r="Q1540" s="21">
        <f>SalesDataTable[[#This Row],[Units Sold]]*SalesDataTable[[#This Row],[Unit Price]]*SalesDataTable[[#This Row],[Discount %]]</f>
        <v>4.18</v>
      </c>
      <c r="R1540" s="8">
        <v>38.51</v>
      </c>
      <c r="S1540" s="8">
        <f t="shared" si="96"/>
        <v>79.419999999999987</v>
      </c>
      <c r="T1540" s="8">
        <f t="shared" si="97"/>
        <v>38.51</v>
      </c>
      <c r="U1540" s="8">
        <f t="shared" si="98"/>
        <v>40.909999999999989</v>
      </c>
      <c r="V1540" s="10">
        <f t="shared" si="99"/>
        <v>0.51510954419541677</v>
      </c>
    </row>
    <row r="1541" spans="1:22" ht="15.6" x14ac:dyDescent="0.3">
      <c r="A1541" s="3">
        <v>2936</v>
      </c>
      <c r="B1541" s="4">
        <v>46236</v>
      </c>
      <c r="C1541" s="5">
        <f>YEAR(SalesDataTable[[#This Row],[Order Date]])</f>
        <v>2026</v>
      </c>
      <c r="D1541" s="6" t="str">
        <f>"Q"&amp;ROUNDUP(MONTH(SalesDataTable[[#This Row],[Order Date]])/3,0)</f>
        <v>Q3</v>
      </c>
      <c r="E1541" s="5">
        <f>MONTH(SalesDataTable[[#This Row],[Order Date]])</f>
        <v>8</v>
      </c>
      <c r="F1541" s="6" t="str">
        <f>TEXT(SalesDataTable[[#This Row],[Order Date]],"MMM")</f>
        <v>Aug</v>
      </c>
      <c r="G1541" s="5" t="s">
        <v>31</v>
      </c>
      <c r="H1541" s="5" t="s">
        <v>72</v>
      </c>
      <c r="I1541" s="5" t="s">
        <v>22</v>
      </c>
      <c r="J1541" s="5" t="s">
        <v>33</v>
      </c>
      <c r="K1541" s="5" t="s">
        <v>34</v>
      </c>
      <c r="L1541" s="5" t="s">
        <v>35</v>
      </c>
      <c r="M1541" s="7">
        <v>1</v>
      </c>
      <c r="N1541" s="8">
        <v>35.74</v>
      </c>
      <c r="O1541" s="8">
        <f>SalesDataTable[[#This Row],[Units Sold]]*SalesDataTable[[#This Row],[Unit Price]]</f>
        <v>35.74</v>
      </c>
      <c r="P1541" s="9">
        <v>0</v>
      </c>
      <c r="Q1541" s="21">
        <f>SalesDataTable[[#This Row],[Units Sold]]*SalesDataTable[[#This Row],[Unit Price]]*SalesDataTable[[#This Row],[Discount %]]</f>
        <v>0</v>
      </c>
      <c r="R1541" s="8">
        <v>13.49</v>
      </c>
      <c r="S1541" s="8">
        <f t="shared" si="96"/>
        <v>35.74</v>
      </c>
      <c r="T1541" s="8">
        <f t="shared" si="97"/>
        <v>13.49</v>
      </c>
      <c r="U1541" s="8">
        <f t="shared" si="98"/>
        <v>22.25</v>
      </c>
      <c r="V1541" s="10">
        <f t="shared" si="99"/>
        <v>0.62255176273083379</v>
      </c>
    </row>
    <row r="1542" spans="1:22" ht="15.6" x14ac:dyDescent="0.3">
      <c r="A1542" s="3">
        <v>3397</v>
      </c>
      <c r="B1542" s="4">
        <v>46236</v>
      </c>
      <c r="C1542" s="5">
        <f>YEAR(SalesDataTable[[#This Row],[Order Date]])</f>
        <v>2026</v>
      </c>
      <c r="D1542" s="6" t="str">
        <f>"Q"&amp;ROUNDUP(MONTH(SalesDataTable[[#This Row],[Order Date]])/3,0)</f>
        <v>Q3</v>
      </c>
      <c r="E1542" s="5">
        <f>MONTH(SalesDataTable[[#This Row],[Order Date]])</f>
        <v>8</v>
      </c>
      <c r="F1542" s="6" t="str">
        <f>TEXT(SalesDataTable[[#This Row],[Order Date]],"MMM")</f>
        <v>Aug</v>
      </c>
      <c r="G1542" s="5" t="s">
        <v>40</v>
      </c>
      <c r="H1542" s="5" t="s">
        <v>41</v>
      </c>
      <c r="I1542" s="5" t="s">
        <v>22</v>
      </c>
      <c r="J1542" s="5" t="s">
        <v>23</v>
      </c>
      <c r="K1542" s="5" t="s">
        <v>24</v>
      </c>
      <c r="L1542" s="5" t="s">
        <v>25</v>
      </c>
      <c r="M1542" s="7">
        <v>1</v>
      </c>
      <c r="N1542" s="8">
        <v>79.849999999999994</v>
      </c>
      <c r="O1542" s="8">
        <f>SalesDataTable[[#This Row],[Units Sold]]*SalesDataTable[[#This Row],[Unit Price]]</f>
        <v>79.849999999999994</v>
      </c>
      <c r="P1542" s="9">
        <v>0.1</v>
      </c>
      <c r="Q1542" s="21">
        <f>SalesDataTable[[#This Row],[Units Sold]]*SalesDataTable[[#This Row],[Unit Price]]*SalesDataTable[[#This Row],[Discount %]]</f>
        <v>7.9849999999999994</v>
      </c>
      <c r="R1542" s="8">
        <v>43.11</v>
      </c>
      <c r="S1542" s="8">
        <f t="shared" si="96"/>
        <v>71.864999999999995</v>
      </c>
      <c r="T1542" s="8">
        <f t="shared" si="97"/>
        <v>43.11</v>
      </c>
      <c r="U1542" s="8">
        <f t="shared" si="98"/>
        <v>28.754999999999995</v>
      </c>
      <c r="V1542" s="10">
        <f t="shared" si="99"/>
        <v>0.40012523481527862</v>
      </c>
    </row>
    <row r="1543" spans="1:22" ht="15.6" x14ac:dyDescent="0.3">
      <c r="A1543" s="3">
        <v>4556</v>
      </c>
      <c r="B1543" s="4">
        <v>46236</v>
      </c>
      <c r="C1543" s="5">
        <f>YEAR(SalesDataTable[[#This Row],[Order Date]])</f>
        <v>2026</v>
      </c>
      <c r="D1543" s="6" t="str">
        <f>"Q"&amp;ROUNDUP(MONTH(SalesDataTable[[#This Row],[Order Date]])/3,0)</f>
        <v>Q3</v>
      </c>
      <c r="E1543" s="5">
        <f>MONTH(SalesDataTable[[#This Row],[Order Date]])</f>
        <v>8</v>
      </c>
      <c r="F1543" s="6" t="str">
        <f>TEXT(SalesDataTable[[#This Row],[Order Date]],"MMM")</f>
        <v>Aug</v>
      </c>
      <c r="G1543" s="5" t="s">
        <v>20</v>
      </c>
      <c r="H1543" s="5" t="s">
        <v>70</v>
      </c>
      <c r="I1543" s="5" t="s">
        <v>22</v>
      </c>
      <c r="J1543" s="5" t="s">
        <v>23</v>
      </c>
      <c r="K1543" s="5" t="s">
        <v>34</v>
      </c>
      <c r="L1543" s="5" t="s">
        <v>52</v>
      </c>
      <c r="M1543" s="7">
        <v>2</v>
      </c>
      <c r="N1543" s="8">
        <v>46.44</v>
      </c>
      <c r="O1543" s="8">
        <f>SalesDataTable[[#This Row],[Units Sold]]*SalesDataTable[[#This Row],[Unit Price]]</f>
        <v>92.88</v>
      </c>
      <c r="P1543" s="9">
        <v>0</v>
      </c>
      <c r="Q1543" s="21">
        <f>SalesDataTable[[#This Row],[Units Sold]]*SalesDataTable[[#This Row],[Unit Price]]*SalesDataTable[[#This Row],[Discount %]]</f>
        <v>0</v>
      </c>
      <c r="R1543" s="8">
        <v>18.489999999999998</v>
      </c>
      <c r="S1543" s="8">
        <f t="shared" si="96"/>
        <v>92.88</v>
      </c>
      <c r="T1543" s="8">
        <f t="shared" si="97"/>
        <v>36.979999999999997</v>
      </c>
      <c r="U1543" s="8">
        <f t="shared" si="98"/>
        <v>55.9</v>
      </c>
      <c r="V1543" s="10">
        <f t="shared" si="99"/>
        <v>0.60185185185185186</v>
      </c>
    </row>
    <row r="1544" spans="1:22" ht="15.6" x14ac:dyDescent="0.3">
      <c r="A1544" s="3">
        <v>4614</v>
      </c>
      <c r="B1544" s="4">
        <v>46236</v>
      </c>
      <c r="C1544" s="5">
        <f>YEAR(SalesDataTable[[#This Row],[Order Date]])</f>
        <v>2026</v>
      </c>
      <c r="D1544" s="6" t="str">
        <f>"Q"&amp;ROUNDUP(MONTH(SalesDataTable[[#This Row],[Order Date]])/3,0)</f>
        <v>Q3</v>
      </c>
      <c r="E1544" s="5">
        <f>MONTH(SalesDataTable[[#This Row],[Order Date]])</f>
        <v>8</v>
      </c>
      <c r="F1544" s="6" t="str">
        <f>TEXT(SalesDataTable[[#This Row],[Order Date]],"MMM")</f>
        <v>Aug</v>
      </c>
      <c r="G1544" s="5" t="s">
        <v>40</v>
      </c>
      <c r="H1544" s="5" t="s">
        <v>53</v>
      </c>
      <c r="I1544" s="5" t="s">
        <v>39</v>
      </c>
      <c r="J1544" s="5" t="s">
        <v>23</v>
      </c>
      <c r="K1544" s="5" t="s">
        <v>24</v>
      </c>
      <c r="L1544" s="5" t="s">
        <v>42</v>
      </c>
      <c r="M1544" s="7">
        <v>2</v>
      </c>
      <c r="N1544" s="8">
        <v>50.44</v>
      </c>
      <c r="O1544" s="8">
        <f>SalesDataTable[[#This Row],[Units Sold]]*SalesDataTable[[#This Row],[Unit Price]]</f>
        <v>100.88</v>
      </c>
      <c r="P1544" s="9">
        <v>0</v>
      </c>
      <c r="Q1544" s="21">
        <f>SalesDataTable[[#This Row],[Units Sold]]*SalesDataTable[[#This Row],[Unit Price]]*SalesDataTable[[#This Row],[Discount %]]</f>
        <v>0</v>
      </c>
      <c r="R1544" s="8">
        <v>22.99</v>
      </c>
      <c r="S1544" s="8">
        <f t="shared" si="96"/>
        <v>100.88</v>
      </c>
      <c r="T1544" s="8">
        <f t="shared" si="97"/>
        <v>45.98</v>
      </c>
      <c r="U1544" s="8">
        <f t="shared" si="98"/>
        <v>54.9</v>
      </c>
      <c r="V1544" s="10">
        <f t="shared" si="99"/>
        <v>0.54421094369547984</v>
      </c>
    </row>
    <row r="1545" spans="1:22" ht="15.6" x14ac:dyDescent="0.3">
      <c r="A1545" s="3">
        <v>4999</v>
      </c>
      <c r="B1545" s="4">
        <v>46236</v>
      </c>
      <c r="C1545" s="5">
        <f>YEAR(SalesDataTable[[#This Row],[Order Date]])</f>
        <v>2026</v>
      </c>
      <c r="D1545" s="6" t="str">
        <f>"Q"&amp;ROUNDUP(MONTH(SalesDataTable[[#This Row],[Order Date]])/3,0)</f>
        <v>Q3</v>
      </c>
      <c r="E1545" s="5">
        <f>MONTH(SalesDataTable[[#This Row],[Order Date]])</f>
        <v>8</v>
      </c>
      <c r="F1545" s="6" t="str">
        <f>TEXT(SalesDataTable[[#This Row],[Order Date]],"MMM")</f>
        <v>Aug</v>
      </c>
      <c r="G1545" s="5" t="s">
        <v>40</v>
      </c>
      <c r="H1545" s="5" t="s">
        <v>53</v>
      </c>
      <c r="I1545" s="5" t="s">
        <v>22</v>
      </c>
      <c r="J1545" s="5" t="s">
        <v>23</v>
      </c>
      <c r="K1545" s="5" t="s">
        <v>24</v>
      </c>
      <c r="L1545" s="5" t="s">
        <v>25</v>
      </c>
      <c r="M1545" s="7">
        <v>2</v>
      </c>
      <c r="N1545" s="8">
        <v>81.38</v>
      </c>
      <c r="O1545" s="8">
        <f>SalesDataTable[[#This Row],[Units Sold]]*SalesDataTable[[#This Row],[Unit Price]]</f>
        <v>162.76</v>
      </c>
      <c r="P1545" s="9">
        <v>0</v>
      </c>
      <c r="Q1545" s="21">
        <f>SalesDataTable[[#This Row],[Units Sold]]*SalesDataTable[[#This Row],[Unit Price]]*SalesDataTable[[#This Row],[Discount %]]</f>
        <v>0</v>
      </c>
      <c r="R1545" s="8">
        <v>42.19</v>
      </c>
      <c r="S1545" s="8">
        <f t="shared" si="96"/>
        <v>162.76</v>
      </c>
      <c r="T1545" s="8">
        <f t="shared" si="97"/>
        <v>84.38</v>
      </c>
      <c r="U1545" s="8">
        <f t="shared" si="98"/>
        <v>78.38</v>
      </c>
      <c r="V1545" s="10">
        <f t="shared" si="99"/>
        <v>0.4815679528139592</v>
      </c>
    </row>
    <row r="1546" spans="1:22" ht="15.6" x14ac:dyDescent="0.3">
      <c r="A1546" s="3">
        <v>207</v>
      </c>
      <c r="B1546" s="4">
        <v>46237</v>
      </c>
      <c r="C1546" s="5">
        <f>YEAR(SalesDataTable[[#This Row],[Order Date]])</f>
        <v>2026</v>
      </c>
      <c r="D1546" s="6" t="str">
        <f>"Q"&amp;ROUNDUP(MONTH(SalesDataTable[[#This Row],[Order Date]])/3,0)</f>
        <v>Q3</v>
      </c>
      <c r="E1546" s="5">
        <f>MONTH(SalesDataTable[[#This Row],[Order Date]])</f>
        <v>8</v>
      </c>
      <c r="F1546" s="6" t="str">
        <f>TEXT(SalesDataTable[[#This Row],[Order Date]],"MMM")</f>
        <v>Aug</v>
      </c>
      <c r="G1546" s="5" t="s">
        <v>31</v>
      </c>
      <c r="H1546" s="5" t="s">
        <v>72</v>
      </c>
      <c r="I1546" s="5" t="s">
        <v>22</v>
      </c>
      <c r="J1546" s="5" t="s">
        <v>23</v>
      </c>
      <c r="K1546" s="5" t="s">
        <v>54</v>
      </c>
      <c r="L1546" s="5" t="s">
        <v>55</v>
      </c>
      <c r="M1546" s="7">
        <v>1</v>
      </c>
      <c r="N1546" s="8">
        <v>41.3</v>
      </c>
      <c r="O1546" s="8">
        <f>SalesDataTable[[#This Row],[Units Sold]]*SalesDataTable[[#This Row],[Unit Price]]</f>
        <v>41.3</v>
      </c>
      <c r="P1546" s="9">
        <v>0</v>
      </c>
      <c r="Q1546" s="21">
        <f>SalesDataTable[[#This Row],[Units Sold]]*SalesDataTable[[#This Row],[Unit Price]]*SalesDataTable[[#This Row],[Discount %]]</f>
        <v>0</v>
      </c>
      <c r="R1546" s="8">
        <v>14.52</v>
      </c>
      <c r="S1546" s="8">
        <f t="shared" si="96"/>
        <v>41.3</v>
      </c>
      <c r="T1546" s="8">
        <f t="shared" si="97"/>
        <v>14.52</v>
      </c>
      <c r="U1546" s="8">
        <f t="shared" si="98"/>
        <v>26.779999999999998</v>
      </c>
      <c r="V1546" s="10">
        <f t="shared" si="99"/>
        <v>0.64842615012106541</v>
      </c>
    </row>
    <row r="1547" spans="1:22" ht="15.6" x14ac:dyDescent="0.3">
      <c r="A1547" s="3">
        <v>295</v>
      </c>
      <c r="B1547" s="4">
        <v>46237</v>
      </c>
      <c r="C1547" s="5">
        <f>YEAR(SalesDataTable[[#This Row],[Order Date]])</f>
        <v>2026</v>
      </c>
      <c r="D1547" s="6" t="str">
        <f>"Q"&amp;ROUNDUP(MONTH(SalesDataTable[[#This Row],[Order Date]])/3,0)</f>
        <v>Q3</v>
      </c>
      <c r="E1547" s="5">
        <f>MONTH(SalesDataTable[[#This Row],[Order Date]])</f>
        <v>8</v>
      </c>
      <c r="F1547" s="6" t="str">
        <f>TEXT(SalesDataTable[[#This Row],[Order Date]],"MMM")</f>
        <v>Aug</v>
      </c>
      <c r="G1547" s="5" t="s">
        <v>40</v>
      </c>
      <c r="H1547" s="5" t="s">
        <v>53</v>
      </c>
      <c r="I1547" s="5" t="s">
        <v>48</v>
      </c>
      <c r="J1547" s="5" t="s">
        <v>23</v>
      </c>
      <c r="K1547" s="5" t="s">
        <v>34</v>
      </c>
      <c r="L1547" s="5" t="s">
        <v>35</v>
      </c>
      <c r="M1547" s="7">
        <v>2</v>
      </c>
      <c r="N1547" s="8">
        <v>36.15</v>
      </c>
      <c r="O1547" s="8">
        <f>SalesDataTable[[#This Row],[Units Sold]]*SalesDataTable[[#This Row],[Unit Price]]</f>
        <v>72.3</v>
      </c>
      <c r="P1547" s="9">
        <v>0.1</v>
      </c>
      <c r="Q1547" s="21">
        <f>SalesDataTable[[#This Row],[Units Sold]]*SalesDataTable[[#This Row],[Unit Price]]*SalesDataTable[[#This Row],[Discount %]]</f>
        <v>7.23</v>
      </c>
      <c r="R1547" s="8">
        <v>13.19</v>
      </c>
      <c r="S1547" s="8">
        <f t="shared" si="96"/>
        <v>65.069999999999993</v>
      </c>
      <c r="T1547" s="8">
        <f t="shared" si="97"/>
        <v>26.38</v>
      </c>
      <c r="U1547" s="8">
        <f t="shared" si="98"/>
        <v>38.69</v>
      </c>
      <c r="V1547" s="10">
        <f t="shared" si="99"/>
        <v>0.59459044106347014</v>
      </c>
    </row>
    <row r="1548" spans="1:22" ht="15.6" x14ac:dyDescent="0.3">
      <c r="A1548" s="3">
        <v>657</v>
      </c>
      <c r="B1548" s="4">
        <v>46237</v>
      </c>
      <c r="C1548" s="5">
        <f>YEAR(SalesDataTable[[#This Row],[Order Date]])</f>
        <v>2026</v>
      </c>
      <c r="D1548" s="6" t="str">
        <f>"Q"&amp;ROUNDUP(MONTH(SalesDataTable[[#This Row],[Order Date]])/3,0)</f>
        <v>Q3</v>
      </c>
      <c r="E1548" s="5">
        <f>MONTH(SalesDataTable[[#This Row],[Order Date]])</f>
        <v>8</v>
      </c>
      <c r="F1548" s="6" t="str">
        <f>TEXT(SalesDataTable[[#This Row],[Order Date]],"MMM")</f>
        <v>Aug</v>
      </c>
      <c r="G1548" s="5" t="s">
        <v>26</v>
      </c>
      <c r="H1548" s="5" t="s">
        <v>63</v>
      </c>
      <c r="I1548" s="5" t="s">
        <v>22</v>
      </c>
      <c r="J1548" s="5" t="s">
        <v>23</v>
      </c>
      <c r="K1548" s="5" t="s">
        <v>34</v>
      </c>
      <c r="L1548" s="5" t="s">
        <v>64</v>
      </c>
      <c r="M1548" s="7">
        <v>3</v>
      </c>
      <c r="N1548" s="8">
        <v>132.59</v>
      </c>
      <c r="O1548" s="8">
        <f>SalesDataTable[[#This Row],[Units Sold]]*SalesDataTable[[#This Row],[Unit Price]]</f>
        <v>397.77</v>
      </c>
      <c r="P1548" s="9">
        <v>0.1</v>
      </c>
      <c r="Q1548" s="21">
        <f>SalesDataTable[[#This Row],[Units Sold]]*SalesDataTable[[#This Row],[Unit Price]]*SalesDataTable[[#This Row],[Discount %]]</f>
        <v>39.777000000000001</v>
      </c>
      <c r="R1548" s="8">
        <v>66.040000000000006</v>
      </c>
      <c r="S1548" s="8">
        <f t="shared" si="96"/>
        <v>357.99299999999999</v>
      </c>
      <c r="T1548" s="8">
        <f t="shared" si="97"/>
        <v>198.12</v>
      </c>
      <c r="U1548" s="8">
        <f t="shared" si="98"/>
        <v>159.87299999999999</v>
      </c>
      <c r="V1548" s="10">
        <f t="shared" si="99"/>
        <v>0.44658135773604507</v>
      </c>
    </row>
    <row r="1549" spans="1:22" ht="15.6" x14ac:dyDescent="0.3">
      <c r="A1549" s="3">
        <v>694</v>
      </c>
      <c r="B1549" s="4">
        <v>46237</v>
      </c>
      <c r="C1549" s="5">
        <f>YEAR(SalesDataTable[[#This Row],[Order Date]])</f>
        <v>2026</v>
      </c>
      <c r="D1549" s="6" t="str">
        <f>"Q"&amp;ROUNDUP(MONTH(SalesDataTable[[#This Row],[Order Date]])/3,0)</f>
        <v>Q3</v>
      </c>
      <c r="E1549" s="5">
        <f>MONTH(SalesDataTable[[#This Row],[Order Date]])</f>
        <v>8</v>
      </c>
      <c r="F1549" s="6" t="str">
        <f>TEXT(SalesDataTable[[#This Row],[Order Date]],"MMM")</f>
        <v>Aug</v>
      </c>
      <c r="G1549" s="5" t="s">
        <v>31</v>
      </c>
      <c r="H1549" s="5" t="s">
        <v>38</v>
      </c>
      <c r="I1549" s="5" t="s">
        <v>22</v>
      </c>
      <c r="J1549" s="5" t="s">
        <v>33</v>
      </c>
      <c r="K1549" s="5" t="s">
        <v>29</v>
      </c>
      <c r="L1549" s="5" t="s">
        <v>37</v>
      </c>
      <c r="M1549" s="7">
        <v>3</v>
      </c>
      <c r="N1549" s="8">
        <v>144</v>
      </c>
      <c r="O1549" s="8">
        <f>SalesDataTable[[#This Row],[Units Sold]]*SalesDataTable[[#This Row],[Unit Price]]</f>
        <v>432</v>
      </c>
      <c r="P1549" s="9">
        <v>0</v>
      </c>
      <c r="Q1549" s="21">
        <f>SalesDataTable[[#This Row],[Units Sold]]*SalesDataTable[[#This Row],[Unit Price]]*SalesDataTable[[#This Row],[Discount %]]</f>
        <v>0</v>
      </c>
      <c r="R1549" s="8">
        <v>78.89</v>
      </c>
      <c r="S1549" s="8">
        <f t="shared" si="96"/>
        <v>432</v>
      </c>
      <c r="T1549" s="8">
        <f t="shared" si="97"/>
        <v>236.67000000000002</v>
      </c>
      <c r="U1549" s="8">
        <f t="shared" si="98"/>
        <v>195.32999999999998</v>
      </c>
      <c r="V1549" s="10">
        <f t="shared" si="99"/>
        <v>0.45215277777777774</v>
      </c>
    </row>
    <row r="1550" spans="1:22" ht="15.6" x14ac:dyDescent="0.3">
      <c r="A1550" s="3">
        <v>1187</v>
      </c>
      <c r="B1550" s="4">
        <v>46237</v>
      </c>
      <c r="C1550" s="5">
        <f>YEAR(SalesDataTable[[#This Row],[Order Date]])</f>
        <v>2026</v>
      </c>
      <c r="D1550" s="6" t="str">
        <f>"Q"&amp;ROUNDUP(MONTH(SalesDataTable[[#This Row],[Order Date]])/3,0)</f>
        <v>Q3</v>
      </c>
      <c r="E1550" s="5">
        <f>MONTH(SalesDataTable[[#This Row],[Order Date]])</f>
        <v>8</v>
      </c>
      <c r="F1550" s="6" t="str">
        <f>TEXT(SalesDataTable[[#This Row],[Order Date]],"MMM")</f>
        <v>Aug</v>
      </c>
      <c r="G1550" s="5" t="s">
        <v>20</v>
      </c>
      <c r="H1550" s="5" t="s">
        <v>21</v>
      </c>
      <c r="I1550" s="5" t="s">
        <v>22</v>
      </c>
      <c r="J1550" s="5" t="s">
        <v>23</v>
      </c>
      <c r="K1550" s="5" t="s">
        <v>34</v>
      </c>
      <c r="L1550" s="5" t="s">
        <v>52</v>
      </c>
      <c r="M1550" s="7">
        <v>2</v>
      </c>
      <c r="N1550" s="8">
        <v>45.45</v>
      </c>
      <c r="O1550" s="8">
        <f>SalesDataTable[[#This Row],[Units Sold]]*SalesDataTable[[#This Row],[Unit Price]]</f>
        <v>90.9</v>
      </c>
      <c r="P1550" s="9">
        <v>0.05</v>
      </c>
      <c r="Q1550" s="21">
        <f>SalesDataTable[[#This Row],[Units Sold]]*SalesDataTable[[#This Row],[Unit Price]]*SalesDataTable[[#This Row],[Discount %]]</f>
        <v>4.5450000000000008</v>
      </c>
      <c r="R1550" s="8">
        <v>18.829999999999998</v>
      </c>
      <c r="S1550" s="8">
        <f t="shared" si="96"/>
        <v>86.355000000000004</v>
      </c>
      <c r="T1550" s="8">
        <f t="shared" si="97"/>
        <v>37.659999999999997</v>
      </c>
      <c r="U1550" s="8">
        <f t="shared" si="98"/>
        <v>48.695000000000007</v>
      </c>
      <c r="V1550" s="10">
        <f t="shared" si="99"/>
        <v>0.56389323142840608</v>
      </c>
    </row>
    <row r="1551" spans="1:22" ht="15.6" x14ac:dyDescent="0.3">
      <c r="A1551" s="3">
        <v>1915</v>
      </c>
      <c r="B1551" s="4">
        <v>46237</v>
      </c>
      <c r="C1551" s="5">
        <f>YEAR(SalesDataTable[[#This Row],[Order Date]])</f>
        <v>2026</v>
      </c>
      <c r="D1551" s="6" t="str">
        <f>"Q"&amp;ROUNDUP(MONTH(SalesDataTable[[#This Row],[Order Date]])/3,0)</f>
        <v>Q3</v>
      </c>
      <c r="E1551" s="5">
        <f>MONTH(SalesDataTable[[#This Row],[Order Date]])</f>
        <v>8</v>
      </c>
      <c r="F1551" s="6" t="str">
        <f>TEXT(SalesDataTable[[#This Row],[Order Date]],"MMM")</f>
        <v>Aug</v>
      </c>
      <c r="G1551" s="5" t="s">
        <v>26</v>
      </c>
      <c r="H1551" s="5" t="s">
        <v>47</v>
      </c>
      <c r="I1551" s="5" t="s">
        <v>22</v>
      </c>
      <c r="J1551" s="5" t="s">
        <v>23</v>
      </c>
      <c r="K1551" s="5" t="s">
        <v>24</v>
      </c>
      <c r="L1551" s="5" t="s">
        <v>46</v>
      </c>
      <c r="M1551" s="7">
        <v>1</v>
      </c>
      <c r="N1551" s="8">
        <v>41.16</v>
      </c>
      <c r="O1551" s="8">
        <f>SalesDataTable[[#This Row],[Units Sold]]*SalesDataTable[[#This Row],[Unit Price]]</f>
        <v>41.16</v>
      </c>
      <c r="P1551" s="9">
        <v>0.05</v>
      </c>
      <c r="Q1551" s="21">
        <f>SalesDataTable[[#This Row],[Units Sold]]*SalesDataTable[[#This Row],[Unit Price]]*SalesDataTable[[#This Row],[Discount %]]</f>
        <v>2.0579999999999998</v>
      </c>
      <c r="R1551" s="8">
        <v>16.66</v>
      </c>
      <c r="S1551" s="8">
        <f t="shared" si="96"/>
        <v>39.101999999999997</v>
      </c>
      <c r="T1551" s="8">
        <f t="shared" si="97"/>
        <v>16.66</v>
      </c>
      <c r="U1551" s="8">
        <f t="shared" si="98"/>
        <v>22.441999999999997</v>
      </c>
      <c r="V1551" s="10">
        <f t="shared" si="99"/>
        <v>0.57393483709273174</v>
      </c>
    </row>
    <row r="1552" spans="1:22" ht="15.6" x14ac:dyDescent="0.3">
      <c r="A1552" s="3">
        <v>2156</v>
      </c>
      <c r="B1552" s="4">
        <v>46237</v>
      </c>
      <c r="C1552" s="5">
        <f>YEAR(SalesDataTable[[#This Row],[Order Date]])</f>
        <v>2026</v>
      </c>
      <c r="D1552" s="6" t="str">
        <f>"Q"&amp;ROUNDUP(MONTH(SalesDataTable[[#This Row],[Order Date]])/3,0)</f>
        <v>Q3</v>
      </c>
      <c r="E1552" s="5">
        <f>MONTH(SalesDataTable[[#This Row],[Order Date]])</f>
        <v>8</v>
      </c>
      <c r="F1552" s="6" t="str">
        <f>TEXT(SalesDataTable[[#This Row],[Order Date]],"MMM")</f>
        <v>Aug</v>
      </c>
      <c r="G1552" s="5" t="s">
        <v>20</v>
      </c>
      <c r="H1552" s="5" t="s">
        <v>21</v>
      </c>
      <c r="I1552" s="5" t="s">
        <v>39</v>
      </c>
      <c r="J1552" s="5" t="s">
        <v>23</v>
      </c>
      <c r="K1552" s="5" t="s">
        <v>34</v>
      </c>
      <c r="L1552" s="5" t="s">
        <v>68</v>
      </c>
      <c r="M1552" s="7">
        <v>1</v>
      </c>
      <c r="N1552" s="8">
        <v>162.78</v>
      </c>
      <c r="O1552" s="8">
        <f>SalesDataTable[[#This Row],[Units Sold]]*SalesDataTable[[#This Row],[Unit Price]]</f>
        <v>162.78</v>
      </c>
      <c r="P1552" s="9">
        <v>0</v>
      </c>
      <c r="Q1552" s="21">
        <f>SalesDataTable[[#This Row],[Units Sold]]*SalesDataTable[[#This Row],[Unit Price]]*SalesDataTable[[#This Row],[Discount %]]</f>
        <v>0</v>
      </c>
      <c r="R1552" s="8">
        <v>85.08</v>
      </c>
      <c r="S1552" s="8">
        <f t="shared" si="96"/>
        <v>162.78</v>
      </c>
      <c r="T1552" s="8">
        <f t="shared" si="97"/>
        <v>85.08</v>
      </c>
      <c r="U1552" s="8">
        <f t="shared" si="98"/>
        <v>77.7</v>
      </c>
      <c r="V1552" s="10">
        <f t="shared" si="99"/>
        <v>0.47733136748986366</v>
      </c>
    </row>
    <row r="1553" spans="1:22" ht="15.6" x14ac:dyDescent="0.3">
      <c r="A1553" s="3">
        <v>2539</v>
      </c>
      <c r="B1553" s="4">
        <v>46237</v>
      </c>
      <c r="C1553" s="5">
        <f>YEAR(SalesDataTable[[#This Row],[Order Date]])</f>
        <v>2026</v>
      </c>
      <c r="D1553" s="6" t="str">
        <f>"Q"&amp;ROUNDUP(MONTH(SalesDataTable[[#This Row],[Order Date]])/3,0)</f>
        <v>Q3</v>
      </c>
      <c r="E1553" s="5">
        <f>MONTH(SalesDataTable[[#This Row],[Order Date]])</f>
        <v>8</v>
      </c>
      <c r="F1553" s="6" t="str">
        <f>TEXT(SalesDataTable[[#This Row],[Order Date]],"MMM")</f>
        <v>Aug</v>
      </c>
      <c r="G1553" s="5" t="s">
        <v>31</v>
      </c>
      <c r="H1553" s="5" t="s">
        <v>72</v>
      </c>
      <c r="I1553" s="5" t="s">
        <v>39</v>
      </c>
      <c r="J1553" s="5" t="s">
        <v>33</v>
      </c>
      <c r="K1553" s="5" t="s">
        <v>24</v>
      </c>
      <c r="L1553" s="5" t="s">
        <v>25</v>
      </c>
      <c r="M1553" s="7">
        <v>1</v>
      </c>
      <c r="N1553" s="8">
        <v>80.040000000000006</v>
      </c>
      <c r="O1553" s="8">
        <f>SalesDataTable[[#This Row],[Units Sold]]*SalesDataTable[[#This Row],[Unit Price]]</f>
        <v>80.040000000000006</v>
      </c>
      <c r="P1553" s="9">
        <v>0.1</v>
      </c>
      <c r="Q1553" s="21">
        <f>SalesDataTable[[#This Row],[Units Sold]]*SalesDataTable[[#This Row],[Unit Price]]*SalesDataTable[[#This Row],[Discount %]]</f>
        <v>8.0040000000000013</v>
      </c>
      <c r="R1553" s="8">
        <v>41.88</v>
      </c>
      <c r="S1553" s="8">
        <f t="shared" si="96"/>
        <v>72.036000000000001</v>
      </c>
      <c r="T1553" s="8">
        <f t="shared" si="97"/>
        <v>41.88</v>
      </c>
      <c r="U1553" s="8">
        <f t="shared" si="98"/>
        <v>30.155999999999999</v>
      </c>
      <c r="V1553" s="10">
        <f t="shared" si="99"/>
        <v>0.41862402132267196</v>
      </c>
    </row>
    <row r="1554" spans="1:22" ht="15.6" x14ac:dyDescent="0.3">
      <c r="A1554" s="3">
        <v>3803</v>
      </c>
      <c r="B1554" s="4">
        <v>46237</v>
      </c>
      <c r="C1554" s="5">
        <f>YEAR(SalesDataTable[[#This Row],[Order Date]])</f>
        <v>2026</v>
      </c>
      <c r="D1554" s="6" t="str">
        <f>"Q"&amp;ROUNDUP(MONTH(SalesDataTable[[#This Row],[Order Date]])/3,0)</f>
        <v>Q3</v>
      </c>
      <c r="E1554" s="5">
        <f>MONTH(SalesDataTable[[#This Row],[Order Date]])</f>
        <v>8</v>
      </c>
      <c r="F1554" s="6" t="str">
        <f>TEXT(SalesDataTable[[#This Row],[Order Date]],"MMM")</f>
        <v>Aug</v>
      </c>
      <c r="G1554" s="5" t="s">
        <v>31</v>
      </c>
      <c r="H1554" s="5" t="s">
        <v>45</v>
      </c>
      <c r="I1554" s="5" t="s">
        <v>22</v>
      </c>
      <c r="J1554" s="5" t="s">
        <v>33</v>
      </c>
      <c r="K1554" s="5" t="s">
        <v>29</v>
      </c>
      <c r="L1554" s="5" t="s">
        <v>30</v>
      </c>
      <c r="M1554" s="7">
        <v>1</v>
      </c>
      <c r="N1554" s="8">
        <v>90.21</v>
      </c>
      <c r="O1554" s="8">
        <f>SalesDataTable[[#This Row],[Units Sold]]*SalesDataTable[[#This Row],[Unit Price]]</f>
        <v>90.21</v>
      </c>
      <c r="P1554" s="9">
        <v>0</v>
      </c>
      <c r="Q1554" s="21">
        <f>SalesDataTable[[#This Row],[Units Sold]]*SalesDataTable[[#This Row],[Unit Price]]*SalesDataTable[[#This Row],[Discount %]]</f>
        <v>0</v>
      </c>
      <c r="R1554" s="8">
        <v>46.31</v>
      </c>
      <c r="S1554" s="8">
        <f t="shared" si="96"/>
        <v>90.21</v>
      </c>
      <c r="T1554" s="8">
        <f t="shared" si="97"/>
        <v>46.31</v>
      </c>
      <c r="U1554" s="8">
        <f t="shared" si="98"/>
        <v>43.899999999999991</v>
      </c>
      <c r="V1554" s="10">
        <f t="shared" si="99"/>
        <v>0.48664227912648261</v>
      </c>
    </row>
    <row r="1555" spans="1:22" ht="15.6" x14ac:dyDescent="0.3">
      <c r="A1555" s="3">
        <v>100</v>
      </c>
      <c r="B1555" s="4">
        <v>46238</v>
      </c>
      <c r="C1555" s="5">
        <f>YEAR(SalesDataTable[[#This Row],[Order Date]])</f>
        <v>2026</v>
      </c>
      <c r="D1555" s="6" t="str">
        <f>"Q"&amp;ROUNDUP(MONTH(SalesDataTable[[#This Row],[Order Date]])/3,0)</f>
        <v>Q3</v>
      </c>
      <c r="E1555" s="5">
        <f>MONTH(SalesDataTable[[#This Row],[Order Date]])</f>
        <v>8</v>
      </c>
      <c r="F1555" s="6" t="str">
        <f>TEXT(SalesDataTable[[#This Row],[Order Date]],"MMM")</f>
        <v>Aug</v>
      </c>
      <c r="G1555" s="5" t="s">
        <v>20</v>
      </c>
      <c r="H1555" s="5" t="s">
        <v>56</v>
      </c>
      <c r="I1555" s="5" t="s">
        <v>39</v>
      </c>
      <c r="J1555" s="5" t="s">
        <v>36</v>
      </c>
      <c r="K1555" s="5" t="s">
        <v>34</v>
      </c>
      <c r="L1555" s="5" t="s">
        <v>64</v>
      </c>
      <c r="M1555" s="7">
        <v>1</v>
      </c>
      <c r="N1555" s="8">
        <v>133.6</v>
      </c>
      <c r="O1555" s="8">
        <f>SalesDataTable[[#This Row],[Units Sold]]*SalesDataTable[[#This Row],[Unit Price]]</f>
        <v>133.6</v>
      </c>
      <c r="P1555" s="9">
        <v>0.1</v>
      </c>
      <c r="Q1555" s="21">
        <f>SalesDataTable[[#This Row],[Units Sold]]*SalesDataTable[[#This Row],[Unit Price]]*SalesDataTable[[#This Row],[Discount %]]</f>
        <v>13.36</v>
      </c>
      <c r="R1555" s="8">
        <v>67.3</v>
      </c>
      <c r="S1555" s="8">
        <f t="shared" si="96"/>
        <v>120.24</v>
      </c>
      <c r="T1555" s="8">
        <f t="shared" si="97"/>
        <v>67.3</v>
      </c>
      <c r="U1555" s="8">
        <f t="shared" si="98"/>
        <v>52.94</v>
      </c>
      <c r="V1555" s="10">
        <f t="shared" si="99"/>
        <v>0.44028609447771122</v>
      </c>
    </row>
    <row r="1556" spans="1:22" ht="15.6" x14ac:dyDescent="0.3">
      <c r="A1556" s="3">
        <v>118</v>
      </c>
      <c r="B1556" s="4">
        <v>46238</v>
      </c>
      <c r="C1556" s="5">
        <f>YEAR(SalesDataTable[[#This Row],[Order Date]])</f>
        <v>2026</v>
      </c>
      <c r="D1556" s="6" t="str">
        <f>"Q"&amp;ROUNDUP(MONTH(SalesDataTable[[#This Row],[Order Date]])/3,0)</f>
        <v>Q3</v>
      </c>
      <c r="E1556" s="5">
        <f>MONTH(SalesDataTable[[#This Row],[Order Date]])</f>
        <v>8</v>
      </c>
      <c r="F1556" s="6" t="str">
        <f>TEXT(SalesDataTable[[#This Row],[Order Date]],"MMM")</f>
        <v>Aug</v>
      </c>
      <c r="G1556" s="5" t="s">
        <v>40</v>
      </c>
      <c r="H1556" s="5" t="s">
        <v>41</v>
      </c>
      <c r="I1556" s="5" t="s">
        <v>22</v>
      </c>
      <c r="J1556" s="5" t="s">
        <v>23</v>
      </c>
      <c r="K1556" s="5" t="s">
        <v>34</v>
      </c>
      <c r="L1556" s="5" t="s">
        <v>52</v>
      </c>
      <c r="M1556" s="7">
        <v>1</v>
      </c>
      <c r="N1556" s="8">
        <v>47.53</v>
      </c>
      <c r="O1556" s="8">
        <f>SalesDataTable[[#This Row],[Units Sold]]*SalesDataTable[[#This Row],[Unit Price]]</f>
        <v>47.53</v>
      </c>
      <c r="P1556" s="9">
        <v>0</v>
      </c>
      <c r="Q1556" s="21">
        <f>SalesDataTable[[#This Row],[Units Sold]]*SalesDataTable[[#This Row],[Unit Price]]*SalesDataTable[[#This Row],[Discount %]]</f>
        <v>0</v>
      </c>
      <c r="R1556" s="8">
        <v>18.04</v>
      </c>
      <c r="S1556" s="8">
        <f t="shared" si="96"/>
        <v>47.53</v>
      </c>
      <c r="T1556" s="8">
        <f t="shared" si="97"/>
        <v>18.04</v>
      </c>
      <c r="U1556" s="8">
        <f t="shared" si="98"/>
        <v>29.490000000000002</v>
      </c>
      <c r="V1556" s="10">
        <f t="shared" si="99"/>
        <v>0.62045024195245113</v>
      </c>
    </row>
    <row r="1557" spans="1:22" ht="15.6" x14ac:dyDescent="0.3">
      <c r="A1557" s="3">
        <v>220</v>
      </c>
      <c r="B1557" s="4">
        <v>46238</v>
      </c>
      <c r="C1557" s="5">
        <f>YEAR(SalesDataTable[[#This Row],[Order Date]])</f>
        <v>2026</v>
      </c>
      <c r="D1557" s="6" t="str">
        <f>"Q"&amp;ROUNDUP(MONTH(SalesDataTable[[#This Row],[Order Date]])/3,0)</f>
        <v>Q3</v>
      </c>
      <c r="E1557" s="5">
        <f>MONTH(SalesDataTable[[#This Row],[Order Date]])</f>
        <v>8</v>
      </c>
      <c r="F1557" s="6" t="str">
        <f>TEXT(SalesDataTable[[#This Row],[Order Date]],"MMM")</f>
        <v>Aug</v>
      </c>
      <c r="G1557" s="5" t="s">
        <v>20</v>
      </c>
      <c r="H1557" s="5" t="s">
        <v>70</v>
      </c>
      <c r="I1557" s="5" t="s">
        <v>22</v>
      </c>
      <c r="J1557" s="5" t="s">
        <v>23</v>
      </c>
      <c r="K1557" s="5" t="s">
        <v>34</v>
      </c>
      <c r="L1557" s="5" t="s">
        <v>52</v>
      </c>
      <c r="M1557" s="7">
        <v>2</v>
      </c>
      <c r="N1557" s="8">
        <v>46.71</v>
      </c>
      <c r="O1557" s="8">
        <f>SalesDataTable[[#This Row],[Units Sold]]*SalesDataTable[[#This Row],[Unit Price]]</f>
        <v>93.42</v>
      </c>
      <c r="P1557" s="9">
        <v>0</v>
      </c>
      <c r="Q1557" s="21">
        <f>SalesDataTable[[#This Row],[Units Sold]]*SalesDataTable[[#This Row],[Unit Price]]*SalesDataTable[[#This Row],[Discount %]]</f>
        <v>0</v>
      </c>
      <c r="R1557" s="8">
        <v>18.41</v>
      </c>
      <c r="S1557" s="8">
        <f t="shared" si="96"/>
        <v>93.42</v>
      </c>
      <c r="T1557" s="8">
        <f t="shared" si="97"/>
        <v>36.82</v>
      </c>
      <c r="U1557" s="8">
        <f t="shared" si="98"/>
        <v>56.6</v>
      </c>
      <c r="V1557" s="10">
        <f t="shared" si="99"/>
        <v>0.60586598158852489</v>
      </c>
    </row>
    <row r="1558" spans="1:22" ht="15.6" x14ac:dyDescent="0.3">
      <c r="A1558" s="3">
        <v>1145</v>
      </c>
      <c r="B1558" s="4">
        <v>46238</v>
      </c>
      <c r="C1558" s="5">
        <f>YEAR(SalesDataTable[[#This Row],[Order Date]])</f>
        <v>2026</v>
      </c>
      <c r="D1558" s="6" t="str">
        <f>"Q"&amp;ROUNDUP(MONTH(SalesDataTable[[#This Row],[Order Date]])/3,0)</f>
        <v>Q3</v>
      </c>
      <c r="E1558" s="5">
        <f>MONTH(SalesDataTable[[#This Row],[Order Date]])</f>
        <v>8</v>
      </c>
      <c r="F1558" s="6" t="str">
        <f>TEXT(SalesDataTable[[#This Row],[Order Date]],"MMM")</f>
        <v>Aug</v>
      </c>
      <c r="G1558" s="5" t="s">
        <v>31</v>
      </c>
      <c r="H1558" s="5" t="s">
        <v>72</v>
      </c>
      <c r="I1558" s="5" t="s">
        <v>48</v>
      </c>
      <c r="J1558" s="5" t="s">
        <v>33</v>
      </c>
      <c r="K1558" s="5" t="s">
        <v>43</v>
      </c>
      <c r="L1558" s="5" t="s">
        <v>49</v>
      </c>
      <c r="M1558" s="7">
        <v>1</v>
      </c>
      <c r="N1558" s="8">
        <v>197.26</v>
      </c>
      <c r="O1558" s="8">
        <f>SalesDataTable[[#This Row],[Units Sold]]*SalesDataTable[[#This Row],[Unit Price]]</f>
        <v>197.26</v>
      </c>
      <c r="P1558" s="9">
        <v>0</v>
      </c>
      <c r="Q1558" s="21">
        <f>SalesDataTable[[#This Row],[Units Sold]]*SalesDataTable[[#This Row],[Unit Price]]*SalesDataTable[[#This Row],[Discount %]]</f>
        <v>0</v>
      </c>
      <c r="R1558" s="8">
        <v>104.09</v>
      </c>
      <c r="S1558" s="8">
        <f t="shared" si="96"/>
        <v>197.26</v>
      </c>
      <c r="T1558" s="8">
        <f t="shared" si="97"/>
        <v>104.09</v>
      </c>
      <c r="U1558" s="8">
        <f t="shared" si="98"/>
        <v>93.169999999999987</v>
      </c>
      <c r="V1558" s="10">
        <f t="shared" si="99"/>
        <v>0.47232079488999285</v>
      </c>
    </row>
    <row r="1559" spans="1:22" ht="15.6" x14ac:dyDescent="0.3">
      <c r="A1559" s="3">
        <v>1289</v>
      </c>
      <c r="B1559" s="4">
        <v>46238</v>
      </c>
      <c r="C1559" s="5">
        <f>YEAR(SalesDataTable[[#This Row],[Order Date]])</f>
        <v>2026</v>
      </c>
      <c r="D1559" s="6" t="str">
        <f>"Q"&amp;ROUNDUP(MONTH(SalesDataTable[[#This Row],[Order Date]])/3,0)</f>
        <v>Q3</v>
      </c>
      <c r="E1559" s="5">
        <f>MONTH(SalesDataTable[[#This Row],[Order Date]])</f>
        <v>8</v>
      </c>
      <c r="F1559" s="6" t="str">
        <f>TEXT(SalesDataTable[[#This Row],[Order Date]],"MMM")</f>
        <v>Aug</v>
      </c>
      <c r="G1559" s="5" t="s">
        <v>31</v>
      </c>
      <c r="H1559" s="5" t="s">
        <v>72</v>
      </c>
      <c r="I1559" s="5" t="s">
        <v>48</v>
      </c>
      <c r="J1559" s="5" t="s">
        <v>33</v>
      </c>
      <c r="K1559" s="5" t="s">
        <v>29</v>
      </c>
      <c r="L1559" s="5" t="s">
        <v>66</v>
      </c>
      <c r="M1559" s="7">
        <v>1</v>
      </c>
      <c r="N1559" s="8">
        <v>70.56</v>
      </c>
      <c r="O1559" s="8">
        <f>SalesDataTable[[#This Row],[Units Sold]]*SalesDataTable[[#This Row],[Unit Price]]</f>
        <v>70.56</v>
      </c>
      <c r="P1559" s="9">
        <v>0</v>
      </c>
      <c r="Q1559" s="21">
        <f>SalesDataTable[[#This Row],[Units Sold]]*SalesDataTable[[#This Row],[Unit Price]]*SalesDataTable[[#This Row],[Discount %]]</f>
        <v>0</v>
      </c>
      <c r="R1559" s="8">
        <v>32.11</v>
      </c>
      <c r="S1559" s="8">
        <f t="shared" si="96"/>
        <v>70.56</v>
      </c>
      <c r="T1559" s="8">
        <f t="shared" si="97"/>
        <v>32.11</v>
      </c>
      <c r="U1559" s="8">
        <f t="shared" si="98"/>
        <v>38.450000000000003</v>
      </c>
      <c r="V1559" s="10">
        <f t="shared" si="99"/>
        <v>0.54492630385487528</v>
      </c>
    </row>
    <row r="1560" spans="1:22" ht="15.6" x14ac:dyDescent="0.3">
      <c r="A1560" s="3">
        <v>1411</v>
      </c>
      <c r="B1560" s="4">
        <v>46238</v>
      </c>
      <c r="C1560" s="5">
        <f>YEAR(SalesDataTable[[#This Row],[Order Date]])</f>
        <v>2026</v>
      </c>
      <c r="D1560" s="6" t="str">
        <f>"Q"&amp;ROUNDUP(MONTH(SalesDataTable[[#This Row],[Order Date]])/3,0)</f>
        <v>Q3</v>
      </c>
      <c r="E1560" s="5">
        <f>MONTH(SalesDataTable[[#This Row],[Order Date]])</f>
        <v>8</v>
      </c>
      <c r="F1560" s="6" t="str">
        <f>TEXT(SalesDataTable[[#This Row],[Order Date]],"MMM")</f>
        <v>Aug</v>
      </c>
      <c r="G1560" s="5" t="s">
        <v>26</v>
      </c>
      <c r="H1560" s="5" t="s">
        <v>63</v>
      </c>
      <c r="I1560" s="5" t="s">
        <v>22</v>
      </c>
      <c r="J1560" s="5" t="s">
        <v>36</v>
      </c>
      <c r="K1560" s="5" t="s">
        <v>54</v>
      </c>
      <c r="L1560" s="5" t="s">
        <v>62</v>
      </c>
      <c r="M1560" s="7">
        <v>1</v>
      </c>
      <c r="N1560" s="8">
        <v>36.58</v>
      </c>
      <c r="O1560" s="8">
        <f>SalesDataTable[[#This Row],[Units Sold]]*SalesDataTable[[#This Row],[Unit Price]]</f>
        <v>36.58</v>
      </c>
      <c r="P1560" s="9">
        <v>0</v>
      </c>
      <c r="Q1560" s="21">
        <f>SalesDataTable[[#This Row],[Units Sold]]*SalesDataTable[[#This Row],[Unit Price]]*SalesDataTable[[#This Row],[Discount %]]</f>
        <v>0</v>
      </c>
      <c r="R1560" s="8">
        <v>13.98</v>
      </c>
      <c r="S1560" s="8">
        <f t="shared" si="96"/>
        <v>36.58</v>
      </c>
      <c r="T1560" s="8">
        <f t="shared" si="97"/>
        <v>13.98</v>
      </c>
      <c r="U1560" s="8">
        <f t="shared" si="98"/>
        <v>22.599999999999998</v>
      </c>
      <c r="V1560" s="10">
        <f t="shared" si="99"/>
        <v>0.61782394751230174</v>
      </c>
    </row>
    <row r="1561" spans="1:22" ht="15.6" x14ac:dyDescent="0.3">
      <c r="A1561" s="3">
        <v>1799</v>
      </c>
      <c r="B1561" s="4">
        <v>46238</v>
      </c>
      <c r="C1561" s="5">
        <f>YEAR(SalesDataTable[[#This Row],[Order Date]])</f>
        <v>2026</v>
      </c>
      <c r="D1561" s="6" t="str">
        <f>"Q"&amp;ROUNDUP(MONTH(SalesDataTable[[#This Row],[Order Date]])/3,0)</f>
        <v>Q3</v>
      </c>
      <c r="E1561" s="5">
        <f>MONTH(SalesDataTable[[#This Row],[Order Date]])</f>
        <v>8</v>
      </c>
      <c r="F1561" s="6" t="str">
        <f>TEXT(SalesDataTable[[#This Row],[Order Date]],"MMM")</f>
        <v>Aug</v>
      </c>
      <c r="G1561" s="5" t="s">
        <v>40</v>
      </c>
      <c r="H1561" s="5" t="s">
        <v>67</v>
      </c>
      <c r="I1561" s="5" t="s">
        <v>28</v>
      </c>
      <c r="J1561" s="5" t="s">
        <v>36</v>
      </c>
      <c r="K1561" s="5" t="s">
        <v>24</v>
      </c>
      <c r="L1561" s="5" t="s">
        <v>25</v>
      </c>
      <c r="M1561" s="7">
        <v>4</v>
      </c>
      <c r="N1561" s="8">
        <v>82.98</v>
      </c>
      <c r="O1561" s="8">
        <f>SalesDataTable[[#This Row],[Units Sold]]*SalesDataTable[[#This Row],[Unit Price]]</f>
        <v>331.92</v>
      </c>
      <c r="P1561" s="9">
        <v>0.05</v>
      </c>
      <c r="Q1561" s="21">
        <f>SalesDataTable[[#This Row],[Units Sold]]*SalesDataTable[[#This Row],[Unit Price]]*SalesDataTable[[#This Row],[Discount %]]</f>
        <v>16.596</v>
      </c>
      <c r="R1561" s="8">
        <v>43.79</v>
      </c>
      <c r="S1561" s="8">
        <f t="shared" si="96"/>
        <v>315.32400000000001</v>
      </c>
      <c r="T1561" s="8">
        <f t="shared" si="97"/>
        <v>175.16</v>
      </c>
      <c r="U1561" s="8">
        <f t="shared" si="98"/>
        <v>140.16400000000002</v>
      </c>
      <c r="V1561" s="10">
        <f t="shared" si="99"/>
        <v>0.44450787126891711</v>
      </c>
    </row>
    <row r="1562" spans="1:22" ht="15.6" x14ac:dyDescent="0.3">
      <c r="A1562" s="3">
        <v>1871</v>
      </c>
      <c r="B1562" s="4">
        <v>46238</v>
      </c>
      <c r="C1562" s="5">
        <f>YEAR(SalesDataTable[[#This Row],[Order Date]])</f>
        <v>2026</v>
      </c>
      <c r="D1562" s="6" t="str">
        <f>"Q"&amp;ROUNDUP(MONTH(SalesDataTable[[#This Row],[Order Date]])/3,0)</f>
        <v>Q3</v>
      </c>
      <c r="E1562" s="5">
        <f>MONTH(SalesDataTable[[#This Row],[Order Date]])</f>
        <v>8</v>
      </c>
      <c r="F1562" s="6" t="str">
        <f>TEXT(SalesDataTable[[#This Row],[Order Date]],"MMM")</f>
        <v>Aug</v>
      </c>
      <c r="G1562" s="5" t="s">
        <v>20</v>
      </c>
      <c r="H1562" s="5" t="s">
        <v>21</v>
      </c>
      <c r="I1562" s="5" t="s">
        <v>22</v>
      </c>
      <c r="J1562" s="5" t="s">
        <v>33</v>
      </c>
      <c r="K1562" s="5" t="s">
        <v>24</v>
      </c>
      <c r="L1562" s="5" t="s">
        <v>46</v>
      </c>
      <c r="M1562" s="7">
        <v>1</v>
      </c>
      <c r="N1562" s="8">
        <v>41.25</v>
      </c>
      <c r="O1562" s="8">
        <f>SalesDataTable[[#This Row],[Units Sold]]*SalesDataTable[[#This Row],[Unit Price]]</f>
        <v>41.25</v>
      </c>
      <c r="P1562" s="9">
        <v>0</v>
      </c>
      <c r="Q1562" s="21">
        <f>SalesDataTable[[#This Row],[Units Sold]]*SalesDataTable[[#This Row],[Unit Price]]*SalesDataTable[[#This Row],[Discount %]]</f>
        <v>0</v>
      </c>
      <c r="R1562" s="8">
        <v>17.02</v>
      </c>
      <c r="S1562" s="8">
        <f t="shared" si="96"/>
        <v>41.25</v>
      </c>
      <c r="T1562" s="8">
        <f t="shared" si="97"/>
        <v>17.02</v>
      </c>
      <c r="U1562" s="8">
        <f t="shared" si="98"/>
        <v>24.23</v>
      </c>
      <c r="V1562" s="10">
        <f t="shared" si="99"/>
        <v>0.58739393939393936</v>
      </c>
    </row>
    <row r="1563" spans="1:22" ht="15.6" x14ac:dyDescent="0.3">
      <c r="A1563" s="3">
        <v>4180</v>
      </c>
      <c r="B1563" s="4">
        <v>46238</v>
      </c>
      <c r="C1563" s="5">
        <f>YEAR(SalesDataTable[[#This Row],[Order Date]])</f>
        <v>2026</v>
      </c>
      <c r="D1563" s="6" t="str">
        <f>"Q"&amp;ROUNDUP(MONTH(SalesDataTable[[#This Row],[Order Date]])/3,0)</f>
        <v>Q3</v>
      </c>
      <c r="E1563" s="5">
        <f>MONTH(SalesDataTable[[#This Row],[Order Date]])</f>
        <v>8</v>
      </c>
      <c r="F1563" s="6" t="str">
        <f>TEXT(SalesDataTable[[#This Row],[Order Date]],"MMM")</f>
        <v>Aug</v>
      </c>
      <c r="G1563" s="5" t="s">
        <v>31</v>
      </c>
      <c r="H1563" s="5" t="s">
        <v>38</v>
      </c>
      <c r="I1563" s="5" t="s">
        <v>22</v>
      </c>
      <c r="J1563" s="5" t="s">
        <v>23</v>
      </c>
      <c r="K1563" s="5" t="s">
        <v>24</v>
      </c>
      <c r="L1563" s="5" t="s">
        <v>50</v>
      </c>
      <c r="M1563" s="7">
        <v>1</v>
      </c>
      <c r="N1563" s="8">
        <v>101.37</v>
      </c>
      <c r="O1563" s="8">
        <f>SalesDataTable[[#This Row],[Units Sold]]*SalesDataTable[[#This Row],[Unit Price]]</f>
        <v>101.37</v>
      </c>
      <c r="P1563" s="9">
        <v>0</v>
      </c>
      <c r="Q1563" s="21">
        <f>SalesDataTable[[#This Row],[Units Sold]]*SalesDataTable[[#This Row],[Unit Price]]*SalesDataTable[[#This Row],[Discount %]]</f>
        <v>0</v>
      </c>
      <c r="R1563" s="8">
        <v>51.56</v>
      </c>
      <c r="S1563" s="8">
        <f t="shared" si="96"/>
        <v>101.37</v>
      </c>
      <c r="T1563" s="8">
        <f t="shared" si="97"/>
        <v>51.56</v>
      </c>
      <c r="U1563" s="8">
        <f t="shared" si="98"/>
        <v>49.81</v>
      </c>
      <c r="V1563" s="10">
        <f t="shared" si="99"/>
        <v>0.49136825490776365</v>
      </c>
    </row>
    <row r="1564" spans="1:22" ht="15.6" x14ac:dyDescent="0.3">
      <c r="A1564" s="3">
        <v>4338</v>
      </c>
      <c r="B1564" s="4">
        <v>46238</v>
      </c>
      <c r="C1564" s="5">
        <f>YEAR(SalesDataTable[[#This Row],[Order Date]])</f>
        <v>2026</v>
      </c>
      <c r="D1564" s="6" t="str">
        <f>"Q"&amp;ROUNDUP(MONTH(SalesDataTable[[#This Row],[Order Date]])/3,0)</f>
        <v>Q3</v>
      </c>
      <c r="E1564" s="5">
        <f>MONTH(SalesDataTable[[#This Row],[Order Date]])</f>
        <v>8</v>
      </c>
      <c r="F1564" s="6" t="str">
        <f>TEXT(SalesDataTable[[#This Row],[Order Date]],"MMM")</f>
        <v>Aug</v>
      </c>
      <c r="G1564" s="5" t="s">
        <v>31</v>
      </c>
      <c r="H1564" s="5" t="s">
        <v>72</v>
      </c>
      <c r="I1564" s="5" t="s">
        <v>22</v>
      </c>
      <c r="J1564" s="5" t="s">
        <v>23</v>
      </c>
      <c r="K1564" s="5" t="s">
        <v>43</v>
      </c>
      <c r="L1564" s="5" t="s">
        <v>44</v>
      </c>
      <c r="M1564" s="7">
        <v>1</v>
      </c>
      <c r="N1564" s="8">
        <v>340.66</v>
      </c>
      <c r="O1564" s="8">
        <f>SalesDataTable[[#This Row],[Units Sold]]*SalesDataTable[[#This Row],[Unit Price]]</f>
        <v>340.66</v>
      </c>
      <c r="P1564" s="9">
        <v>0.05</v>
      </c>
      <c r="Q1564" s="21">
        <f>SalesDataTable[[#This Row],[Units Sold]]*SalesDataTable[[#This Row],[Unit Price]]*SalesDataTable[[#This Row],[Discount %]]</f>
        <v>17.033000000000001</v>
      </c>
      <c r="R1564" s="8">
        <v>194.13</v>
      </c>
      <c r="S1564" s="8">
        <f t="shared" si="96"/>
        <v>323.62700000000001</v>
      </c>
      <c r="T1564" s="8">
        <f t="shared" si="97"/>
        <v>194.13</v>
      </c>
      <c r="U1564" s="8">
        <f t="shared" si="98"/>
        <v>129.49700000000001</v>
      </c>
      <c r="V1564" s="10">
        <f t="shared" si="99"/>
        <v>0.40014275693931595</v>
      </c>
    </row>
    <row r="1565" spans="1:22" ht="15.6" x14ac:dyDescent="0.3">
      <c r="A1565" s="3">
        <v>4463</v>
      </c>
      <c r="B1565" s="4">
        <v>46238</v>
      </c>
      <c r="C1565" s="5">
        <f>YEAR(SalesDataTable[[#This Row],[Order Date]])</f>
        <v>2026</v>
      </c>
      <c r="D1565" s="6" t="str">
        <f>"Q"&amp;ROUNDUP(MONTH(SalesDataTable[[#This Row],[Order Date]])/3,0)</f>
        <v>Q3</v>
      </c>
      <c r="E1565" s="5">
        <f>MONTH(SalesDataTable[[#This Row],[Order Date]])</f>
        <v>8</v>
      </c>
      <c r="F1565" s="6" t="str">
        <f>TEXT(SalesDataTable[[#This Row],[Order Date]],"MMM")</f>
        <v>Aug</v>
      </c>
      <c r="G1565" s="5" t="s">
        <v>31</v>
      </c>
      <c r="H1565" s="5" t="s">
        <v>32</v>
      </c>
      <c r="I1565" s="5" t="s">
        <v>48</v>
      </c>
      <c r="J1565" s="5" t="s">
        <v>36</v>
      </c>
      <c r="K1565" s="5" t="s">
        <v>24</v>
      </c>
      <c r="L1565" s="5" t="s">
        <v>42</v>
      </c>
      <c r="M1565" s="7">
        <v>1</v>
      </c>
      <c r="N1565" s="8">
        <v>50.43</v>
      </c>
      <c r="O1565" s="8">
        <f>SalesDataTable[[#This Row],[Units Sold]]*SalesDataTable[[#This Row],[Unit Price]]</f>
        <v>50.43</v>
      </c>
      <c r="P1565" s="9">
        <v>0.15</v>
      </c>
      <c r="Q1565" s="21">
        <f>SalesDataTable[[#This Row],[Units Sold]]*SalesDataTable[[#This Row],[Unit Price]]*SalesDataTable[[#This Row],[Discount %]]</f>
        <v>7.5644999999999998</v>
      </c>
      <c r="R1565" s="8">
        <v>22.94</v>
      </c>
      <c r="S1565" s="8">
        <f t="shared" si="96"/>
        <v>42.865499999999997</v>
      </c>
      <c r="T1565" s="8">
        <f t="shared" si="97"/>
        <v>22.94</v>
      </c>
      <c r="U1565" s="8">
        <f t="shared" si="98"/>
        <v>19.925499999999996</v>
      </c>
      <c r="V1565" s="10">
        <f t="shared" si="99"/>
        <v>0.46483768998378644</v>
      </c>
    </row>
    <row r="1566" spans="1:22" ht="15.6" x14ac:dyDescent="0.3">
      <c r="A1566" s="3">
        <v>382</v>
      </c>
      <c r="B1566" s="4">
        <v>46239</v>
      </c>
      <c r="C1566" s="5">
        <f>YEAR(SalesDataTable[[#This Row],[Order Date]])</f>
        <v>2026</v>
      </c>
      <c r="D1566" s="6" t="str">
        <f>"Q"&amp;ROUNDUP(MONTH(SalesDataTable[[#This Row],[Order Date]])/3,0)</f>
        <v>Q3</v>
      </c>
      <c r="E1566" s="5">
        <f>MONTH(SalesDataTable[[#This Row],[Order Date]])</f>
        <v>8</v>
      </c>
      <c r="F1566" s="6" t="str">
        <f>TEXT(SalesDataTable[[#This Row],[Order Date]],"MMM")</f>
        <v>Aug</v>
      </c>
      <c r="G1566" s="5" t="s">
        <v>40</v>
      </c>
      <c r="H1566" s="5" t="s">
        <v>53</v>
      </c>
      <c r="I1566" s="5" t="s">
        <v>22</v>
      </c>
      <c r="J1566" s="5" t="s">
        <v>33</v>
      </c>
      <c r="K1566" s="5" t="s">
        <v>54</v>
      </c>
      <c r="L1566" s="5" t="s">
        <v>55</v>
      </c>
      <c r="M1566" s="7">
        <v>1</v>
      </c>
      <c r="N1566" s="8">
        <v>40.42</v>
      </c>
      <c r="O1566" s="8">
        <f>SalesDataTable[[#This Row],[Units Sold]]*SalesDataTable[[#This Row],[Unit Price]]</f>
        <v>40.42</v>
      </c>
      <c r="P1566" s="9">
        <v>0.05</v>
      </c>
      <c r="Q1566" s="21">
        <f>SalesDataTable[[#This Row],[Units Sold]]*SalesDataTable[[#This Row],[Unit Price]]*SalesDataTable[[#This Row],[Discount %]]</f>
        <v>2.0210000000000004</v>
      </c>
      <c r="R1566" s="8">
        <v>14.33</v>
      </c>
      <c r="S1566" s="8">
        <f t="shared" si="96"/>
        <v>38.399000000000001</v>
      </c>
      <c r="T1566" s="8">
        <f t="shared" si="97"/>
        <v>14.33</v>
      </c>
      <c r="U1566" s="8">
        <f t="shared" si="98"/>
        <v>24.069000000000003</v>
      </c>
      <c r="V1566" s="10">
        <f t="shared" si="99"/>
        <v>0.62681319826037141</v>
      </c>
    </row>
    <row r="1567" spans="1:22" ht="15.6" x14ac:dyDescent="0.3">
      <c r="A1567" s="3">
        <v>1011</v>
      </c>
      <c r="B1567" s="4">
        <v>46239</v>
      </c>
      <c r="C1567" s="5">
        <f>YEAR(SalesDataTable[[#This Row],[Order Date]])</f>
        <v>2026</v>
      </c>
      <c r="D1567" s="6" t="str">
        <f>"Q"&amp;ROUNDUP(MONTH(SalesDataTable[[#This Row],[Order Date]])/3,0)</f>
        <v>Q3</v>
      </c>
      <c r="E1567" s="5">
        <f>MONTH(SalesDataTable[[#This Row],[Order Date]])</f>
        <v>8</v>
      </c>
      <c r="F1567" s="6" t="str">
        <f>TEXT(SalesDataTable[[#This Row],[Order Date]],"MMM")</f>
        <v>Aug</v>
      </c>
      <c r="G1567" s="5" t="s">
        <v>20</v>
      </c>
      <c r="H1567" s="5" t="s">
        <v>21</v>
      </c>
      <c r="I1567" s="5" t="s">
        <v>22</v>
      </c>
      <c r="J1567" s="5" t="s">
        <v>33</v>
      </c>
      <c r="K1567" s="5" t="s">
        <v>24</v>
      </c>
      <c r="L1567" s="5" t="s">
        <v>42</v>
      </c>
      <c r="M1567" s="7">
        <v>1</v>
      </c>
      <c r="N1567" s="8">
        <v>51.81</v>
      </c>
      <c r="O1567" s="8">
        <f>SalesDataTable[[#This Row],[Units Sold]]*SalesDataTable[[#This Row],[Unit Price]]</f>
        <v>51.81</v>
      </c>
      <c r="P1567" s="9">
        <v>0.05</v>
      </c>
      <c r="Q1567" s="21">
        <f>SalesDataTable[[#This Row],[Units Sold]]*SalesDataTable[[#This Row],[Unit Price]]*SalesDataTable[[#This Row],[Discount %]]</f>
        <v>2.5905000000000005</v>
      </c>
      <c r="R1567" s="8">
        <v>22.28</v>
      </c>
      <c r="S1567" s="8">
        <f t="shared" si="96"/>
        <v>49.219499999999996</v>
      </c>
      <c r="T1567" s="8">
        <f t="shared" si="97"/>
        <v>22.28</v>
      </c>
      <c r="U1567" s="8">
        <f t="shared" si="98"/>
        <v>26.939499999999995</v>
      </c>
      <c r="V1567" s="10">
        <f t="shared" si="99"/>
        <v>0.54733388189640275</v>
      </c>
    </row>
    <row r="1568" spans="1:22" ht="15.6" x14ac:dyDescent="0.3">
      <c r="A1568" s="3">
        <v>1148</v>
      </c>
      <c r="B1568" s="4">
        <v>46239</v>
      </c>
      <c r="C1568" s="5">
        <f>YEAR(SalesDataTable[[#This Row],[Order Date]])</f>
        <v>2026</v>
      </c>
      <c r="D1568" s="6" t="str">
        <f>"Q"&amp;ROUNDUP(MONTH(SalesDataTable[[#This Row],[Order Date]])/3,0)</f>
        <v>Q3</v>
      </c>
      <c r="E1568" s="5">
        <f>MONTH(SalesDataTable[[#This Row],[Order Date]])</f>
        <v>8</v>
      </c>
      <c r="F1568" s="6" t="str">
        <f>TEXT(SalesDataTable[[#This Row],[Order Date]],"MMM")</f>
        <v>Aug</v>
      </c>
      <c r="G1568" s="5" t="s">
        <v>31</v>
      </c>
      <c r="H1568" s="5" t="s">
        <v>32</v>
      </c>
      <c r="I1568" s="5" t="s">
        <v>39</v>
      </c>
      <c r="J1568" s="5" t="s">
        <v>33</v>
      </c>
      <c r="K1568" s="5" t="s">
        <v>54</v>
      </c>
      <c r="L1568" s="5" t="s">
        <v>62</v>
      </c>
      <c r="M1568" s="7">
        <v>3</v>
      </c>
      <c r="N1568" s="8">
        <v>35.9</v>
      </c>
      <c r="O1568" s="8">
        <f>SalesDataTable[[#This Row],[Units Sold]]*SalesDataTable[[#This Row],[Unit Price]]</f>
        <v>107.69999999999999</v>
      </c>
      <c r="P1568" s="9">
        <v>0</v>
      </c>
      <c r="Q1568" s="21">
        <f>SalesDataTable[[#This Row],[Units Sold]]*SalesDataTable[[#This Row],[Unit Price]]*SalesDataTable[[#This Row],[Discount %]]</f>
        <v>0</v>
      </c>
      <c r="R1568" s="8">
        <v>14.11</v>
      </c>
      <c r="S1568" s="8">
        <f t="shared" si="96"/>
        <v>107.69999999999999</v>
      </c>
      <c r="T1568" s="8">
        <f t="shared" si="97"/>
        <v>42.33</v>
      </c>
      <c r="U1568" s="8">
        <f t="shared" si="98"/>
        <v>65.36999999999999</v>
      </c>
      <c r="V1568" s="10">
        <f t="shared" si="99"/>
        <v>0.60696378830083564</v>
      </c>
    </row>
    <row r="1569" spans="1:22" ht="15.6" x14ac:dyDescent="0.3">
      <c r="A1569" s="3">
        <v>1397</v>
      </c>
      <c r="B1569" s="4">
        <v>46239</v>
      </c>
      <c r="C1569" s="5">
        <f>YEAR(SalesDataTable[[#This Row],[Order Date]])</f>
        <v>2026</v>
      </c>
      <c r="D1569" s="6" t="str">
        <f>"Q"&amp;ROUNDUP(MONTH(SalesDataTable[[#This Row],[Order Date]])/3,0)</f>
        <v>Q3</v>
      </c>
      <c r="E1569" s="5">
        <f>MONTH(SalesDataTable[[#This Row],[Order Date]])</f>
        <v>8</v>
      </c>
      <c r="F1569" s="6" t="str">
        <f>TEXT(SalesDataTable[[#This Row],[Order Date]],"MMM")</f>
        <v>Aug</v>
      </c>
      <c r="G1569" s="5" t="s">
        <v>26</v>
      </c>
      <c r="H1569" s="5" t="s">
        <v>69</v>
      </c>
      <c r="I1569" s="5" t="s">
        <v>39</v>
      </c>
      <c r="J1569" s="5" t="s">
        <v>36</v>
      </c>
      <c r="K1569" s="5" t="s">
        <v>29</v>
      </c>
      <c r="L1569" s="5" t="s">
        <v>30</v>
      </c>
      <c r="M1569" s="7">
        <v>2</v>
      </c>
      <c r="N1569" s="8">
        <v>90.27</v>
      </c>
      <c r="O1569" s="8">
        <f>SalesDataTable[[#This Row],[Units Sold]]*SalesDataTable[[#This Row],[Unit Price]]</f>
        <v>180.54</v>
      </c>
      <c r="P1569" s="9">
        <v>0.05</v>
      </c>
      <c r="Q1569" s="21">
        <f>SalesDataTable[[#This Row],[Units Sold]]*SalesDataTable[[#This Row],[Unit Price]]*SalesDataTable[[#This Row],[Discount %]]</f>
        <v>9.0269999999999992</v>
      </c>
      <c r="R1569" s="8">
        <v>46.38</v>
      </c>
      <c r="S1569" s="8">
        <f t="shared" si="96"/>
        <v>171.51299999999998</v>
      </c>
      <c r="T1569" s="8">
        <f t="shared" si="97"/>
        <v>92.76</v>
      </c>
      <c r="U1569" s="8">
        <f t="shared" si="98"/>
        <v>78.752999999999972</v>
      </c>
      <c r="V1569" s="10">
        <f t="shared" si="99"/>
        <v>0.45916636056742044</v>
      </c>
    </row>
    <row r="1570" spans="1:22" ht="15.6" x14ac:dyDescent="0.3">
      <c r="A1570" s="3">
        <v>2252</v>
      </c>
      <c r="B1570" s="4">
        <v>46239</v>
      </c>
      <c r="C1570" s="5">
        <f>YEAR(SalesDataTable[[#This Row],[Order Date]])</f>
        <v>2026</v>
      </c>
      <c r="D1570" s="6" t="str">
        <f>"Q"&amp;ROUNDUP(MONTH(SalesDataTable[[#This Row],[Order Date]])/3,0)</f>
        <v>Q3</v>
      </c>
      <c r="E1570" s="5">
        <f>MONTH(SalesDataTable[[#This Row],[Order Date]])</f>
        <v>8</v>
      </c>
      <c r="F1570" s="6" t="str">
        <f>TEXT(SalesDataTable[[#This Row],[Order Date]],"MMM")</f>
        <v>Aug</v>
      </c>
      <c r="G1570" s="5" t="s">
        <v>26</v>
      </c>
      <c r="H1570" s="5" t="s">
        <v>61</v>
      </c>
      <c r="I1570" s="5" t="s">
        <v>22</v>
      </c>
      <c r="J1570" s="5" t="s">
        <v>33</v>
      </c>
      <c r="K1570" s="5" t="s">
        <v>24</v>
      </c>
      <c r="L1570" s="5" t="s">
        <v>42</v>
      </c>
      <c r="M1570" s="7">
        <v>1</v>
      </c>
      <c r="N1570" s="8">
        <v>49.68</v>
      </c>
      <c r="O1570" s="8">
        <f>SalesDataTable[[#This Row],[Units Sold]]*SalesDataTable[[#This Row],[Unit Price]]</f>
        <v>49.68</v>
      </c>
      <c r="P1570" s="9">
        <v>0.05</v>
      </c>
      <c r="Q1570" s="21">
        <f>SalesDataTable[[#This Row],[Units Sold]]*SalesDataTable[[#This Row],[Unit Price]]*SalesDataTable[[#This Row],[Discount %]]</f>
        <v>2.484</v>
      </c>
      <c r="R1570" s="8">
        <v>22.02</v>
      </c>
      <c r="S1570" s="8">
        <f t="shared" si="96"/>
        <v>47.195999999999998</v>
      </c>
      <c r="T1570" s="8">
        <f t="shared" si="97"/>
        <v>22.02</v>
      </c>
      <c r="U1570" s="8">
        <f t="shared" si="98"/>
        <v>25.175999999999998</v>
      </c>
      <c r="V1570" s="10">
        <f t="shared" si="99"/>
        <v>0.53343503686753113</v>
      </c>
    </row>
    <row r="1571" spans="1:22" ht="15.6" x14ac:dyDescent="0.3">
      <c r="A1571" s="3">
        <v>2415</v>
      </c>
      <c r="B1571" s="4">
        <v>46239</v>
      </c>
      <c r="C1571" s="5">
        <f>YEAR(SalesDataTable[[#This Row],[Order Date]])</f>
        <v>2026</v>
      </c>
      <c r="D1571" s="6" t="str">
        <f>"Q"&amp;ROUNDUP(MONTH(SalesDataTable[[#This Row],[Order Date]])/3,0)</f>
        <v>Q3</v>
      </c>
      <c r="E1571" s="5">
        <f>MONTH(SalesDataTable[[#This Row],[Order Date]])</f>
        <v>8</v>
      </c>
      <c r="F1571" s="6" t="str">
        <f>TEXT(SalesDataTable[[#This Row],[Order Date]],"MMM")</f>
        <v>Aug</v>
      </c>
      <c r="G1571" s="5" t="s">
        <v>26</v>
      </c>
      <c r="H1571" s="5" t="s">
        <v>63</v>
      </c>
      <c r="I1571" s="5" t="s">
        <v>22</v>
      </c>
      <c r="J1571" s="5" t="s">
        <v>33</v>
      </c>
      <c r="K1571" s="5" t="s">
        <v>34</v>
      </c>
      <c r="L1571" s="5" t="s">
        <v>64</v>
      </c>
      <c r="M1571" s="7">
        <v>2</v>
      </c>
      <c r="N1571" s="8">
        <v>131.25</v>
      </c>
      <c r="O1571" s="8">
        <f>SalesDataTable[[#This Row],[Units Sold]]*SalesDataTable[[#This Row],[Unit Price]]</f>
        <v>262.5</v>
      </c>
      <c r="P1571" s="9">
        <v>0.05</v>
      </c>
      <c r="Q1571" s="21">
        <f>SalesDataTable[[#This Row],[Units Sold]]*SalesDataTable[[#This Row],[Unit Price]]*SalesDataTable[[#This Row],[Discount %]]</f>
        <v>13.125</v>
      </c>
      <c r="R1571" s="8">
        <v>65.42</v>
      </c>
      <c r="S1571" s="8">
        <f t="shared" si="96"/>
        <v>249.375</v>
      </c>
      <c r="T1571" s="8">
        <f t="shared" si="97"/>
        <v>130.84</v>
      </c>
      <c r="U1571" s="8">
        <f t="shared" si="98"/>
        <v>118.535</v>
      </c>
      <c r="V1571" s="10">
        <f t="shared" si="99"/>
        <v>0.47532832080200499</v>
      </c>
    </row>
    <row r="1572" spans="1:22" ht="15.6" x14ac:dyDescent="0.3">
      <c r="A1572" s="3">
        <v>2525</v>
      </c>
      <c r="B1572" s="4">
        <v>46239</v>
      </c>
      <c r="C1572" s="5">
        <f>YEAR(SalesDataTable[[#This Row],[Order Date]])</f>
        <v>2026</v>
      </c>
      <c r="D1572" s="6" t="str">
        <f>"Q"&amp;ROUNDUP(MONTH(SalesDataTable[[#This Row],[Order Date]])/3,0)</f>
        <v>Q3</v>
      </c>
      <c r="E1572" s="5">
        <f>MONTH(SalesDataTable[[#This Row],[Order Date]])</f>
        <v>8</v>
      </c>
      <c r="F1572" s="6" t="str">
        <f>TEXT(SalesDataTable[[#This Row],[Order Date]],"MMM")</f>
        <v>Aug</v>
      </c>
      <c r="G1572" s="5" t="s">
        <v>40</v>
      </c>
      <c r="H1572" s="5" t="s">
        <v>41</v>
      </c>
      <c r="I1572" s="5" t="s">
        <v>39</v>
      </c>
      <c r="J1572" s="5" t="s">
        <v>33</v>
      </c>
      <c r="K1572" s="5" t="s">
        <v>54</v>
      </c>
      <c r="L1572" s="5" t="s">
        <v>62</v>
      </c>
      <c r="M1572" s="7">
        <v>2</v>
      </c>
      <c r="N1572" s="8">
        <v>36.78</v>
      </c>
      <c r="O1572" s="8">
        <f>SalesDataTable[[#This Row],[Units Sold]]*SalesDataTable[[#This Row],[Unit Price]]</f>
        <v>73.56</v>
      </c>
      <c r="P1572" s="9">
        <v>0.05</v>
      </c>
      <c r="Q1572" s="21">
        <f>SalesDataTable[[#This Row],[Units Sold]]*SalesDataTable[[#This Row],[Unit Price]]*SalesDataTable[[#This Row],[Discount %]]</f>
        <v>3.6780000000000004</v>
      </c>
      <c r="R1572" s="8">
        <v>13.85</v>
      </c>
      <c r="S1572" s="8">
        <f t="shared" si="96"/>
        <v>69.882000000000005</v>
      </c>
      <c r="T1572" s="8">
        <f t="shared" si="97"/>
        <v>27.7</v>
      </c>
      <c r="U1572" s="8">
        <f t="shared" si="98"/>
        <v>42.182000000000002</v>
      </c>
      <c r="V1572" s="10">
        <f t="shared" si="99"/>
        <v>0.60361752668784519</v>
      </c>
    </row>
    <row r="1573" spans="1:22" ht="15.6" x14ac:dyDescent="0.3">
      <c r="A1573" s="3">
        <v>2652</v>
      </c>
      <c r="B1573" s="4">
        <v>46239</v>
      </c>
      <c r="C1573" s="5">
        <f>YEAR(SalesDataTable[[#This Row],[Order Date]])</f>
        <v>2026</v>
      </c>
      <c r="D1573" s="6" t="str">
        <f>"Q"&amp;ROUNDUP(MONTH(SalesDataTable[[#This Row],[Order Date]])/3,0)</f>
        <v>Q3</v>
      </c>
      <c r="E1573" s="5">
        <f>MONTH(SalesDataTable[[#This Row],[Order Date]])</f>
        <v>8</v>
      </c>
      <c r="F1573" s="6" t="str">
        <f>TEXT(SalesDataTable[[#This Row],[Order Date]],"MMM")</f>
        <v>Aug</v>
      </c>
      <c r="G1573" s="5" t="s">
        <v>31</v>
      </c>
      <c r="H1573" s="5" t="s">
        <v>32</v>
      </c>
      <c r="I1573" s="5" t="s">
        <v>39</v>
      </c>
      <c r="J1573" s="5" t="s">
        <v>23</v>
      </c>
      <c r="K1573" s="5" t="s">
        <v>24</v>
      </c>
      <c r="L1573" s="5" t="s">
        <v>25</v>
      </c>
      <c r="M1573" s="7">
        <v>1</v>
      </c>
      <c r="N1573" s="8">
        <v>80.790000000000006</v>
      </c>
      <c r="O1573" s="8">
        <f>SalesDataTable[[#This Row],[Units Sold]]*SalesDataTable[[#This Row],[Unit Price]]</f>
        <v>80.790000000000006</v>
      </c>
      <c r="P1573" s="9">
        <v>0.1</v>
      </c>
      <c r="Q1573" s="21">
        <f>SalesDataTable[[#This Row],[Units Sold]]*SalesDataTable[[#This Row],[Unit Price]]*SalesDataTable[[#This Row],[Discount %]]</f>
        <v>8.0790000000000006</v>
      </c>
      <c r="R1573" s="8">
        <v>43.65</v>
      </c>
      <c r="S1573" s="8">
        <f t="shared" si="96"/>
        <v>72.711000000000013</v>
      </c>
      <c r="T1573" s="8">
        <f t="shared" si="97"/>
        <v>43.65</v>
      </c>
      <c r="U1573" s="8">
        <f t="shared" si="98"/>
        <v>29.061000000000014</v>
      </c>
      <c r="V1573" s="10">
        <f t="shared" si="99"/>
        <v>0.39967817799232591</v>
      </c>
    </row>
    <row r="1574" spans="1:22" ht="15.6" x14ac:dyDescent="0.3">
      <c r="A1574" s="3">
        <v>4035</v>
      </c>
      <c r="B1574" s="4">
        <v>46239</v>
      </c>
      <c r="C1574" s="5">
        <f>YEAR(SalesDataTable[[#This Row],[Order Date]])</f>
        <v>2026</v>
      </c>
      <c r="D1574" s="6" t="str">
        <f>"Q"&amp;ROUNDUP(MONTH(SalesDataTable[[#This Row],[Order Date]])/3,0)</f>
        <v>Q3</v>
      </c>
      <c r="E1574" s="5">
        <f>MONTH(SalesDataTable[[#This Row],[Order Date]])</f>
        <v>8</v>
      </c>
      <c r="F1574" s="6" t="str">
        <f>TEXT(SalesDataTable[[#This Row],[Order Date]],"MMM")</f>
        <v>Aug</v>
      </c>
      <c r="G1574" s="5" t="s">
        <v>20</v>
      </c>
      <c r="H1574" s="5" t="s">
        <v>56</v>
      </c>
      <c r="I1574" s="5" t="s">
        <v>22</v>
      </c>
      <c r="J1574" s="5" t="s">
        <v>23</v>
      </c>
      <c r="K1574" s="5" t="s">
        <v>24</v>
      </c>
      <c r="L1574" s="5" t="s">
        <v>46</v>
      </c>
      <c r="M1574" s="7">
        <v>2</v>
      </c>
      <c r="N1574" s="8">
        <v>40.53</v>
      </c>
      <c r="O1574" s="8">
        <f>SalesDataTable[[#This Row],[Units Sold]]*SalesDataTable[[#This Row],[Unit Price]]</f>
        <v>81.06</v>
      </c>
      <c r="P1574" s="9">
        <v>0.05</v>
      </c>
      <c r="Q1574" s="21">
        <f>SalesDataTable[[#This Row],[Units Sold]]*SalesDataTable[[#This Row],[Unit Price]]*SalesDataTable[[#This Row],[Discount %]]</f>
        <v>4.0529999999999999</v>
      </c>
      <c r="R1574" s="8">
        <v>17.100000000000001</v>
      </c>
      <c r="S1574" s="8">
        <f t="shared" si="96"/>
        <v>77.007000000000005</v>
      </c>
      <c r="T1574" s="8">
        <f t="shared" si="97"/>
        <v>34.200000000000003</v>
      </c>
      <c r="U1574" s="8">
        <f t="shared" si="98"/>
        <v>42.807000000000002</v>
      </c>
      <c r="V1574" s="10">
        <f t="shared" si="99"/>
        <v>0.55588452997779425</v>
      </c>
    </row>
    <row r="1575" spans="1:22" ht="15.6" x14ac:dyDescent="0.3">
      <c r="A1575" s="3">
        <v>4377</v>
      </c>
      <c r="B1575" s="4">
        <v>46239</v>
      </c>
      <c r="C1575" s="5">
        <f>YEAR(SalesDataTable[[#This Row],[Order Date]])</f>
        <v>2026</v>
      </c>
      <c r="D1575" s="6" t="str">
        <f>"Q"&amp;ROUNDUP(MONTH(SalesDataTable[[#This Row],[Order Date]])/3,0)</f>
        <v>Q3</v>
      </c>
      <c r="E1575" s="5">
        <f>MONTH(SalesDataTable[[#This Row],[Order Date]])</f>
        <v>8</v>
      </c>
      <c r="F1575" s="6" t="str">
        <f>TEXT(SalesDataTable[[#This Row],[Order Date]],"MMM")</f>
        <v>Aug</v>
      </c>
      <c r="G1575" s="5" t="s">
        <v>31</v>
      </c>
      <c r="H1575" s="5" t="s">
        <v>32</v>
      </c>
      <c r="I1575" s="5" t="s">
        <v>48</v>
      </c>
      <c r="J1575" s="5" t="s">
        <v>33</v>
      </c>
      <c r="K1575" s="5" t="s">
        <v>24</v>
      </c>
      <c r="L1575" s="5" t="s">
        <v>25</v>
      </c>
      <c r="M1575" s="7">
        <v>2</v>
      </c>
      <c r="N1575" s="8">
        <v>81.66</v>
      </c>
      <c r="O1575" s="8">
        <f>SalesDataTable[[#This Row],[Units Sold]]*SalesDataTable[[#This Row],[Unit Price]]</f>
        <v>163.32</v>
      </c>
      <c r="P1575" s="9">
        <v>0</v>
      </c>
      <c r="Q1575" s="21">
        <f>SalesDataTable[[#This Row],[Units Sold]]*SalesDataTable[[#This Row],[Unit Price]]*SalesDataTable[[#This Row],[Discount %]]</f>
        <v>0</v>
      </c>
      <c r="R1575" s="8">
        <v>42.11</v>
      </c>
      <c r="S1575" s="8">
        <f t="shared" si="96"/>
        <v>163.32</v>
      </c>
      <c r="T1575" s="8">
        <f t="shared" si="97"/>
        <v>84.22</v>
      </c>
      <c r="U1575" s="8">
        <f t="shared" si="98"/>
        <v>79.099999999999994</v>
      </c>
      <c r="V1575" s="10">
        <f t="shared" si="99"/>
        <v>0.48432525104090129</v>
      </c>
    </row>
    <row r="1576" spans="1:22" ht="15.6" x14ac:dyDescent="0.3">
      <c r="A1576" s="3">
        <v>4734</v>
      </c>
      <c r="B1576" s="4">
        <v>46239</v>
      </c>
      <c r="C1576" s="5">
        <f>YEAR(SalesDataTable[[#This Row],[Order Date]])</f>
        <v>2026</v>
      </c>
      <c r="D1576" s="6" t="str">
        <f>"Q"&amp;ROUNDUP(MONTH(SalesDataTable[[#This Row],[Order Date]])/3,0)</f>
        <v>Q3</v>
      </c>
      <c r="E1576" s="5">
        <f>MONTH(SalesDataTable[[#This Row],[Order Date]])</f>
        <v>8</v>
      </c>
      <c r="F1576" s="6" t="str">
        <f>TEXT(SalesDataTable[[#This Row],[Order Date]],"MMM")</f>
        <v>Aug</v>
      </c>
      <c r="G1576" s="5" t="s">
        <v>26</v>
      </c>
      <c r="H1576" s="5" t="s">
        <v>63</v>
      </c>
      <c r="I1576" s="5" t="s">
        <v>48</v>
      </c>
      <c r="J1576" s="5" t="s">
        <v>23</v>
      </c>
      <c r="K1576" s="5" t="s">
        <v>29</v>
      </c>
      <c r="L1576" s="5" t="s">
        <v>37</v>
      </c>
      <c r="M1576" s="7">
        <v>1</v>
      </c>
      <c r="N1576" s="8">
        <v>146.55000000000001</v>
      </c>
      <c r="O1576" s="8">
        <f>SalesDataTable[[#This Row],[Units Sold]]*SalesDataTable[[#This Row],[Unit Price]]</f>
        <v>146.55000000000001</v>
      </c>
      <c r="P1576" s="9">
        <v>0</v>
      </c>
      <c r="Q1576" s="21">
        <f>SalesDataTable[[#This Row],[Units Sold]]*SalesDataTable[[#This Row],[Unit Price]]*SalesDataTable[[#This Row],[Discount %]]</f>
        <v>0</v>
      </c>
      <c r="R1576" s="8">
        <v>78.8</v>
      </c>
      <c r="S1576" s="8">
        <f t="shared" si="96"/>
        <v>146.55000000000001</v>
      </c>
      <c r="T1576" s="8">
        <f t="shared" si="97"/>
        <v>78.8</v>
      </c>
      <c r="U1576" s="8">
        <f t="shared" si="98"/>
        <v>67.750000000000014</v>
      </c>
      <c r="V1576" s="10">
        <f t="shared" si="99"/>
        <v>0.46229955646537024</v>
      </c>
    </row>
    <row r="1577" spans="1:22" ht="15.6" x14ac:dyDescent="0.3">
      <c r="A1577" s="3">
        <v>4892</v>
      </c>
      <c r="B1577" s="4">
        <v>46239</v>
      </c>
      <c r="C1577" s="5">
        <f>YEAR(SalesDataTable[[#This Row],[Order Date]])</f>
        <v>2026</v>
      </c>
      <c r="D1577" s="6" t="str">
        <f>"Q"&amp;ROUNDUP(MONTH(SalesDataTable[[#This Row],[Order Date]])/3,0)</f>
        <v>Q3</v>
      </c>
      <c r="E1577" s="5">
        <f>MONTH(SalesDataTable[[#This Row],[Order Date]])</f>
        <v>8</v>
      </c>
      <c r="F1577" s="6" t="str">
        <f>TEXT(SalesDataTable[[#This Row],[Order Date]],"MMM")</f>
        <v>Aug</v>
      </c>
      <c r="G1577" s="5" t="s">
        <v>26</v>
      </c>
      <c r="H1577" s="5" t="s">
        <v>27</v>
      </c>
      <c r="I1577" s="5" t="s">
        <v>39</v>
      </c>
      <c r="J1577" s="5" t="s">
        <v>23</v>
      </c>
      <c r="K1577" s="5" t="s">
        <v>34</v>
      </c>
      <c r="L1577" s="5" t="s">
        <v>68</v>
      </c>
      <c r="M1577" s="7">
        <v>2</v>
      </c>
      <c r="N1577" s="8">
        <v>161.75</v>
      </c>
      <c r="O1577" s="8">
        <f>SalesDataTable[[#This Row],[Units Sold]]*SalesDataTable[[#This Row],[Unit Price]]</f>
        <v>323.5</v>
      </c>
      <c r="P1577" s="9">
        <v>0.1</v>
      </c>
      <c r="Q1577" s="21">
        <f>SalesDataTable[[#This Row],[Units Sold]]*SalesDataTable[[#This Row],[Unit Price]]*SalesDataTable[[#This Row],[Discount %]]</f>
        <v>32.35</v>
      </c>
      <c r="R1577" s="8">
        <v>85.85</v>
      </c>
      <c r="S1577" s="8">
        <f t="shared" si="96"/>
        <v>291.15000000000003</v>
      </c>
      <c r="T1577" s="8">
        <f t="shared" si="97"/>
        <v>171.7</v>
      </c>
      <c r="U1577" s="8">
        <f t="shared" si="98"/>
        <v>119.45000000000005</v>
      </c>
      <c r="V1577" s="10">
        <f t="shared" si="99"/>
        <v>0.41026962047054794</v>
      </c>
    </row>
    <row r="1578" spans="1:22" ht="15.6" x14ac:dyDescent="0.3">
      <c r="A1578" s="3">
        <v>5059</v>
      </c>
      <c r="B1578" s="4">
        <v>46239</v>
      </c>
      <c r="C1578" s="5">
        <f>YEAR(SalesDataTable[[#This Row],[Order Date]])</f>
        <v>2026</v>
      </c>
      <c r="D1578" s="6" t="str">
        <f>"Q"&amp;ROUNDUP(MONTH(SalesDataTable[[#This Row],[Order Date]])/3,0)</f>
        <v>Q3</v>
      </c>
      <c r="E1578" s="5">
        <f>MONTH(SalesDataTable[[#This Row],[Order Date]])</f>
        <v>8</v>
      </c>
      <c r="F1578" s="6" t="str">
        <f>TEXT(SalesDataTable[[#This Row],[Order Date]],"MMM")</f>
        <v>Aug</v>
      </c>
      <c r="G1578" s="5" t="s">
        <v>26</v>
      </c>
      <c r="H1578" s="5" t="s">
        <v>27</v>
      </c>
      <c r="I1578" s="5" t="s">
        <v>48</v>
      </c>
      <c r="J1578" s="5" t="s">
        <v>23</v>
      </c>
      <c r="K1578" s="5" t="s">
        <v>43</v>
      </c>
      <c r="L1578" s="5" t="s">
        <v>71</v>
      </c>
      <c r="M1578" s="7">
        <v>2</v>
      </c>
      <c r="N1578" s="8">
        <v>122.47</v>
      </c>
      <c r="O1578" s="8">
        <f>SalesDataTable[[#This Row],[Units Sold]]*SalesDataTable[[#This Row],[Unit Price]]</f>
        <v>244.94</v>
      </c>
      <c r="P1578" s="9">
        <v>0</v>
      </c>
      <c r="Q1578" s="21">
        <f>SalesDataTable[[#This Row],[Units Sold]]*SalesDataTable[[#This Row],[Unit Price]]*SalesDataTable[[#This Row],[Discount %]]</f>
        <v>0</v>
      </c>
      <c r="R1578" s="8">
        <v>59.73</v>
      </c>
      <c r="S1578" s="8">
        <f t="shared" si="96"/>
        <v>244.94</v>
      </c>
      <c r="T1578" s="8">
        <f t="shared" si="97"/>
        <v>119.46</v>
      </c>
      <c r="U1578" s="8">
        <f t="shared" si="98"/>
        <v>125.48</v>
      </c>
      <c r="V1578" s="10">
        <f t="shared" si="99"/>
        <v>0.5122887237690863</v>
      </c>
    </row>
    <row r="1579" spans="1:22" ht="15.6" x14ac:dyDescent="0.3">
      <c r="A1579" s="3">
        <v>835</v>
      </c>
      <c r="B1579" s="4">
        <v>46240</v>
      </c>
      <c r="C1579" s="5">
        <f>YEAR(SalesDataTable[[#This Row],[Order Date]])</f>
        <v>2026</v>
      </c>
      <c r="D1579" s="6" t="str">
        <f>"Q"&amp;ROUNDUP(MONTH(SalesDataTable[[#This Row],[Order Date]])/3,0)</f>
        <v>Q3</v>
      </c>
      <c r="E1579" s="5">
        <f>MONTH(SalesDataTable[[#This Row],[Order Date]])</f>
        <v>8</v>
      </c>
      <c r="F1579" s="6" t="str">
        <f>TEXT(SalesDataTable[[#This Row],[Order Date]],"MMM")</f>
        <v>Aug</v>
      </c>
      <c r="G1579" s="5" t="s">
        <v>40</v>
      </c>
      <c r="H1579" s="5" t="s">
        <v>51</v>
      </c>
      <c r="I1579" s="5" t="s">
        <v>48</v>
      </c>
      <c r="J1579" s="5" t="s">
        <v>23</v>
      </c>
      <c r="K1579" s="5" t="s">
        <v>29</v>
      </c>
      <c r="L1579" s="5" t="s">
        <v>66</v>
      </c>
      <c r="M1579" s="7">
        <v>3</v>
      </c>
      <c r="N1579" s="8">
        <v>70.930000000000007</v>
      </c>
      <c r="O1579" s="8">
        <f>SalesDataTable[[#This Row],[Units Sold]]*SalesDataTable[[#This Row],[Unit Price]]</f>
        <v>212.79000000000002</v>
      </c>
      <c r="P1579" s="9">
        <v>0</v>
      </c>
      <c r="Q1579" s="21">
        <f>SalesDataTable[[#This Row],[Units Sold]]*SalesDataTable[[#This Row],[Unit Price]]*SalesDataTable[[#This Row],[Discount %]]</f>
        <v>0</v>
      </c>
      <c r="R1579" s="8">
        <v>32.9</v>
      </c>
      <c r="S1579" s="8">
        <f t="shared" si="96"/>
        <v>212.79000000000002</v>
      </c>
      <c r="T1579" s="8">
        <f t="shared" si="97"/>
        <v>98.699999999999989</v>
      </c>
      <c r="U1579" s="8">
        <f t="shared" si="98"/>
        <v>114.09000000000003</v>
      </c>
      <c r="V1579" s="10">
        <f t="shared" si="99"/>
        <v>0.53616241364725792</v>
      </c>
    </row>
    <row r="1580" spans="1:22" ht="15.6" x14ac:dyDescent="0.3">
      <c r="A1580" s="3">
        <v>1104</v>
      </c>
      <c r="B1580" s="4">
        <v>46240</v>
      </c>
      <c r="C1580" s="5">
        <f>YEAR(SalesDataTable[[#This Row],[Order Date]])</f>
        <v>2026</v>
      </c>
      <c r="D1580" s="6" t="str">
        <f>"Q"&amp;ROUNDUP(MONTH(SalesDataTable[[#This Row],[Order Date]])/3,0)</f>
        <v>Q3</v>
      </c>
      <c r="E1580" s="5">
        <f>MONTH(SalesDataTable[[#This Row],[Order Date]])</f>
        <v>8</v>
      </c>
      <c r="F1580" s="6" t="str">
        <f>TEXT(SalesDataTable[[#This Row],[Order Date]],"MMM")</f>
        <v>Aug</v>
      </c>
      <c r="G1580" s="5" t="s">
        <v>20</v>
      </c>
      <c r="H1580" s="5" t="s">
        <v>70</v>
      </c>
      <c r="I1580" s="5" t="s">
        <v>22</v>
      </c>
      <c r="J1580" s="5" t="s">
        <v>23</v>
      </c>
      <c r="K1580" s="5" t="s">
        <v>43</v>
      </c>
      <c r="L1580" s="5" t="s">
        <v>49</v>
      </c>
      <c r="M1580" s="7">
        <v>1</v>
      </c>
      <c r="N1580" s="8">
        <v>191.44</v>
      </c>
      <c r="O1580" s="8">
        <f>SalesDataTable[[#This Row],[Units Sold]]*SalesDataTable[[#This Row],[Unit Price]]</f>
        <v>191.44</v>
      </c>
      <c r="P1580" s="9">
        <v>0</v>
      </c>
      <c r="Q1580" s="21">
        <f>SalesDataTable[[#This Row],[Units Sold]]*SalesDataTable[[#This Row],[Unit Price]]*SalesDataTable[[#This Row],[Discount %]]</f>
        <v>0</v>
      </c>
      <c r="R1580" s="8">
        <v>102.13</v>
      </c>
      <c r="S1580" s="8">
        <f t="shared" si="96"/>
        <v>191.44</v>
      </c>
      <c r="T1580" s="8">
        <f t="shared" si="97"/>
        <v>102.13</v>
      </c>
      <c r="U1580" s="8">
        <f t="shared" si="98"/>
        <v>89.31</v>
      </c>
      <c r="V1580" s="10">
        <f t="shared" si="99"/>
        <v>0.46651692436272463</v>
      </c>
    </row>
    <row r="1581" spans="1:22" ht="15.6" x14ac:dyDescent="0.3">
      <c r="A1581" s="3">
        <v>1976</v>
      </c>
      <c r="B1581" s="4">
        <v>46240</v>
      </c>
      <c r="C1581" s="5">
        <f>YEAR(SalesDataTable[[#This Row],[Order Date]])</f>
        <v>2026</v>
      </c>
      <c r="D1581" s="6" t="str">
        <f>"Q"&amp;ROUNDUP(MONTH(SalesDataTable[[#This Row],[Order Date]])/3,0)</f>
        <v>Q3</v>
      </c>
      <c r="E1581" s="5">
        <f>MONTH(SalesDataTable[[#This Row],[Order Date]])</f>
        <v>8</v>
      </c>
      <c r="F1581" s="6" t="str">
        <f>TEXT(SalesDataTable[[#This Row],[Order Date]],"MMM")</f>
        <v>Aug</v>
      </c>
      <c r="G1581" s="5" t="s">
        <v>40</v>
      </c>
      <c r="H1581" s="5" t="s">
        <v>53</v>
      </c>
      <c r="I1581" s="5" t="s">
        <v>22</v>
      </c>
      <c r="J1581" s="5" t="s">
        <v>23</v>
      </c>
      <c r="K1581" s="5" t="s">
        <v>24</v>
      </c>
      <c r="L1581" s="5" t="s">
        <v>25</v>
      </c>
      <c r="M1581" s="7">
        <v>2</v>
      </c>
      <c r="N1581" s="8">
        <v>82.92</v>
      </c>
      <c r="O1581" s="8">
        <f>SalesDataTable[[#This Row],[Units Sold]]*SalesDataTable[[#This Row],[Unit Price]]</f>
        <v>165.84</v>
      </c>
      <c r="P1581" s="9">
        <v>0</v>
      </c>
      <c r="Q1581" s="21">
        <f>SalesDataTable[[#This Row],[Units Sold]]*SalesDataTable[[#This Row],[Unit Price]]*SalesDataTable[[#This Row],[Discount %]]</f>
        <v>0</v>
      </c>
      <c r="R1581" s="8">
        <v>41.64</v>
      </c>
      <c r="S1581" s="8">
        <f t="shared" si="96"/>
        <v>165.84</v>
      </c>
      <c r="T1581" s="8">
        <f t="shared" si="97"/>
        <v>83.28</v>
      </c>
      <c r="U1581" s="8">
        <f t="shared" si="98"/>
        <v>82.56</v>
      </c>
      <c r="V1581" s="10">
        <f t="shared" si="99"/>
        <v>0.49782923299565845</v>
      </c>
    </row>
    <row r="1582" spans="1:22" ht="15.6" x14ac:dyDescent="0.3">
      <c r="A1582" s="3">
        <v>2596</v>
      </c>
      <c r="B1582" s="4">
        <v>46240</v>
      </c>
      <c r="C1582" s="5">
        <f>YEAR(SalesDataTable[[#This Row],[Order Date]])</f>
        <v>2026</v>
      </c>
      <c r="D1582" s="6" t="str">
        <f>"Q"&amp;ROUNDUP(MONTH(SalesDataTable[[#This Row],[Order Date]])/3,0)</f>
        <v>Q3</v>
      </c>
      <c r="E1582" s="5">
        <f>MONTH(SalesDataTable[[#This Row],[Order Date]])</f>
        <v>8</v>
      </c>
      <c r="F1582" s="6" t="str">
        <f>TEXT(SalesDataTable[[#This Row],[Order Date]],"MMM")</f>
        <v>Aug</v>
      </c>
      <c r="G1582" s="5" t="s">
        <v>31</v>
      </c>
      <c r="H1582" s="5" t="s">
        <v>38</v>
      </c>
      <c r="I1582" s="5" t="s">
        <v>39</v>
      </c>
      <c r="J1582" s="5" t="s">
        <v>23</v>
      </c>
      <c r="K1582" s="5" t="s">
        <v>43</v>
      </c>
      <c r="L1582" s="5" t="s">
        <v>60</v>
      </c>
      <c r="M1582" s="7">
        <v>1</v>
      </c>
      <c r="N1582" s="8">
        <v>82.82</v>
      </c>
      <c r="O1582" s="8">
        <f>SalesDataTable[[#This Row],[Units Sold]]*SalesDataTable[[#This Row],[Unit Price]]</f>
        <v>82.82</v>
      </c>
      <c r="P1582" s="9">
        <v>0</v>
      </c>
      <c r="Q1582" s="21">
        <f>SalesDataTable[[#This Row],[Units Sold]]*SalesDataTable[[#This Row],[Unit Price]]*SalesDataTable[[#This Row],[Discount %]]</f>
        <v>0</v>
      </c>
      <c r="R1582" s="8">
        <v>38.83</v>
      </c>
      <c r="S1582" s="8">
        <f t="shared" si="96"/>
        <v>82.82</v>
      </c>
      <c r="T1582" s="8">
        <f t="shared" si="97"/>
        <v>38.83</v>
      </c>
      <c r="U1582" s="8">
        <f t="shared" si="98"/>
        <v>43.989999999999995</v>
      </c>
      <c r="V1582" s="10">
        <f t="shared" si="99"/>
        <v>0.53115189567737264</v>
      </c>
    </row>
    <row r="1583" spans="1:22" ht="15.6" x14ac:dyDescent="0.3">
      <c r="A1583" s="3">
        <v>2693</v>
      </c>
      <c r="B1583" s="4">
        <v>46240</v>
      </c>
      <c r="C1583" s="5">
        <f>YEAR(SalesDataTable[[#This Row],[Order Date]])</f>
        <v>2026</v>
      </c>
      <c r="D1583" s="6" t="str">
        <f>"Q"&amp;ROUNDUP(MONTH(SalesDataTable[[#This Row],[Order Date]])/3,0)</f>
        <v>Q3</v>
      </c>
      <c r="E1583" s="5">
        <f>MONTH(SalesDataTable[[#This Row],[Order Date]])</f>
        <v>8</v>
      </c>
      <c r="F1583" s="6" t="str">
        <f>TEXT(SalesDataTable[[#This Row],[Order Date]],"MMM")</f>
        <v>Aug</v>
      </c>
      <c r="G1583" s="5" t="s">
        <v>40</v>
      </c>
      <c r="H1583" s="5" t="s">
        <v>53</v>
      </c>
      <c r="I1583" s="5" t="s">
        <v>22</v>
      </c>
      <c r="J1583" s="5" t="s">
        <v>33</v>
      </c>
      <c r="K1583" s="5" t="s">
        <v>43</v>
      </c>
      <c r="L1583" s="5" t="s">
        <v>44</v>
      </c>
      <c r="M1583" s="7">
        <v>1</v>
      </c>
      <c r="N1583" s="8">
        <v>335.26</v>
      </c>
      <c r="O1583" s="8">
        <f>SalesDataTable[[#This Row],[Units Sold]]*SalesDataTable[[#This Row],[Unit Price]]</f>
        <v>335.26</v>
      </c>
      <c r="P1583" s="9">
        <v>0.05</v>
      </c>
      <c r="Q1583" s="21">
        <f>SalesDataTable[[#This Row],[Units Sold]]*SalesDataTable[[#This Row],[Unit Price]]*SalesDataTable[[#This Row],[Discount %]]</f>
        <v>16.763000000000002</v>
      </c>
      <c r="R1583" s="8">
        <v>193.73</v>
      </c>
      <c r="S1583" s="8">
        <f t="shared" si="96"/>
        <v>318.49699999999996</v>
      </c>
      <c r="T1583" s="8">
        <f t="shared" si="97"/>
        <v>193.73</v>
      </c>
      <c r="U1583" s="8">
        <f t="shared" si="98"/>
        <v>124.76699999999997</v>
      </c>
      <c r="V1583" s="10">
        <f t="shared" si="99"/>
        <v>0.39173681384754011</v>
      </c>
    </row>
    <row r="1584" spans="1:22" ht="15.6" x14ac:dyDescent="0.3">
      <c r="A1584" s="3">
        <v>3045</v>
      </c>
      <c r="B1584" s="4">
        <v>46240</v>
      </c>
      <c r="C1584" s="5">
        <f>YEAR(SalesDataTable[[#This Row],[Order Date]])</f>
        <v>2026</v>
      </c>
      <c r="D1584" s="6" t="str">
        <f>"Q"&amp;ROUNDUP(MONTH(SalesDataTable[[#This Row],[Order Date]])/3,0)</f>
        <v>Q3</v>
      </c>
      <c r="E1584" s="5">
        <f>MONTH(SalesDataTable[[#This Row],[Order Date]])</f>
        <v>8</v>
      </c>
      <c r="F1584" s="6" t="str">
        <f>TEXT(SalesDataTable[[#This Row],[Order Date]],"MMM")</f>
        <v>Aug</v>
      </c>
      <c r="G1584" s="5" t="s">
        <v>31</v>
      </c>
      <c r="H1584" s="5" t="s">
        <v>72</v>
      </c>
      <c r="I1584" s="5" t="s">
        <v>48</v>
      </c>
      <c r="J1584" s="5" t="s">
        <v>36</v>
      </c>
      <c r="K1584" s="5" t="s">
        <v>34</v>
      </c>
      <c r="L1584" s="5" t="s">
        <v>52</v>
      </c>
      <c r="M1584" s="7">
        <v>1</v>
      </c>
      <c r="N1584" s="8">
        <v>47.19</v>
      </c>
      <c r="O1584" s="8">
        <f>SalesDataTable[[#This Row],[Units Sold]]*SalesDataTable[[#This Row],[Unit Price]]</f>
        <v>47.19</v>
      </c>
      <c r="P1584" s="9">
        <v>0.05</v>
      </c>
      <c r="Q1584" s="21">
        <f>SalesDataTable[[#This Row],[Units Sold]]*SalesDataTable[[#This Row],[Unit Price]]*SalesDataTable[[#This Row],[Discount %]]</f>
        <v>2.3595000000000002</v>
      </c>
      <c r="R1584" s="8">
        <v>18.11</v>
      </c>
      <c r="S1584" s="8">
        <f t="shared" si="96"/>
        <v>44.830499999999994</v>
      </c>
      <c r="T1584" s="8">
        <f t="shared" si="97"/>
        <v>18.11</v>
      </c>
      <c r="U1584" s="8">
        <f t="shared" si="98"/>
        <v>26.720499999999994</v>
      </c>
      <c r="V1584" s="10">
        <f t="shared" si="99"/>
        <v>0.59603395010093574</v>
      </c>
    </row>
    <row r="1585" spans="1:22" ht="15.6" x14ac:dyDescent="0.3">
      <c r="A1585" s="3">
        <v>3340</v>
      </c>
      <c r="B1585" s="4">
        <v>46240</v>
      </c>
      <c r="C1585" s="5">
        <f>YEAR(SalesDataTable[[#This Row],[Order Date]])</f>
        <v>2026</v>
      </c>
      <c r="D1585" s="6" t="str">
        <f>"Q"&amp;ROUNDUP(MONTH(SalesDataTable[[#This Row],[Order Date]])/3,0)</f>
        <v>Q3</v>
      </c>
      <c r="E1585" s="5">
        <f>MONTH(SalesDataTable[[#This Row],[Order Date]])</f>
        <v>8</v>
      </c>
      <c r="F1585" s="6" t="str">
        <f>TEXT(SalesDataTable[[#This Row],[Order Date]],"MMM")</f>
        <v>Aug</v>
      </c>
      <c r="G1585" s="5" t="s">
        <v>31</v>
      </c>
      <c r="H1585" s="5" t="s">
        <v>72</v>
      </c>
      <c r="I1585" s="5" t="s">
        <v>48</v>
      </c>
      <c r="J1585" s="5" t="s">
        <v>23</v>
      </c>
      <c r="K1585" s="5" t="s">
        <v>29</v>
      </c>
      <c r="L1585" s="5" t="s">
        <v>30</v>
      </c>
      <c r="M1585" s="7">
        <v>3</v>
      </c>
      <c r="N1585" s="8">
        <v>91.57</v>
      </c>
      <c r="O1585" s="8">
        <f>SalesDataTable[[#This Row],[Units Sold]]*SalesDataTable[[#This Row],[Unit Price]]</f>
        <v>274.70999999999998</v>
      </c>
      <c r="P1585" s="9">
        <v>0</v>
      </c>
      <c r="Q1585" s="21">
        <f>SalesDataTable[[#This Row],[Units Sold]]*SalesDataTable[[#This Row],[Unit Price]]*SalesDataTable[[#This Row],[Discount %]]</f>
        <v>0</v>
      </c>
      <c r="R1585" s="8">
        <v>44.52</v>
      </c>
      <c r="S1585" s="8">
        <f t="shared" si="96"/>
        <v>274.70999999999998</v>
      </c>
      <c r="T1585" s="8">
        <f t="shared" si="97"/>
        <v>133.56</v>
      </c>
      <c r="U1585" s="8">
        <f t="shared" si="98"/>
        <v>141.14999999999998</v>
      </c>
      <c r="V1585" s="10">
        <f t="shared" si="99"/>
        <v>0.51381456808998571</v>
      </c>
    </row>
    <row r="1586" spans="1:22" ht="15.6" x14ac:dyDescent="0.3">
      <c r="A1586" s="3">
        <v>3553</v>
      </c>
      <c r="B1586" s="4">
        <v>46240</v>
      </c>
      <c r="C1586" s="5">
        <f>YEAR(SalesDataTable[[#This Row],[Order Date]])</f>
        <v>2026</v>
      </c>
      <c r="D1586" s="6" t="str">
        <f>"Q"&amp;ROUNDUP(MONTH(SalesDataTable[[#This Row],[Order Date]])/3,0)</f>
        <v>Q3</v>
      </c>
      <c r="E1586" s="5">
        <f>MONTH(SalesDataTable[[#This Row],[Order Date]])</f>
        <v>8</v>
      </c>
      <c r="F1586" s="6" t="str">
        <f>TEXT(SalesDataTable[[#This Row],[Order Date]],"MMM")</f>
        <v>Aug</v>
      </c>
      <c r="G1586" s="5" t="s">
        <v>40</v>
      </c>
      <c r="H1586" s="5" t="s">
        <v>67</v>
      </c>
      <c r="I1586" s="5" t="s">
        <v>22</v>
      </c>
      <c r="J1586" s="5" t="s">
        <v>33</v>
      </c>
      <c r="K1586" s="5" t="s">
        <v>29</v>
      </c>
      <c r="L1586" s="5" t="s">
        <v>57</v>
      </c>
      <c r="M1586" s="7">
        <v>4</v>
      </c>
      <c r="N1586" s="8">
        <v>154.41999999999999</v>
      </c>
      <c r="O1586" s="8">
        <f>SalesDataTable[[#This Row],[Units Sold]]*SalesDataTable[[#This Row],[Unit Price]]</f>
        <v>617.67999999999995</v>
      </c>
      <c r="P1586" s="9">
        <v>0</v>
      </c>
      <c r="Q1586" s="21">
        <f>SalesDataTable[[#This Row],[Units Sold]]*SalesDataTable[[#This Row],[Unit Price]]*SalesDataTable[[#This Row],[Discount %]]</f>
        <v>0</v>
      </c>
      <c r="R1586" s="8">
        <v>77.86</v>
      </c>
      <c r="S1586" s="8">
        <f t="shared" si="96"/>
        <v>617.67999999999995</v>
      </c>
      <c r="T1586" s="8">
        <f t="shared" si="97"/>
        <v>311.44</v>
      </c>
      <c r="U1586" s="8">
        <f t="shared" si="98"/>
        <v>306.23999999999995</v>
      </c>
      <c r="V1586" s="10">
        <f t="shared" si="99"/>
        <v>0.49579070068643954</v>
      </c>
    </row>
    <row r="1587" spans="1:22" ht="15.6" x14ac:dyDescent="0.3">
      <c r="A1587" s="3">
        <v>3807</v>
      </c>
      <c r="B1587" s="4">
        <v>46240</v>
      </c>
      <c r="C1587" s="5">
        <f>YEAR(SalesDataTable[[#This Row],[Order Date]])</f>
        <v>2026</v>
      </c>
      <c r="D1587" s="6" t="str">
        <f>"Q"&amp;ROUNDUP(MONTH(SalesDataTable[[#This Row],[Order Date]])/3,0)</f>
        <v>Q3</v>
      </c>
      <c r="E1587" s="5">
        <f>MONTH(SalesDataTable[[#This Row],[Order Date]])</f>
        <v>8</v>
      </c>
      <c r="F1587" s="6" t="str">
        <f>TEXT(SalesDataTable[[#This Row],[Order Date]],"MMM")</f>
        <v>Aug</v>
      </c>
      <c r="G1587" s="5" t="s">
        <v>20</v>
      </c>
      <c r="H1587" s="5" t="s">
        <v>21</v>
      </c>
      <c r="I1587" s="5" t="s">
        <v>48</v>
      </c>
      <c r="J1587" s="5" t="s">
        <v>23</v>
      </c>
      <c r="K1587" s="5" t="s">
        <v>24</v>
      </c>
      <c r="L1587" s="5" t="s">
        <v>42</v>
      </c>
      <c r="M1587" s="7">
        <v>2</v>
      </c>
      <c r="N1587" s="8">
        <v>49.91</v>
      </c>
      <c r="O1587" s="8">
        <f>SalesDataTable[[#This Row],[Units Sold]]*SalesDataTable[[#This Row],[Unit Price]]</f>
        <v>99.82</v>
      </c>
      <c r="P1587" s="9">
        <v>0.05</v>
      </c>
      <c r="Q1587" s="21">
        <f>SalesDataTable[[#This Row],[Units Sold]]*SalesDataTable[[#This Row],[Unit Price]]*SalesDataTable[[#This Row],[Discount %]]</f>
        <v>4.9909999999999997</v>
      </c>
      <c r="R1587" s="8">
        <v>21.86</v>
      </c>
      <c r="S1587" s="8">
        <f t="shared" si="96"/>
        <v>94.828999999999994</v>
      </c>
      <c r="T1587" s="8">
        <f t="shared" si="97"/>
        <v>43.72</v>
      </c>
      <c r="U1587" s="8">
        <f t="shared" si="98"/>
        <v>51.108999999999995</v>
      </c>
      <c r="V1587" s="10">
        <f t="shared" si="99"/>
        <v>0.53895960096594919</v>
      </c>
    </row>
    <row r="1588" spans="1:22" ht="15.6" x14ac:dyDescent="0.3">
      <c r="A1588" s="3">
        <v>4061</v>
      </c>
      <c r="B1588" s="4">
        <v>46240</v>
      </c>
      <c r="C1588" s="5">
        <f>YEAR(SalesDataTable[[#This Row],[Order Date]])</f>
        <v>2026</v>
      </c>
      <c r="D1588" s="6" t="str">
        <f>"Q"&amp;ROUNDUP(MONTH(SalesDataTable[[#This Row],[Order Date]])/3,0)</f>
        <v>Q3</v>
      </c>
      <c r="E1588" s="5">
        <f>MONTH(SalesDataTable[[#This Row],[Order Date]])</f>
        <v>8</v>
      </c>
      <c r="F1588" s="6" t="str">
        <f>TEXT(SalesDataTable[[#This Row],[Order Date]],"MMM")</f>
        <v>Aug</v>
      </c>
      <c r="G1588" s="5" t="s">
        <v>40</v>
      </c>
      <c r="H1588" s="5" t="s">
        <v>53</v>
      </c>
      <c r="I1588" s="5" t="s">
        <v>48</v>
      </c>
      <c r="J1588" s="5" t="s">
        <v>23</v>
      </c>
      <c r="K1588" s="5" t="s">
        <v>29</v>
      </c>
      <c r="L1588" s="5" t="s">
        <v>30</v>
      </c>
      <c r="M1588" s="7">
        <v>1</v>
      </c>
      <c r="N1588" s="8">
        <v>91.58</v>
      </c>
      <c r="O1588" s="8">
        <f>SalesDataTable[[#This Row],[Units Sold]]*SalesDataTable[[#This Row],[Unit Price]]</f>
        <v>91.58</v>
      </c>
      <c r="P1588" s="9">
        <v>0.1</v>
      </c>
      <c r="Q1588" s="21">
        <f>SalesDataTable[[#This Row],[Units Sold]]*SalesDataTable[[#This Row],[Unit Price]]*SalesDataTable[[#This Row],[Discount %]]</f>
        <v>9.1579999999999995</v>
      </c>
      <c r="R1588" s="8">
        <v>44.87</v>
      </c>
      <c r="S1588" s="8">
        <f t="shared" si="96"/>
        <v>82.421999999999997</v>
      </c>
      <c r="T1588" s="8">
        <f t="shared" si="97"/>
        <v>44.87</v>
      </c>
      <c r="U1588" s="8">
        <f t="shared" si="98"/>
        <v>37.552</v>
      </c>
      <c r="V1588" s="10">
        <f t="shared" si="99"/>
        <v>0.45560651282424597</v>
      </c>
    </row>
    <row r="1589" spans="1:22" ht="15.6" x14ac:dyDescent="0.3">
      <c r="A1589" s="3">
        <v>4645</v>
      </c>
      <c r="B1589" s="4">
        <v>46240</v>
      </c>
      <c r="C1589" s="5">
        <f>YEAR(SalesDataTable[[#This Row],[Order Date]])</f>
        <v>2026</v>
      </c>
      <c r="D1589" s="6" t="str">
        <f>"Q"&amp;ROUNDUP(MONTH(SalesDataTable[[#This Row],[Order Date]])/3,0)</f>
        <v>Q3</v>
      </c>
      <c r="E1589" s="5">
        <f>MONTH(SalesDataTable[[#This Row],[Order Date]])</f>
        <v>8</v>
      </c>
      <c r="F1589" s="6" t="str">
        <f>TEXT(SalesDataTable[[#This Row],[Order Date]],"MMM")</f>
        <v>Aug</v>
      </c>
      <c r="G1589" s="5" t="s">
        <v>31</v>
      </c>
      <c r="H1589" s="5" t="s">
        <v>59</v>
      </c>
      <c r="I1589" s="5" t="s">
        <v>22</v>
      </c>
      <c r="J1589" s="5" t="s">
        <v>33</v>
      </c>
      <c r="K1589" s="5" t="s">
        <v>54</v>
      </c>
      <c r="L1589" s="5" t="s">
        <v>55</v>
      </c>
      <c r="M1589" s="7">
        <v>3</v>
      </c>
      <c r="N1589" s="8">
        <v>41.11</v>
      </c>
      <c r="O1589" s="8">
        <f>SalesDataTable[[#This Row],[Units Sold]]*SalesDataTable[[#This Row],[Unit Price]]</f>
        <v>123.33</v>
      </c>
      <c r="P1589" s="9">
        <v>0</v>
      </c>
      <c r="Q1589" s="21">
        <f>SalesDataTable[[#This Row],[Units Sold]]*SalesDataTable[[#This Row],[Unit Price]]*SalesDataTable[[#This Row],[Discount %]]</f>
        <v>0</v>
      </c>
      <c r="R1589" s="8">
        <v>14.49</v>
      </c>
      <c r="S1589" s="8">
        <f t="shared" si="96"/>
        <v>123.33</v>
      </c>
      <c r="T1589" s="8">
        <f t="shared" si="97"/>
        <v>43.47</v>
      </c>
      <c r="U1589" s="8">
        <f t="shared" si="98"/>
        <v>79.86</v>
      </c>
      <c r="V1589" s="10">
        <f t="shared" si="99"/>
        <v>0.64753101435173921</v>
      </c>
    </row>
    <row r="1590" spans="1:22" ht="15.6" x14ac:dyDescent="0.3">
      <c r="A1590" s="3">
        <v>5104</v>
      </c>
      <c r="B1590" s="4">
        <v>46240</v>
      </c>
      <c r="C1590" s="5">
        <f>YEAR(SalesDataTable[[#This Row],[Order Date]])</f>
        <v>2026</v>
      </c>
      <c r="D1590" s="6" t="str">
        <f>"Q"&amp;ROUNDUP(MONTH(SalesDataTable[[#This Row],[Order Date]])/3,0)</f>
        <v>Q3</v>
      </c>
      <c r="E1590" s="5">
        <f>MONTH(SalesDataTable[[#This Row],[Order Date]])</f>
        <v>8</v>
      </c>
      <c r="F1590" s="6" t="str">
        <f>TEXT(SalesDataTable[[#This Row],[Order Date]],"MMM")</f>
        <v>Aug</v>
      </c>
      <c r="G1590" s="5" t="s">
        <v>26</v>
      </c>
      <c r="H1590" s="5" t="s">
        <v>63</v>
      </c>
      <c r="I1590" s="5" t="s">
        <v>22</v>
      </c>
      <c r="J1590" s="5" t="s">
        <v>23</v>
      </c>
      <c r="K1590" s="5" t="s">
        <v>34</v>
      </c>
      <c r="L1590" s="5" t="s">
        <v>35</v>
      </c>
      <c r="M1590" s="7">
        <v>4</v>
      </c>
      <c r="N1590" s="8">
        <v>35.9</v>
      </c>
      <c r="O1590" s="8">
        <f>SalesDataTable[[#This Row],[Units Sold]]*SalesDataTable[[#This Row],[Unit Price]]</f>
        <v>143.6</v>
      </c>
      <c r="P1590" s="9">
        <v>0</v>
      </c>
      <c r="Q1590" s="21">
        <f>SalesDataTable[[#This Row],[Units Sold]]*SalesDataTable[[#This Row],[Unit Price]]*SalesDataTable[[#This Row],[Discount %]]</f>
        <v>0</v>
      </c>
      <c r="R1590" s="8">
        <v>13.49</v>
      </c>
      <c r="S1590" s="8">
        <f t="shared" si="96"/>
        <v>143.6</v>
      </c>
      <c r="T1590" s="8">
        <f t="shared" si="97"/>
        <v>53.96</v>
      </c>
      <c r="U1590" s="8">
        <f t="shared" si="98"/>
        <v>89.639999999999986</v>
      </c>
      <c r="V1590" s="10">
        <f t="shared" si="99"/>
        <v>0.62423398328690805</v>
      </c>
    </row>
    <row r="1591" spans="1:22" ht="15.6" x14ac:dyDescent="0.3">
      <c r="A1591" s="3">
        <v>813</v>
      </c>
      <c r="B1591" s="4">
        <v>46241</v>
      </c>
      <c r="C1591" s="5">
        <f>YEAR(SalesDataTable[[#This Row],[Order Date]])</f>
        <v>2026</v>
      </c>
      <c r="D1591" s="6" t="str">
        <f>"Q"&amp;ROUNDUP(MONTH(SalesDataTable[[#This Row],[Order Date]])/3,0)</f>
        <v>Q3</v>
      </c>
      <c r="E1591" s="5">
        <f>MONTH(SalesDataTable[[#This Row],[Order Date]])</f>
        <v>8</v>
      </c>
      <c r="F1591" s="6" t="str">
        <f>TEXT(SalesDataTable[[#This Row],[Order Date]],"MMM")</f>
        <v>Aug</v>
      </c>
      <c r="G1591" s="5" t="s">
        <v>31</v>
      </c>
      <c r="H1591" s="5" t="s">
        <v>72</v>
      </c>
      <c r="I1591" s="5" t="s">
        <v>22</v>
      </c>
      <c r="J1591" s="5" t="s">
        <v>23</v>
      </c>
      <c r="K1591" s="5" t="s">
        <v>54</v>
      </c>
      <c r="L1591" s="5" t="s">
        <v>62</v>
      </c>
      <c r="M1591" s="7">
        <v>1</v>
      </c>
      <c r="N1591" s="8">
        <v>36.33</v>
      </c>
      <c r="O1591" s="8">
        <f>SalesDataTable[[#This Row],[Units Sold]]*SalesDataTable[[#This Row],[Unit Price]]</f>
        <v>36.33</v>
      </c>
      <c r="P1591" s="9">
        <v>0.05</v>
      </c>
      <c r="Q1591" s="21">
        <f>SalesDataTable[[#This Row],[Units Sold]]*SalesDataTable[[#This Row],[Unit Price]]*SalesDataTable[[#This Row],[Discount %]]</f>
        <v>1.8165</v>
      </c>
      <c r="R1591" s="8">
        <v>13.78</v>
      </c>
      <c r="S1591" s="8">
        <f t="shared" si="96"/>
        <v>34.513499999999993</v>
      </c>
      <c r="T1591" s="8">
        <f t="shared" si="97"/>
        <v>13.78</v>
      </c>
      <c r="U1591" s="8">
        <f t="shared" si="98"/>
        <v>20.733499999999992</v>
      </c>
      <c r="V1591" s="10">
        <f t="shared" si="99"/>
        <v>0.60073594390600771</v>
      </c>
    </row>
    <row r="1592" spans="1:22" ht="15.6" x14ac:dyDescent="0.3">
      <c r="A1592" s="3">
        <v>836</v>
      </c>
      <c r="B1592" s="4">
        <v>46241</v>
      </c>
      <c r="C1592" s="5">
        <f>YEAR(SalesDataTable[[#This Row],[Order Date]])</f>
        <v>2026</v>
      </c>
      <c r="D1592" s="6" t="str">
        <f>"Q"&amp;ROUNDUP(MONTH(SalesDataTable[[#This Row],[Order Date]])/3,0)</f>
        <v>Q3</v>
      </c>
      <c r="E1592" s="5">
        <f>MONTH(SalesDataTable[[#This Row],[Order Date]])</f>
        <v>8</v>
      </c>
      <c r="F1592" s="6" t="str">
        <f>TEXT(SalesDataTable[[#This Row],[Order Date]],"MMM")</f>
        <v>Aug</v>
      </c>
      <c r="G1592" s="5" t="s">
        <v>26</v>
      </c>
      <c r="H1592" s="5" t="s">
        <v>69</v>
      </c>
      <c r="I1592" s="5" t="s">
        <v>48</v>
      </c>
      <c r="J1592" s="5" t="s">
        <v>33</v>
      </c>
      <c r="K1592" s="5" t="s">
        <v>34</v>
      </c>
      <c r="L1592" s="5" t="s">
        <v>52</v>
      </c>
      <c r="M1592" s="7">
        <v>5</v>
      </c>
      <c r="N1592" s="8">
        <v>45.94</v>
      </c>
      <c r="O1592" s="8">
        <f>SalesDataTable[[#This Row],[Units Sold]]*SalesDataTable[[#This Row],[Unit Price]]</f>
        <v>229.7</v>
      </c>
      <c r="P1592" s="9">
        <v>0.05</v>
      </c>
      <c r="Q1592" s="21">
        <f>SalesDataTable[[#This Row],[Units Sold]]*SalesDataTable[[#This Row],[Unit Price]]*SalesDataTable[[#This Row],[Discount %]]</f>
        <v>11.484999999999999</v>
      </c>
      <c r="R1592" s="8">
        <v>18.059999999999999</v>
      </c>
      <c r="S1592" s="8">
        <f t="shared" si="96"/>
        <v>218.21499999999997</v>
      </c>
      <c r="T1592" s="8">
        <f t="shared" si="97"/>
        <v>90.3</v>
      </c>
      <c r="U1592" s="8">
        <f t="shared" si="98"/>
        <v>127.91499999999998</v>
      </c>
      <c r="V1592" s="10">
        <f t="shared" si="99"/>
        <v>0.5861879339183832</v>
      </c>
    </row>
    <row r="1593" spans="1:22" ht="15.6" x14ac:dyDescent="0.3">
      <c r="A1593" s="3">
        <v>1266</v>
      </c>
      <c r="B1593" s="4">
        <v>46241</v>
      </c>
      <c r="C1593" s="5">
        <f>YEAR(SalesDataTable[[#This Row],[Order Date]])</f>
        <v>2026</v>
      </c>
      <c r="D1593" s="6" t="str">
        <f>"Q"&amp;ROUNDUP(MONTH(SalesDataTable[[#This Row],[Order Date]])/3,0)</f>
        <v>Q3</v>
      </c>
      <c r="E1593" s="5">
        <f>MONTH(SalesDataTable[[#This Row],[Order Date]])</f>
        <v>8</v>
      </c>
      <c r="F1593" s="6" t="str">
        <f>TEXT(SalesDataTable[[#This Row],[Order Date]],"MMM")</f>
        <v>Aug</v>
      </c>
      <c r="G1593" s="5" t="s">
        <v>20</v>
      </c>
      <c r="H1593" s="5" t="s">
        <v>70</v>
      </c>
      <c r="I1593" s="5" t="s">
        <v>39</v>
      </c>
      <c r="J1593" s="5" t="s">
        <v>23</v>
      </c>
      <c r="K1593" s="5" t="s">
        <v>54</v>
      </c>
      <c r="L1593" s="5" t="s">
        <v>62</v>
      </c>
      <c r="M1593" s="7">
        <v>1</v>
      </c>
      <c r="N1593" s="8">
        <v>36.630000000000003</v>
      </c>
      <c r="O1593" s="8">
        <f>SalesDataTable[[#This Row],[Units Sold]]*SalesDataTable[[#This Row],[Unit Price]]</f>
        <v>36.630000000000003</v>
      </c>
      <c r="P1593" s="9">
        <v>0</v>
      </c>
      <c r="Q1593" s="21">
        <f>SalesDataTable[[#This Row],[Units Sold]]*SalesDataTable[[#This Row],[Unit Price]]*SalesDataTable[[#This Row],[Discount %]]</f>
        <v>0</v>
      </c>
      <c r="R1593" s="8">
        <v>13.7</v>
      </c>
      <c r="S1593" s="8">
        <f t="shared" si="96"/>
        <v>36.630000000000003</v>
      </c>
      <c r="T1593" s="8">
        <f t="shared" si="97"/>
        <v>13.7</v>
      </c>
      <c r="U1593" s="8">
        <f t="shared" si="98"/>
        <v>22.930000000000003</v>
      </c>
      <c r="V1593" s="10">
        <f t="shared" si="99"/>
        <v>0.62598962598962604</v>
      </c>
    </row>
    <row r="1594" spans="1:22" ht="15.6" x14ac:dyDescent="0.3">
      <c r="A1594" s="3">
        <v>2201</v>
      </c>
      <c r="B1594" s="4">
        <v>46241</v>
      </c>
      <c r="C1594" s="5">
        <f>YEAR(SalesDataTable[[#This Row],[Order Date]])</f>
        <v>2026</v>
      </c>
      <c r="D1594" s="6" t="str">
        <f>"Q"&amp;ROUNDUP(MONTH(SalesDataTable[[#This Row],[Order Date]])/3,0)</f>
        <v>Q3</v>
      </c>
      <c r="E1594" s="5">
        <f>MONTH(SalesDataTable[[#This Row],[Order Date]])</f>
        <v>8</v>
      </c>
      <c r="F1594" s="6" t="str">
        <f>TEXT(SalesDataTable[[#This Row],[Order Date]],"MMM")</f>
        <v>Aug</v>
      </c>
      <c r="G1594" s="5" t="s">
        <v>26</v>
      </c>
      <c r="H1594" s="5" t="s">
        <v>27</v>
      </c>
      <c r="I1594" s="5" t="s">
        <v>22</v>
      </c>
      <c r="J1594" s="5" t="s">
        <v>23</v>
      </c>
      <c r="K1594" s="5" t="s">
        <v>29</v>
      </c>
      <c r="L1594" s="5" t="s">
        <v>37</v>
      </c>
      <c r="M1594" s="7">
        <v>1</v>
      </c>
      <c r="N1594" s="8">
        <v>141.38</v>
      </c>
      <c r="O1594" s="8">
        <f>SalesDataTable[[#This Row],[Units Sold]]*SalesDataTable[[#This Row],[Unit Price]]</f>
        <v>141.38</v>
      </c>
      <c r="P1594" s="9">
        <v>0.05</v>
      </c>
      <c r="Q1594" s="21">
        <f>SalesDataTable[[#This Row],[Units Sold]]*SalesDataTable[[#This Row],[Unit Price]]*SalesDataTable[[#This Row],[Discount %]]</f>
        <v>7.069</v>
      </c>
      <c r="R1594" s="8">
        <v>77.14</v>
      </c>
      <c r="S1594" s="8">
        <f t="shared" si="96"/>
        <v>134.31099999999998</v>
      </c>
      <c r="T1594" s="8">
        <f t="shared" si="97"/>
        <v>77.14</v>
      </c>
      <c r="U1594" s="8">
        <f t="shared" si="98"/>
        <v>57.170999999999978</v>
      </c>
      <c r="V1594" s="10">
        <f t="shared" si="99"/>
        <v>0.42566133823737434</v>
      </c>
    </row>
    <row r="1595" spans="1:22" ht="15.6" x14ac:dyDescent="0.3">
      <c r="A1595" s="3">
        <v>2382</v>
      </c>
      <c r="B1595" s="4">
        <v>46241</v>
      </c>
      <c r="C1595" s="5">
        <f>YEAR(SalesDataTable[[#This Row],[Order Date]])</f>
        <v>2026</v>
      </c>
      <c r="D1595" s="6" t="str">
        <f>"Q"&amp;ROUNDUP(MONTH(SalesDataTable[[#This Row],[Order Date]])/3,0)</f>
        <v>Q3</v>
      </c>
      <c r="E1595" s="5">
        <f>MONTH(SalesDataTable[[#This Row],[Order Date]])</f>
        <v>8</v>
      </c>
      <c r="F1595" s="6" t="str">
        <f>TEXT(SalesDataTable[[#This Row],[Order Date]],"MMM")</f>
        <v>Aug</v>
      </c>
      <c r="G1595" s="5" t="s">
        <v>26</v>
      </c>
      <c r="H1595" s="5" t="s">
        <v>69</v>
      </c>
      <c r="I1595" s="5" t="s">
        <v>39</v>
      </c>
      <c r="J1595" s="5" t="s">
        <v>23</v>
      </c>
      <c r="K1595" s="5" t="s">
        <v>43</v>
      </c>
      <c r="L1595" s="5" t="s">
        <v>44</v>
      </c>
      <c r="M1595" s="7">
        <v>3</v>
      </c>
      <c r="N1595" s="8">
        <v>343.45</v>
      </c>
      <c r="O1595" s="8">
        <f>SalesDataTable[[#This Row],[Units Sold]]*SalesDataTable[[#This Row],[Unit Price]]</f>
        <v>1030.3499999999999</v>
      </c>
      <c r="P1595" s="9">
        <v>0.05</v>
      </c>
      <c r="Q1595" s="21">
        <f>SalesDataTable[[#This Row],[Units Sold]]*SalesDataTable[[#This Row],[Unit Price]]*SalesDataTable[[#This Row],[Discount %]]</f>
        <v>51.517499999999998</v>
      </c>
      <c r="R1595" s="8">
        <v>195.73</v>
      </c>
      <c r="S1595" s="8">
        <f t="shared" si="96"/>
        <v>978.83249999999987</v>
      </c>
      <c r="T1595" s="8">
        <f t="shared" si="97"/>
        <v>587.18999999999994</v>
      </c>
      <c r="U1595" s="8">
        <f t="shared" si="98"/>
        <v>391.64249999999993</v>
      </c>
      <c r="V1595" s="10">
        <f t="shared" si="99"/>
        <v>0.40011186796515236</v>
      </c>
    </row>
    <row r="1596" spans="1:22" ht="15.6" x14ac:dyDescent="0.3">
      <c r="A1596" s="3">
        <v>1227</v>
      </c>
      <c r="B1596" s="4">
        <v>46242</v>
      </c>
      <c r="C1596" s="5">
        <f>YEAR(SalesDataTable[[#This Row],[Order Date]])</f>
        <v>2026</v>
      </c>
      <c r="D1596" s="6" t="str">
        <f>"Q"&amp;ROUNDUP(MONTH(SalesDataTable[[#This Row],[Order Date]])/3,0)</f>
        <v>Q3</v>
      </c>
      <c r="E1596" s="5">
        <f>MONTH(SalesDataTable[[#This Row],[Order Date]])</f>
        <v>8</v>
      </c>
      <c r="F1596" s="6" t="str">
        <f>TEXT(SalesDataTable[[#This Row],[Order Date]],"MMM")</f>
        <v>Aug</v>
      </c>
      <c r="G1596" s="5" t="s">
        <v>40</v>
      </c>
      <c r="H1596" s="5" t="s">
        <v>53</v>
      </c>
      <c r="I1596" s="5" t="s">
        <v>22</v>
      </c>
      <c r="J1596" s="5" t="s">
        <v>23</v>
      </c>
      <c r="K1596" s="5" t="s">
        <v>24</v>
      </c>
      <c r="L1596" s="5" t="s">
        <v>50</v>
      </c>
      <c r="M1596" s="7">
        <v>1</v>
      </c>
      <c r="N1596" s="8">
        <v>104.69</v>
      </c>
      <c r="O1596" s="8">
        <f>SalesDataTable[[#This Row],[Units Sold]]*SalesDataTable[[#This Row],[Unit Price]]</f>
        <v>104.69</v>
      </c>
      <c r="P1596" s="9">
        <v>0</v>
      </c>
      <c r="Q1596" s="21">
        <f>SalesDataTable[[#This Row],[Units Sold]]*SalesDataTable[[#This Row],[Unit Price]]*SalesDataTable[[#This Row],[Discount %]]</f>
        <v>0</v>
      </c>
      <c r="R1596" s="8">
        <v>49.06</v>
      </c>
      <c r="S1596" s="8">
        <f t="shared" si="96"/>
        <v>104.69</v>
      </c>
      <c r="T1596" s="8">
        <f t="shared" si="97"/>
        <v>49.06</v>
      </c>
      <c r="U1596" s="8">
        <f t="shared" si="98"/>
        <v>55.629999999999995</v>
      </c>
      <c r="V1596" s="10">
        <f t="shared" si="99"/>
        <v>0.53137835514375775</v>
      </c>
    </row>
    <row r="1597" spans="1:22" ht="15.6" x14ac:dyDescent="0.3">
      <c r="A1597" s="3">
        <v>1843</v>
      </c>
      <c r="B1597" s="4">
        <v>46242</v>
      </c>
      <c r="C1597" s="5">
        <f>YEAR(SalesDataTable[[#This Row],[Order Date]])</f>
        <v>2026</v>
      </c>
      <c r="D1597" s="6" t="str">
        <f>"Q"&amp;ROUNDUP(MONTH(SalesDataTable[[#This Row],[Order Date]])/3,0)</f>
        <v>Q3</v>
      </c>
      <c r="E1597" s="5">
        <f>MONTH(SalesDataTable[[#This Row],[Order Date]])</f>
        <v>8</v>
      </c>
      <c r="F1597" s="6" t="str">
        <f>TEXT(SalesDataTable[[#This Row],[Order Date]],"MMM")</f>
        <v>Aug</v>
      </c>
      <c r="G1597" s="5" t="s">
        <v>40</v>
      </c>
      <c r="H1597" s="5" t="s">
        <v>53</v>
      </c>
      <c r="I1597" s="5" t="s">
        <v>22</v>
      </c>
      <c r="J1597" s="5" t="s">
        <v>33</v>
      </c>
      <c r="K1597" s="5" t="s">
        <v>43</v>
      </c>
      <c r="L1597" s="5" t="s">
        <v>44</v>
      </c>
      <c r="M1597" s="7">
        <v>2</v>
      </c>
      <c r="N1597" s="8">
        <v>341.23</v>
      </c>
      <c r="O1597" s="8">
        <f>SalesDataTable[[#This Row],[Units Sold]]*SalesDataTable[[#This Row],[Unit Price]]</f>
        <v>682.46</v>
      </c>
      <c r="P1597" s="9">
        <v>0.05</v>
      </c>
      <c r="Q1597" s="21">
        <f>SalesDataTable[[#This Row],[Units Sold]]*SalesDataTable[[#This Row],[Unit Price]]*SalesDataTable[[#This Row],[Discount %]]</f>
        <v>34.123000000000005</v>
      </c>
      <c r="R1597" s="8">
        <v>192.5</v>
      </c>
      <c r="S1597" s="8">
        <f t="shared" si="96"/>
        <v>648.33699999999999</v>
      </c>
      <c r="T1597" s="8">
        <f t="shared" si="97"/>
        <v>385</v>
      </c>
      <c r="U1597" s="8">
        <f t="shared" si="98"/>
        <v>263.33699999999999</v>
      </c>
      <c r="V1597" s="10">
        <f t="shared" si="99"/>
        <v>0.40617302421425894</v>
      </c>
    </row>
    <row r="1598" spans="1:22" ht="15.6" x14ac:dyDescent="0.3">
      <c r="A1598" s="3">
        <v>2369</v>
      </c>
      <c r="B1598" s="4">
        <v>46242</v>
      </c>
      <c r="C1598" s="5">
        <f>YEAR(SalesDataTable[[#This Row],[Order Date]])</f>
        <v>2026</v>
      </c>
      <c r="D1598" s="6" t="str">
        <f>"Q"&amp;ROUNDUP(MONTH(SalesDataTable[[#This Row],[Order Date]])/3,0)</f>
        <v>Q3</v>
      </c>
      <c r="E1598" s="5">
        <f>MONTH(SalesDataTable[[#This Row],[Order Date]])</f>
        <v>8</v>
      </c>
      <c r="F1598" s="6" t="str">
        <f>TEXT(SalesDataTable[[#This Row],[Order Date]],"MMM")</f>
        <v>Aug</v>
      </c>
      <c r="G1598" s="5" t="s">
        <v>40</v>
      </c>
      <c r="H1598" s="5" t="s">
        <v>53</v>
      </c>
      <c r="I1598" s="5" t="s">
        <v>39</v>
      </c>
      <c r="J1598" s="5" t="s">
        <v>33</v>
      </c>
      <c r="K1598" s="5" t="s">
        <v>43</v>
      </c>
      <c r="L1598" s="5" t="s">
        <v>71</v>
      </c>
      <c r="M1598" s="7">
        <v>1</v>
      </c>
      <c r="N1598" s="8">
        <v>125.95</v>
      </c>
      <c r="O1598" s="8">
        <f>SalesDataTable[[#This Row],[Units Sold]]*SalesDataTable[[#This Row],[Unit Price]]</f>
        <v>125.95</v>
      </c>
      <c r="P1598" s="9">
        <v>0.05</v>
      </c>
      <c r="Q1598" s="21">
        <f>SalesDataTable[[#This Row],[Units Sold]]*SalesDataTable[[#This Row],[Unit Price]]*SalesDataTable[[#This Row],[Discount %]]</f>
        <v>6.2975000000000003</v>
      </c>
      <c r="R1598" s="8">
        <v>61.9</v>
      </c>
      <c r="S1598" s="8">
        <f t="shared" si="96"/>
        <v>119.6525</v>
      </c>
      <c r="T1598" s="8">
        <f t="shared" si="97"/>
        <v>61.9</v>
      </c>
      <c r="U1598" s="8">
        <f t="shared" si="98"/>
        <v>57.752500000000005</v>
      </c>
      <c r="V1598" s="10">
        <f t="shared" si="99"/>
        <v>0.48266856104134892</v>
      </c>
    </row>
    <row r="1599" spans="1:22" ht="15.6" x14ac:dyDescent="0.3">
      <c r="A1599" s="3">
        <v>2386</v>
      </c>
      <c r="B1599" s="4">
        <v>46242</v>
      </c>
      <c r="C1599" s="5">
        <f>YEAR(SalesDataTable[[#This Row],[Order Date]])</f>
        <v>2026</v>
      </c>
      <c r="D1599" s="6" t="str">
        <f>"Q"&amp;ROUNDUP(MONTH(SalesDataTable[[#This Row],[Order Date]])/3,0)</f>
        <v>Q3</v>
      </c>
      <c r="E1599" s="5">
        <f>MONTH(SalesDataTable[[#This Row],[Order Date]])</f>
        <v>8</v>
      </c>
      <c r="F1599" s="6" t="str">
        <f>TEXT(SalesDataTable[[#This Row],[Order Date]],"MMM")</f>
        <v>Aug</v>
      </c>
      <c r="G1599" s="5" t="s">
        <v>26</v>
      </c>
      <c r="H1599" s="5" t="s">
        <v>27</v>
      </c>
      <c r="I1599" s="5" t="s">
        <v>22</v>
      </c>
      <c r="J1599" s="5" t="s">
        <v>23</v>
      </c>
      <c r="K1599" s="5" t="s">
        <v>29</v>
      </c>
      <c r="L1599" s="5" t="s">
        <v>30</v>
      </c>
      <c r="M1599" s="7">
        <v>6</v>
      </c>
      <c r="N1599" s="8">
        <v>91.9</v>
      </c>
      <c r="O1599" s="8">
        <f>SalesDataTable[[#This Row],[Units Sold]]*SalesDataTable[[#This Row],[Unit Price]]</f>
        <v>551.40000000000009</v>
      </c>
      <c r="P1599" s="9">
        <v>0.05</v>
      </c>
      <c r="Q1599" s="21">
        <f>SalesDataTable[[#This Row],[Units Sold]]*SalesDataTable[[#This Row],[Unit Price]]*SalesDataTable[[#This Row],[Discount %]]</f>
        <v>27.570000000000007</v>
      </c>
      <c r="R1599" s="8">
        <v>44.69</v>
      </c>
      <c r="S1599" s="8">
        <f t="shared" si="96"/>
        <v>523.83000000000004</v>
      </c>
      <c r="T1599" s="8">
        <f t="shared" si="97"/>
        <v>268.14</v>
      </c>
      <c r="U1599" s="8">
        <f t="shared" si="98"/>
        <v>255.69000000000005</v>
      </c>
      <c r="V1599" s="10">
        <f t="shared" si="99"/>
        <v>0.48811637363266713</v>
      </c>
    </row>
    <row r="1600" spans="1:22" ht="15.6" x14ac:dyDescent="0.3">
      <c r="A1600" s="3">
        <v>2579</v>
      </c>
      <c r="B1600" s="4">
        <v>46242</v>
      </c>
      <c r="C1600" s="5">
        <f>YEAR(SalesDataTable[[#This Row],[Order Date]])</f>
        <v>2026</v>
      </c>
      <c r="D1600" s="6" t="str">
        <f>"Q"&amp;ROUNDUP(MONTH(SalesDataTable[[#This Row],[Order Date]])/3,0)</f>
        <v>Q3</v>
      </c>
      <c r="E1600" s="5">
        <f>MONTH(SalesDataTable[[#This Row],[Order Date]])</f>
        <v>8</v>
      </c>
      <c r="F1600" s="6" t="str">
        <f>TEXT(SalesDataTable[[#This Row],[Order Date]],"MMM")</f>
        <v>Aug</v>
      </c>
      <c r="G1600" s="5" t="s">
        <v>40</v>
      </c>
      <c r="H1600" s="5" t="s">
        <v>53</v>
      </c>
      <c r="I1600" s="5" t="s">
        <v>39</v>
      </c>
      <c r="J1600" s="5" t="s">
        <v>23</v>
      </c>
      <c r="K1600" s="5" t="s">
        <v>43</v>
      </c>
      <c r="L1600" s="5" t="s">
        <v>60</v>
      </c>
      <c r="M1600" s="7">
        <v>1</v>
      </c>
      <c r="N1600" s="8">
        <v>81.22</v>
      </c>
      <c r="O1600" s="8">
        <f>SalesDataTable[[#This Row],[Units Sold]]*SalesDataTable[[#This Row],[Unit Price]]</f>
        <v>81.22</v>
      </c>
      <c r="P1600" s="9">
        <v>0</v>
      </c>
      <c r="Q1600" s="21">
        <f>SalesDataTable[[#This Row],[Units Sold]]*SalesDataTable[[#This Row],[Unit Price]]*SalesDataTable[[#This Row],[Discount %]]</f>
        <v>0</v>
      </c>
      <c r="R1600" s="8">
        <v>39.18</v>
      </c>
      <c r="S1600" s="8">
        <f t="shared" si="96"/>
        <v>81.22</v>
      </c>
      <c r="T1600" s="8">
        <f t="shared" si="97"/>
        <v>39.18</v>
      </c>
      <c r="U1600" s="8">
        <f t="shared" si="98"/>
        <v>42.04</v>
      </c>
      <c r="V1600" s="10">
        <f t="shared" si="99"/>
        <v>0.51760650086185667</v>
      </c>
    </row>
    <row r="1601" spans="1:22" ht="15.6" x14ac:dyDescent="0.3">
      <c r="A1601" s="3">
        <v>3075</v>
      </c>
      <c r="B1601" s="4">
        <v>46242</v>
      </c>
      <c r="C1601" s="5">
        <f>YEAR(SalesDataTable[[#This Row],[Order Date]])</f>
        <v>2026</v>
      </c>
      <c r="D1601" s="6" t="str">
        <f>"Q"&amp;ROUNDUP(MONTH(SalesDataTable[[#This Row],[Order Date]])/3,0)</f>
        <v>Q3</v>
      </c>
      <c r="E1601" s="5">
        <f>MONTH(SalesDataTable[[#This Row],[Order Date]])</f>
        <v>8</v>
      </c>
      <c r="F1601" s="6" t="str">
        <f>TEXT(SalesDataTable[[#This Row],[Order Date]],"MMM")</f>
        <v>Aug</v>
      </c>
      <c r="G1601" s="5" t="s">
        <v>20</v>
      </c>
      <c r="H1601" s="5" t="s">
        <v>21</v>
      </c>
      <c r="I1601" s="5" t="s">
        <v>22</v>
      </c>
      <c r="J1601" s="5" t="s">
        <v>36</v>
      </c>
      <c r="K1601" s="5" t="s">
        <v>29</v>
      </c>
      <c r="L1601" s="5" t="s">
        <v>66</v>
      </c>
      <c r="M1601" s="7">
        <v>2</v>
      </c>
      <c r="N1601" s="8">
        <v>72.31</v>
      </c>
      <c r="O1601" s="8">
        <f>SalesDataTable[[#This Row],[Units Sold]]*SalesDataTable[[#This Row],[Unit Price]]</f>
        <v>144.62</v>
      </c>
      <c r="P1601" s="9">
        <v>0</v>
      </c>
      <c r="Q1601" s="21">
        <f>SalesDataTable[[#This Row],[Units Sold]]*SalesDataTable[[#This Row],[Unit Price]]*SalesDataTable[[#This Row],[Discount %]]</f>
        <v>0</v>
      </c>
      <c r="R1601" s="8">
        <v>31.75</v>
      </c>
      <c r="S1601" s="8">
        <f t="shared" si="96"/>
        <v>144.62</v>
      </c>
      <c r="T1601" s="8">
        <f t="shared" si="97"/>
        <v>63.5</v>
      </c>
      <c r="U1601" s="8">
        <f t="shared" si="98"/>
        <v>81.12</v>
      </c>
      <c r="V1601" s="10">
        <f t="shared" si="99"/>
        <v>0.56091826856589688</v>
      </c>
    </row>
    <row r="1602" spans="1:22" ht="15.6" x14ac:dyDescent="0.3">
      <c r="A1602" s="3">
        <v>3982</v>
      </c>
      <c r="B1602" s="4">
        <v>46242</v>
      </c>
      <c r="C1602" s="5">
        <f>YEAR(SalesDataTable[[#This Row],[Order Date]])</f>
        <v>2026</v>
      </c>
      <c r="D1602" s="6" t="str">
        <f>"Q"&amp;ROUNDUP(MONTH(SalesDataTable[[#This Row],[Order Date]])/3,0)</f>
        <v>Q3</v>
      </c>
      <c r="E1602" s="5">
        <f>MONTH(SalesDataTable[[#This Row],[Order Date]])</f>
        <v>8</v>
      </c>
      <c r="F1602" s="6" t="str">
        <f>TEXT(SalesDataTable[[#This Row],[Order Date]],"MMM")</f>
        <v>Aug</v>
      </c>
      <c r="G1602" s="5" t="s">
        <v>31</v>
      </c>
      <c r="H1602" s="5" t="s">
        <v>32</v>
      </c>
      <c r="I1602" s="5" t="s">
        <v>39</v>
      </c>
      <c r="J1602" s="5" t="s">
        <v>23</v>
      </c>
      <c r="K1602" s="5" t="s">
        <v>43</v>
      </c>
      <c r="L1602" s="5" t="s">
        <v>60</v>
      </c>
      <c r="M1602" s="7">
        <v>1</v>
      </c>
      <c r="N1602" s="8">
        <v>79.989999999999995</v>
      </c>
      <c r="O1602" s="8">
        <f>SalesDataTable[[#This Row],[Units Sold]]*SalesDataTable[[#This Row],[Unit Price]]</f>
        <v>79.989999999999995</v>
      </c>
      <c r="P1602" s="9">
        <v>0.05</v>
      </c>
      <c r="Q1602" s="21">
        <f>SalesDataTable[[#This Row],[Units Sold]]*SalesDataTable[[#This Row],[Unit Price]]*SalesDataTable[[#This Row],[Discount %]]</f>
        <v>3.9994999999999998</v>
      </c>
      <c r="R1602" s="8">
        <v>40.25</v>
      </c>
      <c r="S1602" s="8">
        <f t="shared" ref="S1602:S1665" si="100">M1602*N1602*(1-P1602)</f>
        <v>75.990499999999997</v>
      </c>
      <c r="T1602" s="8">
        <f t="shared" ref="T1602:T1665" si="101">M1602*R1602</f>
        <v>40.25</v>
      </c>
      <c r="U1602" s="8">
        <f t="shared" ref="U1602:U1665" si="102">S1602-T1602</f>
        <v>35.740499999999997</v>
      </c>
      <c r="V1602" s="10">
        <f t="shared" ref="V1602:V1665" si="103">IFERROR(U1602/S1602,0)</f>
        <v>0.47032852790809376</v>
      </c>
    </row>
    <row r="1603" spans="1:22" ht="15.6" x14ac:dyDescent="0.3">
      <c r="A1603" s="3">
        <v>4530</v>
      </c>
      <c r="B1603" s="4">
        <v>46242</v>
      </c>
      <c r="C1603" s="5">
        <f>YEAR(SalesDataTable[[#This Row],[Order Date]])</f>
        <v>2026</v>
      </c>
      <c r="D1603" s="6" t="str">
        <f>"Q"&amp;ROUNDUP(MONTH(SalesDataTable[[#This Row],[Order Date]])/3,0)</f>
        <v>Q3</v>
      </c>
      <c r="E1603" s="5">
        <f>MONTH(SalesDataTable[[#This Row],[Order Date]])</f>
        <v>8</v>
      </c>
      <c r="F1603" s="6" t="str">
        <f>TEXT(SalesDataTable[[#This Row],[Order Date]],"MMM")</f>
        <v>Aug</v>
      </c>
      <c r="G1603" s="5" t="s">
        <v>40</v>
      </c>
      <c r="H1603" s="5" t="s">
        <v>67</v>
      </c>
      <c r="I1603" s="5" t="s">
        <v>22</v>
      </c>
      <c r="J1603" s="5" t="s">
        <v>33</v>
      </c>
      <c r="K1603" s="5" t="s">
        <v>29</v>
      </c>
      <c r="L1603" s="5" t="s">
        <v>57</v>
      </c>
      <c r="M1603" s="7">
        <v>1</v>
      </c>
      <c r="N1603" s="8">
        <v>151.87</v>
      </c>
      <c r="O1603" s="8">
        <f>SalesDataTable[[#This Row],[Units Sold]]*SalesDataTable[[#This Row],[Unit Price]]</f>
        <v>151.87</v>
      </c>
      <c r="P1603" s="9">
        <v>0.1</v>
      </c>
      <c r="Q1603" s="21">
        <f>SalesDataTable[[#This Row],[Units Sold]]*SalesDataTable[[#This Row],[Unit Price]]*SalesDataTable[[#This Row],[Discount %]]</f>
        <v>15.187000000000001</v>
      </c>
      <c r="R1603" s="8">
        <v>76.97</v>
      </c>
      <c r="S1603" s="8">
        <f t="shared" si="100"/>
        <v>136.68300000000002</v>
      </c>
      <c r="T1603" s="8">
        <f t="shared" si="101"/>
        <v>76.97</v>
      </c>
      <c r="U1603" s="8">
        <f t="shared" si="102"/>
        <v>59.713000000000022</v>
      </c>
      <c r="V1603" s="10">
        <f t="shared" si="103"/>
        <v>0.4368721786908395</v>
      </c>
    </row>
    <row r="1604" spans="1:22" ht="15.6" x14ac:dyDescent="0.3">
      <c r="A1604" s="3">
        <v>4641</v>
      </c>
      <c r="B1604" s="4">
        <v>46242</v>
      </c>
      <c r="C1604" s="5">
        <f>YEAR(SalesDataTable[[#This Row],[Order Date]])</f>
        <v>2026</v>
      </c>
      <c r="D1604" s="6" t="str">
        <f>"Q"&amp;ROUNDUP(MONTH(SalesDataTable[[#This Row],[Order Date]])/3,0)</f>
        <v>Q3</v>
      </c>
      <c r="E1604" s="5">
        <f>MONTH(SalesDataTable[[#This Row],[Order Date]])</f>
        <v>8</v>
      </c>
      <c r="F1604" s="6" t="str">
        <f>TEXT(SalesDataTable[[#This Row],[Order Date]],"MMM")</f>
        <v>Aug</v>
      </c>
      <c r="G1604" s="5" t="s">
        <v>40</v>
      </c>
      <c r="H1604" s="5" t="s">
        <v>53</v>
      </c>
      <c r="I1604" s="5" t="s">
        <v>48</v>
      </c>
      <c r="J1604" s="5" t="s">
        <v>33</v>
      </c>
      <c r="K1604" s="5" t="s">
        <v>29</v>
      </c>
      <c r="L1604" s="5" t="s">
        <v>57</v>
      </c>
      <c r="M1604" s="7">
        <v>1</v>
      </c>
      <c r="N1604" s="8">
        <v>156.55000000000001</v>
      </c>
      <c r="O1604" s="8">
        <f>SalesDataTable[[#This Row],[Units Sold]]*SalesDataTable[[#This Row],[Unit Price]]</f>
        <v>156.55000000000001</v>
      </c>
      <c r="P1604" s="9">
        <v>0</v>
      </c>
      <c r="Q1604" s="21">
        <f>SalesDataTable[[#This Row],[Units Sold]]*SalesDataTable[[#This Row],[Unit Price]]*SalesDataTable[[#This Row],[Discount %]]</f>
        <v>0</v>
      </c>
      <c r="R1604" s="8">
        <v>80.430000000000007</v>
      </c>
      <c r="S1604" s="8">
        <f t="shared" si="100"/>
        <v>156.55000000000001</v>
      </c>
      <c r="T1604" s="8">
        <f t="shared" si="101"/>
        <v>80.430000000000007</v>
      </c>
      <c r="U1604" s="8">
        <f t="shared" si="102"/>
        <v>76.12</v>
      </c>
      <c r="V1604" s="10">
        <f t="shared" si="103"/>
        <v>0.48623442989460236</v>
      </c>
    </row>
    <row r="1605" spans="1:22" ht="15.6" x14ac:dyDescent="0.3">
      <c r="A1605" s="3">
        <v>4778</v>
      </c>
      <c r="B1605" s="4">
        <v>46242</v>
      </c>
      <c r="C1605" s="5">
        <f>YEAR(SalesDataTable[[#This Row],[Order Date]])</f>
        <v>2026</v>
      </c>
      <c r="D1605" s="6" t="str">
        <f>"Q"&amp;ROUNDUP(MONTH(SalesDataTable[[#This Row],[Order Date]])/3,0)</f>
        <v>Q3</v>
      </c>
      <c r="E1605" s="5">
        <f>MONTH(SalesDataTable[[#This Row],[Order Date]])</f>
        <v>8</v>
      </c>
      <c r="F1605" s="6" t="str">
        <f>TEXT(SalesDataTable[[#This Row],[Order Date]],"MMM")</f>
        <v>Aug</v>
      </c>
      <c r="G1605" s="5" t="s">
        <v>26</v>
      </c>
      <c r="H1605" s="5" t="s">
        <v>63</v>
      </c>
      <c r="I1605" s="5" t="s">
        <v>39</v>
      </c>
      <c r="J1605" s="5" t="s">
        <v>33</v>
      </c>
      <c r="K1605" s="5" t="s">
        <v>29</v>
      </c>
      <c r="L1605" s="5" t="s">
        <v>57</v>
      </c>
      <c r="M1605" s="7">
        <v>1</v>
      </c>
      <c r="N1605" s="8">
        <v>152.72</v>
      </c>
      <c r="O1605" s="8">
        <f>SalesDataTable[[#This Row],[Units Sold]]*SalesDataTable[[#This Row],[Unit Price]]</f>
        <v>152.72</v>
      </c>
      <c r="P1605" s="9">
        <v>0</v>
      </c>
      <c r="Q1605" s="21">
        <f>SalesDataTable[[#This Row],[Units Sold]]*SalesDataTable[[#This Row],[Unit Price]]*SalesDataTable[[#This Row],[Discount %]]</f>
        <v>0</v>
      </c>
      <c r="R1605" s="8">
        <v>77.73</v>
      </c>
      <c r="S1605" s="8">
        <f t="shared" si="100"/>
        <v>152.72</v>
      </c>
      <c r="T1605" s="8">
        <f t="shared" si="101"/>
        <v>77.73</v>
      </c>
      <c r="U1605" s="8">
        <f t="shared" si="102"/>
        <v>74.989999999999995</v>
      </c>
      <c r="V1605" s="10">
        <f t="shared" si="103"/>
        <v>0.4910293347302252</v>
      </c>
    </row>
    <row r="1606" spans="1:22" ht="15.6" x14ac:dyDescent="0.3">
      <c r="A1606" s="3">
        <v>5132</v>
      </c>
      <c r="B1606" s="4">
        <v>46242</v>
      </c>
      <c r="C1606" s="5">
        <f>YEAR(SalesDataTable[[#This Row],[Order Date]])</f>
        <v>2026</v>
      </c>
      <c r="D1606" s="6" t="str">
        <f>"Q"&amp;ROUNDUP(MONTH(SalesDataTable[[#This Row],[Order Date]])/3,0)</f>
        <v>Q3</v>
      </c>
      <c r="E1606" s="5">
        <f>MONTH(SalesDataTable[[#This Row],[Order Date]])</f>
        <v>8</v>
      </c>
      <c r="F1606" s="6" t="str">
        <f>TEXT(SalesDataTable[[#This Row],[Order Date]],"MMM")</f>
        <v>Aug</v>
      </c>
      <c r="G1606" s="5" t="s">
        <v>26</v>
      </c>
      <c r="H1606" s="5" t="s">
        <v>63</v>
      </c>
      <c r="I1606" s="5" t="s">
        <v>22</v>
      </c>
      <c r="J1606" s="5" t="s">
        <v>36</v>
      </c>
      <c r="K1606" s="5" t="s">
        <v>24</v>
      </c>
      <c r="L1606" s="5" t="s">
        <v>46</v>
      </c>
      <c r="M1606" s="7">
        <v>1</v>
      </c>
      <c r="N1606" s="8">
        <v>40.51</v>
      </c>
      <c r="O1606" s="8">
        <f>SalesDataTable[[#This Row],[Units Sold]]*SalesDataTable[[#This Row],[Unit Price]]</f>
        <v>40.51</v>
      </c>
      <c r="P1606" s="9">
        <v>0.05</v>
      </c>
      <c r="Q1606" s="21">
        <f>SalesDataTable[[#This Row],[Units Sold]]*SalesDataTable[[#This Row],[Unit Price]]*SalesDataTable[[#This Row],[Discount %]]</f>
        <v>2.0255000000000001</v>
      </c>
      <c r="R1606" s="8">
        <v>16.29</v>
      </c>
      <c r="S1606" s="8">
        <f t="shared" si="100"/>
        <v>38.484499999999997</v>
      </c>
      <c r="T1606" s="8">
        <f t="shared" si="101"/>
        <v>16.29</v>
      </c>
      <c r="U1606" s="8">
        <f t="shared" si="102"/>
        <v>22.194499999999998</v>
      </c>
      <c r="V1606" s="10">
        <f t="shared" si="103"/>
        <v>0.57671270251659756</v>
      </c>
    </row>
    <row r="1607" spans="1:22" ht="15.6" x14ac:dyDescent="0.3">
      <c r="A1607" s="3">
        <v>227</v>
      </c>
      <c r="B1607" s="4">
        <v>46243</v>
      </c>
      <c r="C1607" s="5">
        <f>YEAR(SalesDataTable[[#This Row],[Order Date]])</f>
        <v>2026</v>
      </c>
      <c r="D1607" s="6" t="str">
        <f>"Q"&amp;ROUNDUP(MONTH(SalesDataTable[[#This Row],[Order Date]])/3,0)</f>
        <v>Q3</v>
      </c>
      <c r="E1607" s="5">
        <f>MONTH(SalesDataTable[[#This Row],[Order Date]])</f>
        <v>8</v>
      </c>
      <c r="F1607" s="6" t="str">
        <f>TEXT(SalesDataTable[[#This Row],[Order Date]],"MMM")</f>
        <v>Aug</v>
      </c>
      <c r="G1607" s="5" t="s">
        <v>40</v>
      </c>
      <c r="H1607" s="5" t="s">
        <v>51</v>
      </c>
      <c r="I1607" s="5" t="s">
        <v>48</v>
      </c>
      <c r="J1607" s="5" t="s">
        <v>23</v>
      </c>
      <c r="K1607" s="5" t="s">
        <v>54</v>
      </c>
      <c r="L1607" s="5" t="s">
        <v>55</v>
      </c>
      <c r="M1607" s="7">
        <v>3</v>
      </c>
      <c r="N1607" s="8">
        <v>40.61</v>
      </c>
      <c r="O1607" s="8">
        <f>SalesDataTable[[#This Row],[Units Sold]]*SalesDataTable[[#This Row],[Unit Price]]</f>
        <v>121.83</v>
      </c>
      <c r="P1607" s="9">
        <v>0</v>
      </c>
      <c r="Q1607" s="21">
        <f>SalesDataTable[[#This Row],[Units Sold]]*SalesDataTable[[#This Row],[Unit Price]]*SalesDataTable[[#This Row],[Discount %]]</f>
        <v>0</v>
      </c>
      <c r="R1607" s="8">
        <v>14.72</v>
      </c>
      <c r="S1607" s="8">
        <f t="shared" si="100"/>
        <v>121.83</v>
      </c>
      <c r="T1607" s="8">
        <f t="shared" si="101"/>
        <v>44.160000000000004</v>
      </c>
      <c r="U1607" s="8">
        <f t="shared" si="102"/>
        <v>77.669999999999987</v>
      </c>
      <c r="V1607" s="10">
        <f t="shared" si="103"/>
        <v>0.63752770253632096</v>
      </c>
    </row>
    <row r="1608" spans="1:22" ht="15.6" x14ac:dyDescent="0.3">
      <c r="A1608" s="3">
        <v>390</v>
      </c>
      <c r="B1608" s="4">
        <v>46243</v>
      </c>
      <c r="C1608" s="5">
        <f>YEAR(SalesDataTable[[#This Row],[Order Date]])</f>
        <v>2026</v>
      </c>
      <c r="D1608" s="6" t="str">
        <f>"Q"&amp;ROUNDUP(MONTH(SalesDataTable[[#This Row],[Order Date]])/3,0)</f>
        <v>Q3</v>
      </c>
      <c r="E1608" s="5">
        <f>MONTH(SalesDataTable[[#This Row],[Order Date]])</f>
        <v>8</v>
      </c>
      <c r="F1608" s="6" t="str">
        <f>TEXT(SalesDataTable[[#This Row],[Order Date]],"MMM")</f>
        <v>Aug</v>
      </c>
      <c r="G1608" s="5" t="s">
        <v>31</v>
      </c>
      <c r="H1608" s="5" t="s">
        <v>45</v>
      </c>
      <c r="I1608" s="5" t="s">
        <v>39</v>
      </c>
      <c r="J1608" s="5" t="s">
        <v>33</v>
      </c>
      <c r="K1608" s="5" t="s">
        <v>29</v>
      </c>
      <c r="L1608" s="5" t="s">
        <v>30</v>
      </c>
      <c r="M1608" s="7">
        <v>1</v>
      </c>
      <c r="N1608" s="8">
        <v>93.41</v>
      </c>
      <c r="O1608" s="8">
        <f>SalesDataTable[[#This Row],[Units Sold]]*SalesDataTable[[#This Row],[Unit Price]]</f>
        <v>93.41</v>
      </c>
      <c r="P1608" s="9">
        <v>0.05</v>
      </c>
      <c r="Q1608" s="21">
        <f>SalesDataTable[[#This Row],[Units Sold]]*SalesDataTable[[#This Row],[Unit Price]]*SalesDataTable[[#This Row],[Discount %]]</f>
        <v>4.6704999999999997</v>
      </c>
      <c r="R1608" s="8">
        <v>44.7</v>
      </c>
      <c r="S1608" s="8">
        <f t="shared" si="100"/>
        <v>88.739499999999992</v>
      </c>
      <c r="T1608" s="8">
        <f t="shared" si="101"/>
        <v>44.7</v>
      </c>
      <c r="U1608" s="8">
        <f t="shared" si="102"/>
        <v>44.03949999999999</v>
      </c>
      <c r="V1608" s="10">
        <f t="shared" si="103"/>
        <v>0.49627843294136198</v>
      </c>
    </row>
    <row r="1609" spans="1:22" ht="15.6" x14ac:dyDescent="0.3">
      <c r="A1609" s="3">
        <v>859</v>
      </c>
      <c r="B1609" s="4">
        <v>46243</v>
      </c>
      <c r="C1609" s="5">
        <f>YEAR(SalesDataTable[[#This Row],[Order Date]])</f>
        <v>2026</v>
      </c>
      <c r="D1609" s="6" t="str">
        <f>"Q"&amp;ROUNDUP(MONTH(SalesDataTable[[#This Row],[Order Date]])/3,0)</f>
        <v>Q3</v>
      </c>
      <c r="E1609" s="5">
        <f>MONTH(SalesDataTable[[#This Row],[Order Date]])</f>
        <v>8</v>
      </c>
      <c r="F1609" s="6" t="str">
        <f>TEXT(SalesDataTable[[#This Row],[Order Date]],"MMM")</f>
        <v>Aug</v>
      </c>
      <c r="G1609" s="5" t="s">
        <v>20</v>
      </c>
      <c r="H1609" s="5" t="s">
        <v>21</v>
      </c>
      <c r="I1609" s="5" t="s">
        <v>39</v>
      </c>
      <c r="J1609" s="5" t="s">
        <v>33</v>
      </c>
      <c r="K1609" s="5" t="s">
        <v>29</v>
      </c>
      <c r="L1609" s="5" t="s">
        <v>30</v>
      </c>
      <c r="M1609" s="7">
        <v>2</v>
      </c>
      <c r="N1609" s="8">
        <v>90.23</v>
      </c>
      <c r="O1609" s="8">
        <f>SalesDataTable[[#This Row],[Units Sold]]*SalesDataTable[[#This Row],[Unit Price]]</f>
        <v>180.46</v>
      </c>
      <c r="P1609" s="9">
        <v>0</v>
      </c>
      <c r="Q1609" s="21">
        <f>SalesDataTable[[#This Row],[Units Sold]]*SalesDataTable[[#This Row],[Unit Price]]*SalesDataTable[[#This Row],[Discount %]]</f>
        <v>0</v>
      </c>
      <c r="R1609" s="8">
        <v>44.22</v>
      </c>
      <c r="S1609" s="8">
        <f t="shared" si="100"/>
        <v>180.46</v>
      </c>
      <c r="T1609" s="8">
        <f t="shared" si="101"/>
        <v>88.44</v>
      </c>
      <c r="U1609" s="8">
        <f t="shared" si="102"/>
        <v>92.02000000000001</v>
      </c>
      <c r="V1609" s="10">
        <f t="shared" si="103"/>
        <v>0.50991909564446414</v>
      </c>
    </row>
    <row r="1610" spans="1:22" ht="15.6" x14ac:dyDescent="0.3">
      <c r="A1610" s="3">
        <v>1468</v>
      </c>
      <c r="B1610" s="4">
        <v>46243</v>
      </c>
      <c r="C1610" s="5">
        <f>YEAR(SalesDataTable[[#This Row],[Order Date]])</f>
        <v>2026</v>
      </c>
      <c r="D1610" s="6" t="str">
        <f>"Q"&amp;ROUNDUP(MONTH(SalesDataTable[[#This Row],[Order Date]])/3,0)</f>
        <v>Q3</v>
      </c>
      <c r="E1610" s="5">
        <f>MONTH(SalesDataTable[[#This Row],[Order Date]])</f>
        <v>8</v>
      </c>
      <c r="F1610" s="6" t="str">
        <f>TEXT(SalesDataTable[[#This Row],[Order Date]],"MMM")</f>
        <v>Aug</v>
      </c>
      <c r="G1610" s="5" t="s">
        <v>26</v>
      </c>
      <c r="H1610" s="5" t="s">
        <v>61</v>
      </c>
      <c r="I1610" s="5" t="s">
        <v>39</v>
      </c>
      <c r="J1610" s="5" t="s">
        <v>23</v>
      </c>
      <c r="K1610" s="5" t="s">
        <v>24</v>
      </c>
      <c r="L1610" s="5" t="s">
        <v>42</v>
      </c>
      <c r="M1610" s="7">
        <v>1</v>
      </c>
      <c r="N1610" s="8">
        <v>51.75</v>
      </c>
      <c r="O1610" s="8">
        <f>SalesDataTable[[#This Row],[Units Sold]]*SalesDataTable[[#This Row],[Unit Price]]</f>
        <v>51.75</v>
      </c>
      <c r="P1610" s="9">
        <v>0</v>
      </c>
      <c r="Q1610" s="21">
        <f>SalesDataTable[[#This Row],[Units Sold]]*SalesDataTable[[#This Row],[Unit Price]]*SalesDataTable[[#This Row],[Discount %]]</f>
        <v>0</v>
      </c>
      <c r="R1610" s="8">
        <v>22.36</v>
      </c>
      <c r="S1610" s="8">
        <f t="shared" si="100"/>
        <v>51.75</v>
      </c>
      <c r="T1610" s="8">
        <f t="shared" si="101"/>
        <v>22.36</v>
      </c>
      <c r="U1610" s="8">
        <f t="shared" si="102"/>
        <v>29.39</v>
      </c>
      <c r="V1610" s="10">
        <f t="shared" si="103"/>
        <v>0.56792270531400968</v>
      </c>
    </row>
    <row r="1611" spans="1:22" ht="15.6" x14ac:dyDescent="0.3">
      <c r="A1611" s="3">
        <v>2356</v>
      </c>
      <c r="B1611" s="4">
        <v>46243</v>
      </c>
      <c r="C1611" s="5">
        <f>YEAR(SalesDataTable[[#This Row],[Order Date]])</f>
        <v>2026</v>
      </c>
      <c r="D1611" s="6" t="str">
        <f>"Q"&amp;ROUNDUP(MONTH(SalesDataTable[[#This Row],[Order Date]])/3,0)</f>
        <v>Q3</v>
      </c>
      <c r="E1611" s="5">
        <f>MONTH(SalesDataTable[[#This Row],[Order Date]])</f>
        <v>8</v>
      </c>
      <c r="F1611" s="6" t="str">
        <f>TEXT(SalesDataTable[[#This Row],[Order Date]],"MMM")</f>
        <v>Aug</v>
      </c>
      <c r="G1611" s="5" t="s">
        <v>40</v>
      </c>
      <c r="H1611" s="5" t="s">
        <v>67</v>
      </c>
      <c r="I1611" s="5" t="s">
        <v>39</v>
      </c>
      <c r="J1611" s="5" t="s">
        <v>33</v>
      </c>
      <c r="K1611" s="5" t="s">
        <v>24</v>
      </c>
      <c r="L1611" s="5" t="s">
        <v>50</v>
      </c>
      <c r="M1611" s="7">
        <v>3</v>
      </c>
      <c r="N1611" s="8">
        <v>102.91</v>
      </c>
      <c r="O1611" s="8">
        <f>SalesDataTable[[#This Row],[Units Sold]]*SalesDataTable[[#This Row],[Unit Price]]</f>
        <v>308.73</v>
      </c>
      <c r="P1611" s="9">
        <v>0.1</v>
      </c>
      <c r="Q1611" s="21">
        <f>SalesDataTable[[#This Row],[Units Sold]]*SalesDataTable[[#This Row],[Unit Price]]*SalesDataTable[[#This Row],[Discount %]]</f>
        <v>30.873000000000005</v>
      </c>
      <c r="R1611" s="8">
        <v>50.23</v>
      </c>
      <c r="S1611" s="8">
        <f t="shared" si="100"/>
        <v>277.85700000000003</v>
      </c>
      <c r="T1611" s="8">
        <f t="shared" si="101"/>
        <v>150.69</v>
      </c>
      <c r="U1611" s="8">
        <f t="shared" si="102"/>
        <v>127.16700000000003</v>
      </c>
      <c r="V1611" s="10">
        <f t="shared" si="103"/>
        <v>0.45767067232425318</v>
      </c>
    </row>
    <row r="1612" spans="1:22" ht="15.6" x14ac:dyDescent="0.3">
      <c r="A1612" s="3">
        <v>3556</v>
      </c>
      <c r="B1612" s="4">
        <v>46243</v>
      </c>
      <c r="C1612" s="5">
        <f>YEAR(SalesDataTable[[#This Row],[Order Date]])</f>
        <v>2026</v>
      </c>
      <c r="D1612" s="6" t="str">
        <f>"Q"&amp;ROUNDUP(MONTH(SalesDataTable[[#This Row],[Order Date]])/3,0)</f>
        <v>Q3</v>
      </c>
      <c r="E1612" s="5">
        <f>MONTH(SalesDataTable[[#This Row],[Order Date]])</f>
        <v>8</v>
      </c>
      <c r="F1612" s="6" t="str">
        <f>TEXT(SalesDataTable[[#This Row],[Order Date]],"MMM")</f>
        <v>Aug</v>
      </c>
      <c r="G1612" s="5" t="s">
        <v>31</v>
      </c>
      <c r="H1612" s="5" t="s">
        <v>72</v>
      </c>
      <c r="I1612" s="5" t="s">
        <v>22</v>
      </c>
      <c r="J1612" s="5" t="s">
        <v>33</v>
      </c>
      <c r="K1612" s="5" t="s">
        <v>24</v>
      </c>
      <c r="L1612" s="5" t="s">
        <v>25</v>
      </c>
      <c r="M1612" s="7">
        <v>4</v>
      </c>
      <c r="N1612" s="8">
        <v>82.63</v>
      </c>
      <c r="O1612" s="8">
        <f>SalesDataTable[[#This Row],[Units Sold]]*SalesDataTable[[#This Row],[Unit Price]]</f>
        <v>330.52</v>
      </c>
      <c r="P1612" s="9">
        <v>0.1</v>
      </c>
      <c r="Q1612" s="21">
        <f>SalesDataTable[[#This Row],[Units Sold]]*SalesDataTable[[#This Row],[Unit Price]]*SalesDataTable[[#This Row],[Discount %]]</f>
        <v>33.052</v>
      </c>
      <c r="R1612" s="8">
        <v>43.78</v>
      </c>
      <c r="S1612" s="8">
        <f t="shared" si="100"/>
        <v>297.46800000000002</v>
      </c>
      <c r="T1612" s="8">
        <f t="shared" si="101"/>
        <v>175.12</v>
      </c>
      <c r="U1612" s="8">
        <f t="shared" si="102"/>
        <v>122.34800000000001</v>
      </c>
      <c r="V1612" s="10">
        <f t="shared" si="103"/>
        <v>0.41129802197211129</v>
      </c>
    </row>
    <row r="1613" spans="1:22" ht="15.6" x14ac:dyDescent="0.3">
      <c r="A1613" s="3">
        <v>925</v>
      </c>
      <c r="B1613" s="4">
        <v>46244</v>
      </c>
      <c r="C1613" s="5">
        <f>YEAR(SalesDataTable[[#This Row],[Order Date]])</f>
        <v>2026</v>
      </c>
      <c r="D1613" s="6" t="str">
        <f>"Q"&amp;ROUNDUP(MONTH(SalesDataTable[[#This Row],[Order Date]])/3,0)</f>
        <v>Q3</v>
      </c>
      <c r="E1613" s="5">
        <f>MONTH(SalesDataTable[[#This Row],[Order Date]])</f>
        <v>8</v>
      </c>
      <c r="F1613" s="6" t="str">
        <f>TEXT(SalesDataTable[[#This Row],[Order Date]],"MMM")</f>
        <v>Aug</v>
      </c>
      <c r="G1613" s="5" t="s">
        <v>20</v>
      </c>
      <c r="H1613" s="5" t="s">
        <v>21</v>
      </c>
      <c r="I1613" s="5" t="s">
        <v>39</v>
      </c>
      <c r="J1613" s="5" t="s">
        <v>23</v>
      </c>
      <c r="K1613" s="5" t="s">
        <v>43</v>
      </c>
      <c r="L1613" s="5" t="s">
        <v>49</v>
      </c>
      <c r="M1613" s="7">
        <v>1</v>
      </c>
      <c r="N1613" s="8">
        <v>196.39</v>
      </c>
      <c r="O1613" s="8">
        <f>SalesDataTable[[#This Row],[Units Sold]]*SalesDataTable[[#This Row],[Unit Price]]</f>
        <v>196.39</v>
      </c>
      <c r="P1613" s="9">
        <v>0</v>
      </c>
      <c r="Q1613" s="21">
        <f>SalesDataTable[[#This Row],[Units Sold]]*SalesDataTable[[#This Row],[Unit Price]]*SalesDataTable[[#This Row],[Discount %]]</f>
        <v>0</v>
      </c>
      <c r="R1613" s="8">
        <v>102.92</v>
      </c>
      <c r="S1613" s="8">
        <f t="shared" si="100"/>
        <v>196.39</v>
      </c>
      <c r="T1613" s="8">
        <f t="shared" si="101"/>
        <v>102.92</v>
      </c>
      <c r="U1613" s="8">
        <f t="shared" si="102"/>
        <v>93.469999999999985</v>
      </c>
      <c r="V1613" s="10">
        <f t="shared" si="103"/>
        <v>0.47594073017974436</v>
      </c>
    </row>
    <row r="1614" spans="1:22" ht="15.6" x14ac:dyDescent="0.3">
      <c r="A1614" s="3">
        <v>1563</v>
      </c>
      <c r="B1614" s="4">
        <v>46244</v>
      </c>
      <c r="C1614" s="5">
        <f>YEAR(SalesDataTable[[#This Row],[Order Date]])</f>
        <v>2026</v>
      </c>
      <c r="D1614" s="6" t="str">
        <f>"Q"&amp;ROUNDUP(MONTH(SalesDataTable[[#This Row],[Order Date]])/3,0)</f>
        <v>Q3</v>
      </c>
      <c r="E1614" s="5">
        <f>MONTH(SalesDataTable[[#This Row],[Order Date]])</f>
        <v>8</v>
      </c>
      <c r="F1614" s="6" t="str">
        <f>TEXT(SalesDataTable[[#This Row],[Order Date]],"MMM")</f>
        <v>Aug</v>
      </c>
      <c r="G1614" s="5" t="s">
        <v>31</v>
      </c>
      <c r="H1614" s="5" t="s">
        <v>59</v>
      </c>
      <c r="I1614" s="5" t="s">
        <v>48</v>
      </c>
      <c r="J1614" s="5" t="s">
        <v>36</v>
      </c>
      <c r="K1614" s="5" t="s">
        <v>34</v>
      </c>
      <c r="L1614" s="5" t="s">
        <v>35</v>
      </c>
      <c r="M1614" s="7">
        <v>2</v>
      </c>
      <c r="N1614" s="8">
        <v>36.25</v>
      </c>
      <c r="O1614" s="8">
        <f>SalesDataTable[[#This Row],[Units Sold]]*SalesDataTable[[#This Row],[Unit Price]]</f>
        <v>72.5</v>
      </c>
      <c r="P1614" s="9">
        <v>0</v>
      </c>
      <c r="Q1614" s="21">
        <f>SalesDataTable[[#This Row],[Units Sold]]*SalesDataTable[[#This Row],[Unit Price]]*SalesDataTable[[#This Row],[Discount %]]</f>
        <v>0</v>
      </c>
      <c r="R1614" s="8">
        <v>13.77</v>
      </c>
      <c r="S1614" s="8">
        <f t="shared" si="100"/>
        <v>72.5</v>
      </c>
      <c r="T1614" s="8">
        <f t="shared" si="101"/>
        <v>27.54</v>
      </c>
      <c r="U1614" s="8">
        <f t="shared" si="102"/>
        <v>44.96</v>
      </c>
      <c r="V1614" s="10">
        <f t="shared" si="103"/>
        <v>0.62013793103448278</v>
      </c>
    </row>
    <row r="1615" spans="1:22" ht="15.6" x14ac:dyDescent="0.3">
      <c r="A1615" s="3">
        <v>1634</v>
      </c>
      <c r="B1615" s="4">
        <v>46244</v>
      </c>
      <c r="C1615" s="5">
        <f>YEAR(SalesDataTable[[#This Row],[Order Date]])</f>
        <v>2026</v>
      </c>
      <c r="D1615" s="6" t="str">
        <f>"Q"&amp;ROUNDUP(MONTH(SalesDataTable[[#This Row],[Order Date]])/3,0)</f>
        <v>Q3</v>
      </c>
      <c r="E1615" s="5">
        <f>MONTH(SalesDataTable[[#This Row],[Order Date]])</f>
        <v>8</v>
      </c>
      <c r="F1615" s="6" t="str">
        <f>TEXT(SalesDataTable[[#This Row],[Order Date]],"MMM")</f>
        <v>Aug</v>
      </c>
      <c r="G1615" s="5" t="s">
        <v>26</v>
      </c>
      <c r="H1615" s="5" t="s">
        <v>27</v>
      </c>
      <c r="I1615" s="5" t="s">
        <v>39</v>
      </c>
      <c r="J1615" s="5" t="s">
        <v>23</v>
      </c>
      <c r="K1615" s="5" t="s">
        <v>43</v>
      </c>
      <c r="L1615" s="5" t="s">
        <v>49</v>
      </c>
      <c r="M1615" s="7">
        <v>2</v>
      </c>
      <c r="N1615" s="8">
        <v>199.85</v>
      </c>
      <c r="O1615" s="8">
        <f>SalesDataTable[[#This Row],[Units Sold]]*SalesDataTable[[#This Row],[Unit Price]]</f>
        <v>399.7</v>
      </c>
      <c r="P1615" s="9">
        <v>0.05</v>
      </c>
      <c r="Q1615" s="21">
        <f>SalesDataTable[[#This Row],[Units Sold]]*SalesDataTable[[#This Row],[Unit Price]]*SalesDataTable[[#This Row],[Discount %]]</f>
        <v>19.984999999999999</v>
      </c>
      <c r="R1615" s="8">
        <v>104.34</v>
      </c>
      <c r="S1615" s="8">
        <f t="shared" si="100"/>
        <v>379.71499999999997</v>
      </c>
      <c r="T1615" s="8">
        <f t="shared" si="101"/>
        <v>208.68</v>
      </c>
      <c r="U1615" s="8">
        <f t="shared" si="102"/>
        <v>171.03499999999997</v>
      </c>
      <c r="V1615" s="10">
        <f t="shared" si="103"/>
        <v>0.45042992770893953</v>
      </c>
    </row>
    <row r="1616" spans="1:22" ht="15.6" x14ac:dyDescent="0.3">
      <c r="A1616" s="3">
        <v>2187</v>
      </c>
      <c r="B1616" s="4">
        <v>46244</v>
      </c>
      <c r="C1616" s="5">
        <f>YEAR(SalesDataTable[[#This Row],[Order Date]])</f>
        <v>2026</v>
      </c>
      <c r="D1616" s="6" t="str">
        <f>"Q"&amp;ROUNDUP(MONTH(SalesDataTable[[#This Row],[Order Date]])/3,0)</f>
        <v>Q3</v>
      </c>
      <c r="E1616" s="5">
        <f>MONTH(SalesDataTable[[#This Row],[Order Date]])</f>
        <v>8</v>
      </c>
      <c r="F1616" s="6" t="str">
        <f>TEXT(SalesDataTable[[#This Row],[Order Date]],"MMM")</f>
        <v>Aug</v>
      </c>
      <c r="G1616" s="5" t="s">
        <v>31</v>
      </c>
      <c r="H1616" s="5" t="s">
        <v>32</v>
      </c>
      <c r="I1616" s="5" t="s">
        <v>39</v>
      </c>
      <c r="J1616" s="5" t="s">
        <v>33</v>
      </c>
      <c r="K1616" s="5" t="s">
        <v>34</v>
      </c>
      <c r="L1616" s="5" t="s">
        <v>52</v>
      </c>
      <c r="M1616" s="7">
        <v>1</v>
      </c>
      <c r="N1616" s="8">
        <v>46.32</v>
      </c>
      <c r="O1616" s="8">
        <f>SalesDataTable[[#This Row],[Units Sold]]*SalesDataTable[[#This Row],[Unit Price]]</f>
        <v>46.32</v>
      </c>
      <c r="P1616" s="9">
        <v>0.05</v>
      </c>
      <c r="Q1616" s="21">
        <f>SalesDataTable[[#This Row],[Units Sold]]*SalesDataTable[[#This Row],[Unit Price]]*SalesDataTable[[#This Row],[Discount %]]</f>
        <v>2.3160000000000003</v>
      </c>
      <c r="R1616" s="8">
        <v>18.34</v>
      </c>
      <c r="S1616" s="8">
        <f t="shared" si="100"/>
        <v>44.003999999999998</v>
      </c>
      <c r="T1616" s="8">
        <f t="shared" si="101"/>
        <v>18.34</v>
      </c>
      <c r="U1616" s="8">
        <f t="shared" si="102"/>
        <v>25.663999999999998</v>
      </c>
      <c r="V1616" s="10">
        <f t="shared" si="103"/>
        <v>0.58321970729933637</v>
      </c>
    </row>
    <row r="1617" spans="1:22" ht="15.6" x14ac:dyDescent="0.3">
      <c r="A1617" s="3">
        <v>2773</v>
      </c>
      <c r="B1617" s="4">
        <v>46244</v>
      </c>
      <c r="C1617" s="5">
        <f>YEAR(SalesDataTable[[#This Row],[Order Date]])</f>
        <v>2026</v>
      </c>
      <c r="D1617" s="6" t="str">
        <f>"Q"&amp;ROUNDUP(MONTH(SalesDataTable[[#This Row],[Order Date]])/3,0)</f>
        <v>Q3</v>
      </c>
      <c r="E1617" s="5">
        <f>MONTH(SalesDataTable[[#This Row],[Order Date]])</f>
        <v>8</v>
      </c>
      <c r="F1617" s="6" t="str">
        <f>TEXT(SalesDataTable[[#This Row],[Order Date]],"MMM")</f>
        <v>Aug</v>
      </c>
      <c r="G1617" s="5" t="s">
        <v>26</v>
      </c>
      <c r="H1617" s="5" t="s">
        <v>69</v>
      </c>
      <c r="I1617" s="5" t="s">
        <v>22</v>
      </c>
      <c r="J1617" s="5" t="s">
        <v>33</v>
      </c>
      <c r="K1617" s="5" t="s">
        <v>29</v>
      </c>
      <c r="L1617" s="5" t="s">
        <v>57</v>
      </c>
      <c r="M1617" s="7">
        <v>4</v>
      </c>
      <c r="N1617" s="8">
        <v>151.06</v>
      </c>
      <c r="O1617" s="8">
        <f>SalesDataTable[[#This Row],[Units Sold]]*SalesDataTable[[#This Row],[Unit Price]]</f>
        <v>604.24</v>
      </c>
      <c r="P1617" s="9">
        <v>0</v>
      </c>
      <c r="Q1617" s="21">
        <f>SalesDataTable[[#This Row],[Units Sold]]*SalesDataTable[[#This Row],[Unit Price]]*SalesDataTable[[#This Row],[Discount %]]</f>
        <v>0</v>
      </c>
      <c r="R1617" s="8">
        <v>77.67</v>
      </c>
      <c r="S1617" s="8">
        <f t="shared" si="100"/>
        <v>604.24</v>
      </c>
      <c r="T1617" s="8">
        <f t="shared" si="101"/>
        <v>310.68</v>
      </c>
      <c r="U1617" s="8">
        <f t="shared" si="102"/>
        <v>293.56</v>
      </c>
      <c r="V1617" s="10">
        <f t="shared" si="103"/>
        <v>0.48583344366476894</v>
      </c>
    </row>
    <row r="1618" spans="1:22" ht="15.6" x14ac:dyDescent="0.3">
      <c r="A1618" s="3">
        <v>5040</v>
      </c>
      <c r="B1618" s="4">
        <v>46244</v>
      </c>
      <c r="C1618" s="5">
        <f>YEAR(SalesDataTable[[#This Row],[Order Date]])</f>
        <v>2026</v>
      </c>
      <c r="D1618" s="6" t="str">
        <f>"Q"&amp;ROUNDUP(MONTH(SalesDataTable[[#This Row],[Order Date]])/3,0)</f>
        <v>Q3</v>
      </c>
      <c r="E1618" s="5">
        <f>MONTH(SalesDataTable[[#This Row],[Order Date]])</f>
        <v>8</v>
      </c>
      <c r="F1618" s="6" t="str">
        <f>TEXT(SalesDataTable[[#This Row],[Order Date]],"MMM")</f>
        <v>Aug</v>
      </c>
      <c r="G1618" s="5" t="s">
        <v>40</v>
      </c>
      <c r="H1618" s="5" t="s">
        <v>51</v>
      </c>
      <c r="I1618" s="5" t="s">
        <v>22</v>
      </c>
      <c r="J1618" s="5" t="s">
        <v>23</v>
      </c>
      <c r="K1618" s="5" t="s">
        <v>29</v>
      </c>
      <c r="L1618" s="5" t="s">
        <v>66</v>
      </c>
      <c r="M1618" s="7">
        <v>1</v>
      </c>
      <c r="N1618" s="8">
        <v>72.39</v>
      </c>
      <c r="O1618" s="8">
        <f>SalesDataTable[[#This Row],[Units Sold]]*SalesDataTable[[#This Row],[Unit Price]]</f>
        <v>72.39</v>
      </c>
      <c r="P1618" s="9">
        <v>0.1</v>
      </c>
      <c r="Q1618" s="21">
        <f>SalesDataTable[[#This Row],[Units Sold]]*SalesDataTable[[#This Row],[Unit Price]]*SalesDataTable[[#This Row],[Discount %]]</f>
        <v>7.2390000000000008</v>
      </c>
      <c r="R1618" s="8">
        <v>31.64</v>
      </c>
      <c r="S1618" s="8">
        <f t="shared" si="100"/>
        <v>65.150999999999996</v>
      </c>
      <c r="T1618" s="8">
        <f t="shared" si="101"/>
        <v>31.64</v>
      </c>
      <c r="U1618" s="8">
        <f t="shared" si="102"/>
        <v>33.510999999999996</v>
      </c>
      <c r="V1618" s="10">
        <f t="shared" si="103"/>
        <v>0.51435895074519189</v>
      </c>
    </row>
    <row r="1619" spans="1:22" ht="15.6" x14ac:dyDescent="0.3">
      <c r="A1619" s="3">
        <v>415</v>
      </c>
      <c r="B1619" s="4">
        <v>46245</v>
      </c>
      <c r="C1619" s="5">
        <f>YEAR(SalesDataTable[[#This Row],[Order Date]])</f>
        <v>2026</v>
      </c>
      <c r="D1619" s="6" t="str">
        <f>"Q"&amp;ROUNDUP(MONTH(SalesDataTable[[#This Row],[Order Date]])/3,0)</f>
        <v>Q3</v>
      </c>
      <c r="E1619" s="5">
        <f>MONTH(SalesDataTable[[#This Row],[Order Date]])</f>
        <v>8</v>
      </c>
      <c r="F1619" s="6" t="str">
        <f>TEXT(SalesDataTable[[#This Row],[Order Date]],"MMM")</f>
        <v>Aug</v>
      </c>
      <c r="G1619" s="5" t="s">
        <v>20</v>
      </c>
      <c r="H1619" s="5" t="s">
        <v>56</v>
      </c>
      <c r="I1619" s="5" t="s">
        <v>39</v>
      </c>
      <c r="J1619" s="5" t="s">
        <v>23</v>
      </c>
      <c r="K1619" s="5" t="s">
        <v>29</v>
      </c>
      <c r="L1619" s="5" t="s">
        <v>66</v>
      </c>
      <c r="M1619" s="7">
        <v>1</v>
      </c>
      <c r="N1619" s="8">
        <v>72.650000000000006</v>
      </c>
      <c r="O1619" s="8">
        <f>SalesDataTable[[#This Row],[Units Sold]]*SalesDataTable[[#This Row],[Unit Price]]</f>
        <v>72.650000000000006</v>
      </c>
      <c r="P1619" s="9">
        <v>0</v>
      </c>
      <c r="Q1619" s="21">
        <f>SalesDataTable[[#This Row],[Units Sold]]*SalesDataTable[[#This Row],[Unit Price]]*SalesDataTable[[#This Row],[Discount %]]</f>
        <v>0</v>
      </c>
      <c r="R1619" s="8">
        <v>31.72</v>
      </c>
      <c r="S1619" s="8">
        <f t="shared" si="100"/>
        <v>72.650000000000006</v>
      </c>
      <c r="T1619" s="8">
        <f t="shared" si="101"/>
        <v>31.72</v>
      </c>
      <c r="U1619" s="8">
        <f t="shared" si="102"/>
        <v>40.930000000000007</v>
      </c>
      <c r="V1619" s="10">
        <f t="shared" si="103"/>
        <v>0.56338609772883697</v>
      </c>
    </row>
    <row r="1620" spans="1:22" ht="15.6" x14ac:dyDescent="0.3">
      <c r="A1620" s="3">
        <v>1111</v>
      </c>
      <c r="B1620" s="4">
        <v>46245</v>
      </c>
      <c r="C1620" s="5">
        <f>YEAR(SalesDataTable[[#This Row],[Order Date]])</f>
        <v>2026</v>
      </c>
      <c r="D1620" s="6" t="str">
        <f>"Q"&amp;ROUNDUP(MONTH(SalesDataTable[[#This Row],[Order Date]])/3,0)</f>
        <v>Q3</v>
      </c>
      <c r="E1620" s="5">
        <f>MONTH(SalesDataTable[[#This Row],[Order Date]])</f>
        <v>8</v>
      </c>
      <c r="F1620" s="6" t="str">
        <f>TEXT(SalesDataTable[[#This Row],[Order Date]],"MMM")</f>
        <v>Aug</v>
      </c>
      <c r="G1620" s="5" t="s">
        <v>40</v>
      </c>
      <c r="H1620" s="5" t="s">
        <v>67</v>
      </c>
      <c r="I1620" s="5" t="s">
        <v>22</v>
      </c>
      <c r="J1620" s="5" t="s">
        <v>33</v>
      </c>
      <c r="K1620" s="5" t="s">
        <v>43</v>
      </c>
      <c r="L1620" s="5" t="s">
        <v>49</v>
      </c>
      <c r="M1620" s="7">
        <v>1</v>
      </c>
      <c r="N1620" s="8">
        <v>198.44</v>
      </c>
      <c r="O1620" s="8">
        <f>SalesDataTable[[#This Row],[Units Sold]]*SalesDataTable[[#This Row],[Unit Price]]</f>
        <v>198.44</v>
      </c>
      <c r="P1620" s="9">
        <v>0</v>
      </c>
      <c r="Q1620" s="21">
        <f>SalesDataTable[[#This Row],[Units Sold]]*SalesDataTable[[#This Row],[Unit Price]]*SalesDataTable[[#This Row],[Discount %]]</f>
        <v>0</v>
      </c>
      <c r="R1620" s="8">
        <v>106.79</v>
      </c>
      <c r="S1620" s="8">
        <f t="shared" si="100"/>
        <v>198.44</v>
      </c>
      <c r="T1620" s="8">
        <f t="shared" si="101"/>
        <v>106.79</v>
      </c>
      <c r="U1620" s="8">
        <f t="shared" si="102"/>
        <v>91.649999999999991</v>
      </c>
      <c r="V1620" s="10">
        <f t="shared" si="103"/>
        <v>0.46185244910300338</v>
      </c>
    </row>
    <row r="1621" spans="1:22" ht="15.6" x14ac:dyDescent="0.3">
      <c r="A1621" s="3">
        <v>1243</v>
      </c>
      <c r="B1621" s="4">
        <v>46245</v>
      </c>
      <c r="C1621" s="5">
        <f>YEAR(SalesDataTable[[#This Row],[Order Date]])</f>
        <v>2026</v>
      </c>
      <c r="D1621" s="6" t="str">
        <f>"Q"&amp;ROUNDUP(MONTH(SalesDataTable[[#This Row],[Order Date]])/3,0)</f>
        <v>Q3</v>
      </c>
      <c r="E1621" s="5">
        <f>MONTH(SalesDataTable[[#This Row],[Order Date]])</f>
        <v>8</v>
      </c>
      <c r="F1621" s="6" t="str">
        <f>TEXT(SalesDataTable[[#This Row],[Order Date]],"MMM")</f>
        <v>Aug</v>
      </c>
      <c r="G1621" s="5" t="s">
        <v>31</v>
      </c>
      <c r="H1621" s="5" t="s">
        <v>72</v>
      </c>
      <c r="I1621" s="5" t="s">
        <v>22</v>
      </c>
      <c r="J1621" s="5" t="s">
        <v>23</v>
      </c>
      <c r="K1621" s="5" t="s">
        <v>43</v>
      </c>
      <c r="L1621" s="5" t="s">
        <v>49</v>
      </c>
      <c r="M1621" s="7">
        <v>1</v>
      </c>
      <c r="N1621" s="8">
        <v>193.67</v>
      </c>
      <c r="O1621" s="8">
        <f>SalesDataTable[[#This Row],[Units Sold]]*SalesDataTable[[#This Row],[Unit Price]]</f>
        <v>193.67</v>
      </c>
      <c r="P1621" s="9">
        <v>0</v>
      </c>
      <c r="Q1621" s="21">
        <f>SalesDataTable[[#This Row],[Units Sold]]*SalesDataTable[[#This Row],[Unit Price]]*SalesDataTable[[#This Row],[Discount %]]</f>
        <v>0</v>
      </c>
      <c r="R1621" s="8">
        <v>103.79</v>
      </c>
      <c r="S1621" s="8">
        <f t="shared" si="100"/>
        <v>193.67</v>
      </c>
      <c r="T1621" s="8">
        <f t="shared" si="101"/>
        <v>103.79</v>
      </c>
      <c r="U1621" s="8">
        <f t="shared" si="102"/>
        <v>89.879999999999981</v>
      </c>
      <c r="V1621" s="10">
        <f t="shared" si="103"/>
        <v>0.46408839779005517</v>
      </c>
    </row>
    <row r="1622" spans="1:22" ht="15.6" x14ac:dyDescent="0.3">
      <c r="A1622" s="3">
        <v>1326</v>
      </c>
      <c r="B1622" s="4">
        <v>46245</v>
      </c>
      <c r="C1622" s="5">
        <f>YEAR(SalesDataTable[[#This Row],[Order Date]])</f>
        <v>2026</v>
      </c>
      <c r="D1622" s="6" t="str">
        <f>"Q"&amp;ROUNDUP(MONTH(SalesDataTable[[#This Row],[Order Date]])/3,0)</f>
        <v>Q3</v>
      </c>
      <c r="E1622" s="5">
        <f>MONTH(SalesDataTable[[#This Row],[Order Date]])</f>
        <v>8</v>
      </c>
      <c r="F1622" s="6" t="str">
        <f>TEXT(SalesDataTable[[#This Row],[Order Date]],"MMM")</f>
        <v>Aug</v>
      </c>
      <c r="G1622" s="5" t="s">
        <v>40</v>
      </c>
      <c r="H1622" s="5" t="s">
        <v>53</v>
      </c>
      <c r="I1622" s="5" t="s">
        <v>22</v>
      </c>
      <c r="J1622" s="5" t="s">
        <v>23</v>
      </c>
      <c r="K1622" s="5" t="s">
        <v>34</v>
      </c>
      <c r="L1622" s="5" t="s">
        <v>68</v>
      </c>
      <c r="M1622" s="7">
        <v>5</v>
      </c>
      <c r="N1622" s="8">
        <v>166.03</v>
      </c>
      <c r="O1622" s="8">
        <f>SalesDataTable[[#This Row],[Units Sold]]*SalesDataTable[[#This Row],[Unit Price]]</f>
        <v>830.15</v>
      </c>
      <c r="P1622" s="9">
        <v>0</v>
      </c>
      <c r="Q1622" s="21">
        <f>SalesDataTable[[#This Row],[Units Sold]]*SalesDataTable[[#This Row],[Unit Price]]*SalesDataTable[[#This Row],[Discount %]]</f>
        <v>0</v>
      </c>
      <c r="R1622" s="8">
        <v>87.46</v>
      </c>
      <c r="S1622" s="8">
        <f t="shared" si="100"/>
        <v>830.15</v>
      </c>
      <c r="T1622" s="8">
        <f t="shared" si="101"/>
        <v>437.29999999999995</v>
      </c>
      <c r="U1622" s="8">
        <f t="shared" si="102"/>
        <v>392.85</v>
      </c>
      <c r="V1622" s="10">
        <f t="shared" si="103"/>
        <v>0.47322772992832624</v>
      </c>
    </row>
    <row r="1623" spans="1:22" ht="15.6" x14ac:dyDescent="0.3">
      <c r="A1623" s="3">
        <v>1682</v>
      </c>
      <c r="B1623" s="4">
        <v>46245</v>
      </c>
      <c r="C1623" s="5">
        <f>YEAR(SalesDataTable[[#This Row],[Order Date]])</f>
        <v>2026</v>
      </c>
      <c r="D1623" s="6" t="str">
        <f>"Q"&amp;ROUNDUP(MONTH(SalesDataTable[[#This Row],[Order Date]])/3,0)</f>
        <v>Q3</v>
      </c>
      <c r="E1623" s="5">
        <f>MONTH(SalesDataTable[[#This Row],[Order Date]])</f>
        <v>8</v>
      </c>
      <c r="F1623" s="6" t="str">
        <f>TEXT(SalesDataTable[[#This Row],[Order Date]],"MMM")</f>
        <v>Aug</v>
      </c>
      <c r="G1623" s="5" t="s">
        <v>20</v>
      </c>
      <c r="H1623" s="5" t="s">
        <v>21</v>
      </c>
      <c r="I1623" s="5" t="s">
        <v>22</v>
      </c>
      <c r="J1623" s="5" t="s">
        <v>36</v>
      </c>
      <c r="K1623" s="5" t="s">
        <v>43</v>
      </c>
      <c r="L1623" s="5" t="s">
        <v>60</v>
      </c>
      <c r="M1623" s="7">
        <v>2</v>
      </c>
      <c r="N1623" s="8">
        <v>81.569999999999993</v>
      </c>
      <c r="O1623" s="8">
        <f>SalesDataTable[[#This Row],[Units Sold]]*SalesDataTable[[#This Row],[Unit Price]]</f>
        <v>163.13999999999999</v>
      </c>
      <c r="P1623" s="9">
        <v>0</v>
      </c>
      <c r="Q1623" s="21">
        <f>SalesDataTable[[#This Row],[Units Sold]]*SalesDataTable[[#This Row],[Unit Price]]*SalesDataTable[[#This Row],[Discount %]]</f>
        <v>0</v>
      </c>
      <c r="R1623" s="8">
        <v>40.36</v>
      </c>
      <c r="S1623" s="8">
        <f t="shared" si="100"/>
        <v>163.13999999999999</v>
      </c>
      <c r="T1623" s="8">
        <f t="shared" si="101"/>
        <v>80.72</v>
      </c>
      <c r="U1623" s="8">
        <f t="shared" si="102"/>
        <v>82.419999999999987</v>
      </c>
      <c r="V1623" s="10">
        <f t="shared" si="103"/>
        <v>0.50521024886600463</v>
      </c>
    </row>
    <row r="1624" spans="1:22" ht="15.6" x14ac:dyDescent="0.3">
      <c r="A1624" s="3">
        <v>2618</v>
      </c>
      <c r="B1624" s="4">
        <v>46245</v>
      </c>
      <c r="C1624" s="5">
        <f>YEAR(SalesDataTable[[#This Row],[Order Date]])</f>
        <v>2026</v>
      </c>
      <c r="D1624" s="6" t="str">
        <f>"Q"&amp;ROUNDUP(MONTH(SalesDataTable[[#This Row],[Order Date]])/3,0)</f>
        <v>Q3</v>
      </c>
      <c r="E1624" s="5">
        <f>MONTH(SalesDataTable[[#This Row],[Order Date]])</f>
        <v>8</v>
      </c>
      <c r="F1624" s="6" t="str">
        <f>TEXT(SalesDataTable[[#This Row],[Order Date]],"MMM")</f>
        <v>Aug</v>
      </c>
      <c r="G1624" s="5" t="s">
        <v>20</v>
      </c>
      <c r="H1624" s="5" t="s">
        <v>70</v>
      </c>
      <c r="I1624" s="5" t="s">
        <v>39</v>
      </c>
      <c r="J1624" s="5" t="s">
        <v>36</v>
      </c>
      <c r="K1624" s="5" t="s">
        <v>29</v>
      </c>
      <c r="L1624" s="5" t="s">
        <v>37</v>
      </c>
      <c r="M1624" s="7">
        <v>2</v>
      </c>
      <c r="N1624" s="8">
        <v>143.86000000000001</v>
      </c>
      <c r="O1624" s="8">
        <f>SalesDataTable[[#This Row],[Units Sold]]*SalesDataTable[[#This Row],[Unit Price]]</f>
        <v>287.72000000000003</v>
      </c>
      <c r="P1624" s="9">
        <v>0</v>
      </c>
      <c r="Q1624" s="21">
        <f>SalesDataTable[[#This Row],[Units Sold]]*SalesDataTable[[#This Row],[Unit Price]]*SalesDataTable[[#This Row],[Discount %]]</f>
        <v>0</v>
      </c>
      <c r="R1624" s="8">
        <v>81.23</v>
      </c>
      <c r="S1624" s="8">
        <f t="shared" si="100"/>
        <v>287.72000000000003</v>
      </c>
      <c r="T1624" s="8">
        <f t="shared" si="101"/>
        <v>162.46</v>
      </c>
      <c r="U1624" s="8">
        <f t="shared" si="102"/>
        <v>125.26000000000002</v>
      </c>
      <c r="V1624" s="10">
        <f t="shared" si="103"/>
        <v>0.43535381621020441</v>
      </c>
    </row>
    <row r="1625" spans="1:22" ht="15.6" x14ac:dyDescent="0.3">
      <c r="A1625" s="3">
        <v>3319</v>
      </c>
      <c r="B1625" s="4">
        <v>46245</v>
      </c>
      <c r="C1625" s="5">
        <f>YEAR(SalesDataTable[[#This Row],[Order Date]])</f>
        <v>2026</v>
      </c>
      <c r="D1625" s="6" t="str">
        <f>"Q"&amp;ROUNDUP(MONTH(SalesDataTable[[#This Row],[Order Date]])/3,0)</f>
        <v>Q3</v>
      </c>
      <c r="E1625" s="5">
        <f>MONTH(SalesDataTable[[#This Row],[Order Date]])</f>
        <v>8</v>
      </c>
      <c r="F1625" s="6" t="str">
        <f>TEXT(SalesDataTable[[#This Row],[Order Date]],"MMM")</f>
        <v>Aug</v>
      </c>
      <c r="G1625" s="5" t="s">
        <v>26</v>
      </c>
      <c r="H1625" s="5" t="s">
        <v>69</v>
      </c>
      <c r="I1625" s="5" t="s">
        <v>22</v>
      </c>
      <c r="J1625" s="5" t="s">
        <v>23</v>
      </c>
      <c r="K1625" s="5" t="s">
        <v>29</v>
      </c>
      <c r="L1625" s="5" t="s">
        <v>30</v>
      </c>
      <c r="M1625" s="7">
        <v>3</v>
      </c>
      <c r="N1625" s="8">
        <v>93.53</v>
      </c>
      <c r="O1625" s="8">
        <f>SalesDataTable[[#This Row],[Units Sold]]*SalesDataTable[[#This Row],[Unit Price]]</f>
        <v>280.59000000000003</v>
      </c>
      <c r="P1625" s="9">
        <v>0</v>
      </c>
      <c r="Q1625" s="21">
        <f>SalesDataTable[[#This Row],[Units Sold]]*SalesDataTable[[#This Row],[Unit Price]]*SalesDataTable[[#This Row],[Discount %]]</f>
        <v>0</v>
      </c>
      <c r="R1625" s="8">
        <v>46.19</v>
      </c>
      <c r="S1625" s="8">
        <f t="shared" si="100"/>
        <v>280.59000000000003</v>
      </c>
      <c r="T1625" s="8">
        <f t="shared" si="101"/>
        <v>138.57</v>
      </c>
      <c r="U1625" s="8">
        <f t="shared" si="102"/>
        <v>142.02000000000004</v>
      </c>
      <c r="V1625" s="10">
        <f t="shared" si="103"/>
        <v>0.5061477600769807</v>
      </c>
    </row>
    <row r="1626" spans="1:22" ht="15.6" x14ac:dyDescent="0.3">
      <c r="A1626" s="3">
        <v>4600</v>
      </c>
      <c r="B1626" s="4">
        <v>46245</v>
      </c>
      <c r="C1626" s="5">
        <f>YEAR(SalesDataTable[[#This Row],[Order Date]])</f>
        <v>2026</v>
      </c>
      <c r="D1626" s="6" t="str">
        <f>"Q"&amp;ROUNDUP(MONTH(SalesDataTable[[#This Row],[Order Date]])/3,0)</f>
        <v>Q3</v>
      </c>
      <c r="E1626" s="5">
        <f>MONTH(SalesDataTable[[#This Row],[Order Date]])</f>
        <v>8</v>
      </c>
      <c r="F1626" s="6" t="str">
        <f>TEXT(SalesDataTable[[#This Row],[Order Date]],"MMM")</f>
        <v>Aug</v>
      </c>
      <c r="G1626" s="5" t="s">
        <v>40</v>
      </c>
      <c r="H1626" s="5" t="s">
        <v>41</v>
      </c>
      <c r="I1626" s="5" t="s">
        <v>28</v>
      </c>
      <c r="J1626" s="5" t="s">
        <v>36</v>
      </c>
      <c r="K1626" s="5" t="s">
        <v>34</v>
      </c>
      <c r="L1626" s="5" t="s">
        <v>68</v>
      </c>
      <c r="M1626" s="7">
        <v>10</v>
      </c>
      <c r="N1626" s="8">
        <v>162.38</v>
      </c>
      <c r="O1626" s="8">
        <f>SalesDataTable[[#This Row],[Units Sold]]*SalesDataTable[[#This Row],[Unit Price]]</f>
        <v>1623.8</v>
      </c>
      <c r="P1626" s="9">
        <v>0.05</v>
      </c>
      <c r="Q1626" s="21">
        <f>SalesDataTable[[#This Row],[Units Sold]]*SalesDataTable[[#This Row],[Unit Price]]*SalesDataTable[[#This Row],[Discount %]]</f>
        <v>81.19</v>
      </c>
      <c r="R1626" s="8">
        <v>85.82</v>
      </c>
      <c r="S1626" s="8">
        <f t="shared" si="100"/>
        <v>1542.61</v>
      </c>
      <c r="T1626" s="8">
        <f t="shared" si="101"/>
        <v>858.19999999999993</v>
      </c>
      <c r="U1626" s="8">
        <f t="shared" si="102"/>
        <v>684.41</v>
      </c>
      <c r="V1626" s="10">
        <f t="shared" si="103"/>
        <v>0.44367014345816508</v>
      </c>
    </row>
    <row r="1627" spans="1:22" ht="15.6" x14ac:dyDescent="0.3">
      <c r="A1627" s="3">
        <v>5168</v>
      </c>
      <c r="B1627" s="4">
        <v>46245</v>
      </c>
      <c r="C1627" s="5">
        <f>YEAR(SalesDataTable[[#This Row],[Order Date]])</f>
        <v>2026</v>
      </c>
      <c r="D1627" s="6" t="str">
        <f>"Q"&amp;ROUNDUP(MONTH(SalesDataTable[[#This Row],[Order Date]])/3,0)</f>
        <v>Q3</v>
      </c>
      <c r="E1627" s="5">
        <f>MONTH(SalesDataTable[[#This Row],[Order Date]])</f>
        <v>8</v>
      </c>
      <c r="F1627" s="6" t="str">
        <f>TEXT(SalesDataTable[[#This Row],[Order Date]],"MMM")</f>
        <v>Aug</v>
      </c>
      <c r="G1627" s="5" t="s">
        <v>20</v>
      </c>
      <c r="H1627" s="5" t="s">
        <v>70</v>
      </c>
      <c r="I1627" s="5" t="s">
        <v>48</v>
      </c>
      <c r="J1627" s="5" t="s">
        <v>36</v>
      </c>
      <c r="K1627" s="5" t="s">
        <v>54</v>
      </c>
      <c r="L1627" s="5" t="s">
        <v>58</v>
      </c>
      <c r="M1627" s="7">
        <v>1</v>
      </c>
      <c r="N1627" s="8">
        <v>122.52</v>
      </c>
      <c r="O1627" s="8">
        <f>SalesDataTable[[#This Row],[Units Sold]]*SalesDataTable[[#This Row],[Unit Price]]</f>
        <v>122.52</v>
      </c>
      <c r="P1627" s="9">
        <v>0.05</v>
      </c>
      <c r="Q1627" s="21">
        <f>SalesDataTable[[#This Row],[Units Sold]]*SalesDataTable[[#This Row],[Unit Price]]*SalesDataTable[[#This Row],[Discount %]]</f>
        <v>6.1260000000000003</v>
      </c>
      <c r="R1627" s="8">
        <v>69.66</v>
      </c>
      <c r="S1627" s="8">
        <f t="shared" si="100"/>
        <v>116.39399999999999</v>
      </c>
      <c r="T1627" s="8">
        <f t="shared" si="101"/>
        <v>69.66</v>
      </c>
      <c r="U1627" s="8">
        <f t="shared" si="102"/>
        <v>46.733999999999995</v>
      </c>
      <c r="V1627" s="10">
        <f t="shared" si="103"/>
        <v>0.40151554203824935</v>
      </c>
    </row>
    <row r="1628" spans="1:22" ht="15.6" x14ac:dyDescent="0.3">
      <c r="A1628" s="3">
        <v>245</v>
      </c>
      <c r="B1628" s="4">
        <v>46246</v>
      </c>
      <c r="C1628" s="5">
        <f>YEAR(SalesDataTable[[#This Row],[Order Date]])</f>
        <v>2026</v>
      </c>
      <c r="D1628" s="6" t="str">
        <f>"Q"&amp;ROUNDUP(MONTH(SalesDataTable[[#This Row],[Order Date]])/3,0)</f>
        <v>Q3</v>
      </c>
      <c r="E1628" s="5">
        <f>MONTH(SalesDataTable[[#This Row],[Order Date]])</f>
        <v>8</v>
      </c>
      <c r="F1628" s="6" t="str">
        <f>TEXT(SalesDataTable[[#This Row],[Order Date]],"MMM")</f>
        <v>Aug</v>
      </c>
      <c r="G1628" s="5" t="s">
        <v>40</v>
      </c>
      <c r="H1628" s="5" t="s">
        <v>67</v>
      </c>
      <c r="I1628" s="5" t="s">
        <v>48</v>
      </c>
      <c r="J1628" s="5" t="s">
        <v>23</v>
      </c>
      <c r="K1628" s="5" t="s">
        <v>29</v>
      </c>
      <c r="L1628" s="5" t="s">
        <v>37</v>
      </c>
      <c r="M1628" s="7">
        <v>1</v>
      </c>
      <c r="N1628" s="8">
        <v>142.84</v>
      </c>
      <c r="O1628" s="8">
        <f>SalesDataTable[[#This Row],[Units Sold]]*SalesDataTable[[#This Row],[Unit Price]]</f>
        <v>142.84</v>
      </c>
      <c r="P1628" s="9">
        <v>0</v>
      </c>
      <c r="Q1628" s="21">
        <f>SalesDataTable[[#This Row],[Units Sold]]*SalesDataTable[[#This Row],[Unit Price]]*SalesDataTable[[#This Row],[Discount %]]</f>
        <v>0</v>
      </c>
      <c r="R1628" s="8">
        <v>77.7</v>
      </c>
      <c r="S1628" s="8">
        <f t="shared" si="100"/>
        <v>142.84</v>
      </c>
      <c r="T1628" s="8">
        <f t="shared" si="101"/>
        <v>77.7</v>
      </c>
      <c r="U1628" s="8">
        <f t="shared" si="102"/>
        <v>65.14</v>
      </c>
      <c r="V1628" s="10">
        <f t="shared" si="103"/>
        <v>0.4560347241669</v>
      </c>
    </row>
    <row r="1629" spans="1:22" ht="15.6" x14ac:dyDescent="0.3">
      <c r="A1629" s="3">
        <v>322</v>
      </c>
      <c r="B1629" s="4">
        <v>46246</v>
      </c>
      <c r="C1629" s="5">
        <f>YEAR(SalesDataTable[[#This Row],[Order Date]])</f>
        <v>2026</v>
      </c>
      <c r="D1629" s="6" t="str">
        <f>"Q"&amp;ROUNDUP(MONTH(SalesDataTable[[#This Row],[Order Date]])/3,0)</f>
        <v>Q3</v>
      </c>
      <c r="E1629" s="5">
        <f>MONTH(SalesDataTable[[#This Row],[Order Date]])</f>
        <v>8</v>
      </c>
      <c r="F1629" s="6" t="str">
        <f>TEXT(SalesDataTable[[#This Row],[Order Date]],"MMM")</f>
        <v>Aug</v>
      </c>
      <c r="G1629" s="5" t="s">
        <v>26</v>
      </c>
      <c r="H1629" s="5" t="s">
        <v>69</v>
      </c>
      <c r="I1629" s="5" t="s">
        <v>39</v>
      </c>
      <c r="J1629" s="5" t="s">
        <v>23</v>
      </c>
      <c r="K1629" s="5" t="s">
        <v>29</v>
      </c>
      <c r="L1629" s="5" t="s">
        <v>66</v>
      </c>
      <c r="M1629" s="7">
        <v>3</v>
      </c>
      <c r="N1629" s="8">
        <v>72.349999999999994</v>
      </c>
      <c r="O1629" s="8">
        <f>SalesDataTable[[#This Row],[Units Sold]]*SalesDataTable[[#This Row],[Unit Price]]</f>
        <v>217.04999999999998</v>
      </c>
      <c r="P1629" s="9">
        <v>0</v>
      </c>
      <c r="Q1629" s="21">
        <f>SalesDataTable[[#This Row],[Units Sold]]*SalesDataTable[[#This Row],[Unit Price]]*SalesDataTable[[#This Row],[Discount %]]</f>
        <v>0</v>
      </c>
      <c r="R1629" s="8">
        <v>32.119999999999997</v>
      </c>
      <c r="S1629" s="8">
        <f t="shared" si="100"/>
        <v>217.04999999999998</v>
      </c>
      <c r="T1629" s="8">
        <f t="shared" si="101"/>
        <v>96.359999999999985</v>
      </c>
      <c r="U1629" s="8">
        <f t="shared" si="102"/>
        <v>120.69</v>
      </c>
      <c r="V1629" s="10">
        <f t="shared" si="103"/>
        <v>0.55604699378023503</v>
      </c>
    </row>
    <row r="1630" spans="1:22" ht="15.6" x14ac:dyDescent="0.3">
      <c r="A1630" s="3">
        <v>1101</v>
      </c>
      <c r="B1630" s="4">
        <v>46246</v>
      </c>
      <c r="C1630" s="5">
        <f>YEAR(SalesDataTable[[#This Row],[Order Date]])</f>
        <v>2026</v>
      </c>
      <c r="D1630" s="6" t="str">
        <f>"Q"&amp;ROUNDUP(MONTH(SalesDataTable[[#This Row],[Order Date]])/3,0)</f>
        <v>Q3</v>
      </c>
      <c r="E1630" s="5">
        <f>MONTH(SalesDataTable[[#This Row],[Order Date]])</f>
        <v>8</v>
      </c>
      <c r="F1630" s="6" t="str">
        <f>TEXT(SalesDataTable[[#This Row],[Order Date]],"MMM")</f>
        <v>Aug</v>
      </c>
      <c r="G1630" s="5" t="s">
        <v>40</v>
      </c>
      <c r="H1630" s="5" t="s">
        <v>41</v>
      </c>
      <c r="I1630" s="5" t="s">
        <v>22</v>
      </c>
      <c r="J1630" s="5" t="s">
        <v>33</v>
      </c>
      <c r="K1630" s="5" t="s">
        <v>54</v>
      </c>
      <c r="L1630" s="5" t="s">
        <v>55</v>
      </c>
      <c r="M1630" s="7">
        <v>3</v>
      </c>
      <c r="N1630" s="8">
        <v>40.14</v>
      </c>
      <c r="O1630" s="8">
        <f>SalesDataTable[[#This Row],[Units Sold]]*SalesDataTable[[#This Row],[Unit Price]]</f>
        <v>120.42</v>
      </c>
      <c r="P1630" s="9">
        <v>0.05</v>
      </c>
      <c r="Q1630" s="21">
        <f>SalesDataTable[[#This Row],[Units Sold]]*SalesDataTable[[#This Row],[Unit Price]]*SalesDataTable[[#This Row],[Discount %]]</f>
        <v>6.0210000000000008</v>
      </c>
      <c r="R1630" s="8">
        <v>14.53</v>
      </c>
      <c r="S1630" s="8">
        <f t="shared" si="100"/>
        <v>114.399</v>
      </c>
      <c r="T1630" s="8">
        <f t="shared" si="101"/>
        <v>43.589999999999996</v>
      </c>
      <c r="U1630" s="8">
        <f t="shared" si="102"/>
        <v>70.808999999999997</v>
      </c>
      <c r="V1630" s="10">
        <f t="shared" si="103"/>
        <v>0.61896520074476169</v>
      </c>
    </row>
    <row r="1631" spans="1:22" ht="15.6" x14ac:dyDescent="0.3">
      <c r="A1631" s="3">
        <v>1564</v>
      </c>
      <c r="B1631" s="4">
        <v>46246</v>
      </c>
      <c r="C1631" s="5">
        <f>YEAR(SalesDataTable[[#This Row],[Order Date]])</f>
        <v>2026</v>
      </c>
      <c r="D1631" s="6" t="str">
        <f>"Q"&amp;ROUNDUP(MONTH(SalesDataTable[[#This Row],[Order Date]])/3,0)</f>
        <v>Q3</v>
      </c>
      <c r="E1631" s="5">
        <f>MONTH(SalesDataTable[[#This Row],[Order Date]])</f>
        <v>8</v>
      </c>
      <c r="F1631" s="6" t="str">
        <f>TEXT(SalesDataTable[[#This Row],[Order Date]],"MMM")</f>
        <v>Aug</v>
      </c>
      <c r="G1631" s="5" t="s">
        <v>40</v>
      </c>
      <c r="H1631" s="5" t="s">
        <v>67</v>
      </c>
      <c r="I1631" s="5" t="s">
        <v>22</v>
      </c>
      <c r="J1631" s="5" t="s">
        <v>33</v>
      </c>
      <c r="K1631" s="5" t="s">
        <v>54</v>
      </c>
      <c r="L1631" s="5" t="s">
        <v>65</v>
      </c>
      <c r="M1631" s="7">
        <v>2</v>
      </c>
      <c r="N1631" s="8">
        <v>51.84</v>
      </c>
      <c r="O1631" s="8">
        <f>SalesDataTable[[#This Row],[Units Sold]]*SalesDataTable[[#This Row],[Unit Price]]</f>
        <v>103.68</v>
      </c>
      <c r="P1631" s="9">
        <v>0</v>
      </c>
      <c r="Q1631" s="21">
        <f>SalesDataTable[[#This Row],[Units Sold]]*SalesDataTable[[#This Row],[Unit Price]]*SalesDataTable[[#This Row],[Discount %]]</f>
        <v>0</v>
      </c>
      <c r="R1631" s="8">
        <v>21.62</v>
      </c>
      <c r="S1631" s="8">
        <f t="shared" si="100"/>
        <v>103.68</v>
      </c>
      <c r="T1631" s="8">
        <f t="shared" si="101"/>
        <v>43.24</v>
      </c>
      <c r="U1631" s="8">
        <f t="shared" si="102"/>
        <v>60.440000000000005</v>
      </c>
      <c r="V1631" s="10">
        <f t="shared" si="103"/>
        <v>0.58294753086419759</v>
      </c>
    </row>
    <row r="1632" spans="1:22" ht="15.6" x14ac:dyDescent="0.3">
      <c r="A1632" s="3">
        <v>3712</v>
      </c>
      <c r="B1632" s="4">
        <v>46246</v>
      </c>
      <c r="C1632" s="5">
        <f>YEAR(SalesDataTable[[#This Row],[Order Date]])</f>
        <v>2026</v>
      </c>
      <c r="D1632" s="6" t="str">
        <f>"Q"&amp;ROUNDUP(MONTH(SalesDataTable[[#This Row],[Order Date]])/3,0)</f>
        <v>Q3</v>
      </c>
      <c r="E1632" s="5">
        <f>MONTH(SalesDataTable[[#This Row],[Order Date]])</f>
        <v>8</v>
      </c>
      <c r="F1632" s="6" t="str">
        <f>TEXT(SalesDataTable[[#This Row],[Order Date]],"MMM")</f>
        <v>Aug</v>
      </c>
      <c r="G1632" s="5" t="s">
        <v>40</v>
      </c>
      <c r="H1632" s="5" t="s">
        <v>53</v>
      </c>
      <c r="I1632" s="5" t="s">
        <v>22</v>
      </c>
      <c r="J1632" s="5" t="s">
        <v>33</v>
      </c>
      <c r="K1632" s="5" t="s">
        <v>24</v>
      </c>
      <c r="L1632" s="5" t="s">
        <v>25</v>
      </c>
      <c r="M1632" s="7">
        <v>3</v>
      </c>
      <c r="N1632" s="8">
        <v>82.32</v>
      </c>
      <c r="O1632" s="8">
        <f>SalesDataTable[[#This Row],[Units Sold]]*SalesDataTable[[#This Row],[Unit Price]]</f>
        <v>246.95999999999998</v>
      </c>
      <c r="P1632" s="9">
        <v>0.15</v>
      </c>
      <c r="Q1632" s="21">
        <f>SalesDataTable[[#This Row],[Units Sold]]*SalesDataTable[[#This Row],[Unit Price]]*SalesDataTable[[#This Row],[Discount %]]</f>
        <v>37.043999999999997</v>
      </c>
      <c r="R1632" s="8">
        <v>41.95</v>
      </c>
      <c r="S1632" s="8">
        <f t="shared" si="100"/>
        <v>209.91599999999997</v>
      </c>
      <c r="T1632" s="8">
        <f t="shared" si="101"/>
        <v>125.85000000000001</v>
      </c>
      <c r="U1632" s="8">
        <f t="shared" si="102"/>
        <v>84.06599999999996</v>
      </c>
      <c r="V1632" s="10">
        <f t="shared" si="103"/>
        <v>0.40047447550448739</v>
      </c>
    </row>
    <row r="1633" spans="1:22" ht="15.6" x14ac:dyDescent="0.3">
      <c r="A1633" s="3">
        <v>771</v>
      </c>
      <c r="B1633" s="4">
        <v>46247</v>
      </c>
      <c r="C1633" s="5">
        <f>YEAR(SalesDataTable[[#This Row],[Order Date]])</f>
        <v>2026</v>
      </c>
      <c r="D1633" s="6" t="str">
        <f>"Q"&amp;ROUNDUP(MONTH(SalesDataTable[[#This Row],[Order Date]])/3,0)</f>
        <v>Q3</v>
      </c>
      <c r="E1633" s="5">
        <f>MONTH(SalesDataTable[[#This Row],[Order Date]])</f>
        <v>8</v>
      </c>
      <c r="F1633" s="6" t="str">
        <f>TEXT(SalesDataTable[[#This Row],[Order Date]],"MMM")</f>
        <v>Aug</v>
      </c>
      <c r="G1633" s="5" t="s">
        <v>31</v>
      </c>
      <c r="H1633" s="5" t="s">
        <v>45</v>
      </c>
      <c r="I1633" s="5" t="s">
        <v>22</v>
      </c>
      <c r="J1633" s="5" t="s">
        <v>23</v>
      </c>
      <c r="K1633" s="5" t="s">
        <v>29</v>
      </c>
      <c r="L1633" s="5" t="s">
        <v>30</v>
      </c>
      <c r="M1633" s="7">
        <v>1</v>
      </c>
      <c r="N1633" s="8">
        <v>91.78</v>
      </c>
      <c r="O1633" s="8">
        <f>SalesDataTable[[#This Row],[Units Sold]]*SalesDataTable[[#This Row],[Unit Price]]</f>
        <v>91.78</v>
      </c>
      <c r="P1633" s="9">
        <v>0</v>
      </c>
      <c r="Q1633" s="21">
        <f>SalesDataTable[[#This Row],[Units Sold]]*SalesDataTable[[#This Row],[Unit Price]]*SalesDataTable[[#This Row],[Discount %]]</f>
        <v>0</v>
      </c>
      <c r="R1633" s="8">
        <v>46.15</v>
      </c>
      <c r="S1633" s="8">
        <f t="shared" si="100"/>
        <v>91.78</v>
      </c>
      <c r="T1633" s="8">
        <f t="shared" si="101"/>
        <v>46.15</v>
      </c>
      <c r="U1633" s="8">
        <f t="shared" si="102"/>
        <v>45.63</v>
      </c>
      <c r="V1633" s="10">
        <f t="shared" si="103"/>
        <v>0.49716713881019831</v>
      </c>
    </row>
    <row r="1634" spans="1:22" ht="15.6" x14ac:dyDescent="0.3">
      <c r="A1634" s="3">
        <v>2749</v>
      </c>
      <c r="B1634" s="4">
        <v>46247</v>
      </c>
      <c r="C1634" s="5">
        <f>YEAR(SalesDataTable[[#This Row],[Order Date]])</f>
        <v>2026</v>
      </c>
      <c r="D1634" s="6" t="str">
        <f>"Q"&amp;ROUNDUP(MONTH(SalesDataTable[[#This Row],[Order Date]])/3,0)</f>
        <v>Q3</v>
      </c>
      <c r="E1634" s="5">
        <f>MONTH(SalesDataTable[[#This Row],[Order Date]])</f>
        <v>8</v>
      </c>
      <c r="F1634" s="6" t="str">
        <f>TEXT(SalesDataTable[[#This Row],[Order Date]],"MMM")</f>
        <v>Aug</v>
      </c>
      <c r="G1634" s="5" t="s">
        <v>26</v>
      </c>
      <c r="H1634" s="5" t="s">
        <v>69</v>
      </c>
      <c r="I1634" s="5" t="s">
        <v>22</v>
      </c>
      <c r="J1634" s="5" t="s">
        <v>36</v>
      </c>
      <c r="K1634" s="5" t="s">
        <v>29</v>
      </c>
      <c r="L1634" s="5" t="s">
        <v>30</v>
      </c>
      <c r="M1634" s="7">
        <v>2</v>
      </c>
      <c r="N1634" s="8">
        <v>93.13</v>
      </c>
      <c r="O1634" s="8">
        <f>SalesDataTable[[#This Row],[Units Sold]]*SalesDataTable[[#This Row],[Unit Price]]</f>
        <v>186.26</v>
      </c>
      <c r="P1634" s="9">
        <v>0</v>
      </c>
      <c r="Q1634" s="21">
        <f>SalesDataTable[[#This Row],[Units Sold]]*SalesDataTable[[#This Row],[Unit Price]]*SalesDataTable[[#This Row],[Discount %]]</f>
        <v>0</v>
      </c>
      <c r="R1634" s="8">
        <v>45.68</v>
      </c>
      <c r="S1634" s="8">
        <f t="shared" si="100"/>
        <v>186.26</v>
      </c>
      <c r="T1634" s="8">
        <f t="shared" si="101"/>
        <v>91.36</v>
      </c>
      <c r="U1634" s="8">
        <f t="shared" si="102"/>
        <v>94.899999999999991</v>
      </c>
      <c r="V1634" s="10">
        <f t="shared" si="103"/>
        <v>0.50950284548480618</v>
      </c>
    </row>
    <row r="1635" spans="1:22" ht="15.6" x14ac:dyDescent="0.3">
      <c r="A1635" s="3">
        <v>4252</v>
      </c>
      <c r="B1635" s="4">
        <v>46247</v>
      </c>
      <c r="C1635" s="5">
        <f>YEAR(SalesDataTable[[#This Row],[Order Date]])</f>
        <v>2026</v>
      </c>
      <c r="D1635" s="6" t="str">
        <f>"Q"&amp;ROUNDUP(MONTH(SalesDataTable[[#This Row],[Order Date]])/3,0)</f>
        <v>Q3</v>
      </c>
      <c r="E1635" s="5">
        <f>MONTH(SalesDataTable[[#This Row],[Order Date]])</f>
        <v>8</v>
      </c>
      <c r="F1635" s="6" t="str">
        <f>TEXT(SalesDataTable[[#This Row],[Order Date]],"MMM")</f>
        <v>Aug</v>
      </c>
      <c r="G1635" s="5" t="s">
        <v>26</v>
      </c>
      <c r="H1635" s="5" t="s">
        <v>63</v>
      </c>
      <c r="I1635" s="5" t="s">
        <v>22</v>
      </c>
      <c r="J1635" s="5" t="s">
        <v>23</v>
      </c>
      <c r="K1635" s="5" t="s">
        <v>34</v>
      </c>
      <c r="L1635" s="5" t="s">
        <v>35</v>
      </c>
      <c r="M1635" s="7">
        <v>1</v>
      </c>
      <c r="N1635" s="8">
        <v>36.67</v>
      </c>
      <c r="O1635" s="8">
        <f>SalesDataTable[[#This Row],[Units Sold]]*SalesDataTable[[#This Row],[Unit Price]]</f>
        <v>36.67</v>
      </c>
      <c r="P1635" s="9">
        <v>0.1</v>
      </c>
      <c r="Q1635" s="21">
        <f>SalesDataTable[[#This Row],[Units Sold]]*SalesDataTable[[#This Row],[Unit Price]]*SalesDataTable[[#This Row],[Discount %]]</f>
        <v>3.6670000000000003</v>
      </c>
      <c r="R1635" s="8">
        <v>13.18</v>
      </c>
      <c r="S1635" s="8">
        <f t="shared" si="100"/>
        <v>33.003</v>
      </c>
      <c r="T1635" s="8">
        <f t="shared" si="101"/>
        <v>13.18</v>
      </c>
      <c r="U1635" s="8">
        <f t="shared" si="102"/>
        <v>19.823</v>
      </c>
      <c r="V1635" s="10">
        <f t="shared" si="103"/>
        <v>0.60064236584552921</v>
      </c>
    </row>
    <row r="1636" spans="1:22" ht="15.6" x14ac:dyDescent="0.3">
      <c r="A1636" s="3">
        <v>4665</v>
      </c>
      <c r="B1636" s="4">
        <v>46247</v>
      </c>
      <c r="C1636" s="5">
        <f>YEAR(SalesDataTable[[#This Row],[Order Date]])</f>
        <v>2026</v>
      </c>
      <c r="D1636" s="6" t="str">
        <f>"Q"&amp;ROUNDUP(MONTH(SalesDataTable[[#This Row],[Order Date]])/3,0)</f>
        <v>Q3</v>
      </c>
      <c r="E1636" s="5">
        <f>MONTH(SalesDataTable[[#This Row],[Order Date]])</f>
        <v>8</v>
      </c>
      <c r="F1636" s="6" t="str">
        <f>TEXT(SalesDataTable[[#This Row],[Order Date]],"MMM")</f>
        <v>Aug</v>
      </c>
      <c r="G1636" s="5" t="s">
        <v>40</v>
      </c>
      <c r="H1636" s="5" t="s">
        <v>53</v>
      </c>
      <c r="I1636" s="5" t="s">
        <v>28</v>
      </c>
      <c r="J1636" s="5" t="s">
        <v>23</v>
      </c>
      <c r="K1636" s="5" t="s">
        <v>54</v>
      </c>
      <c r="L1636" s="5" t="s">
        <v>65</v>
      </c>
      <c r="M1636" s="7">
        <v>4</v>
      </c>
      <c r="N1636" s="8">
        <v>51.25</v>
      </c>
      <c r="O1636" s="8">
        <f>SalesDataTable[[#This Row],[Units Sold]]*SalesDataTable[[#This Row],[Unit Price]]</f>
        <v>205</v>
      </c>
      <c r="P1636" s="9">
        <v>0.1</v>
      </c>
      <c r="Q1636" s="21">
        <f>SalesDataTable[[#This Row],[Units Sold]]*SalesDataTable[[#This Row],[Unit Price]]*SalesDataTable[[#This Row],[Discount %]]</f>
        <v>20.5</v>
      </c>
      <c r="R1636" s="8">
        <v>21.77</v>
      </c>
      <c r="S1636" s="8">
        <f t="shared" si="100"/>
        <v>184.5</v>
      </c>
      <c r="T1636" s="8">
        <f t="shared" si="101"/>
        <v>87.08</v>
      </c>
      <c r="U1636" s="8">
        <f t="shared" si="102"/>
        <v>97.42</v>
      </c>
      <c r="V1636" s="10">
        <f t="shared" si="103"/>
        <v>0.52802168021680218</v>
      </c>
    </row>
    <row r="1637" spans="1:22" ht="15.6" x14ac:dyDescent="0.3">
      <c r="A1637" s="3">
        <v>4767</v>
      </c>
      <c r="B1637" s="4">
        <v>46247</v>
      </c>
      <c r="C1637" s="5">
        <f>YEAR(SalesDataTable[[#This Row],[Order Date]])</f>
        <v>2026</v>
      </c>
      <c r="D1637" s="6" t="str">
        <f>"Q"&amp;ROUNDUP(MONTH(SalesDataTable[[#This Row],[Order Date]])/3,0)</f>
        <v>Q3</v>
      </c>
      <c r="E1637" s="5">
        <f>MONTH(SalesDataTable[[#This Row],[Order Date]])</f>
        <v>8</v>
      </c>
      <c r="F1637" s="6" t="str">
        <f>TEXT(SalesDataTable[[#This Row],[Order Date]],"MMM")</f>
        <v>Aug</v>
      </c>
      <c r="G1637" s="5" t="s">
        <v>40</v>
      </c>
      <c r="H1637" s="5" t="s">
        <v>53</v>
      </c>
      <c r="I1637" s="5" t="s">
        <v>48</v>
      </c>
      <c r="J1637" s="5" t="s">
        <v>36</v>
      </c>
      <c r="K1637" s="5" t="s">
        <v>54</v>
      </c>
      <c r="L1637" s="5" t="s">
        <v>55</v>
      </c>
      <c r="M1637" s="7">
        <v>1</v>
      </c>
      <c r="N1637" s="8">
        <v>39.61</v>
      </c>
      <c r="O1637" s="8">
        <f>SalesDataTable[[#This Row],[Units Sold]]*SalesDataTable[[#This Row],[Unit Price]]</f>
        <v>39.61</v>
      </c>
      <c r="P1637" s="9">
        <v>0.1</v>
      </c>
      <c r="Q1637" s="21">
        <f>SalesDataTable[[#This Row],[Units Sold]]*SalesDataTable[[#This Row],[Unit Price]]*SalesDataTable[[#This Row],[Discount %]]</f>
        <v>3.9610000000000003</v>
      </c>
      <c r="R1637" s="8">
        <v>14.85</v>
      </c>
      <c r="S1637" s="8">
        <f t="shared" si="100"/>
        <v>35.649000000000001</v>
      </c>
      <c r="T1637" s="8">
        <f t="shared" si="101"/>
        <v>14.85</v>
      </c>
      <c r="U1637" s="8">
        <f t="shared" si="102"/>
        <v>20.798999999999999</v>
      </c>
      <c r="V1637" s="10">
        <f t="shared" si="103"/>
        <v>0.58343852562484222</v>
      </c>
    </row>
    <row r="1638" spans="1:22" ht="15.6" x14ac:dyDescent="0.3">
      <c r="A1638" s="3">
        <v>4832</v>
      </c>
      <c r="B1638" s="4">
        <v>46247</v>
      </c>
      <c r="C1638" s="5">
        <f>YEAR(SalesDataTable[[#This Row],[Order Date]])</f>
        <v>2026</v>
      </c>
      <c r="D1638" s="6" t="str">
        <f>"Q"&amp;ROUNDUP(MONTH(SalesDataTable[[#This Row],[Order Date]])/3,0)</f>
        <v>Q3</v>
      </c>
      <c r="E1638" s="5">
        <f>MONTH(SalesDataTable[[#This Row],[Order Date]])</f>
        <v>8</v>
      </c>
      <c r="F1638" s="6" t="str">
        <f>TEXT(SalesDataTable[[#This Row],[Order Date]],"MMM")</f>
        <v>Aug</v>
      </c>
      <c r="G1638" s="5" t="s">
        <v>20</v>
      </c>
      <c r="H1638" s="5" t="s">
        <v>70</v>
      </c>
      <c r="I1638" s="5" t="s">
        <v>48</v>
      </c>
      <c r="J1638" s="5" t="s">
        <v>23</v>
      </c>
      <c r="K1638" s="5" t="s">
        <v>24</v>
      </c>
      <c r="L1638" s="5" t="s">
        <v>25</v>
      </c>
      <c r="M1638" s="7">
        <v>2</v>
      </c>
      <c r="N1638" s="8">
        <v>81.59</v>
      </c>
      <c r="O1638" s="8">
        <f>SalesDataTable[[#This Row],[Units Sold]]*SalesDataTable[[#This Row],[Unit Price]]</f>
        <v>163.18</v>
      </c>
      <c r="P1638" s="9">
        <v>0.15</v>
      </c>
      <c r="Q1638" s="21">
        <f>SalesDataTable[[#This Row],[Units Sold]]*SalesDataTable[[#This Row],[Unit Price]]*SalesDataTable[[#This Row],[Discount %]]</f>
        <v>24.477</v>
      </c>
      <c r="R1638" s="8">
        <v>43.9</v>
      </c>
      <c r="S1638" s="8">
        <f t="shared" si="100"/>
        <v>138.703</v>
      </c>
      <c r="T1638" s="8">
        <f t="shared" si="101"/>
        <v>87.8</v>
      </c>
      <c r="U1638" s="8">
        <f t="shared" si="102"/>
        <v>50.903000000000006</v>
      </c>
      <c r="V1638" s="10">
        <f t="shared" si="103"/>
        <v>0.3669927831409559</v>
      </c>
    </row>
    <row r="1639" spans="1:22" ht="15.6" x14ac:dyDescent="0.3">
      <c r="A1639" s="3">
        <v>747</v>
      </c>
      <c r="B1639" s="4">
        <v>46248</v>
      </c>
      <c r="C1639" s="5">
        <f>YEAR(SalesDataTable[[#This Row],[Order Date]])</f>
        <v>2026</v>
      </c>
      <c r="D1639" s="6" t="str">
        <f>"Q"&amp;ROUNDUP(MONTH(SalesDataTable[[#This Row],[Order Date]])/3,0)</f>
        <v>Q3</v>
      </c>
      <c r="E1639" s="5">
        <f>MONTH(SalesDataTable[[#This Row],[Order Date]])</f>
        <v>8</v>
      </c>
      <c r="F1639" s="6" t="str">
        <f>TEXT(SalesDataTable[[#This Row],[Order Date]],"MMM")</f>
        <v>Aug</v>
      </c>
      <c r="G1639" s="5" t="s">
        <v>26</v>
      </c>
      <c r="H1639" s="5" t="s">
        <v>27</v>
      </c>
      <c r="I1639" s="5" t="s">
        <v>39</v>
      </c>
      <c r="J1639" s="5" t="s">
        <v>33</v>
      </c>
      <c r="K1639" s="5" t="s">
        <v>54</v>
      </c>
      <c r="L1639" s="5" t="s">
        <v>58</v>
      </c>
      <c r="M1639" s="7">
        <v>3</v>
      </c>
      <c r="N1639" s="8">
        <v>122.96</v>
      </c>
      <c r="O1639" s="8">
        <f>SalesDataTable[[#This Row],[Units Sold]]*SalesDataTable[[#This Row],[Unit Price]]</f>
        <v>368.88</v>
      </c>
      <c r="P1639" s="9">
        <v>0.1</v>
      </c>
      <c r="Q1639" s="21">
        <f>SalesDataTable[[#This Row],[Units Sold]]*SalesDataTable[[#This Row],[Unit Price]]*SalesDataTable[[#This Row],[Discount %]]</f>
        <v>36.887999999999998</v>
      </c>
      <c r="R1639" s="8">
        <v>67.62</v>
      </c>
      <c r="S1639" s="8">
        <f t="shared" si="100"/>
        <v>331.99200000000002</v>
      </c>
      <c r="T1639" s="8">
        <f t="shared" si="101"/>
        <v>202.86</v>
      </c>
      <c r="U1639" s="8">
        <f t="shared" si="102"/>
        <v>129.13200000000001</v>
      </c>
      <c r="V1639" s="10">
        <f t="shared" si="103"/>
        <v>0.38896117978746475</v>
      </c>
    </row>
    <row r="1640" spans="1:22" ht="15.6" x14ac:dyDescent="0.3">
      <c r="A1640" s="3">
        <v>2281</v>
      </c>
      <c r="B1640" s="4">
        <v>46248</v>
      </c>
      <c r="C1640" s="5">
        <f>YEAR(SalesDataTable[[#This Row],[Order Date]])</f>
        <v>2026</v>
      </c>
      <c r="D1640" s="6" t="str">
        <f>"Q"&amp;ROUNDUP(MONTH(SalesDataTable[[#This Row],[Order Date]])/3,0)</f>
        <v>Q3</v>
      </c>
      <c r="E1640" s="5">
        <f>MONTH(SalesDataTable[[#This Row],[Order Date]])</f>
        <v>8</v>
      </c>
      <c r="F1640" s="6" t="str">
        <f>TEXT(SalesDataTable[[#This Row],[Order Date]],"MMM")</f>
        <v>Aug</v>
      </c>
      <c r="G1640" s="5" t="s">
        <v>26</v>
      </c>
      <c r="H1640" s="5" t="s">
        <v>61</v>
      </c>
      <c r="I1640" s="5" t="s">
        <v>39</v>
      </c>
      <c r="J1640" s="5" t="s">
        <v>23</v>
      </c>
      <c r="K1640" s="5" t="s">
        <v>29</v>
      </c>
      <c r="L1640" s="5" t="s">
        <v>66</v>
      </c>
      <c r="M1640" s="7">
        <v>1</v>
      </c>
      <c r="N1640" s="8">
        <v>70.91</v>
      </c>
      <c r="O1640" s="8">
        <f>SalesDataTable[[#This Row],[Units Sold]]*SalesDataTable[[#This Row],[Unit Price]]</f>
        <v>70.91</v>
      </c>
      <c r="P1640" s="9">
        <v>0</v>
      </c>
      <c r="Q1640" s="21">
        <f>SalesDataTable[[#This Row],[Units Sold]]*SalesDataTable[[#This Row],[Unit Price]]*SalesDataTable[[#This Row],[Discount %]]</f>
        <v>0</v>
      </c>
      <c r="R1640" s="8">
        <v>33.11</v>
      </c>
      <c r="S1640" s="8">
        <f t="shared" si="100"/>
        <v>70.91</v>
      </c>
      <c r="T1640" s="8">
        <f t="shared" si="101"/>
        <v>33.11</v>
      </c>
      <c r="U1640" s="8">
        <f t="shared" si="102"/>
        <v>37.799999999999997</v>
      </c>
      <c r="V1640" s="10">
        <f t="shared" si="103"/>
        <v>0.53307008884501483</v>
      </c>
    </row>
    <row r="1641" spans="1:22" ht="15.6" x14ac:dyDescent="0.3">
      <c r="A1641" s="3">
        <v>2414</v>
      </c>
      <c r="B1641" s="4">
        <v>46248</v>
      </c>
      <c r="C1641" s="5">
        <f>YEAR(SalesDataTable[[#This Row],[Order Date]])</f>
        <v>2026</v>
      </c>
      <c r="D1641" s="6" t="str">
        <f>"Q"&amp;ROUNDUP(MONTH(SalesDataTable[[#This Row],[Order Date]])/3,0)</f>
        <v>Q3</v>
      </c>
      <c r="E1641" s="5">
        <f>MONTH(SalesDataTable[[#This Row],[Order Date]])</f>
        <v>8</v>
      </c>
      <c r="F1641" s="6" t="str">
        <f>TEXT(SalesDataTable[[#This Row],[Order Date]],"MMM")</f>
        <v>Aug</v>
      </c>
      <c r="G1641" s="5" t="s">
        <v>26</v>
      </c>
      <c r="H1641" s="5" t="s">
        <v>47</v>
      </c>
      <c r="I1641" s="5" t="s">
        <v>28</v>
      </c>
      <c r="J1641" s="5" t="s">
        <v>36</v>
      </c>
      <c r="K1641" s="5" t="s">
        <v>24</v>
      </c>
      <c r="L1641" s="5" t="s">
        <v>42</v>
      </c>
      <c r="M1641" s="7">
        <v>6</v>
      </c>
      <c r="N1641" s="8">
        <v>50.94</v>
      </c>
      <c r="O1641" s="8">
        <f>SalesDataTable[[#This Row],[Units Sold]]*SalesDataTable[[#This Row],[Unit Price]]</f>
        <v>305.64</v>
      </c>
      <c r="P1641" s="9">
        <v>0.1</v>
      </c>
      <c r="Q1641" s="21">
        <f>SalesDataTable[[#This Row],[Units Sold]]*SalesDataTable[[#This Row],[Unit Price]]*SalesDataTable[[#This Row],[Discount %]]</f>
        <v>30.564</v>
      </c>
      <c r="R1641" s="8">
        <v>22.76</v>
      </c>
      <c r="S1641" s="8">
        <f t="shared" si="100"/>
        <v>275.07600000000002</v>
      </c>
      <c r="T1641" s="8">
        <f t="shared" si="101"/>
        <v>136.56</v>
      </c>
      <c r="U1641" s="8">
        <f t="shared" si="102"/>
        <v>138.51600000000002</v>
      </c>
      <c r="V1641" s="10">
        <f t="shared" si="103"/>
        <v>0.50355538105832576</v>
      </c>
    </row>
    <row r="1642" spans="1:22" ht="15.6" x14ac:dyDescent="0.3">
      <c r="A1642" s="3">
        <v>3162</v>
      </c>
      <c r="B1642" s="4">
        <v>46248</v>
      </c>
      <c r="C1642" s="5">
        <f>YEAR(SalesDataTable[[#This Row],[Order Date]])</f>
        <v>2026</v>
      </c>
      <c r="D1642" s="6" t="str">
        <f>"Q"&amp;ROUNDUP(MONTH(SalesDataTable[[#This Row],[Order Date]])/3,0)</f>
        <v>Q3</v>
      </c>
      <c r="E1642" s="5">
        <f>MONTH(SalesDataTable[[#This Row],[Order Date]])</f>
        <v>8</v>
      </c>
      <c r="F1642" s="6" t="str">
        <f>TEXT(SalesDataTable[[#This Row],[Order Date]],"MMM")</f>
        <v>Aug</v>
      </c>
      <c r="G1642" s="5" t="s">
        <v>26</v>
      </c>
      <c r="H1642" s="5" t="s">
        <v>27</v>
      </c>
      <c r="I1642" s="5" t="s">
        <v>22</v>
      </c>
      <c r="J1642" s="5" t="s">
        <v>33</v>
      </c>
      <c r="K1642" s="5" t="s">
        <v>29</v>
      </c>
      <c r="L1642" s="5" t="s">
        <v>37</v>
      </c>
      <c r="M1642" s="7">
        <v>1</v>
      </c>
      <c r="N1642" s="8">
        <v>144.96</v>
      </c>
      <c r="O1642" s="8">
        <f>SalesDataTable[[#This Row],[Units Sold]]*SalesDataTable[[#This Row],[Unit Price]]</f>
        <v>144.96</v>
      </c>
      <c r="P1642" s="9">
        <v>0.05</v>
      </c>
      <c r="Q1642" s="21">
        <f>SalesDataTable[[#This Row],[Units Sold]]*SalesDataTable[[#This Row],[Unit Price]]*SalesDataTable[[#This Row],[Discount %]]</f>
        <v>7.2480000000000011</v>
      </c>
      <c r="R1642" s="8">
        <v>77.959999999999994</v>
      </c>
      <c r="S1642" s="8">
        <f t="shared" si="100"/>
        <v>137.71199999999999</v>
      </c>
      <c r="T1642" s="8">
        <f t="shared" si="101"/>
        <v>77.959999999999994</v>
      </c>
      <c r="U1642" s="8">
        <f t="shared" si="102"/>
        <v>59.751999999999995</v>
      </c>
      <c r="V1642" s="10">
        <f t="shared" si="103"/>
        <v>0.43389101893807364</v>
      </c>
    </row>
    <row r="1643" spans="1:22" ht="15.6" x14ac:dyDescent="0.3">
      <c r="A1643" s="3">
        <v>3200</v>
      </c>
      <c r="B1643" s="4">
        <v>46248</v>
      </c>
      <c r="C1643" s="5">
        <f>YEAR(SalesDataTable[[#This Row],[Order Date]])</f>
        <v>2026</v>
      </c>
      <c r="D1643" s="6" t="str">
        <f>"Q"&amp;ROUNDUP(MONTH(SalesDataTable[[#This Row],[Order Date]])/3,0)</f>
        <v>Q3</v>
      </c>
      <c r="E1643" s="5">
        <f>MONTH(SalesDataTable[[#This Row],[Order Date]])</f>
        <v>8</v>
      </c>
      <c r="F1643" s="6" t="str">
        <f>TEXT(SalesDataTable[[#This Row],[Order Date]],"MMM")</f>
        <v>Aug</v>
      </c>
      <c r="G1643" s="5" t="s">
        <v>40</v>
      </c>
      <c r="H1643" s="5" t="s">
        <v>53</v>
      </c>
      <c r="I1643" s="5" t="s">
        <v>39</v>
      </c>
      <c r="J1643" s="5" t="s">
        <v>33</v>
      </c>
      <c r="K1643" s="5" t="s">
        <v>29</v>
      </c>
      <c r="L1643" s="5" t="s">
        <v>57</v>
      </c>
      <c r="M1643" s="7">
        <v>1</v>
      </c>
      <c r="N1643" s="8">
        <v>152.97</v>
      </c>
      <c r="O1643" s="8">
        <f>SalesDataTable[[#This Row],[Units Sold]]*SalesDataTable[[#This Row],[Unit Price]]</f>
        <v>152.97</v>
      </c>
      <c r="P1643" s="9">
        <v>0</v>
      </c>
      <c r="Q1643" s="21">
        <f>SalesDataTable[[#This Row],[Units Sold]]*SalesDataTable[[#This Row],[Unit Price]]*SalesDataTable[[#This Row],[Discount %]]</f>
        <v>0</v>
      </c>
      <c r="R1643" s="8">
        <v>79.66</v>
      </c>
      <c r="S1643" s="8">
        <f t="shared" si="100"/>
        <v>152.97</v>
      </c>
      <c r="T1643" s="8">
        <f t="shared" si="101"/>
        <v>79.66</v>
      </c>
      <c r="U1643" s="8">
        <f t="shared" si="102"/>
        <v>73.31</v>
      </c>
      <c r="V1643" s="10">
        <f t="shared" si="103"/>
        <v>0.47924429626724196</v>
      </c>
    </row>
    <row r="1644" spans="1:22" ht="15.6" x14ac:dyDescent="0.3">
      <c r="A1644" s="3">
        <v>3521</v>
      </c>
      <c r="B1644" s="4">
        <v>46248</v>
      </c>
      <c r="C1644" s="5">
        <f>YEAR(SalesDataTable[[#This Row],[Order Date]])</f>
        <v>2026</v>
      </c>
      <c r="D1644" s="6" t="str">
        <f>"Q"&amp;ROUNDUP(MONTH(SalesDataTable[[#This Row],[Order Date]])/3,0)</f>
        <v>Q3</v>
      </c>
      <c r="E1644" s="5">
        <f>MONTH(SalesDataTable[[#This Row],[Order Date]])</f>
        <v>8</v>
      </c>
      <c r="F1644" s="6" t="str">
        <f>TEXT(SalesDataTable[[#This Row],[Order Date]],"MMM")</f>
        <v>Aug</v>
      </c>
      <c r="G1644" s="5" t="s">
        <v>31</v>
      </c>
      <c r="H1644" s="5" t="s">
        <v>72</v>
      </c>
      <c r="I1644" s="5" t="s">
        <v>22</v>
      </c>
      <c r="J1644" s="5" t="s">
        <v>36</v>
      </c>
      <c r="K1644" s="5" t="s">
        <v>34</v>
      </c>
      <c r="L1644" s="5" t="s">
        <v>52</v>
      </c>
      <c r="M1644" s="7">
        <v>2</v>
      </c>
      <c r="N1644" s="8">
        <v>45.79</v>
      </c>
      <c r="O1644" s="8">
        <f>SalesDataTable[[#This Row],[Units Sold]]*SalesDataTable[[#This Row],[Unit Price]]</f>
        <v>91.58</v>
      </c>
      <c r="P1644" s="9">
        <v>0</v>
      </c>
      <c r="Q1644" s="21">
        <f>SalesDataTable[[#This Row],[Units Sold]]*SalesDataTable[[#This Row],[Unit Price]]*SalesDataTable[[#This Row],[Discount %]]</f>
        <v>0</v>
      </c>
      <c r="R1644" s="8">
        <v>18.23</v>
      </c>
      <c r="S1644" s="8">
        <f t="shared" si="100"/>
        <v>91.58</v>
      </c>
      <c r="T1644" s="8">
        <f t="shared" si="101"/>
        <v>36.46</v>
      </c>
      <c r="U1644" s="8">
        <f t="shared" si="102"/>
        <v>55.12</v>
      </c>
      <c r="V1644" s="10">
        <f t="shared" si="103"/>
        <v>0.60187813933173184</v>
      </c>
    </row>
    <row r="1645" spans="1:22" ht="15.6" x14ac:dyDescent="0.3">
      <c r="A1645" s="3">
        <v>4447</v>
      </c>
      <c r="B1645" s="4">
        <v>46248</v>
      </c>
      <c r="C1645" s="5">
        <f>YEAR(SalesDataTable[[#This Row],[Order Date]])</f>
        <v>2026</v>
      </c>
      <c r="D1645" s="6" t="str">
        <f>"Q"&amp;ROUNDUP(MONTH(SalesDataTable[[#This Row],[Order Date]])/3,0)</f>
        <v>Q3</v>
      </c>
      <c r="E1645" s="5">
        <f>MONTH(SalesDataTable[[#This Row],[Order Date]])</f>
        <v>8</v>
      </c>
      <c r="F1645" s="6" t="str">
        <f>TEXT(SalesDataTable[[#This Row],[Order Date]],"MMM")</f>
        <v>Aug</v>
      </c>
      <c r="G1645" s="5" t="s">
        <v>26</v>
      </c>
      <c r="H1645" s="5" t="s">
        <v>47</v>
      </c>
      <c r="I1645" s="5" t="s">
        <v>22</v>
      </c>
      <c r="J1645" s="5" t="s">
        <v>33</v>
      </c>
      <c r="K1645" s="5" t="s">
        <v>34</v>
      </c>
      <c r="L1645" s="5" t="s">
        <v>68</v>
      </c>
      <c r="M1645" s="7">
        <v>1</v>
      </c>
      <c r="N1645" s="8">
        <v>161.31</v>
      </c>
      <c r="O1645" s="8">
        <f>SalesDataTable[[#This Row],[Units Sold]]*SalesDataTable[[#This Row],[Unit Price]]</f>
        <v>161.31</v>
      </c>
      <c r="P1645" s="9">
        <v>0</v>
      </c>
      <c r="Q1645" s="21">
        <f>SalesDataTable[[#This Row],[Units Sold]]*SalesDataTable[[#This Row],[Unit Price]]*SalesDataTable[[#This Row],[Discount %]]</f>
        <v>0</v>
      </c>
      <c r="R1645" s="8">
        <v>87.81</v>
      </c>
      <c r="S1645" s="8">
        <f t="shared" si="100"/>
        <v>161.31</v>
      </c>
      <c r="T1645" s="8">
        <f t="shared" si="101"/>
        <v>87.81</v>
      </c>
      <c r="U1645" s="8">
        <f t="shared" si="102"/>
        <v>73.5</v>
      </c>
      <c r="V1645" s="10">
        <f t="shared" si="103"/>
        <v>0.45564441138181139</v>
      </c>
    </row>
    <row r="1646" spans="1:22" ht="15.6" x14ac:dyDescent="0.3">
      <c r="A1646" s="3">
        <v>421</v>
      </c>
      <c r="B1646" s="4">
        <v>46249</v>
      </c>
      <c r="C1646" s="5">
        <f>YEAR(SalesDataTable[[#This Row],[Order Date]])</f>
        <v>2026</v>
      </c>
      <c r="D1646" s="6" t="str">
        <f>"Q"&amp;ROUNDUP(MONTH(SalesDataTable[[#This Row],[Order Date]])/3,0)</f>
        <v>Q3</v>
      </c>
      <c r="E1646" s="5">
        <f>MONTH(SalesDataTable[[#This Row],[Order Date]])</f>
        <v>8</v>
      </c>
      <c r="F1646" s="6" t="str">
        <f>TEXT(SalesDataTable[[#This Row],[Order Date]],"MMM")</f>
        <v>Aug</v>
      </c>
      <c r="G1646" s="5" t="s">
        <v>40</v>
      </c>
      <c r="H1646" s="5" t="s">
        <v>51</v>
      </c>
      <c r="I1646" s="5" t="s">
        <v>22</v>
      </c>
      <c r="J1646" s="5" t="s">
        <v>33</v>
      </c>
      <c r="K1646" s="5" t="s">
        <v>54</v>
      </c>
      <c r="L1646" s="5" t="s">
        <v>62</v>
      </c>
      <c r="M1646" s="7">
        <v>2</v>
      </c>
      <c r="N1646" s="8">
        <v>35.97</v>
      </c>
      <c r="O1646" s="8">
        <f>SalesDataTable[[#This Row],[Units Sold]]*SalesDataTable[[#This Row],[Unit Price]]</f>
        <v>71.94</v>
      </c>
      <c r="P1646" s="9">
        <v>0.05</v>
      </c>
      <c r="Q1646" s="21">
        <f>SalesDataTable[[#This Row],[Units Sold]]*SalesDataTable[[#This Row],[Unit Price]]*SalesDataTable[[#This Row],[Discount %]]</f>
        <v>3.597</v>
      </c>
      <c r="R1646" s="8">
        <v>14.28</v>
      </c>
      <c r="S1646" s="8">
        <f t="shared" si="100"/>
        <v>68.342999999999989</v>
      </c>
      <c r="T1646" s="8">
        <f t="shared" si="101"/>
        <v>28.56</v>
      </c>
      <c r="U1646" s="8">
        <f t="shared" si="102"/>
        <v>39.782999999999987</v>
      </c>
      <c r="V1646" s="10">
        <f t="shared" si="103"/>
        <v>0.58210789693165343</v>
      </c>
    </row>
    <row r="1647" spans="1:22" ht="15.6" x14ac:dyDescent="0.3">
      <c r="A1647" s="3">
        <v>962</v>
      </c>
      <c r="B1647" s="4">
        <v>46249</v>
      </c>
      <c r="C1647" s="5">
        <f>YEAR(SalesDataTable[[#This Row],[Order Date]])</f>
        <v>2026</v>
      </c>
      <c r="D1647" s="6" t="str">
        <f>"Q"&amp;ROUNDUP(MONTH(SalesDataTable[[#This Row],[Order Date]])/3,0)</f>
        <v>Q3</v>
      </c>
      <c r="E1647" s="5">
        <f>MONTH(SalesDataTable[[#This Row],[Order Date]])</f>
        <v>8</v>
      </c>
      <c r="F1647" s="6" t="str">
        <f>TEXT(SalesDataTable[[#This Row],[Order Date]],"MMM")</f>
        <v>Aug</v>
      </c>
      <c r="G1647" s="5" t="s">
        <v>20</v>
      </c>
      <c r="H1647" s="5" t="s">
        <v>21</v>
      </c>
      <c r="I1647" s="5" t="s">
        <v>39</v>
      </c>
      <c r="J1647" s="5" t="s">
        <v>33</v>
      </c>
      <c r="K1647" s="5" t="s">
        <v>54</v>
      </c>
      <c r="L1647" s="5" t="s">
        <v>55</v>
      </c>
      <c r="M1647" s="7">
        <v>2</v>
      </c>
      <c r="N1647" s="8">
        <v>39.729999999999997</v>
      </c>
      <c r="O1647" s="8">
        <f>SalesDataTable[[#This Row],[Units Sold]]*SalesDataTable[[#This Row],[Unit Price]]</f>
        <v>79.459999999999994</v>
      </c>
      <c r="P1647" s="9">
        <v>0</v>
      </c>
      <c r="Q1647" s="21">
        <f>SalesDataTable[[#This Row],[Units Sold]]*SalesDataTable[[#This Row],[Unit Price]]*SalesDataTable[[#This Row],[Discount %]]</f>
        <v>0</v>
      </c>
      <c r="R1647" s="8">
        <v>14.95</v>
      </c>
      <c r="S1647" s="8">
        <f t="shared" si="100"/>
        <v>79.459999999999994</v>
      </c>
      <c r="T1647" s="8">
        <f t="shared" si="101"/>
        <v>29.9</v>
      </c>
      <c r="U1647" s="8">
        <f t="shared" si="102"/>
        <v>49.559999999999995</v>
      </c>
      <c r="V1647" s="10">
        <f t="shared" si="103"/>
        <v>0.62371004278882458</v>
      </c>
    </row>
    <row r="1648" spans="1:22" ht="15.6" x14ac:dyDescent="0.3">
      <c r="A1648" s="3">
        <v>1386</v>
      </c>
      <c r="B1648" s="4">
        <v>46249</v>
      </c>
      <c r="C1648" s="5">
        <f>YEAR(SalesDataTable[[#This Row],[Order Date]])</f>
        <v>2026</v>
      </c>
      <c r="D1648" s="6" t="str">
        <f>"Q"&amp;ROUNDUP(MONTH(SalesDataTable[[#This Row],[Order Date]])/3,0)</f>
        <v>Q3</v>
      </c>
      <c r="E1648" s="5">
        <f>MONTH(SalesDataTable[[#This Row],[Order Date]])</f>
        <v>8</v>
      </c>
      <c r="F1648" s="6" t="str">
        <f>TEXT(SalesDataTable[[#This Row],[Order Date]],"MMM")</f>
        <v>Aug</v>
      </c>
      <c r="G1648" s="5" t="s">
        <v>26</v>
      </c>
      <c r="H1648" s="5" t="s">
        <v>63</v>
      </c>
      <c r="I1648" s="5" t="s">
        <v>22</v>
      </c>
      <c r="J1648" s="5" t="s">
        <v>36</v>
      </c>
      <c r="K1648" s="5" t="s">
        <v>34</v>
      </c>
      <c r="L1648" s="5" t="s">
        <v>35</v>
      </c>
      <c r="M1648" s="7">
        <v>2</v>
      </c>
      <c r="N1648" s="8">
        <v>36.049999999999997</v>
      </c>
      <c r="O1648" s="8">
        <f>SalesDataTable[[#This Row],[Units Sold]]*SalesDataTable[[#This Row],[Unit Price]]</f>
        <v>72.099999999999994</v>
      </c>
      <c r="P1648" s="9">
        <v>0</v>
      </c>
      <c r="Q1648" s="21">
        <f>SalesDataTable[[#This Row],[Units Sold]]*SalesDataTable[[#This Row],[Unit Price]]*SalesDataTable[[#This Row],[Discount %]]</f>
        <v>0</v>
      </c>
      <c r="R1648" s="8">
        <v>13.8</v>
      </c>
      <c r="S1648" s="8">
        <f t="shared" si="100"/>
        <v>72.099999999999994</v>
      </c>
      <c r="T1648" s="8">
        <f t="shared" si="101"/>
        <v>27.6</v>
      </c>
      <c r="U1648" s="8">
        <f t="shared" si="102"/>
        <v>44.499999999999993</v>
      </c>
      <c r="V1648" s="10">
        <f t="shared" si="103"/>
        <v>0.61719833564493753</v>
      </c>
    </row>
    <row r="1649" spans="1:22" ht="15.6" x14ac:dyDescent="0.3">
      <c r="A1649" s="3">
        <v>3083</v>
      </c>
      <c r="B1649" s="4">
        <v>46249</v>
      </c>
      <c r="C1649" s="5">
        <f>YEAR(SalesDataTable[[#This Row],[Order Date]])</f>
        <v>2026</v>
      </c>
      <c r="D1649" s="6" t="str">
        <f>"Q"&amp;ROUNDUP(MONTH(SalesDataTable[[#This Row],[Order Date]])/3,0)</f>
        <v>Q3</v>
      </c>
      <c r="E1649" s="5">
        <f>MONTH(SalesDataTable[[#This Row],[Order Date]])</f>
        <v>8</v>
      </c>
      <c r="F1649" s="6" t="str">
        <f>TEXT(SalesDataTable[[#This Row],[Order Date]],"MMM")</f>
        <v>Aug</v>
      </c>
      <c r="G1649" s="5" t="s">
        <v>40</v>
      </c>
      <c r="H1649" s="5" t="s">
        <v>51</v>
      </c>
      <c r="I1649" s="5" t="s">
        <v>22</v>
      </c>
      <c r="J1649" s="5" t="s">
        <v>33</v>
      </c>
      <c r="K1649" s="5" t="s">
        <v>43</v>
      </c>
      <c r="L1649" s="5" t="s">
        <v>49</v>
      </c>
      <c r="M1649" s="7">
        <v>1</v>
      </c>
      <c r="N1649" s="8">
        <v>194.36</v>
      </c>
      <c r="O1649" s="8">
        <f>SalesDataTable[[#This Row],[Units Sold]]*SalesDataTable[[#This Row],[Unit Price]]</f>
        <v>194.36</v>
      </c>
      <c r="P1649" s="9">
        <v>0</v>
      </c>
      <c r="Q1649" s="21">
        <f>SalesDataTable[[#This Row],[Units Sold]]*SalesDataTable[[#This Row],[Unit Price]]*SalesDataTable[[#This Row],[Discount %]]</f>
        <v>0</v>
      </c>
      <c r="R1649" s="8">
        <v>106.01</v>
      </c>
      <c r="S1649" s="8">
        <f t="shared" si="100"/>
        <v>194.36</v>
      </c>
      <c r="T1649" s="8">
        <f t="shared" si="101"/>
        <v>106.01</v>
      </c>
      <c r="U1649" s="8">
        <f t="shared" si="102"/>
        <v>88.350000000000009</v>
      </c>
      <c r="V1649" s="10">
        <f t="shared" si="103"/>
        <v>0.45456884132537562</v>
      </c>
    </row>
    <row r="1650" spans="1:22" ht="15.6" x14ac:dyDescent="0.3">
      <c r="A1650" s="3">
        <v>3174</v>
      </c>
      <c r="B1650" s="4">
        <v>46249</v>
      </c>
      <c r="C1650" s="5">
        <f>YEAR(SalesDataTable[[#This Row],[Order Date]])</f>
        <v>2026</v>
      </c>
      <c r="D1650" s="6" t="str">
        <f>"Q"&amp;ROUNDUP(MONTH(SalesDataTable[[#This Row],[Order Date]])/3,0)</f>
        <v>Q3</v>
      </c>
      <c r="E1650" s="5">
        <f>MONTH(SalesDataTable[[#This Row],[Order Date]])</f>
        <v>8</v>
      </c>
      <c r="F1650" s="6" t="str">
        <f>TEXT(SalesDataTable[[#This Row],[Order Date]],"MMM")</f>
        <v>Aug</v>
      </c>
      <c r="G1650" s="5" t="s">
        <v>40</v>
      </c>
      <c r="H1650" s="5" t="s">
        <v>41</v>
      </c>
      <c r="I1650" s="5" t="s">
        <v>39</v>
      </c>
      <c r="J1650" s="5" t="s">
        <v>23</v>
      </c>
      <c r="K1650" s="5" t="s">
        <v>43</v>
      </c>
      <c r="L1650" s="5" t="s">
        <v>49</v>
      </c>
      <c r="M1650" s="7">
        <v>1</v>
      </c>
      <c r="N1650" s="8">
        <v>192.67</v>
      </c>
      <c r="O1650" s="8">
        <f>SalesDataTable[[#This Row],[Units Sold]]*SalesDataTable[[#This Row],[Unit Price]]</f>
        <v>192.67</v>
      </c>
      <c r="P1650" s="9">
        <v>0.05</v>
      </c>
      <c r="Q1650" s="21">
        <f>SalesDataTable[[#This Row],[Units Sold]]*SalesDataTable[[#This Row],[Unit Price]]*SalesDataTable[[#This Row],[Discount %]]</f>
        <v>9.6334999999999997</v>
      </c>
      <c r="R1650" s="8">
        <v>103.37</v>
      </c>
      <c r="S1650" s="8">
        <f t="shared" si="100"/>
        <v>183.03649999999999</v>
      </c>
      <c r="T1650" s="8">
        <f t="shared" si="101"/>
        <v>103.37</v>
      </c>
      <c r="U1650" s="8">
        <f t="shared" si="102"/>
        <v>79.666499999999985</v>
      </c>
      <c r="V1650" s="10">
        <f t="shared" si="103"/>
        <v>0.43524925356417976</v>
      </c>
    </row>
    <row r="1651" spans="1:22" ht="15.6" x14ac:dyDescent="0.3">
      <c r="A1651" s="3">
        <v>4045</v>
      </c>
      <c r="B1651" s="4">
        <v>46249</v>
      </c>
      <c r="C1651" s="5">
        <f>YEAR(SalesDataTable[[#This Row],[Order Date]])</f>
        <v>2026</v>
      </c>
      <c r="D1651" s="6" t="str">
        <f>"Q"&amp;ROUNDUP(MONTH(SalesDataTable[[#This Row],[Order Date]])/3,0)</f>
        <v>Q3</v>
      </c>
      <c r="E1651" s="5">
        <f>MONTH(SalesDataTable[[#This Row],[Order Date]])</f>
        <v>8</v>
      </c>
      <c r="F1651" s="6" t="str">
        <f>TEXT(SalesDataTable[[#This Row],[Order Date]],"MMM")</f>
        <v>Aug</v>
      </c>
      <c r="G1651" s="5" t="s">
        <v>31</v>
      </c>
      <c r="H1651" s="5" t="s">
        <v>72</v>
      </c>
      <c r="I1651" s="5" t="s">
        <v>22</v>
      </c>
      <c r="J1651" s="5" t="s">
        <v>33</v>
      </c>
      <c r="K1651" s="5" t="s">
        <v>29</v>
      </c>
      <c r="L1651" s="5" t="s">
        <v>30</v>
      </c>
      <c r="M1651" s="7">
        <v>3</v>
      </c>
      <c r="N1651" s="8">
        <v>92.12</v>
      </c>
      <c r="O1651" s="8">
        <f>SalesDataTable[[#This Row],[Units Sold]]*SalesDataTable[[#This Row],[Unit Price]]</f>
        <v>276.36</v>
      </c>
      <c r="P1651" s="9">
        <v>0.1</v>
      </c>
      <c r="Q1651" s="21">
        <f>SalesDataTable[[#This Row],[Units Sold]]*SalesDataTable[[#This Row],[Unit Price]]*SalesDataTable[[#This Row],[Discount %]]</f>
        <v>27.636000000000003</v>
      </c>
      <c r="R1651" s="8">
        <v>44.1</v>
      </c>
      <c r="S1651" s="8">
        <f t="shared" si="100"/>
        <v>248.72400000000002</v>
      </c>
      <c r="T1651" s="8">
        <f t="shared" si="101"/>
        <v>132.30000000000001</v>
      </c>
      <c r="U1651" s="8">
        <f t="shared" si="102"/>
        <v>116.42400000000001</v>
      </c>
      <c r="V1651" s="10">
        <f t="shared" si="103"/>
        <v>0.46808510638297873</v>
      </c>
    </row>
    <row r="1652" spans="1:22" ht="15.6" x14ac:dyDescent="0.3">
      <c r="A1652" s="3">
        <v>4850</v>
      </c>
      <c r="B1652" s="4">
        <v>46249</v>
      </c>
      <c r="C1652" s="5">
        <f>YEAR(SalesDataTable[[#This Row],[Order Date]])</f>
        <v>2026</v>
      </c>
      <c r="D1652" s="6" t="str">
        <f>"Q"&amp;ROUNDUP(MONTH(SalesDataTable[[#This Row],[Order Date]])/3,0)</f>
        <v>Q3</v>
      </c>
      <c r="E1652" s="5">
        <f>MONTH(SalesDataTable[[#This Row],[Order Date]])</f>
        <v>8</v>
      </c>
      <c r="F1652" s="6" t="str">
        <f>TEXT(SalesDataTable[[#This Row],[Order Date]],"MMM")</f>
        <v>Aug</v>
      </c>
      <c r="G1652" s="5" t="s">
        <v>26</v>
      </c>
      <c r="H1652" s="5" t="s">
        <v>27</v>
      </c>
      <c r="I1652" s="5" t="s">
        <v>39</v>
      </c>
      <c r="J1652" s="5" t="s">
        <v>36</v>
      </c>
      <c r="K1652" s="5" t="s">
        <v>43</v>
      </c>
      <c r="L1652" s="5" t="s">
        <v>49</v>
      </c>
      <c r="M1652" s="7">
        <v>1</v>
      </c>
      <c r="N1652" s="8">
        <v>192.82</v>
      </c>
      <c r="O1652" s="8">
        <f>SalesDataTable[[#This Row],[Units Sold]]*SalesDataTable[[#This Row],[Unit Price]]</f>
        <v>192.82</v>
      </c>
      <c r="P1652" s="9">
        <v>0</v>
      </c>
      <c r="Q1652" s="21">
        <f>SalesDataTable[[#This Row],[Units Sold]]*SalesDataTable[[#This Row],[Unit Price]]*SalesDataTable[[#This Row],[Discount %]]</f>
        <v>0</v>
      </c>
      <c r="R1652" s="8">
        <v>104.98</v>
      </c>
      <c r="S1652" s="8">
        <f t="shared" si="100"/>
        <v>192.82</v>
      </c>
      <c r="T1652" s="8">
        <f t="shared" si="101"/>
        <v>104.98</v>
      </c>
      <c r="U1652" s="8">
        <f t="shared" si="102"/>
        <v>87.839999999999989</v>
      </c>
      <c r="V1652" s="10">
        <f t="shared" si="103"/>
        <v>0.45555440307022088</v>
      </c>
    </row>
    <row r="1653" spans="1:22" ht="15.6" x14ac:dyDescent="0.3">
      <c r="A1653" s="3">
        <v>71</v>
      </c>
      <c r="B1653" s="4">
        <v>46250</v>
      </c>
      <c r="C1653" s="5">
        <f>YEAR(SalesDataTable[[#This Row],[Order Date]])</f>
        <v>2026</v>
      </c>
      <c r="D1653" s="6" t="str">
        <f>"Q"&amp;ROUNDUP(MONTH(SalesDataTable[[#This Row],[Order Date]])/3,0)</f>
        <v>Q3</v>
      </c>
      <c r="E1653" s="5">
        <f>MONTH(SalesDataTable[[#This Row],[Order Date]])</f>
        <v>8</v>
      </c>
      <c r="F1653" s="6" t="str">
        <f>TEXT(SalesDataTable[[#This Row],[Order Date]],"MMM")</f>
        <v>Aug</v>
      </c>
      <c r="G1653" s="5" t="s">
        <v>31</v>
      </c>
      <c r="H1653" s="5" t="s">
        <v>72</v>
      </c>
      <c r="I1653" s="5" t="s">
        <v>22</v>
      </c>
      <c r="J1653" s="5" t="s">
        <v>33</v>
      </c>
      <c r="K1653" s="5" t="s">
        <v>24</v>
      </c>
      <c r="L1653" s="5" t="s">
        <v>25</v>
      </c>
      <c r="M1653" s="7">
        <v>3</v>
      </c>
      <c r="N1653" s="8">
        <v>80.099999999999994</v>
      </c>
      <c r="O1653" s="8">
        <f>SalesDataTable[[#This Row],[Units Sold]]*SalesDataTable[[#This Row],[Unit Price]]</f>
        <v>240.29999999999998</v>
      </c>
      <c r="P1653" s="9">
        <v>0</v>
      </c>
      <c r="Q1653" s="21">
        <f>SalesDataTable[[#This Row],[Units Sold]]*SalesDataTable[[#This Row],[Unit Price]]*SalesDataTable[[#This Row],[Discount %]]</f>
        <v>0</v>
      </c>
      <c r="R1653" s="8">
        <v>42.41</v>
      </c>
      <c r="S1653" s="8">
        <f t="shared" si="100"/>
        <v>240.29999999999998</v>
      </c>
      <c r="T1653" s="8">
        <f t="shared" si="101"/>
        <v>127.22999999999999</v>
      </c>
      <c r="U1653" s="8">
        <f t="shared" si="102"/>
        <v>113.07</v>
      </c>
      <c r="V1653" s="10">
        <f t="shared" si="103"/>
        <v>0.47053682896379528</v>
      </c>
    </row>
    <row r="1654" spans="1:22" ht="15.6" x14ac:dyDescent="0.3">
      <c r="A1654" s="3">
        <v>627</v>
      </c>
      <c r="B1654" s="4">
        <v>46250</v>
      </c>
      <c r="C1654" s="5">
        <f>YEAR(SalesDataTable[[#This Row],[Order Date]])</f>
        <v>2026</v>
      </c>
      <c r="D1654" s="6" t="str">
        <f>"Q"&amp;ROUNDUP(MONTH(SalesDataTable[[#This Row],[Order Date]])/3,0)</f>
        <v>Q3</v>
      </c>
      <c r="E1654" s="5">
        <f>MONTH(SalesDataTable[[#This Row],[Order Date]])</f>
        <v>8</v>
      </c>
      <c r="F1654" s="6" t="str">
        <f>TEXT(SalesDataTable[[#This Row],[Order Date]],"MMM")</f>
        <v>Aug</v>
      </c>
      <c r="G1654" s="5" t="s">
        <v>40</v>
      </c>
      <c r="H1654" s="5" t="s">
        <v>51</v>
      </c>
      <c r="I1654" s="5" t="s">
        <v>48</v>
      </c>
      <c r="J1654" s="5" t="s">
        <v>33</v>
      </c>
      <c r="K1654" s="5" t="s">
        <v>24</v>
      </c>
      <c r="L1654" s="5" t="s">
        <v>25</v>
      </c>
      <c r="M1654" s="7">
        <v>6</v>
      </c>
      <c r="N1654" s="8">
        <v>83.26</v>
      </c>
      <c r="O1654" s="8">
        <f>SalesDataTable[[#This Row],[Units Sold]]*SalesDataTable[[#This Row],[Unit Price]]</f>
        <v>499.56000000000006</v>
      </c>
      <c r="P1654" s="9">
        <v>0</v>
      </c>
      <c r="Q1654" s="21">
        <f>SalesDataTable[[#This Row],[Units Sold]]*SalesDataTable[[#This Row],[Unit Price]]*SalesDataTable[[#This Row],[Discount %]]</f>
        <v>0</v>
      </c>
      <c r="R1654" s="8">
        <v>43.8</v>
      </c>
      <c r="S1654" s="8">
        <f t="shared" si="100"/>
        <v>499.56000000000006</v>
      </c>
      <c r="T1654" s="8">
        <f t="shared" si="101"/>
        <v>262.79999999999995</v>
      </c>
      <c r="U1654" s="8">
        <f t="shared" si="102"/>
        <v>236.7600000000001</v>
      </c>
      <c r="V1654" s="10">
        <f t="shared" si="103"/>
        <v>0.47393706461686297</v>
      </c>
    </row>
    <row r="1655" spans="1:22" ht="15.6" x14ac:dyDescent="0.3">
      <c r="A1655" s="3">
        <v>959</v>
      </c>
      <c r="B1655" s="4">
        <v>46250</v>
      </c>
      <c r="C1655" s="5">
        <f>YEAR(SalesDataTable[[#This Row],[Order Date]])</f>
        <v>2026</v>
      </c>
      <c r="D1655" s="6" t="str">
        <f>"Q"&amp;ROUNDUP(MONTH(SalesDataTable[[#This Row],[Order Date]])/3,0)</f>
        <v>Q3</v>
      </c>
      <c r="E1655" s="5">
        <f>MONTH(SalesDataTable[[#This Row],[Order Date]])</f>
        <v>8</v>
      </c>
      <c r="F1655" s="6" t="str">
        <f>TEXT(SalesDataTable[[#This Row],[Order Date]],"MMM")</f>
        <v>Aug</v>
      </c>
      <c r="G1655" s="5" t="s">
        <v>26</v>
      </c>
      <c r="H1655" s="5" t="s">
        <v>27</v>
      </c>
      <c r="I1655" s="5" t="s">
        <v>39</v>
      </c>
      <c r="J1655" s="5" t="s">
        <v>23</v>
      </c>
      <c r="K1655" s="5" t="s">
        <v>54</v>
      </c>
      <c r="L1655" s="5" t="s">
        <v>55</v>
      </c>
      <c r="M1655" s="7">
        <v>4</v>
      </c>
      <c r="N1655" s="8">
        <v>40.46</v>
      </c>
      <c r="O1655" s="8">
        <f>SalesDataTable[[#This Row],[Units Sold]]*SalesDataTable[[#This Row],[Unit Price]]</f>
        <v>161.84</v>
      </c>
      <c r="P1655" s="9">
        <v>0</v>
      </c>
      <c r="Q1655" s="21">
        <f>SalesDataTable[[#This Row],[Units Sold]]*SalesDataTable[[#This Row],[Unit Price]]*SalesDataTable[[#This Row],[Discount %]]</f>
        <v>0</v>
      </c>
      <c r="R1655" s="8">
        <v>15.12</v>
      </c>
      <c r="S1655" s="8">
        <f t="shared" si="100"/>
        <v>161.84</v>
      </c>
      <c r="T1655" s="8">
        <f t="shared" si="101"/>
        <v>60.48</v>
      </c>
      <c r="U1655" s="8">
        <f t="shared" si="102"/>
        <v>101.36000000000001</v>
      </c>
      <c r="V1655" s="10">
        <f t="shared" si="103"/>
        <v>0.62629757785467133</v>
      </c>
    </row>
    <row r="1656" spans="1:22" ht="15.6" x14ac:dyDescent="0.3">
      <c r="A1656" s="3">
        <v>967</v>
      </c>
      <c r="B1656" s="4">
        <v>46250</v>
      </c>
      <c r="C1656" s="5">
        <f>YEAR(SalesDataTable[[#This Row],[Order Date]])</f>
        <v>2026</v>
      </c>
      <c r="D1656" s="6" t="str">
        <f>"Q"&amp;ROUNDUP(MONTH(SalesDataTable[[#This Row],[Order Date]])/3,0)</f>
        <v>Q3</v>
      </c>
      <c r="E1656" s="5">
        <f>MONTH(SalesDataTable[[#This Row],[Order Date]])</f>
        <v>8</v>
      </c>
      <c r="F1656" s="6" t="str">
        <f>TEXT(SalesDataTable[[#This Row],[Order Date]],"MMM")</f>
        <v>Aug</v>
      </c>
      <c r="G1656" s="5" t="s">
        <v>31</v>
      </c>
      <c r="H1656" s="5" t="s">
        <v>72</v>
      </c>
      <c r="I1656" s="5" t="s">
        <v>28</v>
      </c>
      <c r="J1656" s="5" t="s">
        <v>23</v>
      </c>
      <c r="K1656" s="5" t="s">
        <v>24</v>
      </c>
      <c r="L1656" s="5" t="s">
        <v>25</v>
      </c>
      <c r="M1656" s="7">
        <v>5</v>
      </c>
      <c r="N1656" s="8">
        <v>81.55</v>
      </c>
      <c r="O1656" s="8">
        <f>SalesDataTable[[#This Row],[Units Sold]]*SalesDataTable[[#This Row],[Unit Price]]</f>
        <v>407.75</v>
      </c>
      <c r="P1656" s="9">
        <v>0.2</v>
      </c>
      <c r="Q1656" s="21">
        <f>SalesDataTable[[#This Row],[Units Sold]]*SalesDataTable[[#This Row],[Unit Price]]*SalesDataTable[[#This Row],[Discount %]]</f>
        <v>81.550000000000011</v>
      </c>
      <c r="R1656" s="8">
        <v>42.09</v>
      </c>
      <c r="S1656" s="8">
        <f t="shared" si="100"/>
        <v>326.20000000000005</v>
      </c>
      <c r="T1656" s="8">
        <f t="shared" si="101"/>
        <v>210.45000000000002</v>
      </c>
      <c r="U1656" s="8">
        <f t="shared" si="102"/>
        <v>115.75000000000003</v>
      </c>
      <c r="V1656" s="10">
        <f t="shared" si="103"/>
        <v>0.3548436541998774</v>
      </c>
    </row>
    <row r="1657" spans="1:22" ht="15.6" x14ac:dyDescent="0.3">
      <c r="A1657" s="3">
        <v>1267</v>
      </c>
      <c r="B1657" s="4">
        <v>46250</v>
      </c>
      <c r="C1657" s="5">
        <f>YEAR(SalesDataTable[[#This Row],[Order Date]])</f>
        <v>2026</v>
      </c>
      <c r="D1657" s="6" t="str">
        <f>"Q"&amp;ROUNDUP(MONTH(SalesDataTable[[#This Row],[Order Date]])/3,0)</f>
        <v>Q3</v>
      </c>
      <c r="E1657" s="5">
        <f>MONTH(SalesDataTable[[#This Row],[Order Date]])</f>
        <v>8</v>
      </c>
      <c r="F1657" s="6" t="str">
        <f>TEXT(SalesDataTable[[#This Row],[Order Date]],"MMM")</f>
        <v>Aug</v>
      </c>
      <c r="G1657" s="5" t="s">
        <v>26</v>
      </c>
      <c r="H1657" s="5" t="s">
        <v>63</v>
      </c>
      <c r="I1657" s="5" t="s">
        <v>39</v>
      </c>
      <c r="J1657" s="5" t="s">
        <v>33</v>
      </c>
      <c r="K1657" s="5" t="s">
        <v>43</v>
      </c>
      <c r="L1657" s="5" t="s">
        <v>60</v>
      </c>
      <c r="M1657" s="7">
        <v>2</v>
      </c>
      <c r="N1657" s="8">
        <v>83.56</v>
      </c>
      <c r="O1657" s="8">
        <f>SalesDataTable[[#This Row],[Units Sold]]*SalesDataTable[[#This Row],[Unit Price]]</f>
        <v>167.12</v>
      </c>
      <c r="P1657" s="9">
        <v>0</v>
      </c>
      <c r="Q1657" s="21">
        <f>SalesDataTable[[#This Row],[Units Sold]]*SalesDataTable[[#This Row],[Unit Price]]*SalesDataTable[[#This Row],[Discount %]]</f>
        <v>0</v>
      </c>
      <c r="R1657" s="8">
        <v>39.119999999999997</v>
      </c>
      <c r="S1657" s="8">
        <f t="shared" si="100"/>
        <v>167.12</v>
      </c>
      <c r="T1657" s="8">
        <f t="shared" si="101"/>
        <v>78.239999999999995</v>
      </c>
      <c r="U1657" s="8">
        <f t="shared" si="102"/>
        <v>88.88000000000001</v>
      </c>
      <c r="V1657" s="10">
        <f t="shared" si="103"/>
        <v>0.53183341311632359</v>
      </c>
    </row>
    <row r="1658" spans="1:22" ht="15.6" x14ac:dyDescent="0.3">
      <c r="A1658" s="3">
        <v>1394</v>
      </c>
      <c r="B1658" s="4">
        <v>46250</v>
      </c>
      <c r="C1658" s="5">
        <f>YEAR(SalesDataTable[[#This Row],[Order Date]])</f>
        <v>2026</v>
      </c>
      <c r="D1658" s="6" t="str">
        <f>"Q"&amp;ROUNDUP(MONTH(SalesDataTable[[#This Row],[Order Date]])/3,0)</f>
        <v>Q3</v>
      </c>
      <c r="E1658" s="5">
        <f>MONTH(SalesDataTable[[#This Row],[Order Date]])</f>
        <v>8</v>
      </c>
      <c r="F1658" s="6" t="str">
        <f>TEXT(SalesDataTable[[#This Row],[Order Date]],"MMM")</f>
        <v>Aug</v>
      </c>
      <c r="G1658" s="5" t="s">
        <v>31</v>
      </c>
      <c r="H1658" s="5" t="s">
        <v>59</v>
      </c>
      <c r="I1658" s="5" t="s">
        <v>22</v>
      </c>
      <c r="J1658" s="5" t="s">
        <v>23</v>
      </c>
      <c r="K1658" s="5" t="s">
        <v>43</v>
      </c>
      <c r="L1658" s="5" t="s">
        <v>71</v>
      </c>
      <c r="M1658" s="7">
        <v>3</v>
      </c>
      <c r="N1658" s="8">
        <v>125.75</v>
      </c>
      <c r="O1658" s="8">
        <f>SalesDataTable[[#This Row],[Units Sold]]*SalesDataTable[[#This Row],[Unit Price]]</f>
        <v>377.25</v>
      </c>
      <c r="P1658" s="9">
        <v>0</v>
      </c>
      <c r="Q1658" s="21">
        <f>SalesDataTable[[#This Row],[Units Sold]]*SalesDataTable[[#This Row],[Unit Price]]*SalesDataTable[[#This Row],[Discount %]]</f>
        <v>0</v>
      </c>
      <c r="R1658" s="8">
        <v>62.05</v>
      </c>
      <c r="S1658" s="8">
        <f t="shared" si="100"/>
        <v>377.25</v>
      </c>
      <c r="T1658" s="8">
        <f t="shared" si="101"/>
        <v>186.14999999999998</v>
      </c>
      <c r="U1658" s="8">
        <f t="shared" si="102"/>
        <v>191.10000000000002</v>
      </c>
      <c r="V1658" s="10">
        <f t="shared" si="103"/>
        <v>0.50656063618290259</v>
      </c>
    </row>
    <row r="1659" spans="1:22" ht="15.6" x14ac:dyDescent="0.3">
      <c r="A1659" s="3">
        <v>1652</v>
      </c>
      <c r="B1659" s="4">
        <v>46250</v>
      </c>
      <c r="C1659" s="5">
        <f>YEAR(SalesDataTable[[#This Row],[Order Date]])</f>
        <v>2026</v>
      </c>
      <c r="D1659" s="6" t="str">
        <f>"Q"&amp;ROUNDUP(MONTH(SalesDataTable[[#This Row],[Order Date]])/3,0)</f>
        <v>Q3</v>
      </c>
      <c r="E1659" s="5">
        <f>MONTH(SalesDataTable[[#This Row],[Order Date]])</f>
        <v>8</v>
      </c>
      <c r="F1659" s="6" t="str">
        <f>TEXT(SalesDataTable[[#This Row],[Order Date]],"MMM")</f>
        <v>Aug</v>
      </c>
      <c r="G1659" s="5" t="s">
        <v>20</v>
      </c>
      <c r="H1659" s="5" t="s">
        <v>21</v>
      </c>
      <c r="I1659" s="5" t="s">
        <v>22</v>
      </c>
      <c r="J1659" s="5" t="s">
        <v>23</v>
      </c>
      <c r="K1659" s="5" t="s">
        <v>34</v>
      </c>
      <c r="L1659" s="5" t="s">
        <v>35</v>
      </c>
      <c r="M1659" s="7">
        <v>1</v>
      </c>
      <c r="N1659" s="8">
        <v>35.619999999999997</v>
      </c>
      <c r="O1659" s="8">
        <f>SalesDataTable[[#This Row],[Units Sold]]*SalesDataTable[[#This Row],[Unit Price]]</f>
        <v>35.619999999999997</v>
      </c>
      <c r="P1659" s="9">
        <v>0.1</v>
      </c>
      <c r="Q1659" s="21">
        <f>SalesDataTable[[#This Row],[Units Sold]]*SalesDataTable[[#This Row],[Unit Price]]*SalesDataTable[[#This Row],[Discount %]]</f>
        <v>3.5619999999999998</v>
      </c>
      <c r="R1659" s="8">
        <v>13.55</v>
      </c>
      <c r="S1659" s="8">
        <f t="shared" si="100"/>
        <v>32.058</v>
      </c>
      <c r="T1659" s="8">
        <f t="shared" si="101"/>
        <v>13.55</v>
      </c>
      <c r="U1659" s="8">
        <f t="shared" si="102"/>
        <v>18.507999999999999</v>
      </c>
      <c r="V1659" s="10">
        <f t="shared" si="103"/>
        <v>0.57732859192713204</v>
      </c>
    </row>
    <row r="1660" spans="1:22" ht="15.6" x14ac:dyDescent="0.3">
      <c r="A1660" s="3">
        <v>2126</v>
      </c>
      <c r="B1660" s="4">
        <v>46250</v>
      </c>
      <c r="C1660" s="5">
        <f>YEAR(SalesDataTable[[#This Row],[Order Date]])</f>
        <v>2026</v>
      </c>
      <c r="D1660" s="6" t="str">
        <f>"Q"&amp;ROUNDUP(MONTH(SalesDataTable[[#This Row],[Order Date]])/3,0)</f>
        <v>Q3</v>
      </c>
      <c r="E1660" s="5">
        <f>MONTH(SalesDataTable[[#This Row],[Order Date]])</f>
        <v>8</v>
      </c>
      <c r="F1660" s="6" t="str">
        <f>TEXT(SalesDataTable[[#This Row],[Order Date]],"MMM")</f>
        <v>Aug</v>
      </c>
      <c r="G1660" s="5" t="s">
        <v>26</v>
      </c>
      <c r="H1660" s="5" t="s">
        <v>69</v>
      </c>
      <c r="I1660" s="5" t="s">
        <v>22</v>
      </c>
      <c r="J1660" s="5" t="s">
        <v>36</v>
      </c>
      <c r="K1660" s="5" t="s">
        <v>24</v>
      </c>
      <c r="L1660" s="5" t="s">
        <v>50</v>
      </c>
      <c r="M1660" s="7">
        <v>2</v>
      </c>
      <c r="N1660" s="8">
        <v>104.02</v>
      </c>
      <c r="O1660" s="8">
        <f>SalesDataTable[[#This Row],[Units Sold]]*SalesDataTable[[#This Row],[Unit Price]]</f>
        <v>208.04</v>
      </c>
      <c r="P1660" s="9">
        <v>0</v>
      </c>
      <c r="Q1660" s="21">
        <f>SalesDataTable[[#This Row],[Units Sold]]*SalesDataTable[[#This Row],[Unit Price]]*SalesDataTable[[#This Row],[Discount %]]</f>
        <v>0</v>
      </c>
      <c r="R1660" s="8">
        <v>50.26</v>
      </c>
      <c r="S1660" s="8">
        <f t="shared" si="100"/>
        <v>208.04</v>
      </c>
      <c r="T1660" s="8">
        <f t="shared" si="101"/>
        <v>100.52</v>
      </c>
      <c r="U1660" s="8">
        <f t="shared" si="102"/>
        <v>107.52</v>
      </c>
      <c r="V1660" s="10">
        <f t="shared" si="103"/>
        <v>0.51682368775235532</v>
      </c>
    </row>
    <row r="1661" spans="1:22" ht="15.6" x14ac:dyDescent="0.3">
      <c r="A1661" s="3">
        <v>2282</v>
      </c>
      <c r="B1661" s="4">
        <v>46250</v>
      </c>
      <c r="C1661" s="5">
        <f>YEAR(SalesDataTable[[#This Row],[Order Date]])</f>
        <v>2026</v>
      </c>
      <c r="D1661" s="6" t="str">
        <f>"Q"&amp;ROUNDUP(MONTH(SalesDataTable[[#This Row],[Order Date]])/3,0)</f>
        <v>Q3</v>
      </c>
      <c r="E1661" s="5">
        <f>MONTH(SalesDataTable[[#This Row],[Order Date]])</f>
        <v>8</v>
      </c>
      <c r="F1661" s="6" t="str">
        <f>TEXT(SalesDataTable[[#This Row],[Order Date]],"MMM")</f>
        <v>Aug</v>
      </c>
      <c r="G1661" s="5" t="s">
        <v>26</v>
      </c>
      <c r="H1661" s="5" t="s">
        <v>47</v>
      </c>
      <c r="I1661" s="5" t="s">
        <v>28</v>
      </c>
      <c r="J1661" s="5" t="s">
        <v>36</v>
      </c>
      <c r="K1661" s="5" t="s">
        <v>29</v>
      </c>
      <c r="L1661" s="5" t="s">
        <v>30</v>
      </c>
      <c r="M1661" s="7">
        <v>8</v>
      </c>
      <c r="N1661" s="8">
        <v>92.71</v>
      </c>
      <c r="O1661" s="8">
        <f>SalesDataTable[[#This Row],[Units Sold]]*SalesDataTable[[#This Row],[Unit Price]]</f>
        <v>741.68</v>
      </c>
      <c r="P1661" s="9">
        <v>0.1</v>
      </c>
      <c r="Q1661" s="21">
        <f>SalesDataTable[[#This Row],[Units Sold]]*SalesDataTable[[#This Row],[Unit Price]]*SalesDataTable[[#This Row],[Discount %]]</f>
        <v>74.167999999999992</v>
      </c>
      <c r="R1661" s="8">
        <v>44.83</v>
      </c>
      <c r="S1661" s="8">
        <f t="shared" si="100"/>
        <v>667.51199999999994</v>
      </c>
      <c r="T1661" s="8">
        <f t="shared" si="101"/>
        <v>358.64</v>
      </c>
      <c r="U1661" s="8">
        <f t="shared" si="102"/>
        <v>308.87199999999996</v>
      </c>
      <c r="V1661" s="10">
        <f t="shared" si="103"/>
        <v>0.46272126943036229</v>
      </c>
    </row>
    <row r="1662" spans="1:22" ht="15.6" x14ac:dyDescent="0.3">
      <c r="A1662" s="3">
        <v>2426</v>
      </c>
      <c r="B1662" s="4">
        <v>46250</v>
      </c>
      <c r="C1662" s="5">
        <f>YEAR(SalesDataTable[[#This Row],[Order Date]])</f>
        <v>2026</v>
      </c>
      <c r="D1662" s="6" t="str">
        <f>"Q"&amp;ROUNDUP(MONTH(SalesDataTable[[#This Row],[Order Date]])/3,0)</f>
        <v>Q3</v>
      </c>
      <c r="E1662" s="5">
        <f>MONTH(SalesDataTable[[#This Row],[Order Date]])</f>
        <v>8</v>
      </c>
      <c r="F1662" s="6" t="str">
        <f>TEXT(SalesDataTable[[#This Row],[Order Date]],"MMM")</f>
        <v>Aug</v>
      </c>
      <c r="G1662" s="5" t="s">
        <v>26</v>
      </c>
      <c r="H1662" s="5" t="s">
        <v>63</v>
      </c>
      <c r="I1662" s="5" t="s">
        <v>22</v>
      </c>
      <c r="J1662" s="5" t="s">
        <v>33</v>
      </c>
      <c r="K1662" s="5" t="s">
        <v>29</v>
      </c>
      <c r="L1662" s="5" t="s">
        <v>30</v>
      </c>
      <c r="M1662" s="7">
        <v>1</v>
      </c>
      <c r="N1662" s="8">
        <v>90.58</v>
      </c>
      <c r="O1662" s="8">
        <f>SalesDataTable[[#This Row],[Units Sold]]*SalesDataTable[[#This Row],[Unit Price]]</f>
        <v>90.58</v>
      </c>
      <c r="P1662" s="9">
        <v>0</v>
      </c>
      <c r="Q1662" s="21">
        <f>SalesDataTable[[#This Row],[Units Sold]]*SalesDataTable[[#This Row],[Unit Price]]*SalesDataTable[[#This Row],[Discount %]]</f>
        <v>0</v>
      </c>
      <c r="R1662" s="8">
        <v>44.53</v>
      </c>
      <c r="S1662" s="8">
        <f t="shared" si="100"/>
        <v>90.58</v>
      </c>
      <c r="T1662" s="8">
        <f t="shared" si="101"/>
        <v>44.53</v>
      </c>
      <c r="U1662" s="8">
        <f t="shared" si="102"/>
        <v>46.05</v>
      </c>
      <c r="V1662" s="10">
        <f t="shared" si="103"/>
        <v>0.50839037315080593</v>
      </c>
    </row>
    <row r="1663" spans="1:22" ht="15.6" x14ac:dyDescent="0.3">
      <c r="A1663" s="3">
        <v>2534</v>
      </c>
      <c r="B1663" s="4">
        <v>46250</v>
      </c>
      <c r="C1663" s="5">
        <f>YEAR(SalesDataTable[[#This Row],[Order Date]])</f>
        <v>2026</v>
      </c>
      <c r="D1663" s="6" t="str">
        <f>"Q"&amp;ROUNDUP(MONTH(SalesDataTable[[#This Row],[Order Date]])/3,0)</f>
        <v>Q3</v>
      </c>
      <c r="E1663" s="5">
        <f>MONTH(SalesDataTable[[#This Row],[Order Date]])</f>
        <v>8</v>
      </c>
      <c r="F1663" s="6" t="str">
        <f>TEXT(SalesDataTable[[#This Row],[Order Date]],"MMM")</f>
        <v>Aug</v>
      </c>
      <c r="G1663" s="5" t="s">
        <v>26</v>
      </c>
      <c r="H1663" s="5" t="s">
        <v>69</v>
      </c>
      <c r="I1663" s="5" t="s">
        <v>22</v>
      </c>
      <c r="J1663" s="5" t="s">
        <v>33</v>
      </c>
      <c r="K1663" s="5" t="s">
        <v>43</v>
      </c>
      <c r="L1663" s="5" t="s">
        <v>71</v>
      </c>
      <c r="M1663" s="7">
        <v>1</v>
      </c>
      <c r="N1663" s="8">
        <v>120.22</v>
      </c>
      <c r="O1663" s="8">
        <f>SalesDataTable[[#This Row],[Units Sold]]*SalesDataTable[[#This Row],[Unit Price]]</f>
        <v>120.22</v>
      </c>
      <c r="P1663" s="9">
        <v>0</v>
      </c>
      <c r="Q1663" s="21">
        <f>SalesDataTable[[#This Row],[Units Sold]]*SalesDataTable[[#This Row],[Unit Price]]*SalesDataTable[[#This Row],[Discount %]]</f>
        <v>0</v>
      </c>
      <c r="R1663" s="8">
        <v>62.31</v>
      </c>
      <c r="S1663" s="8">
        <f t="shared" si="100"/>
        <v>120.22</v>
      </c>
      <c r="T1663" s="8">
        <f t="shared" si="101"/>
        <v>62.31</v>
      </c>
      <c r="U1663" s="8">
        <f t="shared" si="102"/>
        <v>57.91</v>
      </c>
      <c r="V1663" s="10">
        <f t="shared" si="103"/>
        <v>0.48170021627017134</v>
      </c>
    </row>
    <row r="1664" spans="1:22" ht="15.6" x14ac:dyDescent="0.3">
      <c r="A1664" s="3">
        <v>2948</v>
      </c>
      <c r="B1664" s="4">
        <v>46250</v>
      </c>
      <c r="C1664" s="5">
        <f>YEAR(SalesDataTable[[#This Row],[Order Date]])</f>
        <v>2026</v>
      </c>
      <c r="D1664" s="6" t="str">
        <f>"Q"&amp;ROUNDUP(MONTH(SalesDataTable[[#This Row],[Order Date]])/3,0)</f>
        <v>Q3</v>
      </c>
      <c r="E1664" s="5">
        <f>MONTH(SalesDataTable[[#This Row],[Order Date]])</f>
        <v>8</v>
      </c>
      <c r="F1664" s="6" t="str">
        <f>TEXT(SalesDataTable[[#This Row],[Order Date]],"MMM")</f>
        <v>Aug</v>
      </c>
      <c r="G1664" s="5" t="s">
        <v>31</v>
      </c>
      <c r="H1664" s="5" t="s">
        <v>32</v>
      </c>
      <c r="I1664" s="5" t="s">
        <v>39</v>
      </c>
      <c r="J1664" s="5" t="s">
        <v>33</v>
      </c>
      <c r="K1664" s="5" t="s">
        <v>34</v>
      </c>
      <c r="L1664" s="5" t="s">
        <v>35</v>
      </c>
      <c r="M1664" s="7">
        <v>3</v>
      </c>
      <c r="N1664" s="8">
        <v>36.35</v>
      </c>
      <c r="O1664" s="8">
        <f>SalesDataTable[[#This Row],[Units Sold]]*SalesDataTable[[#This Row],[Unit Price]]</f>
        <v>109.05000000000001</v>
      </c>
      <c r="P1664" s="9">
        <v>0</v>
      </c>
      <c r="Q1664" s="21">
        <f>SalesDataTable[[#This Row],[Units Sold]]*SalesDataTable[[#This Row],[Unit Price]]*SalesDataTable[[#This Row],[Discount %]]</f>
        <v>0</v>
      </c>
      <c r="R1664" s="8">
        <v>13.42</v>
      </c>
      <c r="S1664" s="8">
        <f t="shared" si="100"/>
        <v>109.05000000000001</v>
      </c>
      <c r="T1664" s="8">
        <f t="shared" si="101"/>
        <v>40.26</v>
      </c>
      <c r="U1664" s="8">
        <f t="shared" si="102"/>
        <v>68.79000000000002</v>
      </c>
      <c r="V1664" s="10">
        <f t="shared" si="103"/>
        <v>0.63081155433287495</v>
      </c>
    </row>
    <row r="1665" spans="1:22" ht="15.6" x14ac:dyDescent="0.3">
      <c r="A1665" s="3">
        <v>3141</v>
      </c>
      <c r="B1665" s="4">
        <v>46250</v>
      </c>
      <c r="C1665" s="5">
        <f>YEAR(SalesDataTable[[#This Row],[Order Date]])</f>
        <v>2026</v>
      </c>
      <c r="D1665" s="6" t="str">
        <f>"Q"&amp;ROUNDUP(MONTH(SalesDataTable[[#This Row],[Order Date]])/3,0)</f>
        <v>Q3</v>
      </c>
      <c r="E1665" s="5">
        <f>MONTH(SalesDataTable[[#This Row],[Order Date]])</f>
        <v>8</v>
      </c>
      <c r="F1665" s="6" t="str">
        <f>TEXT(SalesDataTable[[#This Row],[Order Date]],"MMM")</f>
        <v>Aug</v>
      </c>
      <c r="G1665" s="5" t="s">
        <v>26</v>
      </c>
      <c r="H1665" s="5" t="s">
        <v>63</v>
      </c>
      <c r="I1665" s="5" t="s">
        <v>48</v>
      </c>
      <c r="J1665" s="5" t="s">
        <v>23</v>
      </c>
      <c r="K1665" s="5" t="s">
        <v>43</v>
      </c>
      <c r="L1665" s="5" t="s">
        <v>49</v>
      </c>
      <c r="M1665" s="7">
        <v>2</v>
      </c>
      <c r="N1665" s="8">
        <v>195.28</v>
      </c>
      <c r="O1665" s="8">
        <f>SalesDataTable[[#This Row],[Units Sold]]*SalesDataTable[[#This Row],[Unit Price]]</f>
        <v>390.56</v>
      </c>
      <c r="P1665" s="9">
        <v>0</v>
      </c>
      <c r="Q1665" s="21">
        <f>SalesDataTable[[#This Row],[Units Sold]]*SalesDataTable[[#This Row],[Unit Price]]*SalesDataTable[[#This Row],[Discount %]]</f>
        <v>0</v>
      </c>
      <c r="R1665" s="8">
        <v>102.24</v>
      </c>
      <c r="S1665" s="8">
        <f t="shared" si="100"/>
        <v>390.56</v>
      </c>
      <c r="T1665" s="8">
        <f t="shared" si="101"/>
        <v>204.48</v>
      </c>
      <c r="U1665" s="8">
        <f t="shared" si="102"/>
        <v>186.08</v>
      </c>
      <c r="V1665" s="10">
        <f t="shared" si="103"/>
        <v>0.4764440802949611</v>
      </c>
    </row>
    <row r="1666" spans="1:22" ht="15.6" x14ac:dyDescent="0.3">
      <c r="A1666" s="3">
        <v>3935</v>
      </c>
      <c r="B1666" s="4">
        <v>46250</v>
      </c>
      <c r="C1666" s="5">
        <f>YEAR(SalesDataTable[[#This Row],[Order Date]])</f>
        <v>2026</v>
      </c>
      <c r="D1666" s="6" t="str">
        <f>"Q"&amp;ROUNDUP(MONTH(SalesDataTable[[#This Row],[Order Date]])/3,0)</f>
        <v>Q3</v>
      </c>
      <c r="E1666" s="5">
        <f>MONTH(SalesDataTable[[#This Row],[Order Date]])</f>
        <v>8</v>
      </c>
      <c r="F1666" s="6" t="str">
        <f>TEXT(SalesDataTable[[#This Row],[Order Date]],"MMM")</f>
        <v>Aug</v>
      </c>
      <c r="G1666" s="5" t="s">
        <v>31</v>
      </c>
      <c r="H1666" s="5" t="s">
        <v>72</v>
      </c>
      <c r="I1666" s="5" t="s">
        <v>48</v>
      </c>
      <c r="J1666" s="5" t="s">
        <v>23</v>
      </c>
      <c r="K1666" s="5" t="s">
        <v>34</v>
      </c>
      <c r="L1666" s="5" t="s">
        <v>52</v>
      </c>
      <c r="M1666" s="7">
        <v>4</v>
      </c>
      <c r="N1666" s="8">
        <v>46.05</v>
      </c>
      <c r="O1666" s="8">
        <f>SalesDataTable[[#This Row],[Units Sold]]*SalesDataTable[[#This Row],[Unit Price]]</f>
        <v>184.2</v>
      </c>
      <c r="P1666" s="9">
        <v>0</v>
      </c>
      <c r="Q1666" s="21">
        <f>SalesDataTable[[#This Row],[Units Sold]]*SalesDataTable[[#This Row],[Unit Price]]*SalesDataTable[[#This Row],[Discount %]]</f>
        <v>0</v>
      </c>
      <c r="R1666" s="8">
        <v>18.75</v>
      </c>
      <c r="S1666" s="8">
        <f t="shared" ref="S1666:S1729" si="104">M1666*N1666*(1-P1666)</f>
        <v>184.2</v>
      </c>
      <c r="T1666" s="8">
        <f t="shared" ref="T1666:T1729" si="105">M1666*R1666</f>
        <v>75</v>
      </c>
      <c r="U1666" s="8">
        <f t="shared" ref="U1666:U1729" si="106">S1666-T1666</f>
        <v>109.19999999999999</v>
      </c>
      <c r="V1666" s="10">
        <f t="shared" ref="V1666:V1729" si="107">IFERROR(U1666/S1666,0)</f>
        <v>0.5928338762214983</v>
      </c>
    </row>
    <row r="1667" spans="1:22" ht="15.6" x14ac:dyDescent="0.3">
      <c r="A1667" s="3">
        <v>4636</v>
      </c>
      <c r="B1667" s="4">
        <v>46250</v>
      </c>
      <c r="C1667" s="5">
        <f>YEAR(SalesDataTable[[#This Row],[Order Date]])</f>
        <v>2026</v>
      </c>
      <c r="D1667" s="6" t="str">
        <f>"Q"&amp;ROUNDUP(MONTH(SalesDataTable[[#This Row],[Order Date]])/3,0)</f>
        <v>Q3</v>
      </c>
      <c r="E1667" s="5">
        <f>MONTH(SalesDataTable[[#This Row],[Order Date]])</f>
        <v>8</v>
      </c>
      <c r="F1667" s="6" t="str">
        <f>TEXT(SalesDataTable[[#This Row],[Order Date]],"MMM")</f>
        <v>Aug</v>
      </c>
      <c r="G1667" s="5" t="s">
        <v>20</v>
      </c>
      <c r="H1667" s="5" t="s">
        <v>21</v>
      </c>
      <c r="I1667" s="5" t="s">
        <v>39</v>
      </c>
      <c r="J1667" s="5" t="s">
        <v>23</v>
      </c>
      <c r="K1667" s="5" t="s">
        <v>43</v>
      </c>
      <c r="L1667" s="5" t="s">
        <v>60</v>
      </c>
      <c r="M1667" s="7">
        <v>1</v>
      </c>
      <c r="N1667" s="8">
        <v>81.040000000000006</v>
      </c>
      <c r="O1667" s="8">
        <f>SalesDataTable[[#This Row],[Units Sold]]*SalesDataTable[[#This Row],[Unit Price]]</f>
        <v>81.040000000000006</v>
      </c>
      <c r="P1667" s="9">
        <v>0.1</v>
      </c>
      <c r="Q1667" s="21">
        <f>SalesDataTable[[#This Row],[Units Sold]]*SalesDataTable[[#This Row],[Unit Price]]*SalesDataTable[[#This Row],[Discount %]]</f>
        <v>8.104000000000001</v>
      </c>
      <c r="R1667" s="8">
        <v>39.29</v>
      </c>
      <c r="S1667" s="8">
        <f t="shared" si="104"/>
        <v>72.936000000000007</v>
      </c>
      <c r="T1667" s="8">
        <f t="shared" si="105"/>
        <v>39.29</v>
      </c>
      <c r="U1667" s="8">
        <f t="shared" si="106"/>
        <v>33.646000000000008</v>
      </c>
      <c r="V1667" s="10">
        <f t="shared" si="107"/>
        <v>0.46130854447735009</v>
      </c>
    </row>
    <row r="1668" spans="1:22" ht="15.6" x14ac:dyDescent="0.3">
      <c r="A1668" s="3">
        <v>4895</v>
      </c>
      <c r="B1668" s="4">
        <v>46250</v>
      </c>
      <c r="C1668" s="5">
        <f>YEAR(SalesDataTable[[#This Row],[Order Date]])</f>
        <v>2026</v>
      </c>
      <c r="D1668" s="6" t="str">
        <f>"Q"&amp;ROUNDUP(MONTH(SalesDataTable[[#This Row],[Order Date]])/3,0)</f>
        <v>Q3</v>
      </c>
      <c r="E1668" s="5">
        <f>MONTH(SalesDataTable[[#This Row],[Order Date]])</f>
        <v>8</v>
      </c>
      <c r="F1668" s="6" t="str">
        <f>TEXT(SalesDataTable[[#This Row],[Order Date]],"MMM")</f>
        <v>Aug</v>
      </c>
      <c r="G1668" s="5" t="s">
        <v>20</v>
      </c>
      <c r="H1668" s="5" t="s">
        <v>70</v>
      </c>
      <c r="I1668" s="5" t="s">
        <v>39</v>
      </c>
      <c r="J1668" s="5" t="s">
        <v>36</v>
      </c>
      <c r="K1668" s="5" t="s">
        <v>43</v>
      </c>
      <c r="L1668" s="5" t="s">
        <v>49</v>
      </c>
      <c r="M1668" s="7">
        <v>1</v>
      </c>
      <c r="N1668" s="8">
        <v>191.12</v>
      </c>
      <c r="O1668" s="8">
        <f>SalesDataTable[[#This Row],[Units Sold]]*SalesDataTable[[#This Row],[Unit Price]]</f>
        <v>191.12</v>
      </c>
      <c r="P1668" s="9">
        <v>0.05</v>
      </c>
      <c r="Q1668" s="21">
        <f>SalesDataTable[[#This Row],[Units Sold]]*SalesDataTable[[#This Row],[Unit Price]]*SalesDataTable[[#This Row],[Discount %]]</f>
        <v>9.5560000000000009</v>
      </c>
      <c r="R1668" s="8">
        <v>106.14</v>
      </c>
      <c r="S1668" s="8">
        <f t="shared" si="104"/>
        <v>181.56399999999999</v>
      </c>
      <c r="T1668" s="8">
        <f t="shared" si="105"/>
        <v>106.14</v>
      </c>
      <c r="U1668" s="8">
        <f t="shared" si="106"/>
        <v>75.423999999999992</v>
      </c>
      <c r="V1668" s="10">
        <f t="shared" si="107"/>
        <v>0.41541274702033443</v>
      </c>
    </row>
    <row r="1669" spans="1:22" ht="15.6" x14ac:dyDescent="0.3">
      <c r="A1669" s="3">
        <v>5029</v>
      </c>
      <c r="B1669" s="4">
        <v>46250</v>
      </c>
      <c r="C1669" s="5">
        <f>YEAR(SalesDataTable[[#This Row],[Order Date]])</f>
        <v>2026</v>
      </c>
      <c r="D1669" s="6" t="str">
        <f>"Q"&amp;ROUNDUP(MONTH(SalesDataTable[[#This Row],[Order Date]])/3,0)</f>
        <v>Q3</v>
      </c>
      <c r="E1669" s="5">
        <f>MONTH(SalesDataTable[[#This Row],[Order Date]])</f>
        <v>8</v>
      </c>
      <c r="F1669" s="6" t="str">
        <f>TEXT(SalesDataTable[[#This Row],[Order Date]],"MMM")</f>
        <v>Aug</v>
      </c>
      <c r="G1669" s="5" t="s">
        <v>20</v>
      </c>
      <c r="H1669" s="5" t="s">
        <v>70</v>
      </c>
      <c r="I1669" s="5" t="s">
        <v>22</v>
      </c>
      <c r="J1669" s="5" t="s">
        <v>33</v>
      </c>
      <c r="K1669" s="5" t="s">
        <v>29</v>
      </c>
      <c r="L1669" s="5" t="s">
        <v>57</v>
      </c>
      <c r="M1669" s="7">
        <v>1</v>
      </c>
      <c r="N1669" s="8">
        <v>156.19</v>
      </c>
      <c r="O1669" s="8">
        <f>SalesDataTable[[#This Row],[Units Sold]]*SalesDataTable[[#This Row],[Unit Price]]</f>
        <v>156.19</v>
      </c>
      <c r="P1669" s="9">
        <v>0</v>
      </c>
      <c r="Q1669" s="21">
        <f>SalesDataTable[[#This Row],[Units Sold]]*SalesDataTable[[#This Row],[Unit Price]]*SalesDataTable[[#This Row],[Discount %]]</f>
        <v>0</v>
      </c>
      <c r="R1669" s="8">
        <v>79.239999999999995</v>
      </c>
      <c r="S1669" s="8">
        <f t="shared" si="104"/>
        <v>156.19</v>
      </c>
      <c r="T1669" s="8">
        <f t="shared" si="105"/>
        <v>79.239999999999995</v>
      </c>
      <c r="U1669" s="8">
        <f t="shared" si="106"/>
        <v>76.95</v>
      </c>
      <c r="V1669" s="10">
        <f t="shared" si="107"/>
        <v>0.49266918496702738</v>
      </c>
    </row>
    <row r="1670" spans="1:22" ht="15.6" x14ac:dyDescent="0.3">
      <c r="A1670" s="3">
        <v>1965</v>
      </c>
      <c r="B1670" s="4">
        <v>46251</v>
      </c>
      <c r="C1670" s="5">
        <f>YEAR(SalesDataTable[[#This Row],[Order Date]])</f>
        <v>2026</v>
      </c>
      <c r="D1670" s="6" t="str">
        <f>"Q"&amp;ROUNDUP(MONTH(SalesDataTable[[#This Row],[Order Date]])/3,0)</f>
        <v>Q3</v>
      </c>
      <c r="E1670" s="5">
        <f>MONTH(SalesDataTable[[#This Row],[Order Date]])</f>
        <v>8</v>
      </c>
      <c r="F1670" s="6" t="str">
        <f>TEXT(SalesDataTable[[#This Row],[Order Date]],"MMM")</f>
        <v>Aug</v>
      </c>
      <c r="G1670" s="5" t="s">
        <v>26</v>
      </c>
      <c r="H1670" s="5" t="s">
        <v>61</v>
      </c>
      <c r="I1670" s="5" t="s">
        <v>22</v>
      </c>
      <c r="J1670" s="5" t="s">
        <v>23</v>
      </c>
      <c r="K1670" s="5" t="s">
        <v>34</v>
      </c>
      <c r="L1670" s="5" t="s">
        <v>35</v>
      </c>
      <c r="M1670" s="7">
        <v>4</v>
      </c>
      <c r="N1670" s="8">
        <v>36.93</v>
      </c>
      <c r="O1670" s="8">
        <f>SalesDataTable[[#This Row],[Units Sold]]*SalesDataTable[[#This Row],[Unit Price]]</f>
        <v>147.72</v>
      </c>
      <c r="P1670" s="9">
        <v>0</v>
      </c>
      <c r="Q1670" s="21">
        <f>SalesDataTable[[#This Row],[Units Sold]]*SalesDataTable[[#This Row],[Unit Price]]*SalesDataTable[[#This Row],[Discount %]]</f>
        <v>0</v>
      </c>
      <c r="R1670" s="8">
        <v>13.36</v>
      </c>
      <c r="S1670" s="8">
        <f t="shared" si="104"/>
        <v>147.72</v>
      </c>
      <c r="T1670" s="8">
        <f t="shared" si="105"/>
        <v>53.44</v>
      </c>
      <c r="U1670" s="8">
        <f t="shared" si="106"/>
        <v>94.28</v>
      </c>
      <c r="V1670" s="10">
        <f t="shared" si="107"/>
        <v>0.63823449769834828</v>
      </c>
    </row>
    <row r="1671" spans="1:22" ht="15.6" x14ac:dyDescent="0.3">
      <c r="A1671" s="3">
        <v>3647</v>
      </c>
      <c r="B1671" s="4">
        <v>46251</v>
      </c>
      <c r="C1671" s="5">
        <f>YEAR(SalesDataTable[[#This Row],[Order Date]])</f>
        <v>2026</v>
      </c>
      <c r="D1671" s="6" t="str">
        <f>"Q"&amp;ROUNDUP(MONTH(SalesDataTable[[#This Row],[Order Date]])/3,0)</f>
        <v>Q3</v>
      </c>
      <c r="E1671" s="5">
        <f>MONTH(SalesDataTable[[#This Row],[Order Date]])</f>
        <v>8</v>
      </c>
      <c r="F1671" s="6" t="str">
        <f>TEXT(SalesDataTable[[#This Row],[Order Date]],"MMM")</f>
        <v>Aug</v>
      </c>
      <c r="G1671" s="5" t="s">
        <v>26</v>
      </c>
      <c r="H1671" s="5" t="s">
        <v>63</v>
      </c>
      <c r="I1671" s="5" t="s">
        <v>39</v>
      </c>
      <c r="J1671" s="5" t="s">
        <v>23</v>
      </c>
      <c r="K1671" s="5" t="s">
        <v>24</v>
      </c>
      <c r="L1671" s="5" t="s">
        <v>50</v>
      </c>
      <c r="M1671" s="7">
        <v>3</v>
      </c>
      <c r="N1671" s="8">
        <v>104.96</v>
      </c>
      <c r="O1671" s="8">
        <f>SalesDataTable[[#This Row],[Units Sold]]*SalesDataTable[[#This Row],[Unit Price]]</f>
        <v>314.88</v>
      </c>
      <c r="P1671" s="9">
        <v>0.05</v>
      </c>
      <c r="Q1671" s="21">
        <f>SalesDataTable[[#This Row],[Units Sold]]*SalesDataTable[[#This Row],[Unit Price]]*SalesDataTable[[#This Row],[Discount %]]</f>
        <v>15.744</v>
      </c>
      <c r="R1671" s="8">
        <v>51.66</v>
      </c>
      <c r="S1671" s="8">
        <f t="shared" si="104"/>
        <v>299.13599999999997</v>
      </c>
      <c r="T1671" s="8">
        <f t="shared" si="105"/>
        <v>154.97999999999999</v>
      </c>
      <c r="U1671" s="8">
        <f t="shared" si="106"/>
        <v>144.15599999999998</v>
      </c>
      <c r="V1671" s="10">
        <f t="shared" si="107"/>
        <v>0.48190789473684209</v>
      </c>
    </row>
    <row r="1672" spans="1:22" ht="15.6" x14ac:dyDescent="0.3">
      <c r="A1672" s="3">
        <v>3918</v>
      </c>
      <c r="B1672" s="4">
        <v>46251</v>
      </c>
      <c r="C1672" s="5">
        <f>YEAR(SalesDataTable[[#This Row],[Order Date]])</f>
        <v>2026</v>
      </c>
      <c r="D1672" s="6" t="str">
        <f>"Q"&amp;ROUNDUP(MONTH(SalesDataTable[[#This Row],[Order Date]])/3,0)</f>
        <v>Q3</v>
      </c>
      <c r="E1672" s="5">
        <f>MONTH(SalesDataTable[[#This Row],[Order Date]])</f>
        <v>8</v>
      </c>
      <c r="F1672" s="6" t="str">
        <f>TEXT(SalesDataTable[[#This Row],[Order Date]],"MMM")</f>
        <v>Aug</v>
      </c>
      <c r="G1672" s="5" t="s">
        <v>26</v>
      </c>
      <c r="H1672" s="5" t="s">
        <v>27</v>
      </c>
      <c r="I1672" s="5" t="s">
        <v>48</v>
      </c>
      <c r="J1672" s="5" t="s">
        <v>33</v>
      </c>
      <c r="K1672" s="5" t="s">
        <v>34</v>
      </c>
      <c r="L1672" s="5" t="s">
        <v>68</v>
      </c>
      <c r="M1672" s="7">
        <v>3</v>
      </c>
      <c r="N1672" s="8">
        <v>168.51</v>
      </c>
      <c r="O1672" s="8">
        <f>SalesDataTable[[#This Row],[Units Sold]]*SalesDataTable[[#This Row],[Unit Price]]</f>
        <v>505.53</v>
      </c>
      <c r="P1672" s="9">
        <v>0</v>
      </c>
      <c r="Q1672" s="21">
        <f>SalesDataTable[[#This Row],[Units Sold]]*SalesDataTable[[#This Row],[Unit Price]]*SalesDataTable[[#This Row],[Discount %]]</f>
        <v>0</v>
      </c>
      <c r="R1672" s="8">
        <v>85.34</v>
      </c>
      <c r="S1672" s="8">
        <f t="shared" si="104"/>
        <v>505.53</v>
      </c>
      <c r="T1672" s="8">
        <f t="shared" si="105"/>
        <v>256.02</v>
      </c>
      <c r="U1672" s="8">
        <f t="shared" si="106"/>
        <v>249.51</v>
      </c>
      <c r="V1672" s="10">
        <f t="shared" si="107"/>
        <v>0.49356121298439265</v>
      </c>
    </row>
    <row r="1673" spans="1:22" ht="15.6" x14ac:dyDescent="0.3">
      <c r="A1673" s="3">
        <v>4256</v>
      </c>
      <c r="B1673" s="4">
        <v>46251</v>
      </c>
      <c r="C1673" s="5">
        <f>YEAR(SalesDataTable[[#This Row],[Order Date]])</f>
        <v>2026</v>
      </c>
      <c r="D1673" s="6" t="str">
        <f>"Q"&amp;ROUNDUP(MONTH(SalesDataTable[[#This Row],[Order Date]])/3,0)</f>
        <v>Q3</v>
      </c>
      <c r="E1673" s="5">
        <f>MONTH(SalesDataTable[[#This Row],[Order Date]])</f>
        <v>8</v>
      </c>
      <c r="F1673" s="6" t="str">
        <f>TEXT(SalesDataTable[[#This Row],[Order Date]],"MMM")</f>
        <v>Aug</v>
      </c>
      <c r="G1673" s="5" t="s">
        <v>26</v>
      </c>
      <c r="H1673" s="5" t="s">
        <v>63</v>
      </c>
      <c r="I1673" s="5" t="s">
        <v>39</v>
      </c>
      <c r="J1673" s="5" t="s">
        <v>33</v>
      </c>
      <c r="K1673" s="5" t="s">
        <v>34</v>
      </c>
      <c r="L1673" s="5" t="s">
        <v>52</v>
      </c>
      <c r="M1673" s="7">
        <v>1</v>
      </c>
      <c r="N1673" s="8">
        <v>46.44</v>
      </c>
      <c r="O1673" s="8">
        <f>SalesDataTable[[#This Row],[Units Sold]]*SalesDataTable[[#This Row],[Unit Price]]</f>
        <v>46.44</v>
      </c>
      <c r="P1673" s="9">
        <v>0.05</v>
      </c>
      <c r="Q1673" s="21">
        <f>SalesDataTable[[#This Row],[Units Sold]]*SalesDataTable[[#This Row],[Unit Price]]*SalesDataTable[[#This Row],[Discount %]]</f>
        <v>2.3220000000000001</v>
      </c>
      <c r="R1673" s="8">
        <v>18.59</v>
      </c>
      <c r="S1673" s="8">
        <f t="shared" si="104"/>
        <v>44.117999999999995</v>
      </c>
      <c r="T1673" s="8">
        <f t="shared" si="105"/>
        <v>18.59</v>
      </c>
      <c r="U1673" s="8">
        <f t="shared" si="106"/>
        <v>25.527999999999995</v>
      </c>
      <c r="V1673" s="10">
        <f t="shared" si="107"/>
        <v>0.57863003762636556</v>
      </c>
    </row>
    <row r="1674" spans="1:22" ht="15.6" x14ac:dyDescent="0.3">
      <c r="A1674" s="3">
        <v>5087</v>
      </c>
      <c r="B1674" s="4">
        <v>46251</v>
      </c>
      <c r="C1674" s="5">
        <f>YEAR(SalesDataTable[[#This Row],[Order Date]])</f>
        <v>2026</v>
      </c>
      <c r="D1674" s="6" t="str">
        <f>"Q"&amp;ROUNDUP(MONTH(SalesDataTable[[#This Row],[Order Date]])/3,0)</f>
        <v>Q3</v>
      </c>
      <c r="E1674" s="5">
        <f>MONTH(SalesDataTable[[#This Row],[Order Date]])</f>
        <v>8</v>
      </c>
      <c r="F1674" s="6" t="str">
        <f>TEXT(SalesDataTable[[#This Row],[Order Date]],"MMM")</f>
        <v>Aug</v>
      </c>
      <c r="G1674" s="5" t="s">
        <v>20</v>
      </c>
      <c r="H1674" s="5" t="s">
        <v>21</v>
      </c>
      <c r="I1674" s="5" t="s">
        <v>22</v>
      </c>
      <c r="J1674" s="5" t="s">
        <v>33</v>
      </c>
      <c r="K1674" s="5" t="s">
        <v>29</v>
      </c>
      <c r="L1674" s="5" t="s">
        <v>66</v>
      </c>
      <c r="M1674" s="7">
        <v>1</v>
      </c>
      <c r="N1674" s="8">
        <v>69.900000000000006</v>
      </c>
      <c r="O1674" s="8">
        <f>SalesDataTable[[#This Row],[Units Sold]]*SalesDataTable[[#This Row],[Unit Price]]</f>
        <v>69.900000000000006</v>
      </c>
      <c r="P1674" s="9">
        <v>0.1</v>
      </c>
      <c r="Q1674" s="21">
        <f>SalesDataTable[[#This Row],[Units Sold]]*SalesDataTable[[#This Row],[Unit Price]]*SalesDataTable[[#This Row],[Discount %]]</f>
        <v>6.9900000000000011</v>
      </c>
      <c r="R1674" s="8">
        <v>31.43</v>
      </c>
      <c r="S1674" s="8">
        <f t="shared" si="104"/>
        <v>62.910000000000004</v>
      </c>
      <c r="T1674" s="8">
        <f t="shared" si="105"/>
        <v>31.43</v>
      </c>
      <c r="U1674" s="8">
        <f t="shared" si="106"/>
        <v>31.480000000000004</v>
      </c>
      <c r="V1674" s="10">
        <f t="shared" si="107"/>
        <v>0.50039739310125575</v>
      </c>
    </row>
    <row r="1675" spans="1:22" ht="15.6" x14ac:dyDescent="0.3">
      <c r="A1675" s="3">
        <v>1921</v>
      </c>
      <c r="B1675" s="4">
        <v>46252</v>
      </c>
      <c r="C1675" s="5">
        <f>YEAR(SalesDataTable[[#This Row],[Order Date]])</f>
        <v>2026</v>
      </c>
      <c r="D1675" s="6" t="str">
        <f>"Q"&amp;ROUNDUP(MONTH(SalesDataTable[[#This Row],[Order Date]])/3,0)</f>
        <v>Q3</v>
      </c>
      <c r="E1675" s="5">
        <f>MONTH(SalesDataTable[[#This Row],[Order Date]])</f>
        <v>8</v>
      </c>
      <c r="F1675" s="6" t="str">
        <f>TEXT(SalesDataTable[[#This Row],[Order Date]],"MMM")</f>
        <v>Aug</v>
      </c>
      <c r="G1675" s="5" t="s">
        <v>40</v>
      </c>
      <c r="H1675" s="5" t="s">
        <v>67</v>
      </c>
      <c r="I1675" s="5" t="s">
        <v>22</v>
      </c>
      <c r="J1675" s="5" t="s">
        <v>33</v>
      </c>
      <c r="K1675" s="5" t="s">
        <v>24</v>
      </c>
      <c r="L1675" s="5" t="s">
        <v>46</v>
      </c>
      <c r="M1675" s="7">
        <v>2</v>
      </c>
      <c r="N1675" s="8">
        <v>39.83</v>
      </c>
      <c r="O1675" s="8">
        <f>SalesDataTable[[#This Row],[Units Sold]]*SalesDataTable[[#This Row],[Unit Price]]</f>
        <v>79.66</v>
      </c>
      <c r="P1675" s="9">
        <v>0</v>
      </c>
      <c r="Q1675" s="21">
        <f>SalesDataTable[[#This Row],[Units Sold]]*SalesDataTable[[#This Row],[Unit Price]]*SalesDataTable[[#This Row],[Discount %]]</f>
        <v>0</v>
      </c>
      <c r="R1675" s="8">
        <v>17.18</v>
      </c>
      <c r="S1675" s="8">
        <f t="shared" si="104"/>
        <v>79.66</v>
      </c>
      <c r="T1675" s="8">
        <f t="shared" si="105"/>
        <v>34.36</v>
      </c>
      <c r="U1675" s="8">
        <f t="shared" si="106"/>
        <v>45.3</v>
      </c>
      <c r="V1675" s="10">
        <f t="shared" si="107"/>
        <v>0.56866683404468987</v>
      </c>
    </row>
    <row r="1676" spans="1:22" ht="15.6" x14ac:dyDescent="0.3">
      <c r="A1676" s="3">
        <v>1966</v>
      </c>
      <c r="B1676" s="4">
        <v>46252</v>
      </c>
      <c r="C1676" s="5">
        <f>YEAR(SalesDataTable[[#This Row],[Order Date]])</f>
        <v>2026</v>
      </c>
      <c r="D1676" s="6" t="str">
        <f>"Q"&amp;ROUNDUP(MONTH(SalesDataTable[[#This Row],[Order Date]])/3,0)</f>
        <v>Q3</v>
      </c>
      <c r="E1676" s="5">
        <f>MONTH(SalesDataTable[[#This Row],[Order Date]])</f>
        <v>8</v>
      </c>
      <c r="F1676" s="6" t="str">
        <f>TEXT(SalesDataTable[[#This Row],[Order Date]],"MMM")</f>
        <v>Aug</v>
      </c>
      <c r="G1676" s="5" t="s">
        <v>20</v>
      </c>
      <c r="H1676" s="5" t="s">
        <v>56</v>
      </c>
      <c r="I1676" s="5" t="s">
        <v>22</v>
      </c>
      <c r="J1676" s="5" t="s">
        <v>33</v>
      </c>
      <c r="K1676" s="5" t="s">
        <v>34</v>
      </c>
      <c r="L1676" s="5" t="s">
        <v>35</v>
      </c>
      <c r="M1676" s="7">
        <v>2</v>
      </c>
      <c r="N1676" s="8">
        <v>36.020000000000003</v>
      </c>
      <c r="O1676" s="8">
        <f>SalesDataTable[[#This Row],[Units Sold]]*SalesDataTable[[#This Row],[Unit Price]]</f>
        <v>72.040000000000006</v>
      </c>
      <c r="P1676" s="9">
        <v>0</v>
      </c>
      <c r="Q1676" s="21">
        <f>SalesDataTable[[#This Row],[Units Sold]]*SalesDataTable[[#This Row],[Unit Price]]*SalesDataTable[[#This Row],[Discount %]]</f>
        <v>0</v>
      </c>
      <c r="R1676" s="8">
        <v>13.87</v>
      </c>
      <c r="S1676" s="8">
        <f t="shared" si="104"/>
        <v>72.040000000000006</v>
      </c>
      <c r="T1676" s="8">
        <f t="shared" si="105"/>
        <v>27.74</v>
      </c>
      <c r="U1676" s="8">
        <f t="shared" si="106"/>
        <v>44.300000000000011</v>
      </c>
      <c r="V1676" s="10">
        <f t="shared" si="107"/>
        <v>0.61493614658523055</v>
      </c>
    </row>
    <row r="1677" spans="1:22" ht="15.6" x14ac:dyDescent="0.3">
      <c r="A1677" s="3">
        <v>2431</v>
      </c>
      <c r="B1677" s="4">
        <v>46252</v>
      </c>
      <c r="C1677" s="5">
        <f>YEAR(SalesDataTable[[#This Row],[Order Date]])</f>
        <v>2026</v>
      </c>
      <c r="D1677" s="6" t="str">
        <f>"Q"&amp;ROUNDUP(MONTH(SalesDataTable[[#This Row],[Order Date]])/3,0)</f>
        <v>Q3</v>
      </c>
      <c r="E1677" s="5">
        <f>MONTH(SalesDataTable[[#This Row],[Order Date]])</f>
        <v>8</v>
      </c>
      <c r="F1677" s="6" t="str">
        <f>TEXT(SalesDataTable[[#This Row],[Order Date]],"MMM")</f>
        <v>Aug</v>
      </c>
      <c r="G1677" s="5" t="s">
        <v>20</v>
      </c>
      <c r="H1677" s="5" t="s">
        <v>70</v>
      </c>
      <c r="I1677" s="5" t="s">
        <v>48</v>
      </c>
      <c r="J1677" s="5" t="s">
        <v>36</v>
      </c>
      <c r="K1677" s="5" t="s">
        <v>54</v>
      </c>
      <c r="L1677" s="5" t="s">
        <v>58</v>
      </c>
      <c r="M1677" s="7">
        <v>3</v>
      </c>
      <c r="N1677" s="8">
        <v>125.31</v>
      </c>
      <c r="O1677" s="8">
        <f>SalesDataTable[[#This Row],[Units Sold]]*SalesDataTable[[#This Row],[Unit Price]]</f>
        <v>375.93</v>
      </c>
      <c r="P1677" s="9">
        <v>0</v>
      </c>
      <c r="Q1677" s="21">
        <f>SalesDataTable[[#This Row],[Units Sold]]*SalesDataTable[[#This Row],[Unit Price]]*SalesDataTable[[#This Row],[Discount %]]</f>
        <v>0</v>
      </c>
      <c r="R1677" s="8">
        <v>67.64</v>
      </c>
      <c r="S1677" s="8">
        <f t="shared" si="104"/>
        <v>375.93</v>
      </c>
      <c r="T1677" s="8">
        <f t="shared" si="105"/>
        <v>202.92000000000002</v>
      </c>
      <c r="U1677" s="8">
        <f t="shared" si="106"/>
        <v>173.01</v>
      </c>
      <c r="V1677" s="10">
        <f t="shared" si="107"/>
        <v>0.46021865772883247</v>
      </c>
    </row>
    <row r="1678" spans="1:22" ht="15.6" x14ac:dyDescent="0.3">
      <c r="A1678" s="3">
        <v>3676</v>
      </c>
      <c r="B1678" s="4">
        <v>46252</v>
      </c>
      <c r="C1678" s="5">
        <f>YEAR(SalesDataTable[[#This Row],[Order Date]])</f>
        <v>2026</v>
      </c>
      <c r="D1678" s="6" t="str">
        <f>"Q"&amp;ROUNDUP(MONTH(SalesDataTable[[#This Row],[Order Date]])/3,0)</f>
        <v>Q3</v>
      </c>
      <c r="E1678" s="5">
        <f>MONTH(SalesDataTable[[#This Row],[Order Date]])</f>
        <v>8</v>
      </c>
      <c r="F1678" s="6" t="str">
        <f>TEXT(SalesDataTable[[#This Row],[Order Date]],"MMM")</f>
        <v>Aug</v>
      </c>
      <c r="G1678" s="5" t="s">
        <v>26</v>
      </c>
      <c r="H1678" s="5" t="s">
        <v>63</v>
      </c>
      <c r="I1678" s="5" t="s">
        <v>22</v>
      </c>
      <c r="J1678" s="5" t="s">
        <v>23</v>
      </c>
      <c r="K1678" s="5" t="s">
        <v>29</v>
      </c>
      <c r="L1678" s="5" t="s">
        <v>30</v>
      </c>
      <c r="M1678" s="7">
        <v>3</v>
      </c>
      <c r="N1678" s="8">
        <v>92.5</v>
      </c>
      <c r="O1678" s="8">
        <f>SalesDataTable[[#This Row],[Units Sold]]*SalesDataTable[[#This Row],[Unit Price]]</f>
        <v>277.5</v>
      </c>
      <c r="P1678" s="9">
        <v>0.1</v>
      </c>
      <c r="Q1678" s="21">
        <f>SalesDataTable[[#This Row],[Units Sold]]*SalesDataTable[[#This Row],[Unit Price]]*SalesDataTable[[#This Row],[Discount %]]</f>
        <v>27.75</v>
      </c>
      <c r="R1678" s="8">
        <v>46.38</v>
      </c>
      <c r="S1678" s="8">
        <f t="shared" si="104"/>
        <v>249.75</v>
      </c>
      <c r="T1678" s="8">
        <f t="shared" si="105"/>
        <v>139.14000000000001</v>
      </c>
      <c r="U1678" s="8">
        <f t="shared" si="106"/>
        <v>110.60999999999999</v>
      </c>
      <c r="V1678" s="10">
        <f t="shared" si="107"/>
        <v>0.4428828828828828</v>
      </c>
    </row>
    <row r="1679" spans="1:22" ht="15.6" x14ac:dyDescent="0.3">
      <c r="A1679" s="3">
        <v>3972</v>
      </c>
      <c r="B1679" s="4">
        <v>46252</v>
      </c>
      <c r="C1679" s="5">
        <f>YEAR(SalesDataTable[[#This Row],[Order Date]])</f>
        <v>2026</v>
      </c>
      <c r="D1679" s="6" t="str">
        <f>"Q"&amp;ROUNDUP(MONTH(SalesDataTable[[#This Row],[Order Date]])/3,0)</f>
        <v>Q3</v>
      </c>
      <c r="E1679" s="5">
        <f>MONTH(SalesDataTable[[#This Row],[Order Date]])</f>
        <v>8</v>
      </c>
      <c r="F1679" s="6" t="str">
        <f>TEXT(SalesDataTable[[#This Row],[Order Date]],"MMM")</f>
        <v>Aug</v>
      </c>
      <c r="G1679" s="5" t="s">
        <v>26</v>
      </c>
      <c r="H1679" s="5" t="s">
        <v>27</v>
      </c>
      <c r="I1679" s="5" t="s">
        <v>28</v>
      </c>
      <c r="J1679" s="5" t="s">
        <v>36</v>
      </c>
      <c r="K1679" s="5" t="s">
        <v>24</v>
      </c>
      <c r="L1679" s="5" t="s">
        <v>50</v>
      </c>
      <c r="M1679" s="7">
        <v>5</v>
      </c>
      <c r="N1679" s="8">
        <v>100.48</v>
      </c>
      <c r="O1679" s="8">
        <f>SalesDataTable[[#This Row],[Units Sold]]*SalesDataTable[[#This Row],[Unit Price]]</f>
        <v>502.40000000000003</v>
      </c>
      <c r="P1679" s="9">
        <v>0.1</v>
      </c>
      <c r="Q1679" s="21">
        <f>SalesDataTable[[#This Row],[Units Sold]]*SalesDataTable[[#This Row],[Unit Price]]*SalesDataTable[[#This Row],[Discount %]]</f>
        <v>50.240000000000009</v>
      </c>
      <c r="R1679" s="8">
        <v>49.67</v>
      </c>
      <c r="S1679" s="8">
        <f t="shared" si="104"/>
        <v>452.16</v>
      </c>
      <c r="T1679" s="8">
        <f t="shared" si="105"/>
        <v>248.35000000000002</v>
      </c>
      <c r="U1679" s="8">
        <f t="shared" si="106"/>
        <v>203.81</v>
      </c>
      <c r="V1679" s="10">
        <f t="shared" si="107"/>
        <v>0.45074752300070769</v>
      </c>
    </row>
    <row r="1680" spans="1:22" ht="15.6" x14ac:dyDescent="0.3">
      <c r="A1680" s="3">
        <v>4056</v>
      </c>
      <c r="B1680" s="4">
        <v>46252</v>
      </c>
      <c r="C1680" s="5">
        <f>YEAR(SalesDataTable[[#This Row],[Order Date]])</f>
        <v>2026</v>
      </c>
      <c r="D1680" s="6" t="str">
        <f>"Q"&amp;ROUNDUP(MONTH(SalesDataTable[[#This Row],[Order Date]])/3,0)</f>
        <v>Q3</v>
      </c>
      <c r="E1680" s="5">
        <f>MONTH(SalesDataTable[[#This Row],[Order Date]])</f>
        <v>8</v>
      </c>
      <c r="F1680" s="6" t="str">
        <f>TEXT(SalesDataTable[[#This Row],[Order Date]],"MMM")</f>
        <v>Aug</v>
      </c>
      <c r="G1680" s="5" t="s">
        <v>20</v>
      </c>
      <c r="H1680" s="5" t="s">
        <v>70</v>
      </c>
      <c r="I1680" s="5" t="s">
        <v>48</v>
      </c>
      <c r="J1680" s="5" t="s">
        <v>33</v>
      </c>
      <c r="K1680" s="5" t="s">
        <v>43</v>
      </c>
      <c r="L1680" s="5" t="s">
        <v>60</v>
      </c>
      <c r="M1680" s="7">
        <v>2</v>
      </c>
      <c r="N1680" s="8">
        <v>79.78</v>
      </c>
      <c r="O1680" s="8">
        <f>SalesDataTable[[#This Row],[Units Sold]]*SalesDataTable[[#This Row],[Unit Price]]</f>
        <v>159.56</v>
      </c>
      <c r="P1680" s="9">
        <v>0</v>
      </c>
      <c r="Q1680" s="21">
        <f>SalesDataTable[[#This Row],[Units Sold]]*SalesDataTable[[#This Row],[Unit Price]]*SalesDataTable[[#This Row],[Discount %]]</f>
        <v>0</v>
      </c>
      <c r="R1680" s="8">
        <v>38.770000000000003</v>
      </c>
      <c r="S1680" s="8">
        <f t="shared" si="104"/>
        <v>159.56</v>
      </c>
      <c r="T1680" s="8">
        <f t="shared" si="105"/>
        <v>77.540000000000006</v>
      </c>
      <c r="U1680" s="8">
        <f t="shared" si="106"/>
        <v>82.02</v>
      </c>
      <c r="V1680" s="10">
        <f t="shared" si="107"/>
        <v>0.51403860616695907</v>
      </c>
    </row>
    <row r="1681" spans="1:22" ht="15.6" x14ac:dyDescent="0.3">
      <c r="A1681" s="3">
        <v>4471</v>
      </c>
      <c r="B1681" s="4">
        <v>46252</v>
      </c>
      <c r="C1681" s="5">
        <f>YEAR(SalesDataTable[[#This Row],[Order Date]])</f>
        <v>2026</v>
      </c>
      <c r="D1681" s="6" t="str">
        <f>"Q"&amp;ROUNDUP(MONTH(SalesDataTable[[#This Row],[Order Date]])/3,0)</f>
        <v>Q3</v>
      </c>
      <c r="E1681" s="5">
        <f>MONTH(SalesDataTable[[#This Row],[Order Date]])</f>
        <v>8</v>
      </c>
      <c r="F1681" s="6" t="str">
        <f>TEXT(SalesDataTable[[#This Row],[Order Date]],"MMM")</f>
        <v>Aug</v>
      </c>
      <c r="G1681" s="5" t="s">
        <v>31</v>
      </c>
      <c r="H1681" s="5" t="s">
        <v>59</v>
      </c>
      <c r="I1681" s="5" t="s">
        <v>28</v>
      </c>
      <c r="J1681" s="5" t="s">
        <v>36</v>
      </c>
      <c r="K1681" s="5" t="s">
        <v>29</v>
      </c>
      <c r="L1681" s="5" t="s">
        <v>37</v>
      </c>
      <c r="M1681" s="7">
        <v>4</v>
      </c>
      <c r="N1681" s="8">
        <v>144.44</v>
      </c>
      <c r="O1681" s="8">
        <f>SalesDataTable[[#This Row],[Units Sold]]*SalesDataTable[[#This Row],[Unit Price]]</f>
        <v>577.76</v>
      </c>
      <c r="P1681" s="9">
        <v>0.1</v>
      </c>
      <c r="Q1681" s="21">
        <f>SalesDataTable[[#This Row],[Units Sold]]*SalesDataTable[[#This Row],[Unit Price]]*SalesDataTable[[#This Row],[Discount %]]</f>
        <v>57.776000000000003</v>
      </c>
      <c r="R1681" s="8">
        <v>77.66</v>
      </c>
      <c r="S1681" s="8">
        <f t="shared" si="104"/>
        <v>519.98400000000004</v>
      </c>
      <c r="T1681" s="8">
        <f t="shared" si="105"/>
        <v>310.64</v>
      </c>
      <c r="U1681" s="8">
        <f t="shared" si="106"/>
        <v>209.34400000000005</v>
      </c>
      <c r="V1681" s="10">
        <f t="shared" si="107"/>
        <v>0.4025970029847073</v>
      </c>
    </row>
    <row r="1682" spans="1:22" ht="15.6" x14ac:dyDescent="0.3">
      <c r="A1682" s="3">
        <v>1054</v>
      </c>
      <c r="B1682" s="4">
        <v>46253</v>
      </c>
      <c r="C1682" s="5">
        <f>YEAR(SalesDataTable[[#This Row],[Order Date]])</f>
        <v>2026</v>
      </c>
      <c r="D1682" s="6" t="str">
        <f>"Q"&amp;ROUNDUP(MONTH(SalesDataTable[[#This Row],[Order Date]])/3,0)</f>
        <v>Q3</v>
      </c>
      <c r="E1682" s="5">
        <f>MONTH(SalesDataTable[[#This Row],[Order Date]])</f>
        <v>8</v>
      </c>
      <c r="F1682" s="6" t="str">
        <f>TEXT(SalesDataTable[[#This Row],[Order Date]],"MMM")</f>
        <v>Aug</v>
      </c>
      <c r="G1682" s="5" t="s">
        <v>26</v>
      </c>
      <c r="H1682" s="5" t="s">
        <v>27</v>
      </c>
      <c r="I1682" s="5" t="s">
        <v>22</v>
      </c>
      <c r="J1682" s="5" t="s">
        <v>23</v>
      </c>
      <c r="K1682" s="5" t="s">
        <v>29</v>
      </c>
      <c r="L1682" s="5" t="s">
        <v>57</v>
      </c>
      <c r="M1682" s="7">
        <v>3</v>
      </c>
      <c r="N1682" s="8">
        <v>157.41999999999999</v>
      </c>
      <c r="O1682" s="8">
        <f>SalesDataTable[[#This Row],[Units Sold]]*SalesDataTable[[#This Row],[Unit Price]]</f>
        <v>472.26</v>
      </c>
      <c r="P1682" s="9">
        <v>0</v>
      </c>
      <c r="Q1682" s="21">
        <f>SalesDataTable[[#This Row],[Units Sold]]*SalesDataTable[[#This Row],[Unit Price]]*SalesDataTable[[#This Row],[Discount %]]</f>
        <v>0</v>
      </c>
      <c r="R1682" s="8">
        <v>77.989999999999995</v>
      </c>
      <c r="S1682" s="8">
        <f t="shared" si="104"/>
        <v>472.26</v>
      </c>
      <c r="T1682" s="8">
        <f t="shared" si="105"/>
        <v>233.96999999999997</v>
      </c>
      <c r="U1682" s="8">
        <f t="shared" si="106"/>
        <v>238.29000000000002</v>
      </c>
      <c r="V1682" s="10">
        <f t="shared" si="107"/>
        <v>0.5045737517469191</v>
      </c>
    </row>
    <row r="1683" spans="1:22" ht="15.6" x14ac:dyDescent="0.3">
      <c r="A1683" s="3">
        <v>1854</v>
      </c>
      <c r="B1683" s="4">
        <v>46253</v>
      </c>
      <c r="C1683" s="5">
        <f>YEAR(SalesDataTable[[#This Row],[Order Date]])</f>
        <v>2026</v>
      </c>
      <c r="D1683" s="6" t="str">
        <f>"Q"&amp;ROUNDUP(MONTH(SalesDataTable[[#This Row],[Order Date]])/3,0)</f>
        <v>Q3</v>
      </c>
      <c r="E1683" s="5">
        <f>MONTH(SalesDataTable[[#This Row],[Order Date]])</f>
        <v>8</v>
      </c>
      <c r="F1683" s="6" t="str">
        <f>TEXT(SalesDataTable[[#This Row],[Order Date]],"MMM")</f>
        <v>Aug</v>
      </c>
      <c r="G1683" s="5" t="s">
        <v>26</v>
      </c>
      <c r="H1683" s="5" t="s">
        <v>69</v>
      </c>
      <c r="I1683" s="5" t="s">
        <v>48</v>
      </c>
      <c r="J1683" s="5" t="s">
        <v>36</v>
      </c>
      <c r="K1683" s="5" t="s">
        <v>29</v>
      </c>
      <c r="L1683" s="5" t="s">
        <v>30</v>
      </c>
      <c r="M1683" s="7">
        <v>1</v>
      </c>
      <c r="N1683" s="8">
        <v>90.37</v>
      </c>
      <c r="O1683" s="8">
        <f>SalesDataTable[[#This Row],[Units Sold]]*SalesDataTable[[#This Row],[Unit Price]]</f>
        <v>90.37</v>
      </c>
      <c r="P1683" s="9">
        <v>0.05</v>
      </c>
      <c r="Q1683" s="21">
        <f>SalesDataTable[[#This Row],[Units Sold]]*SalesDataTable[[#This Row],[Unit Price]]*SalesDataTable[[#This Row],[Discount %]]</f>
        <v>4.5185000000000004</v>
      </c>
      <c r="R1683" s="8">
        <v>45.89</v>
      </c>
      <c r="S1683" s="8">
        <f t="shared" si="104"/>
        <v>85.851500000000001</v>
      </c>
      <c r="T1683" s="8">
        <f t="shared" si="105"/>
        <v>45.89</v>
      </c>
      <c r="U1683" s="8">
        <f t="shared" si="106"/>
        <v>39.961500000000001</v>
      </c>
      <c r="V1683" s="10">
        <f t="shared" si="107"/>
        <v>0.46547235633623174</v>
      </c>
    </row>
    <row r="1684" spans="1:22" ht="15.6" x14ac:dyDescent="0.3">
      <c r="A1684" s="3">
        <v>2140</v>
      </c>
      <c r="B1684" s="4">
        <v>46253</v>
      </c>
      <c r="C1684" s="5">
        <f>YEAR(SalesDataTable[[#This Row],[Order Date]])</f>
        <v>2026</v>
      </c>
      <c r="D1684" s="6" t="str">
        <f>"Q"&amp;ROUNDUP(MONTH(SalesDataTable[[#This Row],[Order Date]])/3,0)</f>
        <v>Q3</v>
      </c>
      <c r="E1684" s="5">
        <f>MONTH(SalesDataTable[[#This Row],[Order Date]])</f>
        <v>8</v>
      </c>
      <c r="F1684" s="6" t="str">
        <f>TEXT(SalesDataTable[[#This Row],[Order Date]],"MMM")</f>
        <v>Aug</v>
      </c>
      <c r="G1684" s="5" t="s">
        <v>26</v>
      </c>
      <c r="H1684" s="5" t="s">
        <v>47</v>
      </c>
      <c r="I1684" s="5" t="s">
        <v>28</v>
      </c>
      <c r="J1684" s="5" t="s">
        <v>36</v>
      </c>
      <c r="K1684" s="5" t="s">
        <v>24</v>
      </c>
      <c r="L1684" s="5" t="s">
        <v>50</v>
      </c>
      <c r="M1684" s="7">
        <v>15</v>
      </c>
      <c r="N1684" s="8">
        <v>104.79</v>
      </c>
      <c r="O1684" s="8">
        <f>SalesDataTable[[#This Row],[Units Sold]]*SalesDataTable[[#This Row],[Unit Price]]</f>
        <v>1571.8500000000001</v>
      </c>
      <c r="P1684" s="9">
        <v>0.15</v>
      </c>
      <c r="Q1684" s="21">
        <f>SalesDataTable[[#This Row],[Units Sold]]*SalesDataTable[[#This Row],[Unit Price]]*SalesDataTable[[#This Row],[Discount %]]</f>
        <v>235.7775</v>
      </c>
      <c r="R1684" s="8">
        <v>49.67</v>
      </c>
      <c r="S1684" s="8">
        <f t="shared" si="104"/>
        <v>1336.0725</v>
      </c>
      <c r="T1684" s="8">
        <f t="shared" si="105"/>
        <v>745.05000000000007</v>
      </c>
      <c r="U1684" s="8">
        <f t="shared" si="106"/>
        <v>591.02249999999992</v>
      </c>
      <c r="V1684" s="10">
        <f t="shared" si="107"/>
        <v>0.44235810556687599</v>
      </c>
    </row>
    <row r="1685" spans="1:22" ht="15.6" x14ac:dyDescent="0.3">
      <c r="A1685" s="3">
        <v>2328</v>
      </c>
      <c r="B1685" s="4">
        <v>46253</v>
      </c>
      <c r="C1685" s="5">
        <f>YEAR(SalesDataTable[[#This Row],[Order Date]])</f>
        <v>2026</v>
      </c>
      <c r="D1685" s="6" t="str">
        <f>"Q"&amp;ROUNDUP(MONTH(SalesDataTable[[#This Row],[Order Date]])/3,0)</f>
        <v>Q3</v>
      </c>
      <c r="E1685" s="5">
        <f>MONTH(SalesDataTable[[#This Row],[Order Date]])</f>
        <v>8</v>
      </c>
      <c r="F1685" s="6" t="str">
        <f>TEXT(SalesDataTable[[#This Row],[Order Date]],"MMM")</f>
        <v>Aug</v>
      </c>
      <c r="G1685" s="5" t="s">
        <v>31</v>
      </c>
      <c r="H1685" s="5" t="s">
        <v>32</v>
      </c>
      <c r="I1685" s="5" t="s">
        <v>22</v>
      </c>
      <c r="J1685" s="5" t="s">
        <v>23</v>
      </c>
      <c r="K1685" s="5" t="s">
        <v>34</v>
      </c>
      <c r="L1685" s="5" t="s">
        <v>64</v>
      </c>
      <c r="M1685" s="7">
        <v>1</v>
      </c>
      <c r="N1685" s="8">
        <v>130.94</v>
      </c>
      <c r="O1685" s="8">
        <f>SalesDataTable[[#This Row],[Units Sold]]*SalesDataTable[[#This Row],[Unit Price]]</f>
        <v>130.94</v>
      </c>
      <c r="P1685" s="9">
        <v>0</v>
      </c>
      <c r="Q1685" s="21">
        <f>SalesDataTable[[#This Row],[Units Sold]]*SalesDataTable[[#This Row],[Unit Price]]*SalesDataTable[[#This Row],[Discount %]]</f>
        <v>0</v>
      </c>
      <c r="R1685" s="8">
        <v>66.06</v>
      </c>
      <c r="S1685" s="8">
        <f t="shared" si="104"/>
        <v>130.94</v>
      </c>
      <c r="T1685" s="8">
        <f t="shared" si="105"/>
        <v>66.06</v>
      </c>
      <c r="U1685" s="8">
        <f t="shared" si="106"/>
        <v>64.88</v>
      </c>
      <c r="V1685" s="10">
        <f t="shared" si="107"/>
        <v>0.49549411944402011</v>
      </c>
    </row>
    <row r="1686" spans="1:22" ht="15.6" x14ac:dyDescent="0.3">
      <c r="A1686" s="3">
        <v>4215</v>
      </c>
      <c r="B1686" s="4">
        <v>46253</v>
      </c>
      <c r="C1686" s="5">
        <f>YEAR(SalesDataTable[[#This Row],[Order Date]])</f>
        <v>2026</v>
      </c>
      <c r="D1686" s="6" t="str">
        <f>"Q"&amp;ROUNDUP(MONTH(SalesDataTable[[#This Row],[Order Date]])/3,0)</f>
        <v>Q3</v>
      </c>
      <c r="E1686" s="5">
        <f>MONTH(SalesDataTable[[#This Row],[Order Date]])</f>
        <v>8</v>
      </c>
      <c r="F1686" s="6" t="str">
        <f>TEXT(SalesDataTable[[#This Row],[Order Date]],"MMM")</f>
        <v>Aug</v>
      </c>
      <c r="G1686" s="5" t="s">
        <v>26</v>
      </c>
      <c r="H1686" s="5" t="s">
        <v>47</v>
      </c>
      <c r="I1686" s="5" t="s">
        <v>22</v>
      </c>
      <c r="J1686" s="5" t="s">
        <v>23</v>
      </c>
      <c r="K1686" s="5" t="s">
        <v>24</v>
      </c>
      <c r="L1686" s="5" t="s">
        <v>46</v>
      </c>
      <c r="M1686" s="7">
        <v>1</v>
      </c>
      <c r="N1686" s="8">
        <v>40.42</v>
      </c>
      <c r="O1686" s="8">
        <f>SalesDataTable[[#This Row],[Units Sold]]*SalesDataTable[[#This Row],[Unit Price]]</f>
        <v>40.42</v>
      </c>
      <c r="P1686" s="9">
        <v>0.05</v>
      </c>
      <c r="Q1686" s="21">
        <f>SalesDataTable[[#This Row],[Units Sold]]*SalesDataTable[[#This Row],[Unit Price]]*SalesDataTable[[#This Row],[Discount %]]</f>
        <v>2.0210000000000004</v>
      </c>
      <c r="R1686" s="8">
        <v>16.62</v>
      </c>
      <c r="S1686" s="8">
        <f t="shared" si="104"/>
        <v>38.399000000000001</v>
      </c>
      <c r="T1686" s="8">
        <f t="shared" si="105"/>
        <v>16.62</v>
      </c>
      <c r="U1686" s="8">
        <f t="shared" si="106"/>
        <v>21.779</v>
      </c>
      <c r="V1686" s="10">
        <f t="shared" si="107"/>
        <v>0.5671762285476184</v>
      </c>
    </row>
    <row r="1687" spans="1:22" ht="15.6" x14ac:dyDescent="0.3">
      <c r="A1687" s="3">
        <v>4563</v>
      </c>
      <c r="B1687" s="4">
        <v>46253</v>
      </c>
      <c r="C1687" s="5">
        <f>YEAR(SalesDataTable[[#This Row],[Order Date]])</f>
        <v>2026</v>
      </c>
      <c r="D1687" s="6" t="str">
        <f>"Q"&amp;ROUNDUP(MONTH(SalesDataTable[[#This Row],[Order Date]])/3,0)</f>
        <v>Q3</v>
      </c>
      <c r="E1687" s="5">
        <f>MONTH(SalesDataTable[[#This Row],[Order Date]])</f>
        <v>8</v>
      </c>
      <c r="F1687" s="6" t="str">
        <f>TEXT(SalesDataTable[[#This Row],[Order Date]],"MMM")</f>
        <v>Aug</v>
      </c>
      <c r="G1687" s="5" t="s">
        <v>26</v>
      </c>
      <c r="H1687" s="5" t="s">
        <v>61</v>
      </c>
      <c r="I1687" s="5" t="s">
        <v>48</v>
      </c>
      <c r="J1687" s="5" t="s">
        <v>23</v>
      </c>
      <c r="K1687" s="5" t="s">
        <v>43</v>
      </c>
      <c r="L1687" s="5" t="s">
        <v>44</v>
      </c>
      <c r="M1687" s="7">
        <v>1</v>
      </c>
      <c r="N1687" s="8">
        <v>338.45</v>
      </c>
      <c r="O1687" s="8">
        <f>SalesDataTable[[#This Row],[Units Sold]]*SalesDataTable[[#This Row],[Unit Price]]</f>
        <v>338.45</v>
      </c>
      <c r="P1687" s="9">
        <v>0.15</v>
      </c>
      <c r="Q1687" s="21">
        <f>SalesDataTable[[#This Row],[Units Sold]]*SalesDataTable[[#This Row],[Unit Price]]*SalesDataTable[[#This Row],[Discount %]]</f>
        <v>50.767499999999998</v>
      </c>
      <c r="R1687" s="8">
        <v>197.2</v>
      </c>
      <c r="S1687" s="8">
        <f t="shared" si="104"/>
        <v>287.6825</v>
      </c>
      <c r="T1687" s="8">
        <f t="shared" si="105"/>
        <v>197.2</v>
      </c>
      <c r="U1687" s="8">
        <f t="shared" si="106"/>
        <v>90.482500000000016</v>
      </c>
      <c r="V1687" s="10">
        <f t="shared" si="107"/>
        <v>0.31452208598020392</v>
      </c>
    </row>
    <row r="1688" spans="1:22" ht="15.6" x14ac:dyDescent="0.3">
      <c r="A1688" s="3">
        <v>4775</v>
      </c>
      <c r="B1688" s="4">
        <v>46253</v>
      </c>
      <c r="C1688" s="5">
        <f>YEAR(SalesDataTable[[#This Row],[Order Date]])</f>
        <v>2026</v>
      </c>
      <c r="D1688" s="6" t="str">
        <f>"Q"&amp;ROUNDUP(MONTH(SalesDataTable[[#This Row],[Order Date]])/3,0)</f>
        <v>Q3</v>
      </c>
      <c r="E1688" s="5">
        <f>MONTH(SalesDataTable[[#This Row],[Order Date]])</f>
        <v>8</v>
      </c>
      <c r="F1688" s="6" t="str">
        <f>TEXT(SalesDataTable[[#This Row],[Order Date]],"MMM")</f>
        <v>Aug</v>
      </c>
      <c r="G1688" s="5" t="s">
        <v>31</v>
      </c>
      <c r="H1688" s="5" t="s">
        <v>59</v>
      </c>
      <c r="I1688" s="5" t="s">
        <v>48</v>
      </c>
      <c r="J1688" s="5" t="s">
        <v>23</v>
      </c>
      <c r="K1688" s="5" t="s">
        <v>24</v>
      </c>
      <c r="L1688" s="5" t="s">
        <v>50</v>
      </c>
      <c r="M1688" s="7">
        <v>1</v>
      </c>
      <c r="N1688" s="8">
        <v>103.92</v>
      </c>
      <c r="O1688" s="8">
        <f>SalesDataTable[[#This Row],[Units Sold]]*SalesDataTable[[#This Row],[Unit Price]]</f>
        <v>103.92</v>
      </c>
      <c r="P1688" s="9">
        <v>0.05</v>
      </c>
      <c r="Q1688" s="21">
        <f>SalesDataTable[[#This Row],[Units Sold]]*SalesDataTable[[#This Row],[Unit Price]]*SalesDataTable[[#This Row],[Discount %]]</f>
        <v>5.1960000000000006</v>
      </c>
      <c r="R1688" s="8">
        <v>50.71</v>
      </c>
      <c r="S1688" s="8">
        <f t="shared" si="104"/>
        <v>98.724000000000004</v>
      </c>
      <c r="T1688" s="8">
        <f t="shared" si="105"/>
        <v>50.71</v>
      </c>
      <c r="U1688" s="8">
        <f t="shared" si="106"/>
        <v>48.014000000000003</v>
      </c>
      <c r="V1688" s="10">
        <f t="shared" si="107"/>
        <v>0.48634577205137558</v>
      </c>
    </row>
    <row r="1689" spans="1:22" ht="15.6" x14ac:dyDescent="0.3">
      <c r="A1689" s="3">
        <v>247</v>
      </c>
      <c r="B1689" s="4">
        <v>46254</v>
      </c>
      <c r="C1689" s="5">
        <f>YEAR(SalesDataTable[[#This Row],[Order Date]])</f>
        <v>2026</v>
      </c>
      <c r="D1689" s="6" t="str">
        <f>"Q"&amp;ROUNDUP(MONTH(SalesDataTable[[#This Row],[Order Date]])/3,0)</f>
        <v>Q3</v>
      </c>
      <c r="E1689" s="5">
        <f>MONTH(SalesDataTable[[#This Row],[Order Date]])</f>
        <v>8</v>
      </c>
      <c r="F1689" s="6" t="str">
        <f>TEXT(SalesDataTable[[#This Row],[Order Date]],"MMM")</f>
        <v>Aug</v>
      </c>
      <c r="G1689" s="5" t="s">
        <v>20</v>
      </c>
      <c r="H1689" s="5" t="s">
        <v>56</v>
      </c>
      <c r="I1689" s="5" t="s">
        <v>22</v>
      </c>
      <c r="J1689" s="5" t="s">
        <v>33</v>
      </c>
      <c r="K1689" s="5" t="s">
        <v>24</v>
      </c>
      <c r="L1689" s="5" t="s">
        <v>42</v>
      </c>
      <c r="M1689" s="7">
        <v>6</v>
      </c>
      <c r="N1689" s="8">
        <v>51.67</v>
      </c>
      <c r="O1689" s="8">
        <f>SalesDataTable[[#This Row],[Units Sold]]*SalesDataTable[[#This Row],[Unit Price]]</f>
        <v>310.02</v>
      </c>
      <c r="P1689" s="9">
        <v>0.1</v>
      </c>
      <c r="Q1689" s="21">
        <f>SalesDataTable[[#This Row],[Units Sold]]*SalesDataTable[[#This Row],[Unit Price]]*SalesDataTable[[#This Row],[Discount %]]</f>
        <v>31.001999999999999</v>
      </c>
      <c r="R1689" s="8">
        <v>23.1</v>
      </c>
      <c r="S1689" s="8">
        <f t="shared" si="104"/>
        <v>279.01799999999997</v>
      </c>
      <c r="T1689" s="8">
        <f t="shared" si="105"/>
        <v>138.60000000000002</v>
      </c>
      <c r="U1689" s="8">
        <f t="shared" si="106"/>
        <v>140.41799999999995</v>
      </c>
      <c r="V1689" s="10">
        <f t="shared" si="107"/>
        <v>0.50325785433197845</v>
      </c>
    </row>
    <row r="1690" spans="1:22" ht="15.6" x14ac:dyDescent="0.3">
      <c r="A1690" s="3">
        <v>827</v>
      </c>
      <c r="B1690" s="4">
        <v>46254</v>
      </c>
      <c r="C1690" s="5">
        <f>YEAR(SalesDataTable[[#This Row],[Order Date]])</f>
        <v>2026</v>
      </c>
      <c r="D1690" s="6" t="str">
        <f>"Q"&amp;ROUNDUP(MONTH(SalesDataTable[[#This Row],[Order Date]])/3,0)</f>
        <v>Q3</v>
      </c>
      <c r="E1690" s="5">
        <f>MONTH(SalesDataTable[[#This Row],[Order Date]])</f>
        <v>8</v>
      </c>
      <c r="F1690" s="6" t="str">
        <f>TEXT(SalesDataTable[[#This Row],[Order Date]],"MMM")</f>
        <v>Aug</v>
      </c>
      <c r="G1690" s="5" t="s">
        <v>26</v>
      </c>
      <c r="H1690" s="5" t="s">
        <v>63</v>
      </c>
      <c r="I1690" s="5" t="s">
        <v>28</v>
      </c>
      <c r="J1690" s="5" t="s">
        <v>23</v>
      </c>
      <c r="K1690" s="5" t="s">
        <v>34</v>
      </c>
      <c r="L1690" s="5" t="s">
        <v>68</v>
      </c>
      <c r="M1690" s="7">
        <v>4</v>
      </c>
      <c r="N1690" s="8">
        <v>166.02</v>
      </c>
      <c r="O1690" s="8">
        <f>SalesDataTable[[#This Row],[Units Sold]]*SalesDataTable[[#This Row],[Unit Price]]</f>
        <v>664.08</v>
      </c>
      <c r="P1690" s="9">
        <v>0.1</v>
      </c>
      <c r="Q1690" s="21">
        <f>SalesDataTable[[#This Row],[Units Sold]]*SalesDataTable[[#This Row],[Unit Price]]*SalesDataTable[[#This Row],[Discount %]]</f>
        <v>66.408000000000001</v>
      </c>
      <c r="R1690" s="8">
        <v>87.99</v>
      </c>
      <c r="S1690" s="8">
        <f t="shared" si="104"/>
        <v>597.67200000000003</v>
      </c>
      <c r="T1690" s="8">
        <f t="shared" si="105"/>
        <v>351.96</v>
      </c>
      <c r="U1690" s="8">
        <f t="shared" si="106"/>
        <v>245.71200000000005</v>
      </c>
      <c r="V1690" s="10">
        <f t="shared" si="107"/>
        <v>0.4111151266915633</v>
      </c>
    </row>
    <row r="1691" spans="1:22" ht="15.6" x14ac:dyDescent="0.3">
      <c r="A1691" s="3">
        <v>1156</v>
      </c>
      <c r="B1691" s="4">
        <v>46254</v>
      </c>
      <c r="C1691" s="5">
        <f>YEAR(SalesDataTable[[#This Row],[Order Date]])</f>
        <v>2026</v>
      </c>
      <c r="D1691" s="6" t="str">
        <f>"Q"&amp;ROUNDUP(MONTH(SalesDataTable[[#This Row],[Order Date]])/3,0)</f>
        <v>Q3</v>
      </c>
      <c r="E1691" s="5">
        <f>MONTH(SalesDataTable[[#This Row],[Order Date]])</f>
        <v>8</v>
      </c>
      <c r="F1691" s="6" t="str">
        <f>TEXT(SalesDataTable[[#This Row],[Order Date]],"MMM")</f>
        <v>Aug</v>
      </c>
      <c r="G1691" s="5" t="s">
        <v>31</v>
      </c>
      <c r="H1691" s="5" t="s">
        <v>45</v>
      </c>
      <c r="I1691" s="5" t="s">
        <v>39</v>
      </c>
      <c r="J1691" s="5" t="s">
        <v>33</v>
      </c>
      <c r="K1691" s="5" t="s">
        <v>24</v>
      </c>
      <c r="L1691" s="5" t="s">
        <v>42</v>
      </c>
      <c r="M1691" s="7">
        <v>2</v>
      </c>
      <c r="N1691" s="8">
        <v>50.59</v>
      </c>
      <c r="O1691" s="8">
        <f>SalesDataTable[[#This Row],[Units Sold]]*SalesDataTable[[#This Row],[Unit Price]]</f>
        <v>101.18</v>
      </c>
      <c r="P1691" s="9">
        <v>0.1</v>
      </c>
      <c r="Q1691" s="21">
        <f>SalesDataTable[[#This Row],[Units Sold]]*SalesDataTable[[#This Row],[Unit Price]]*SalesDataTable[[#This Row],[Discount %]]</f>
        <v>10.118000000000002</v>
      </c>
      <c r="R1691" s="8">
        <v>22.68</v>
      </c>
      <c r="S1691" s="8">
        <f t="shared" si="104"/>
        <v>91.062000000000012</v>
      </c>
      <c r="T1691" s="8">
        <f t="shared" si="105"/>
        <v>45.36</v>
      </c>
      <c r="U1691" s="8">
        <f t="shared" si="106"/>
        <v>45.702000000000012</v>
      </c>
      <c r="V1691" s="10">
        <f t="shared" si="107"/>
        <v>0.5018778414706464</v>
      </c>
    </row>
    <row r="1692" spans="1:22" ht="15.6" x14ac:dyDescent="0.3">
      <c r="A1692" s="3">
        <v>1543</v>
      </c>
      <c r="B1692" s="4">
        <v>46254</v>
      </c>
      <c r="C1692" s="5">
        <f>YEAR(SalesDataTable[[#This Row],[Order Date]])</f>
        <v>2026</v>
      </c>
      <c r="D1692" s="6" t="str">
        <f>"Q"&amp;ROUNDUP(MONTH(SalesDataTable[[#This Row],[Order Date]])/3,0)</f>
        <v>Q3</v>
      </c>
      <c r="E1692" s="5">
        <f>MONTH(SalesDataTable[[#This Row],[Order Date]])</f>
        <v>8</v>
      </c>
      <c r="F1692" s="6" t="str">
        <f>TEXT(SalesDataTable[[#This Row],[Order Date]],"MMM")</f>
        <v>Aug</v>
      </c>
      <c r="G1692" s="5" t="s">
        <v>40</v>
      </c>
      <c r="H1692" s="5" t="s">
        <v>51</v>
      </c>
      <c r="I1692" s="5" t="s">
        <v>39</v>
      </c>
      <c r="J1692" s="5" t="s">
        <v>23</v>
      </c>
      <c r="K1692" s="5" t="s">
        <v>29</v>
      </c>
      <c r="L1692" s="5" t="s">
        <v>57</v>
      </c>
      <c r="M1692" s="7">
        <v>1</v>
      </c>
      <c r="N1692" s="8">
        <v>155.83000000000001</v>
      </c>
      <c r="O1692" s="8">
        <f>SalesDataTable[[#This Row],[Units Sold]]*SalesDataTable[[#This Row],[Unit Price]]</f>
        <v>155.83000000000001</v>
      </c>
      <c r="P1692" s="9">
        <v>0</v>
      </c>
      <c r="Q1692" s="21">
        <f>SalesDataTable[[#This Row],[Units Sold]]*SalesDataTable[[#This Row],[Unit Price]]*SalesDataTable[[#This Row],[Discount %]]</f>
        <v>0</v>
      </c>
      <c r="R1692" s="8">
        <v>77.260000000000005</v>
      </c>
      <c r="S1692" s="8">
        <f t="shared" si="104"/>
        <v>155.83000000000001</v>
      </c>
      <c r="T1692" s="8">
        <f t="shared" si="105"/>
        <v>77.260000000000005</v>
      </c>
      <c r="U1692" s="8">
        <f t="shared" si="106"/>
        <v>78.570000000000007</v>
      </c>
      <c r="V1692" s="10">
        <f t="shared" si="107"/>
        <v>0.50420329846627732</v>
      </c>
    </row>
    <row r="1693" spans="1:22" ht="15.6" x14ac:dyDescent="0.3">
      <c r="A1693" s="3">
        <v>2613</v>
      </c>
      <c r="B1693" s="4">
        <v>46254</v>
      </c>
      <c r="C1693" s="5">
        <f>YEAR(SalesDataTable[[#This Row],[Order Date]])</f>
        <v>2026</v>
      </c>
      <c r="D1693" s="6" t="str">
        <f>"Q"&amp;ROUNDUP(MONTH(SalesDataTable[[#This Row],[Order Date]])/3,0)</f>
        <v>Q3</v>
      </c>
      <c r="E1693" s="5">
        <f>MONTH(SalesDataTable[[#This Row],[Order Date]])</f>
        <v>8</v>
      </c>
      <c r="F1693" s="6" t="str">
        <f>TEXT(SalesDataTable[[#This Row],[Order Date]],"MMM")</f>
        <v>Aug</v>
      </c>
      <c r="G1693" s="5" t="s">
        <v>40</v>
      </c>
      <c r="H1693" s="5" t="s">
        <v>41</v>
      </c>
      <c r="I1693" s="5" t="s">
        <v>22</v>
      </c>
      <c r="J1693" s="5" t="s">
        <v>33</v>
      </c>
      <c r="K1693" s="5" t="s">
        <v>54</v>
      </c>
      <c r="L1693" s="5" t="s">
        <v>62</v>
      </c>
      <c r="M1693" s="7">
        <v>1</v>
      </c>
      <c r="N1693" s="8">
        <v>36.380000000000003</v>
      </c>
      <c r="O1693" s="8">
        <f>SalesDataTable[[#This Row],[Units Sold]]*SalesDataTable[[#This Row],[Unit Price]]</f>
        <v>36.380000000000003</v>
      </c>
      <c r="P1693" s="9">
        <v>0.05</v>
      </c>
      <c r="Q1693" s="21">
        <f>SalesDataTable[[#This Row],[Units Sold]]*SalesDataTable[[#This Row],[Unit Price]]*SalesDataTable[[#This Row],[Discount %]]</f>
        <v>1.8190000000000002</v>
      </c>
      <c r="R1693" s="8">
        <v>14.2</v>
      </c>
      <c r="S1693" s="8">
        <f t="shared" si="104"/>
        <v>34.561</v>
      </c>
      <c r="T1693" s="8">
        <f t="shared" si="105"/>
        <v>14.2</v>
      </c>
      <c r="U1693" s="8">
        <f t="shared" si="106"/>
        <v>20.361000000000001</v>
      </c>
      <c r="V1693" s="10">
        <f t="shared" si="107"/>
        <v>0.58913225890454557</v>
      </c>
    </row>
    <row r="1694" spans="1:22" ht="15.6" x14ac:dyDescent="0.3">
      <c r="A1694" s="3">
        <v>3002</v>
      </c>
      <c r="B1694" s="4">
        <v>46254</v>
      </c>
      <c r="C1694" s="5">
        <f>YEAR(SalesDataTable[[#This Row],[Order Date]])</f>
        <v>2026</v>
      </c>
      <c r="D1694" s="6" t="str">
        <f>"Q"&amp;ROUNDUP(MONTH(SalesDataTable[[#This Row],[Order Date]])/3,0)</f>
        <v>Q3</v>
      </c>
      <c r="E1694" s="5">
        <f>MONTH(SalesDataTable[[#This Row],[Order Date]])</f>
        <v>8</v>
      </c>
      <c r="F1694" s="6" t="str">
        <f>TEXT(SalesDataTable[[#This Row],[Order Date]],"MMM")</f>
        <v>Aug</v>
      </c>
      <c r="G1694" s="5" t="s">
        <v>26</v>
      </c>
      <c r="H1694" s="5" t="s">
        <v>63</v>
      </c>
      <c r="I1694" s="5" t="s">
        <v>39</v>
      </c>
      <c r="J1694" s="5" t="s">
        <v>33</v>
      </c>
      <c r="K1694" s="5" t="s">
        <v>43</v>
      </c>
      <c r="L1694" s="5" t="s">
        <v>71</v>
      </c>
      <c r="M1694" s="7">
        <v>2</v>
      </c>
      <c r="N1694" s="8">
        <v>124.09</v>
      </c>
      <c r="O1694" s="8">
        <f>SalesDataTable[[#This Row],[Units Sold]]*SalesDataTable[[#This Row],[Unit Price]]</f>
        <v>248.18</v>
      </c>
      <c r="P1694" s="9">
        <v>0</v>
      </c>
      <c r="Q1694" s="21">
        <f>SalesDataTable[[#This Row],[Units Sold]]*SalesDataTable[[#This Row],[Unit Price]]*SalesDataTable[[#This Row],[Discount %]]</f>
        <v>0</v>
      </c>
      <c r="R1694" s="8">
        <v>60.39</v>
      </c>
      <c r="S1694" s="8">
        <f t="shared" si="104"/>
        <v>248.18</v>
      </c>
      <c r="T1694" s="8">
        <f t="shared" si="105"/>
        <v>120.78</v>
      </c>
      <c r="U1694" s="8">
        <f t="shared" si="106"/>
        <v>127.4</v>
      </c>
      <c r="V1694" s="10">
        <f t="shared" si="107"/>
        <v>0.513337094044645</v>
      </c>
    </row>
    <row r="1695" spans="1:22" ht="15.6" x14ac:dyDescent="0.3">
      <c r="A1695" s="3">
        <v>3103</v>
      </c>
      <c r="B1695" s="4">
        <v>46254</v>
      </c>
      <c r="C1695" s="5">
        <f>YEAR(SalesDataTable[[#This Row],[Order Date]])</f>
        <v>2026</v>
      </c>
      <c r="D1695" s="6" t="str">
        <f>"Q"&amp;ROUNDUP(MONTH(SalesDataTable[[#This Row],[Order Date]])/3,0)</f>
        <v>Q3</v>
      </c>
      <c r="E1695" s="5">
        <f>MONTH(SalesDataTable[[#This Row],[Order Date]])</f>
        <v>8</v>
      </c>
      <c r="F1695" s="6" t="str">
        <f>TEXT(SalesDataTable[[#This Row],[Order Date]],"MMM")</f>
        <v>Aug</v>
      </c>
      <c r="G1695" s="5" t="s">
        <v>40</v>
      </c>
      <c r="H1695" s="5" t="s">
        <v>53</v>
      </c>
      <c r="I1695" s="5" t="s">
        <v>22</v>
      </c>
      <c r="J1695" s="5" t="s">
        <v>33</v>
      </c>
      <c r="K1695" s="5" t="s">
        <v>29</v>
      </c>
      <c r="L1695" s="5" t="s">
        <v>37</v>
      </c>
      <c r="M1695" s="7">
        <v>1</v>
      </c>
      <c r="N1695" s="8">
        <v>141.97999999999999</v>
      </c>
      <c r="O1695" s="8">
        <f>SalesDataTable[[#This Row],[Units Sold]]*SalesDataTable[[#This Row],[Unit Price]]</f>
        <v>141.97999999999999</v>
      </c>
      <c r="P1695" s="9">
        <v>0.05</v>
      </c>
      <c r="Q1695" s="21">
        <f>SalesDataTable[[#This Row],[Units Sold]]*SalesDataTable[[#This Row],[Unit Price]]*SalesDataTable[[#This Row],[Discount %]]</f>
        <v>7.0990000000000002</v>
      </c>
      <c r="R1695" s="8">
        <v>79.510000000000005</v>
      </c>
      <c r="S1695" s="8">
        <f t="shared" si="104"/>
        <v>134.88099999999997</v>
      </c>
      <c r="T1695" s="8">
        <f t="shared" si="105"/>
        <v>79.510000000000005</v>
      </c>
      <c r="U1695" s="8">
        <f t="shared" si="106"/>
        <v>55.370999999999967</v>
      </c>
      <c r="V1695" s="10">
        <f t="shared" si="107"/>
        <v>0.41051741905828082</v>
      </c>
    </row>
    <row r="1696" spans="1:22" ht="15.6" x14ac:dyDescent="0.3">
      <c r="A1696" s="3">
        <v>3234</v>
      </c>
      <c r="B1696" s="4">
        <v>46254</v>
      </c>
      <c r="C1696" s="5">
        <f>YEAR(SalesDataTable[[#This Row],[Order Date]])</f>
        <v>2026</v>
      </c>
      <c r="D1696" s="6" t="str">
        <f>"Q"&amp;ROUNDUP(MONTH(SalesDataTable[[#This Row],[Order Date]])/3,0)</f>
        <v>Q3</v>
      </c>
      <c r="E1696" s="5">
        <f>MONTH(SalesDataTable[[#This Row],[Order Date]])</f>
        <v>8</v>
      </c>
      <c r="F1696" s="6" t="str">
        <f>TEXT(SalesDataTable[[#This Row],[Order Date]],"MMM")</f>
        <v>Aug</v>
      </c>
      <c r="G1696" s="5" t="s">
        <v>40</v>
      </c>
      <c r="H1696" s="5" t="s">
        <v>67</v>
      </c>
      <c r="I1696" s="5" t="s">
        <v>39</v>
      </c>
      <c r="J1696" s="5" t="s">
        <v>33</v>
      </c>
      <c r="K1696" s="5" t="s">
        <v>43</v>
      </c>
      <c r="L1696" s="5" t="s">
        <v>71</v>
      </c>
      <c r="M1696" s="7">
        <v>5</v>
      </c>
      <c r="N1696" s="8">
        <v>121.93</v>
      </c>
      <c r="O1696" s="8">
        <f>SalesDataTable[[#This Row],[Units Sold]]*SalesDataTable[[#This Row],[Unit Price]]</f>
        <v>609.65000000000009</v>
      </c>
      <c r="P1696" s="9">
        <v>0.15</v>
      </c>
      <c r="Q1696" s="21">
        <f>SalesDataTable[[#This Row],[Units Sold]]*SalesDataTable[[#This Row],[Unit Price]]*SalesDataTable[[#This Row],[Discount %]]</f>
        <v>91.447500000000005</v>
      </c>
      <c r="R1696" s="8">
        <v>62.28</v>
      </c>
      <c r="S1696" s="8">
        <f t="shared" si="104"/>
        <v>518.2025000000001</v>
      </c>
      <c r="T1696" s="8">
        <f t="shared" si="105"/>
        <v>311.39999999999998</v>
      </c>
      <c r="U1696" s="8">
        <f t="shared" si="106"/>
        <v>206.80250000000012</v>
      </c>
      <c r="V1696" s="10">
        <f t="shared" si="107"/>
        <v>0.39907661580173792</v>
      </c>
    </row>
    <row r="1697" spans="1:22" ht="15.6" x14ac:dyDescent="0.3">
      <c r="A1697" s="3">
        <v>3281</v>
      </c>
      <c r="B1697" s="4">
        <v>46254</v>
      </c>
      <c r="C1697" s="5">
        <f>YEAR(SalesDataTable[[#This Row],[Order Date]])</f>
        <v>2026</v>
      </c>
      <c r="D1697" s="6" t="str">
        <f>"Q"&amp;ROUNDUP(MONTH(SalesDataTable[[#This Row],[Order Date]])/3,0)</f>
        <v>Q3</v>
      </c>
      <c r="E1697" s="5">
        <f>MONTH(SalesDataTable[[#This Row],[Order Date]])</f>
        <v>8</v>
      </c>
      <c r="F1697" s="6" t="str">
        <f>TEXT(SalesDataTable[[#This Row],[Order Date]],"MMM")</f>
        <v>Aug</v>
      </c>
      <c r="G1697" s="5" t="s">
        <v>40</v>
      </c>
      <c r="H1697" s="5" t="s">
        <v>41</v>
      </c>
      <c r="I1697" s="5" t="s">
        <v>22</v>
      </c>
      <c r="J1697" s="5" t="s">
        <v>33</v>
      </c>
      <c r="K1697" s="5" t="s">
        <v>34</v>
      </c>
      <c r="L1697" s="5" t="s">
        <v>35</v>
      </c>
      <c r="M1697" s="7">
        <v>1</v>
      </c>
      <c r="N1697" s="8">
        <v>35.58</v>
      </c>
      <c r="O1697" s="8">
        <f>SalesDataTable[[#This Row],[Units Sold]]*SalesDataTable[[#This Row],[Unit Price]]</f>
        <v>35.58</v>
      </c>
      <c r="P1697" s="9">
        <v>0.15</v>
      </c>
      <c r="Q1697" s="21">
        <f>SalesDataTable[[#This Row],[Units Sold]]*SalesDataTable[[#This Row],[Unit Price]]*SalesDataTable[[#This Row],[Discount %]]</f>
        <v>5.3369999999999997</v>
      </c>
      <c r="R1697" s="8">
        <v>13.94</v>
      </c>
      <c r="S1697" s="8">
        <f t="shared" si="104"/>
        <v>30.242999999999999</v>
      </c>
      <c r="T1697" s="8">
        <f t="shared" si="105"/>
        <v>13.94</v>
      </c>
      <c r="U1697" s="8">
        <f t="shared" si="106"/>
        <v>16.302999999999997</v>
      </c>
      <c r="V1697" s="10">
        <f t="shared" si="107"/>
        <v>0.53906689151208542</v>
      </c>
    </row>
    <row r="1698" spans="1:22" ht="15.6" x14ac:dyDescent="0.3">
      <c r="A1698" s="3">
        <v>3870</v>
      </c>
      <c r="B1698" s="4">
        <v>46254</v>
      </c>
      <c r="C1698" s="5">
        <f>YEAR(SalesDataTable[[#This Row],[Order Date]])</f>
        <v>2026</v>
      </c>
      <c r="D1698" s="6" t="str">
        <f>"Q"&amp;ROUNDUP(MONTH(SalesDataTable[[#This Row],[Order Date]])/3,0)</f>
        <v>Q3</v>
      </c>
      <c r="E1698" s="5">
        <f>MONTH(SalesDataTable[[#This Row],[Order Date]])</f>
        <v>8</v>
      </c>
      <c r="F1698" s="6" t="str">
        <f>TEXT(SalesDataTable[[#This Row],[Order Date]],"MMM")</f>
        <v>Aug</v>
      </c>
      <c r="G1698" s="5" t="s">
        <v>31</v>
      </c>
      <c r="H1698" s="5" t="s">
        <v>45</v>
      </c>
      <c r="I1698" s="5" t="s">
        <v>48</v>
      </c>
      <c r="J1698" s="5" t="s">
        <v>23</v>
      </c>
      <c r="K1698" s="5" t="s">
        <v>29</v>
      </c>
      <c r="L1698" s="5" t="s">
        <v>57</v>
      </c>
      <c r="M1698" s="7">
        <v>1</v>
      </c>
      <c r="N1698" s="8">
        <v>157.84</v>
      </c>
      <c r="O1698" s="8">
        <f>SalesDataTable[[#This Row],[Units Sold]]*SalesDataTable[[#This Row],[Unit Price]]</f>
        <v>157.84</v>
      </c>
      <c r="P1698" s="9">
        <v>0</v>
      </c>
      <c r="Q1698" s="21">
        <f>SalesDataTable[[#This Row],[Units Sold]]*SalesDataTable[[#This Row],[Unit Price]]*SalesDataTable[[#This Row],[Discount %]]</f>
        <v>0</v>
      </c>
      <c r="R1698" s="8">
        <v>77.87</v>
      </c>
      <c r="S1698" s="8">
        <f t="shared" si="104"/>
        <v>157.84</v>
      </c>
      <c r="T1698" s="8">
        <f t="shared" si="105"/>
        <v>77.87</v>
      </c>
      <c r="U1698" s="8">
        <f t="shared" si="106"/>
        <v>79.97</v>
      </c>
      <c r="V1698" s="10">
        <f t="shared" si="107"/>
        <v>0.50665230613279266</v>
      </c>
    </row>
    <row r="1699" spans="1:22" ht="15.6" x14ac:dyDescent="0.3">
      <c r="A1699" s="3">
        <v>3938</v>
      </c>
      <c r="B1699" s="4">
        <v>46254</v>
      </c>
      <c r="C1699" s="5">
        <f>YEAR(SalesDataTable[[#This Row],[Order Date]])</f>
        <v>2026</v>
      </c>
      <c r="D1699" s="6" t="str">
        <f>"Q"&amp;ROUNDUP(MONTH(SalesDataTable[[#This Row],[Order Date]])/3,0)</f>
        <v>Q3</v>
      </c>
      <c r="E1699" s="5">
        <f>MONTH(SalesDataTable[[#This Row],[Order Date]])</f>
        <v>8</v>
      </c>
      <c r="F1699" s="6" t="str">
        <f>TEXT(SalesDataTable[[#This Row],[Order Date]],"MMM")</f>
        <v>Aug</v>
      </c>
      <c r="G1699" s="5" t="s">
        <v>26</v>
      </c>
      <c r="H1699" s="5" t="s">
        <v>63</v>
      </c>
      <c r="I1699" s="5" t="s">
        <v>22</v>
      </c>
      <c r="J1699" s="5" t="s">
        <v>33</v>
      </c>
      <c r="K1699" s="5" t="s">
        <v>43</v>
      </c>
      <c r="L1699" s="5" t="s">
        <v>44</v>
      </c>
      <c r="M1699" s="7">
        <v>1</v>
      </c>
      <c r="N1699" s="8">
        <v>336.35</v>
      </c>
      <c r="O1699" s="8">
        <f>SalesDataTable[[#This Row],[Units Sold]]*SalesDataTable[[#This Row],[Unit Price]]</f>
        <v>336.35</v>
      </c>
      <c r="P1699" s="9">
        <v>0</v>
      </c>
      <c r="Q1699" s="21">
        <f>SalesDataTable[[#This Row],[Units Sold]]*SalesDataTable[[#This Row],[Unit Price]]*SalesDataTable[[#This Row],[Discount %]]</f>
        <v>0</v>
      </c>
      <c r="R1699" s="8">
        <v>195.07</v>
      </c>
      <c r="S1699" s="8">
        <f t="shared" si="104"/>
        <v>336.35</v>
      </c>
      <c r="T1699" s="8">
        <f t="shared" si="105"/>
        <v>195.07</v>
      </c>
      <c r="U1699" s="8">
        <f t="shared" si="106"/>
        <v>141.28000000000003</v>
      </c>
      <c r="V1699" s="10">
        <f t="shared" si="107"/>
        <v>0.42003865021554931</v>
      </c>
    </row>
    <row r="1700" spans="1:22" ht="15.6" x14ac:dyDescent="0.3">
      <c r="A1700" s="3">
        <v>4237</v>
      </c>
      <c r="B1700" s="4">
        <v>46254</v>
      </c>
      <c r="C1700" s="5">
        <f>YEAR(SalesDataTable[[#This Row],[Order Date]])</f>
        <v>2026</v>
      </c>
      <c r="D1700" s="6" t="str">
        <f>"Q"&amp;ROUNDUP(MONTH(SalesDataTable[[#This Row],[Order Date]])/3,0)</f>
        <v>Q3</v>
      </c>
      <c r="E1700" s="5">
        <f>MONTH(SalesDataTable[[#This Row],[Order Date]])</f>
        <v>8</v>
      </c>
      <c r="F1700" s="6" t="str">
        <f>TEXT(SalesDataTable[[#This Row],[Order Date]],"MMM")</f>
        <v>Aug</v>
      </c>
      <c r="G1700" s="5" t="s">
        <v>40</v>
      </c>
      <c r="H1700" s="5" t="s">
        <v>67</v>
      </c>
      <c r="I1700" s="5" t="s">
        <v>28</v>
      </c>
      <c r="J1700" s="5" t="s">
        <v>23</v>
      </c>
      <c r="K1700" s="5" t="s">
        <v>29</v>
      </c>
      <c r="L1700" s="5" t="s">
        <v>57</v>
      </c>
      <c r="M1700" s="7">
        <v>3</v>
      </c>
      <c r="N1700" s="8">
        <v>153.03</v>
      </c>
      <c r="O1700" s="8">
        <f>SalesDataTable[[#This Row],[Units Sold]]*SalesDataTable[[#This Row],[Unit Price]]</f>
        <v>459.09000000000003</v>
      </c>
      <c r="P1700" s="9">
        <v>0.15</v>
      </c>
      <c r="Q1700" s="21">
        <f>SalesDataTable[[#This Row],[Units Sold]]*SalesDataTable[[#This Row],[Unit Price]]*SalesDataTable[[#This Row],[Discount %]]</f>
        <v>68.863500000000002</v>
      </c>
      <c r="R1700" s="8">
        <v>78.239999999999995</v>
      </c>
      <c r="S1700" s="8">
        <f t="shared" si="104"/>
        <v>390.22650000000004</v>
      </c>
      <c r="T1700" s="8">
        <f t="shared" si="105"/>
        <v>234.71999999999997</v>
      </c>
      <c r="U1700" s="8">
        <f t="shared" si="106"/>
        <v>155.50650000000007</v>
      </c>
      <c r="V1700" s="10">
        <f t="shared" si="107"/>
        <v>0.39850317700104954</v>
      </c>
    </row>
    <row r="1701" spans="1:22" ht="15.6" x14ac:dyDescent="0.3">
      <c r="A1701" s="3">
        <v>4970</v>
      </c>
      <c r="B1701" s="4">
        <v>46254</v>
      </c>
      <c r="C1701" s="5">
        <f>YEAR(SalesDataTable[[#This Row],[Order Date]])</f>
        <v>2026</v>
      </c>
      <c r="D1701" s="6" t="str">
        <f>"Q"&amp;ROUNDUP(MONTH(SalesDataTable[[#This Row],[Order Date]])/3,0)</f>
        <v>Q3</v>
      </c>
      <c r="E1701" s="5">
        <f>MONTH(SalesDataTable[[#This Row],[Order Date]])</f>
        <v>8</v>
      </c>
      <c r="F1701" s="6" t="str">
        <f>TEXT(SalesDataTable[[#This Row],[Order Date]],"MMM")</f>
        <v>Aug</v>
      </c>
      <c r="G1701" s="5" t="s">
        <v>26</v>
      </c>
      <c r="H1701" s="5" t="s">
        <v>69</v>
      </c>
      <c r="I1701" s="5" t="s">
        <v>22</v>
      </c>
      <c r="J1701" s="5" t="s">
        <v>23</v>
      </c>
      <c r="K1701" s="5" t="s">
        <v>24</v>
      </c>
      <c r="L1701" s="5" t="s">
        <v>50</v>
      </c>
      <c r="M1701" s="7">
        <v>2</v>
      </c>
      <c r="N1701" s="8">
        <v>105.01</v>
      </c>
      <c r="O1701" s="8">
        <f>SalesDataTable[[#This Row],[Units Sold]]*SalesDataTable[[#This Row],[Unit Price]]</f>
        <v>210.02</v>
      </c>
      <c r="P1701" s="9">
        <v>0.15</v>
      </c>
      <c r="Q1701" s="21">
        <f>SalesDataTable[[#This Row],[Units Sold]]*SalesDataTable[[#This Row],[Unit Price]]*SalesDataTable[[#This Row],[Discount %]]</f>
        <v>31.503</v>
      </c>
      <c r="R1701" s="8">
        <v>50.56</v>
      </c>
      <c r="S1701" s="8">
        <f t="shared" si="104"/>
        <v>178.517</v>
      </c>
      <c r="T1701" s="8">
        <f t="shared" si="105"/>
        <v>101.12</v>
      </c>
      <c r="U1701" s="8">
        <f t="shared" si="106"/>
        <v>77.396999999999991</v>
      </c>
      <c r="V1701" s="10">
        <f t="shared" si="107"/>
        <v>0.43355534766996978</v>
      </c>
    </row>
    <row r="1702" spans="1:22" ht="15.6" x14ac:dyDescent="0.3">
      <c r="A1702" s="3">
        <v>515</v>
      </c>
      <c r="B1702" s="4">
        <v>46255</v>
      </c>
      <c r="C1702" s="5">
        <f>YEAR(SalesDataTable[[#This Row],[Order Date]])</f>
        <v>2026</v>
      </c>
      <c r="D1702" s="6" t="str">
        <f>"Q"&amp;ROUNDUP(MONTH(SalesDataTable[[#This Row],[Order Date]])/3,0)</f>
        <v>Q3</v>
      </c>
      <c r="E1702" s="5">
        <f>MONTH(SalesDataTable[[#This Row],[Order Date]])</f>
        <v>8</v>
      </c>
      <c r="F1702" s="6" t="str">
        <f>TEXT(SalesDataTable[[#This Row],[Order Date]],"MMM")</f>
        <v>Aug</v>
      </c>
      <c r="G1702" s="5" t="s">
        <v>20</v>
      </c>
      <c r="H1702" s="5" t="s">
        <v>21</v>
      </c>
      <c r="I1702" s="5" t="s">
        <v>39</v>
      </c>
      <c r="J1702" s="5" t="s">
        <v>23</v>
      </c>
      <c r="K1702" s="5" t="s">
        <v>34</v>
      </c>
      <c r="L1702" s="5" t="s">
        <v>52</v>
      </c>
      <c r="M1702" s="7">
        <v>2</v>
      </c>
      <c r="N1702" s="8">
        <v>45.47</v>
      </c>
      <c r="O1702" s="8">
        <f>SalesDataTable[[#This Row],[Units Sold]]*SalesDataTable[[#This Row],[Unit Price]]</f>
        <v>90.94</v>
      </c>
      <c r="P1702" s="9">
        <v>0</v>
      </c>
      <c r="Q1702" s="21">
        <f>SalesDataTable[[#This Row],[Units Sold]]*SalesDataTable[[#This Row],[Unit Price]]*SalesDataTable[[#This Row],[Discount %]]</f>
        <v>0</v>
      </c>
      <c r="R1702" s="8">
        <v>18.27</v>
      </c>
      <c r="S1702" s="8">
        <f t="shared" si="104"/>
        <v>90.94</v>
      </c>
      <c r="T1702" s="8">
        <f t="shared" si="105"/>
        <v>36.54</v>
      </c>
      <c r="U1702" s="8">
        <f t="shared" si="106"/>
        <v>54.4</v>
      </c>
      <c r="V1702" s="10">
        <f t="shared" si="107"/>
        <v>0.5981966131515285</v>
      </c>
    </row>
    <row r="1703" spans="1:22" ht="15.6" x14ac:dyDescent="0.3">
      <c r="A1703" s="3">
        <v>661</v>
      </c>
      <c r="B1703" s="4">
        <v>46255</v>
      </c>
      <c r="C1703" s="5">
        <f>YEAR(SalesDataTable[[#This Row],[Order Date]])</f>
        <v>2026</v>
      </c>
      <c r="D1703" s="6" t="str">
        <f>"Q"&amp;ROUNDUP(MONTH(SalesDataTable[[#This Row],[Order Date]])/3,0)</f>
        <v>Q3</v>
      </c>
      <c r="E1703" s="5">
        <f>MONTH(SalesDataTable[[#This Row],[Order Date]])</f>
        <v>8</v>
      </c>
      <c r="F1703" s="6" t="str">
        <f>TEXT(SalesDataTable[[#This Row],[Order Date]],"MMM")</f>
        <v>Aug</v>
      </c>
      <c r="G1703" s="5" t="s">
        <v>20</v>
      </c>
      <c r="H1703" s="5" t="s">
        <v>70</v>
      </c>
      <c r="I1703" s="5" t="s">
        <v>39</v>
      </c>
      <c r="J1703" s="5" t="s">
        <v>33</v>
      </c>
      <c r="K1703" s="5" t="s">
        <v>34</v>
      </c>
      <c r="L1703" s="5" t="s">
        <v>52</v>
      </c>
      <c r="M1703" s="7">
        <v>2</v>
      </c>
      <c r="N1703" s="8">
        <v>47.58</v>
      </c>
      <c r="O1703" s="8">
        <f>SalesDataTable[[#This Row],[Units Sold]]*SalesDataTable[[#This Row],[Unit Price]]</f>
        <v>95.16</v>
      </c>
      <c r="P1703" s="9">
        <v>0.1</v>
      </c>
      <c r="Q1703" s="21">
        <f>SalesDataTable[[#This Row],[Units Sold]]*SalesDataTable[[#This Row],[Unit Price]]*SalesDataTable[[#This Row],[Discount %]]</f>
        <v>9.516</v>
      </c>
      <c r="R1703" s="8">
        <v>18.47</v>
      </c>
      <c r="S1703" s="8">
        <f t="shared" si="104"/>
        <v>85.644000000000005</v>
      </c>
      <c r="T1703" s="8">
        <f t="shared" si="105"/>
        <v>36.94</v>
      </c>
      <c r="U1703" s="8">
        <f t="shared" si="106"/>
        <v>48.704000000000008</v>
      </c>
      <c r="V1703" s="10">
        <f t="shared" si="107"/>
        <v>0.56867965064686377</v>
      </c>
    </row>
    <row r="1704" spans="1:22" ht="15.6" x14ac:dyDescent="0.3">
      <c r="A1704" s="3">
        <v>1443</v>
      </c>
      <c r="B1704" s="4">
        <v>46255</v>
      </c>
      <c r="C1704" s="5">
        <f>YEAR(SalesDataTable[[#This Row],[Order Date]])</f>
        <v>2026</v>
      </c>
      <c r="D1704" s="6" t="str">
        <f>"Q"&amp;ROUNDUP(MONTH(SalesDataTable[[#This Row],[Order Date]])/3,0)</f>
        <v>Q3</v>
      </c>
      <c r="E1704" s="5">
        <f>MONTH(SalesDataTable[[#This Row],[Order Date]])</f>
        <v>8</v>
      </c>
      <c r="F1704" s="6" t="str">
        <f>TEXT(SalesDataTable[[#This Row],[Order Date]],"MMM")</f>
        <v>Aug</v>
      </c>
      <c r="G1704" s="5" t="s">
        <v>40</v>
      </c>
      <c r="H1704" s="5" t="s">
        <v>41</v>
      </c>
      <c r="I1704" s="5" t="s">
        <v>22</v>
      </c>
      <c r="J1704" s="5" t="s">
        <v>33</v>
      </c>
      <c r="K1704" s="5" t="s">
        <v>29</v>
      </c>
      <c r="L1704" s="5" t="s">
        <v>57</v>
      </c>
      <c r="M1704" s="7">
        <v>5</v>
      </c>
      <c r="N1704" s="8">
        <v>155.65</v>
      </c>
      <c r="O1704" s="8">
        <f>SalesDataTable[[#This Row],[Units Sold]]*SalesDataTable[[#This Row],[Unit Price]]</f>
        <v>778.25</v>
      </c>
      <c r="P1704" s="9">
        <v>0</v>
      </c>
      <c r="Q1704" s="21">
        <f>SalesDataTable[[#This Row],[Units Sold]]*SalesDataTable[[#This Row],[Unit Price]]*SalesDataTable[[#This Row],[Discount %]]</f>
        <v>0</v>
      </c>
      <c r="R1704" s="8">
        <v>79.13</v>
      </c>
      <c r="S1704" s="8">
        <f t="shared" si="104"/>
        <v>778.25</v>
      </c>
      <c r="T1704" s="8">
        <f t="shared" si="105"/>
        <v>395.65</v>
      </c>
      <c r="U1704" s="8">
        <f t="shared" si="106"/>
        <v>382.6</v>
      </c>
      <c r="V1704" s="10">
        <f t="shared" si="107"/>
        <v>0.49161580469000965</v>
      </c>
    </row>
    <row r="1705" spans="1:22" ht="15.6" x14ac:dyDescent="0.3">
      <c r="A1705" s="3">
        <v>1446</v>
      </c>
      <c r="B1705" s="4">
        <v>46255</v>
      </c>
      <c r="C1705" s="5">
        <f>YEAR(SalesDataTable[[#This Row],[Order Date]])</f>
        <v>2026</v>
      </c>
      <c r="D1705" s="6" t="str">
        <f>"Q"&amp;ROUNDUP(MONTH(SalesDataTable[[#This Row],[Order Date]])/3,0)</f>
        <v>Q3</v>
      </c>
      <c r="E1705" s="5">
        <f>MONTH(SalesDataTable[[#This Row],[Order Date]])</f>
        <v>8</v>
      </c>
      <c r="F1705" s="6" t="str">
        <f>TEXT(SalesDataTable[[#This Row],[Order Date]],"MMM")</f>
        <v>Aug</v>
      </c>
      <c r="G1705" s="5" t="s">
        <v>40</v>
      </c>
      <c r="H1705" s="5" t="s">
        <v>67</v>
      </c>
      <c r="I1705" s="5" t="s">
        <v>39</v>
      </c>
      <c r="J1705" s="5" t="s">
        <v>23</v>
      </c>
      <c r="K1705" s="5" t="s">
        <v>43</v>
      </c>
      <c r="L1705" s="5" t="s">
        <v>49</v>
      </c>
      <c r="M1705" s="7">
        <v>1</v>
      </c>
      <c r="N1705" s="8">
        <v>195.15</v>
      </c>
      <c r="O1705" s="8">
        <f>SalesDataTable[[#This Row],[Units Sold]]*SalesDataTable[[#This Row],[Unit Price]]</f>
        <v>195.15</v>
      </c>
      <c r="P1705" s="9">
        <v>0</v>
      </c>
      <c r="Q1705" s="21">
        <f>SalesDataTable[[#This Row],[Units Sold]]*SalesDataTable[[#This Row],[Unit Price]]*SalesDataTable[[#This Row],[Discount %]]</f>
        <v>0</v>
      </c>
      <c r="R1705" s="8">
        <v>101.99</v>
      </c>
      <c r="S1705" s="8">
        <f t="shared" si="104"/>
        <v>195.15</v>
      </c>
      <c r="T1705" s="8">
        <f t="shared" si="105"/>
        <v>101.99</v>
      </c>
      <c r="U1705" s="8">
        <f t="shared" si="106"/>
        <v>93.160000000000011</v>
      </c>
      <c r="V1705" s="10">
        <f t="shared" si="107"/>
        <v>0.47737637714578535</v>
      </c>
    </row>
    <row r="1706" spans="1:22" ht="15.6" x14ac:dyDescent="0.3">
      <c r="A1706" s="3">
        <v>1524</v>
      </c>
      <c r="B1706" s="4">
        <v>46255</v>
      </c>
      <c r="C1706" s="5">
        <f>YEAR(SalesDataTable[[#This Row],[Order Date]])</f>
        <v>2026</v>
      </c>
      <c r="D1706" s="6" t="str">
        <f>"Q"&amp;ROUNDUP(MONTH(SalesDataTable[[#This Row],[Order Date]])/3,0)</f>
        <v>Q3</v>
      </c>
      <c r="E1706" s="5">
        <f>MONTH(SalesDataTable[[#This Row],[Order Date]])</f>
        <v>8</v>
      </c>
      <c r="F1706" s="6" t="str">
        <f>TEXT(SalesDataTable[[#This Row],[Order Date]],"MMM")</f>
        <v>Aug</v>
      </c>
      <c r="G1706" s="5" t="s">
        <v>26</v>
      </c>
      <c r="H1706" s="5" t="s">
        <v>47</v>
      </c>
      <c r="I1706" s="5" t="s">
        <v>48</v>
      </c>
      <c r="J1706" s="5" t="s">
        <v>33</v>
      </c>
      <c r="K1706" s="5" t="s">
        <v>24</v>
      </c>
      <c r="L1706" s="5" t="s">
        <v>25</v>
      </c>
      <c r="M1706" s="7">
        <v>1</v>
      </c>
      <c r="N1706" s="8">
        <v>81.569999999999993</v>
      </c>
      <c r="O1706" s="8">
        <f>SalesDataTable[[#This Row],[Units Sold]]*SalesDataTable[[#This Row],[Unit Price]]</f>
        <v>81.569999999999993</v>
      </c>
      <c r="P1706" s="9">
        <v>0</v>
      </c>
      <c r="Q1706" s="21">
        <f>SalesDataTable[[#This Row],[Units Sold]]*SalesDataTable[[#This Row],[Unit Price]]*SalesDataTable[[#This Row],[Discount %]]</f>
        <v>0</v>
      </c>
      <c r="R1706" s="8">
        <v>43.79</v>
      </c>
      <c r="S1706" s="8">
        <f t="shared" si="104"/>
        <v>81.569999999999993</v>
      </c>
      <c r="T1706" s="8">
        <f t="shared" si="105"/>
        <v>43.79</v>
      </c>
      <c r="U1706" s="8">
        <f t="shared" si="106"/>
        <v>37.779999999999994</v>
      </c>
      <c r="V1706" s="10">
        <f t="shared" si="107"/>
        <v>0.4631604756650729</v>
      </c>
    </row>
    <row r="1707" spans="1:22" ht="15.6" x14ac:dyDescent="0.3">
      <c r="A1707" s="3">
        <v>1946</v>
      </c>
      <c r="B1707" s="4">
        <v>46255</v>
      </c>
      <c r="C1707" s="5">
        <f>YEAR(SalesDataTable[[#This Row],[Order Date]])</f>
        <v>2026</v>
      </c>
      <c r="D1707" s="6" t="str">
        <f>"Q"&amp;ROUNDUP(MONTH(SalesDataTable[[#This Row],[Order Date]])/3,0)</f>
        <v>Q3</v>
      </c>
      <c r="E1707" s="5">
        <f>MONTH(SalesDataTable[[#This Row],[Order Date]])</f>
        <v>8</v>
      </c>
      <c r="F1707" s="6" t="str">
        <f>TEXT(SalesDataTable[[#This Row],[Order Date]],"MMM")</f>
        <v>Aug</v>
      </c>
      <c r="G1707" s="5" t="s">
        <v>20</v>
      </c>
      <c r="H1707" s="5" t="s">
        <v>70</v>
      </c>
      <c r="I1707" s="5" t="s">
        <v>39</v>
      </c>
      <c r="J1707" s="5" t="s">
        <v>33</v>
      </c>
      <c r="K1707" s="5" t="s">
        <v>43</v>
      </c>
      <c r="L1707" s="5" t="s">
        <v>71</v>
      </c>
      <c r="M1707" s="7">
        <v>5</v>
      </c>
      <c r="N1707" s="8">
        <v>125.44</v>
      </c>
      <c r="O1707" s="8">
        <f>SalesDataTable[[#This Row],[Units Sold]]*SalesDataTable[[#This Row],[Unit Price]]</f>
        <v>627.20000000000005</v>
      </c>
      <c r="P1707" s="9">
        <v>0</v>
      </c>
      <c r="Q1707" s="21">
        <f>SalesDataTable[[#This Row],[Units Sold]]*SalesDataTable[[#This Row],[Unit Price]]*SalesDataTable[[#This Row],[Discount %]]</f>
        <v>0</v>
      </c>
      <c r="R1707" s="8">
        <v>59.58</v>
      </c>
      <c r="S1707" s="8">
        <f t="shared" si="104"/>
        <v>627.20000000000005</v>
      </c>
      <c r="T1707" s="8">
        <f t="shared" si="105"/>
        <v>297.89999999999998</v>
      </c>
      <c r="U1707" s="8">
        <f t="shared" si="106"/>
        <v>329.30000000000007</v>
      </c>
      <c r="V1707" s="10">
        <f t="shared" si="107"/>
        <v>0.52503188775510212</v>
      </c>
    </row>
    <row r="1708" spans="1:22" ht="15.6" x14ac:dyDescent="0.3">
      <c r="A1708" s="3">
        <v>2285</v>
      </c>
      <c r="B1708" s="4">
        <v>46255</v>
      </c>
      <c r="C1708" s="5">
        <f>YEAR(SalesDataTable[[#This Row],[Order Date]])</f>
        <v>2026</v>
      </c>
      <c r="D1708" s="6" t="str">
        <f>"Q"&amp;ROUNDUP(MONTH(SalesDataTable[[#This Row],[Order Date]])/3,0)</f>
        <v>Q3</v>
      </c>
      <c r="E1708" s="5">
        <f>MONTH(SalesDataTable[[#This Row],[Order Date]])</f>
        <v>8</v>
      </c>
      <c r="F1708" s="6" t="str">
        <f>TEXT(SalesDataTable[[#This Row],[Order Date]],"MMM")</f>
        <v>Aug</v>
      </c>
      <c r="G1708" s="5" t="s">
        <v>26</v>
      </c>
      <c r="H1708" s="5" t="s">
        <v>61</v>
      </c>
      <c r="I1708" s="5" t="s">
        <v>22</v>
      </c>
      <c r="J1708" s="5" t="s">
        <v>36</v>
      </c>
      <c r="K1708" s="5" t="s">
        <v>29</v>
      </c>
      <c r="L1708" s="5" t="s">
        <v>57</v>
      </c>
      <c r="M1708" s="7">
        <v>2</v>
      </c>
      <c r="N1708" s="8">
        <v>155.11000000000001</v>
      </c>
      <c r="O1708" s="8">
        <f>SalesDataTable[[#This Row],[Units Sold]]*SalesDataTable[[#This Row],[Unit Price]]</f>
        <v>310.22000000000003</v>
      </c>
      <c r="P1708" s="9">
        <v>0.05</v>
      </c>
      <c r="Q1708" s="21">
        <f>SalesDataTable[[#This Row],[Units Sold]]*SalesDataTable[[#This Row],[Unit Price]]*SalesDataTable[[#This Row],[Discount %]]</f>
        <v>15.511000000000003</v>
      </c>
      <c r="R1708" s="8">
        <v>80.13</v>
      </c>
      <c r="S1708" s="8">
        <f t="shared" si="104"/>
        <v>294.709</v>
      </c>
      <c r="T1708" s="8">
        <f t="shared" si="105"/>
        <v>160.26</v>
      </c>
      <c r="U1708" s="8">
        <f t="shared" si="106"/>
        <v>134.44900000000001</v>
      </c>
      <c r="V1708" s="10">
        <f t="shared" si="107"/>
        <v>0.45620934548995795</v>
      </c>
    </row>
    <row r="1709" spans="1:22" ht="15.6" x14ac:dyDescent="0.3">
      <c r="A1709" s="3">
        <v>2978</v>
      </c>
      <c r="B1709" s="4">
        <v>46255</v>
      </c>
      <c r="C1709" s="5">
        <f>YEAR(SalesDataTable[[#This Row],[Order Date]])</f>
        <v>2026</v>
      </c>
      <c r="D1709" s="6" t="str">
        <f>"Q"&amp;ROUNDUP(MONTH(SalesDataTable[[#This Row],[Order Date]])/3,0)</f>
        <v>Q3</v>
      </c>
      <c r="E1709" s="5">
        <f>MONTH(SalesDataTable[[#This Row],[Order Date]])</f>
        <v>8</v>
      </c>
      <c r="F1709" s="6" t="str">
        <f>TEXT(SalesDataTable[[#This Row],[Order Date]],"MMM")</f>
        <v>Aug</v>
      </c>
      <c r="G1709" s="5" t="s">
        <v>31</v>
      </c>
      <c r="H1709" s="5" t="s">
        <v>59</v>
      </c>
      <c r="I1709" s="5" t="s">
        <v>39</v>
      </c>
      <c r="J1709" s="5" t="s">
        <v>33</v>
      </c>
      <c r="K1709" s="5" t="s">
        <v>24</v>
      </c>
      <c r="L1709" s="5" t="s">
        <v>25</v>
      </c>
      <c r="M1709" s="7">
        <v>1</v>
      </c>
      <c r="N1709" s="8">
        <v>80.7</v>
      </c>
      <c r="O1709" s="8">
        <f>SalesDataTable[[#This Row],[Units Sold]]*SalesDataTable[[#This Row],[Unit Price]]</f>
        <v>80.7</v>
      </c>
      <c r="P1709" s="9">
        <v>0</v>
      </c>
      <c r="Q1709" s="21">
        <f>SalesDataTable[[#This Row],[Units Sold]]*SalesDataTable[[#This Row],[Unit Price]]*SalesDataTable[[#This Row],[Discount %]]</f>
        <v>0</v>
      </c>
      <c r="R1709" s="8">
        <v>41.98</v>
      </c>
      <c r="S1709" s="8">
        <f t="shared" si="104"/>
        <v>80.7</v>
      </c>
      <c r="T1709" s="8">
        <f t="shared" si="105"/>
        <v>41.98</v>
      </c>
      <c r="U1709" s="8">
        <f t="shared" si="106"/>
        <v>38.720000000000006</v>
      </c>
      <c r="V1709" s="10">
        <f t="shared" si="107"/>
        <v>0.47980173482032223</v>
      </c>
    </row>
    <row r="1710" spans="1:22" ht="15.6" x14ac:dyDescent="0.3">
      <c r="A1710" s="3">
        <v>3842</v>
      </c>
      <c r="B1710" s="4">
        <v>46255</v>
      </c>
      <c r="C1710" s="5">
        <f>YEAR(SalesDataTable[[#This Row],[Order Date]])</f>
        <v>2026</v>
      </c>
      <c r="D1710" s="6" t="str">
        <f>"Q"&amp;ROUNDUP(MONTH(SalesDataTable[[#This Row],[Order Date]])/3,0)</f>
        <v>Q3</v>
      </c>
      <c r="E1710" s="5">
        <f>MONTH(SalesDataTable[[#This Row],[Order Date]])</f>
        <v>8</v>
      </c>
      <c r="F1710" s="6" t="str">
        <f>TEXT(SalesDataTable[[#This Row],[Order Date]],"MMM")</f>
        <v>Aug</v>
      </c>
      <c r="G1710" s="5" t="s">
        <v>40</v>
      </c>
      <c r="H1710" s="5" t="s">
        <v>53</v>
      </c>
      <c r="I1710" s="5" t="s">
        <v>28</v>
      </c>
      <c r="J1710" s="5" t="s">
        <v>23</v>
      </c>
      <c r="K1710" s="5" t="s">
        <v>29</v>
      </c>
      <c r="L1710" s="5" t="s">
        <v>57</v>
      </c>
      <c r="M1710" s="7">
        <v>10</v>
      </c>
      <c r="N1710" s="8">
        <v>156.72</v>
      </c>
      <c r="O1710" s="8">
        <f>SalesDataTable[[#This Row],[Units Sold]]*SalesDataTable[[#This Row],[Unit Price]]</f>
        <v>1567.2</v>
      </c>
      <c r="P1710" s="9">
        <v>0.15</v>
      </c>
      <c r="Q1710" s="21">
        <f>SalesDataTable[[#This Row],[Units Sold]]*SalesDataTable[[#This Row],[Unit Price]]*SalesDataTable[[#This Row],[Discount %]]</f>
        <v>235.07999999999998</v>
      </c>
      <c r="R1710" s="8">
        <v>78.12</v>
      </c>
      <c r="S1710" s="8">
        <f t="shared" si="104"/>
        <v>1332.12</v>
      </c>
      <c r="T1710" s="8">
        <f t="shared" si="105"/>
        <v>781.2</v>
      </c>
      <c r="U1710" s="8">
        <f t="shared" si="106"/>
        <v>550.91999999999985</v>
      </c>
      <c r="V1710" s="10">
        <f t="shared" si="107"/>
        <v>0.41356634537429054</v>
      </c>
    </row>
    <row r="1711" spans="1:22" ht="15.6" x14ac:dyDescent="0.3">
      <c r="A1711" s="3">
        <v>4220</v>
      </c>
      <c r="B1711" s="4">
        <v>46255</v>
      </c>
      <c r="C1711" s="5">
        <f>YEAR(SalesDataTable[[#This Row],[Order Date]])</f>
        <v>2026</v>
      </c>
      <c r="D1711" s="6" t="str">
        <f>"Q"&amp;ROUNDUP(MONTH(SalesDataTable[[#This Row],[Order Date]])/3,0)</f>
        <v>Q3</v>
      </c>
      <c r="E1711" s="5">
        <f>MONTH(SalesDataTable[[#This Row],[Order Date]])</f>
        <v>8</v>
      </c>
      <c r="F1711" s="6" t="str">
        <f>TEXT(SalesDataTable[[#This Row],[Order Date]],"MMM")</f>
        <v>Aug</v>
      </c>
      <c r="G1711" s="5" t="s">
        <v>26</v>
      </c>
      <c r="H1711" s="5" t="s">
        <v>69</v>
      </c>
      <c r="I1711" s="5" t="s">
        <v>28</v>
      </c>
      <c r="J1711" s="5" t="s">
        <v>36</v>
      </c>
      <c r="K1711" s="5" t="s">
        <v>34</v>
      </c>
      <c r="L1711" s="5" t="s">
        <v>68</v>
      </c>
      <c r="M1711" s="7">
        <v>5</v>
      </c>
      <c r="N1711" s="8">
        <v>162.76</v>
      </c>
      <c r="O1711" s="8">
        <f>SalesDataTable[[#This Row],[Units Sold]]*SalesDataTable[[#This Row],[Unit Price]]</f>
        <v>813.8</v>
      </c>
      <c r="P1711" s="9">
        <v>0.15</v>
      </c>
      <c r="Q1711" s="21">
        <f>SalesDataTable[[#This Row],[Units Sold]]*SalesDataTable[[#This Row],[Unit Price]]*SalesDataTable[[#This Row],[Discount %]]</f>
        <v>122.07</v>
      </c>
      <c r="R1711" s="8">
        <v>85.32</v>
      </c>
      <c r="S1711" s="8">
        <f t="shared" si="104"/>
        <v>691.7299999999999</v>
      </c>
      <c r="T1711" s="8">
        <f t="shared" si="105"/>
        <v>426.59999999999997</v>
      </c>
      <c r="U1711" s="8">
        <f t="shared" si="106"/>
        <v>265.12999999999994</v>
      </c>
      <c r="V1711" s="10">
        <f t="shared" si="107"/>
        <v>0.38328538591647027</v>
      </c>
    </row>
    <row r="1712" spans="1:22" ht="15.6" x14ac:dyDescent="0.3">
      <c r="A1712" s="3">
        <v>478</v>
      </c>
      <c r="B1712" s="4">
        <v>46256</v>
      </c>
      <c r="C1712" s="5">
        <f>YEAR(SalesDataTable[[#This Row],[Order Date]])</f>
        <v>2026</v>
      </c>
      <c r="D1712" s="6" t="str">
        <f>"Q"&amp;ROUNDUP(MONTH(SalesDataTable[[#This Row],[Order Date]])/3,0)</f>
        <v>Q3</v>
      </c>
      <c r="E1712" s="5">
        <f>MONTH(SalesDataTable[[#This Row],[Order Date]])</f>
        <v>8</v>
      </c>
      <c r="F1712" s="6" t="str">
        <f>TEXT(SalesDataTable[[#This Row],[Order Date]],"MMM")</f>
        <v>Aug</v>
      </c>
      <c r="G1712" s="5" t="s">
        <v>40</v>
      </c>
      <c r="H1712" s="5" t="s">
        <v>53</v>
      </c>
      <c r="I1712" s="5" t="s">
        <v>39</v>
      </c>
      <c r="J1712" s="5" t="s">
        <v>36</v>
      </c>
      <c r="K1712" s="5" t="s">
        <v>54</v>
      </c>
      <c r="L1712" s="5" t="s">
        <v>55</v>
      </c>
      <c r="M1712" s="7">
        <v>2</v>
      </c>
      <c r="N1712" s="8">
        <v>40.22</v>
      </c>
      <c r="O1712" s="8">
        <f>SalesDataTable[[#This Row],[Units Sold]]*SalesDataTable[[#This Row],[Unit Price]]</f>
        <v>80.44</v>
      </c>
      <c r="P1712" s="9">
        <v>0</v>
      </c>
      <c r="Q1712" s="21">
        <f>SalesDataTable[[#This Row],[Units Sold]]*SalesDataTable[[#This Row],[Unit Price]]*SalesDataTable[[#This Row],[Discount %]]</f>
        <v>0</v>
      </c>
      <c r="R1712" s="8">
        <v>14.45</v>
      </c>
      <c r="S1712" s="8">
        <f t="shared" si="104"/>
        <v>80.44</v>
      </c>
      <c r="T1712" s="8">
        <f t="shared" si="105"/>
        <v>28.9</v>
      </c>
      <c r="U1712" s="8">
        <f t="shared" si="106"/>
        <v>51.54</v>
      </c>
      <c r="V1712" s="10">
        <f t="shared" si="107"/>
        <v>0.64072600696171056</v>
      </c>
    </row>
    <row r="1713" spans="1:22" ht="15.6" x14ac:dyDescent="0.3">
      <c r="A1713" s="3">
        <v>491</v>
      </c>
      <c r="B1713" s="4">
        <v>46256</v>
      </c>
      <c r="C1713" s="5">
        <f>YEAR(SalesDataTable[[#This Row],[Order Date]])</f>
        <v>2026</v>
      </c>
      <c r="D1713" s="6" t="str">
        <f>"Q"&amp;ROUNDUP(MONTH(SalesDataTable[[#This Row],[Order Date]])/3,0)</f>
        <v>Q3</v>
      </c>
      <c r="E1713" s="5">
        <f>MONTH(SalesDataTable[[#This Row],[Order Date]])</f>
        <v>8</v>
      </c>
      <c r="F1713" s="6" t="str">
        <f>TEXT(SalesDataTable[[#This Row],[Order Date]],"MMM")</f>
        <v>Aug</v>
      </c>
      <c r="G1713" s="5" t="s">
        <v>20</v>
      </c>
      <c r="H1713" s="5" t="s">
        <v>56</v>
      </c>
      <c r="I1713" s="5" t="s">
        <v>48</v>
      </c>
      <c r="J1713" s="5" t="s">
        <v>33</v>
      </c>
      <c r="K1713" s="5" t="s">
        <v>34</v>
      </c>
      <c r="L1713" s="5" t="s">
        <v>52</v>
      </c>
      <c r="M1713" s="7">
        <v>1</v>
      </c>
      <c r="N1713" s="8">
        <v>45.42</v>
      </c>
      <c r="O1713" s="8">
        <f>SalesDataTable[[#This Row],[Units Sold]]*SalesDataTable[[#This Row],[Unit Price]]</f>
        <v>45.42</v>
      </c>
      <c r="P1713" s="9">
        <v>0.15</v>
      </c>
      <c r="Q1713" s="21">
        <f>SalesDataTable[[#This Row],[Units Sold]]*SalesDataTable[[#This Row],[Unit Price]]*SalesDataTable[[#This Row],[Discount %]]</f>
        <v>6.8129999999999997</v>
      </c>
      <c r="R1713" s="8">
        <v>18.079999999999998</v>
      </c>
      <c r="S1713" s="8">
        <f t="shared" si="104"/>
        <v>38.606999999999999</v>
      </c>
      <c r="T1713" s="8">
        <f t="shared" si="105"/>
        <v>18.079999999999998</v>
      </c>
      <c r="U1713" s="8">
        <f t="shared" si="106"/>
        <v>20.527000000000001</v>
      </c>
      <c r="V1713" s="10">
        <f t="shared" si="107"/>
        <v>0.53169114409304019</v>
      </c>
    </row>
    <row r="1714" spans="1:22" ht="15.6" x14ac:dyDescent="0.3">
      <c r="A1714" s="3">
        <v>862</v>
      </c>
      <c r="B1714" s="4">
        <v>46256</v>
      </c>
      <c r="C1714" s="5">
        <f>YEAR(SalesDataTable[[#This Row],[Order Date]])</f>
        <v>2026</v>
      </c>
      <c r="D1714" s="6" t="str">
        <f>"Q"&amp;ROUNDUP(MONTH(SalesDataTable[[#This Row],[Order Date]])/3,0)</f>
        <v>Q3</v>
      </c>
      <c r="E1714" s="5">
        <f>MONTH(SalesDataTable[[#This Row],[Order Date]])</f>
        <v>8</v>
      </c>
      <c r="F1714" s="6" t="str">
        <f>TEXT(SalesDataTable[[#This Row],[Order Date]],"MMM")</f>
        <v>Aug</v>
      </c>
      <c r="G1714" s="5" t="s">
        <v>20</v>
      </c>
      <c r="H1714" s="5" t="s">
        <v>56</v>
      </c>
      <c r="I1714" s="5" t="s">
        <v>22</v>
      </c>
      <c r="J1714" s="5" t="s">
        <v>23</v>
      </c>
      <c r="K1714" s="5" t="s">
        <v>29</v>
      </c>
      <c r="L1714" s="5" t="s">
        <v>30</v>
      </c>
      <c r="M1714" s="7">
        <v>1</v>
      </c>
      <c r="N1714" s="8">
        <v>93.55</v>
      </c>
      <c r="O1714" s="8">
        <f>SalesDataTable[[#This Row],[Units Sold]]*SalesDataTable[[#This Row],[Unit Price]]</f>
        <v>93.55</v>
      </c>
      <c r="P1714" s="9">
        <v>0</v>
      </c>
      <c r="Q1714" s="21">
        <f>SalesDataTable[[#This Row],[Units Sold]]*SalesDataTable[[#This Row],[Unit Price]]*SalesDataTable[[#This Row],[Discount %]]</f>
        <v>0</v>
      </c>
      <c r="R1714" s="8">
        <v>44.89</v>
      </c>
      <c r="S1714" s="8">
        <f t="shared" si="104"/>
        <v>93.55</v>
      </c>
      <c r="T1714" s="8">
        <f t="shared" si="105"/>
        <v>44.89</v>
      </c>
      <c r="U1714" s="8">
        <f t="shared" si="106"/>
        <v>48.66</v>
      </c>
      <c r="V1714" s="10">
        <f t="shared" si="107"/>
        <v>0.5201496525921967</v>
      </c>
    </row>
    <row r="1715" spans="1:22" ht="15.6" x14ac:dyDescent="0.3">
      <c r="A1715" s="3">
        <v>957</v>
      </c>
      <c r="B1715" s="4">
        <v>46256</v>
      </c>
      <c r="C1715" s="5">
        <f>YEAR(SalesDataTable[[#This Row],[Order Date]])</f>
        <v>2026</v>
      </c>
      <c r="D1715" s="6" t="str">
        <f>"Q"&amp;ROUNDUP(MONTH(SalesDataTable[[#This Row],[Order Date]])/3,0)</f>
        <v>Q3</v>
      </c>
      <c r="E1715" s="5">
        <f>MONTH(SalesDataTable[[#This Row],[Order Date]])</f>
        <v>8</v>
      </c>
      <c r="F1715" s="6" t="str">
        <f>TEXT(SalesDataTable[[#This Row],[Order Date]],"MMM")</f>
        <v>Aug</v>
      </c>
      <c r="G1715" s="5" t="s">
        <v>31</v>
      </c>
      <c r="H1715" s="5" t="s">
        <v>32</v>
      </c>
      <c r="I1715" s="5" t="s">
        <v>22</v>
      </c>
      <c r="J1715" s="5" t="s">
        <v>23</v>
      </c>
      <c r="K1715" s="5" t="s">
        <v>29</v>
      </c>
      <c r="L1715" s="5" t="s">
        <v>37</v>
      </c>
      <c r="M1715" s="7">
        <v>2</v>
      </c>
      <c r="N1715" s="8">
        <v>146.85</v>
      </c>
      <c r="O1715" s="8">
        <f>SalesDataTable[[#This Row],[Units Sold]]*SalesDataTable[[#This Row],[Unit Price]]</f>
        <v>293.7</v>
      </c>
      <c r="P1715" s="9">
        <v>0</v>
      </c>
      <c r="Q1715" s="21">
        <f>SalesDataTable[[#This Row],[Units Sold]]*SalesDataTable[[#This Row],[Unit Price]]*SalesDataTable[[#This Row],[Discount %]]</f>
        <v>0</v>
      </c>
      <c r="R1715" s="8">
        <v>81.010000000000005</v>
      </c>
      <c r="S1715" s="8">
        <f t="shared" si="104"/>
        <v>293.7</v>
      </c>
      <c r="T1715" s="8">
        <f t="shared" si="105"/>
        <v>162.02000000000001</v>
      </c>
      <c r="U1715" s="8">
        <f t="shared" si="106"/>
        <v>131.67999999999998</v>
      </c>
      <c r="V1715" s="10">
        <f t="shared" si="107"/>
        <v>0.44834865509022809</v>
      </c>
    </row>
    <row r="1716" spans="1:22" ht="15.6" x14ac:dyDescent="0.3">
      <c r="A1716" s="3">
        <v>1728</v>
      </c>
      <c r="B1716" s="4">
        <v>46256</v>
      </c>
      <c r="C1716" s="5">
        <f>YEAR(SalesDataTable[[#This Row],[Order Date]])</f>
        <v>2026</v>
      </c>
      <c r="D1716" s="6" t="str">
        <f>"Q"&amp;ROUNDUP(MONTH(SalesDataTable[[#This Row],[Order Date]])/3,0)</f>
        <v>Q3</v>
      </c>
      <c r="E1716" s="5">
        <f>MONTH(SalesDataTable[[#This Row],[Order Date]])</f>
        <v>8</v>
      </c>
      <c r="F1716" s="6" t="str">
        <f>TEXT(SalesDataTable[[#This Row],[Order Date]],"MMM")</f>
        <v>Aug</v>
      </c>
      <c r="G1716" s="5" t="s">
        <v>20</v>
      </c>
      <c r="H1716" s="5" t="s">
        <v>56</v>
      </c>
      <c r="I1716" s="5" t="s">
        <v>28</v>
      </c>
      <c r="J1716" s="5" t="s">
        <v>36</v>
      </c>
      <c r="K1716" s="5" t="s">
        <v>24</v>
      </c>
      <c r="L1716" s="5" t="s">
        <v>50</v>
      </c>
      <c r="M1716" s="7">
        <v>6</v>
      </c>
      <c r="N1716" s="8">
        <v>101.54</v>
      </c>
      <c r="O1716" s="8">
        <f>SalesDataTable[[#This Row],[Units Sold]]*SalesDataTable[[#This Row],[Unit Price]]</f>
        <v>609.24</v>
      </c>
      <c r="P1716" s="9">
        <v>0.1</v>
      </c>
      <c r="Q1716" s="21">
        <f>SalesDataTable[[#This Row],[Units Sold]]*SalesDataTable[[#This Row],[Unit Price]]*SalesDataTable[[#This Row],[Discount %]]</f>
        <v>60.924000000000007</v>
      </c>
      <c r="R1716" s="8">
        <v>50</v>
      </c>
      <c r="S1716" s="8">
        <f t="shared" si="104"/>
        <v>548.31600000000003</v>
      </c>
      <c r="T1716" s="8">
        <f t="shared" si="105"/>
        <v>300</v>
      </c>
      <c r="U1716" s="8">
        <f t="shared" si="106"/>
        <v>248.31600000000003</v>
      </c>
      <c r="V1716" s="10">
        <f t="shared" si="107"/>
        <v>0.45287024270676035</v>
      </c>
    </row>
    <row r="1717" spans="1:22" ht="15.6" x14ac:dyDescent="0.3">
      <c r="A1717" s="3">
        <v>2743</v>
      </c>
      <c r="B1717" s="4">
        <v>46256</v>
      </c>
      <c r="C1717" s="5">
        <f>YEAR(SalesDataTable[[#This Row],[Order Date]])</f>
        <v>2026</v>
      </c>
      <c r="D1717" s="6" t="str">
        <f>"Q"&amp;ROUNDUP(MONTH(SalesDataTable[[#This Row],[Order Date]])/3,0)</f>
        <v>Q3</v>
      </c>
      <c r="E1717" s="5">
        <f>MONTH(SalesDataTable[[#This Row],[Order Date]])</f>
        <v>8</v>
      </c>
      <c r="F1717" s="6" t="str">
        <f>TEXT(SalesDataTable[[#This Row],[Order Date]],"MMM")</f>
        <v>Aug</v>
      </c>
      <c r="G1717" s="5" t="s">
        <v>40</v>
      </c>
      <c r="H1717" s="5" t="s">
        <v>51</v>
      </c>
      <c r="I1717" s="5" t="s">
        <v>22</v>
      </c>
      <c r="J1717" s="5" t="s">
        <v>36</v>
      </c>
      <c r="K1717" s="5" t="s">
        <v>54</v>
      </c>
      <c r="L1717" s="5" t="s">
        <v>58</v>
      </c>
      <c r="M1717" s="7">
        <v>1</v>
      </c>
      <c r="N1717" s="8">
        <v>125.14</v>
      </c>
      <c r="O1717" s="8">
        <f>SalesDataTable[[#This Row],[Units Sold]]*SalesDataTable[[#This Row],[Unit Price]]</f>
        <v>125.14</v>
      </c>
      <c r="P1717" s="9">
        <v>0</v>
      </c>
      <c r="Q1717" s="21">
        <f>SalesDataTable[[#This Row],[Units Sold]]*SalesDataTable[[#This Row],[Unit Price]]*SalesDataTable[[#This Row],[Discount %]]</f>
        <v>0</v>
      </c>
      <c r="R1717" s="8">
        <v>69.44</v>
      </c>
      <c r="S1717" s="8">
        <f t="shared" si="104"/>
        <v>125.14</v>
      </c>
      <c r="T1717" s="8">
        <f t="shared" si="105"/>
        <v>69.44</v>
      </c>
      <c r="U1717" s="8">
        <f t="shared" si="106"/>
        <v>55.7</v>
      </c>
      <c r="V1717" s="10">
        <f t="shared" si="107"/>
        <v>0.4451014863353045</v>
      </c>
    </row>
    <row r="1718" spans="1:22" ht="15.6" x14ac:dyDescent="0.3">
      <c r="A1718" s="3">
        <v>3098</v>
      </c>
      <c r="B1718" s="4">
        <v>46256</v>
      </c>
      <c r="C1718" s="5">
        <f>YEAR(SalesDataTable[[#This Row],[Order Date]])</f>
        <v>2026</v>
      </c>
      <c r="D1718" s="6" t="str">
        <f>"Q"&amp;ROUNDUP(MONTH(SalesDataTable[[#This Row],[Order Date]])/3,0)</f>
        <v>Q3</v>
      </c>
      <c r="E1718" s="5">
        <f>MONTH(SalesDataTable[[#This Row],[Order Date]])</f>
        <v>8</v>
      </c>
      <c r="F1718" s="6" t="str">
        <f>TEXT(SalesDataTable[[#This Row],[Order Date]],"MMM")</f>
        <v>Aug</v>
      </c>
      <c r="G1718" s="5" t="s">
        <v>26</v>
      </c>
      <c r="H1718" s="5" t="s">
        <v>47</v>
      </c>
      <c r="I1718" s="5" t="s">
        <v>22</v>
      </c>
      <c r="J1718" s="5" t="s">
        <v>33</v>
      </c>
      <c r="K1718" s="5" t="s">
        <v>24</v>
      </c>
      <c r="L1718" s="5" t="s">
        <v>25</v>
      </c>
      <c r="M1718" s="7">
        <v>2</v>
      </c>
      <c r="N1718" s="8">
        <v>80.239999999999995</v>
      </c>
      <c r="O1718" s="8">
        <f>SalesDataTable[[#This Row],[Units Sold]]*SalesDataTable[[#This Row],[Unit Price]]</f>
        <v>160.47999999999999</v>
      </c>
      <c r="P1718" s="9">
        <v>0.1</v>
      </c>
      <c r="Q1718" s="21">
        <f>SalesDataTable[[#This Row],[Units Sold]]*SalesDataTable[[#This Row],[Unit Price]]*SalesDataTable[[#This Row],[Discount %]]</f>
        <v>16.047999999999998</v>
      </c>
      <c r="R1718" s="8">
        <v>42.09</v>
      </c>
      <c r="S1718" s="8">
        <f t="shared" si="104"/>
        <v>144.43199999999999</v>
      </c>
      <c r="T1718" s="8">
        <f t="shared" si="105"/>
        <v>84.18</v>
      </c>
      <c r="U1718" s="8">
        <f t="shared" si="106"/>
        <v>60.251999999999981</v>
      </c>
      <c r="V1718" s="10">
        <f t="shared" si="107"/>
        <v>0.41716517115320695</v>
      </c>
    </row>
    <row r="1719" spans="1:22" ht="15.6" x14ac:dyDescent="0.3">
      <c r="A1719" s="3">
        <v>3606</v>
      </c>
      <c r="B1719" s="4">
        <v>46256</v>
      </c>
      <c r="C1719" s="5">
        <f>YEAR(SalesDataTable[[#This Row],[Order Date]])</f>
        <v>2026</v>
      </c>
      <c r="D1719" s="6" t="str">
        <f>"Q"&amp;ROUNDUP(MONTH(SalesDataTable[[#This Row],[Order Date]])/3,0)</f>
        <v>Q3</v>
      </c>
      <c r="E1719" s="5">
        <f>MONTH(SalesDataTable[[#This Row],[Order Date]])</f>
        <v>8</v>
      </c>
      <c r="F1719" s="6" t="str">
        <f>TEXT(SalesDataTable[[#This Row],[Order Date]],"MMM")</f>
        <v>Aug</v>
      </c>
      <c r="G1719" s="5" t="s">
        <v>40</v>
      </c>
      <c r="H1719" s="5" t="s">
        <v>41</v>
      </c>
      <c r="I1719" s="5" t="s">
        <v>22</v>
      </c>
      <c r="J1719" s="5" t="s">
        <v>36</v>
      </c>
      <c r="K1719" s="5" t="s">
        <v>29</v>
      </c>
      <c r="L1719" s="5" t="s">
        <v>37</v>
      </c>
      <c r="M1719" s="7">
        <v>1</v>
      </c>
      <c r="N1719" s="8">
        <v>147.24</v>
      </c>
      <c r="O1719" s="8">
        <f>SalesDataTable[[#This Row],[Units Sold]]*SalesDataTable[[#This Row],[Unit Price]]</f>
        <v>147.24</v>
      </c>
      <c r="P1719" s="9">
        <v>0</v>
      </c>
      <c r="Q1719" s="21">
        <f>SalesDataTable[[#This Row],[Units Sold]]*SalesDataTable[[#This Row],[Unit Price]]*SalesDataTable[[#This Row],[Discount %]]</f>
        <v>0</v>
      </c>
      <c r="R1719" s="8">
        <v>79.11</v>
      </c>
      <c r="S1719" s="8">
        <f t="shared" si="104"/>
        <v>147.24</v>
      </c>
      <c r="T1719" s="8">
        <f t="shared" si="105"/>
        <v>79.11</v>
      </c>
      <c r="U1719" s="8">
        <f t="shared" si="106"/>
        <v>68.13000000000001</v>
      </c>
      <c r="V1719" s="10">
        <f t="shared" si="107"/>
        <v>0.46271393643031788</v>
      </c>
    </row>
    <row r="1720" spans="1:22" ht="15.6" x14ac:dyDescent="0.3">
      <c r="A1720" s="3">
        <v>3815</v>
      </c>
      <c r="B1720" s="4">
        <v>46256</v>
      </c>
      <c r="C1720" s="5">
        <f>YEAR(SalesDataTable[[#This Row],[Order Date]])</f>
        <v>2026</v>
      </c>
      <c r="D1720" s="6" t="str">
        <f>"Q"&amp;ROUNDUP(MONTH(SalesDataTable[[#This Row],[Order Date]])/3,0)</f>
        <v>Q3</v>
      </c>
      <c r="E1720" s="5">
        <f>MONTH(SalesDataTable[[#This Row],[Order Date]])</f>
        <v>8</v>
      </c>
      <c r="F1720" s="6" t="str">
        <f>TEXT(SalesDataTable[[#This Row],[Order Date]],"MMM")</f>
        <v>Aug</v>
      </c>
      <c r="G1720" s="5" t="s">
        <v>31</v>
      </c>
      <c r="H1720" s="5" t="s">
        <v>32</v>
      </c>
      <c r="I1720" s="5" t="s">
        <v>22</v>
      </c>
      <c r="J1720" s="5" t="s">
        <v>23</v>
      </c>
      <c r="K1720" s="5" t="s">
        <v>43</v>
      </c>
      <c r="L1720" s="5" t="s">
        <v>49</v>
      </c>
      <c r="M1720" s="7">
        <v>2</v>
      </c>
      <c r="N1720" s="8">
        <v>199.53</v>
      </c>
      <c r="O1720" s="8">
        <f>SalesDataTable[[#This Row],[Units Sold]]*SalesDataTable[[#This Row],[Unit Price]]</f>
        <v>399.06</v>
      </c>
      <c r="P1720" s="9">
        <v>0.05</v>
      </c>
      <c r="Q1720" s="21">
        <f>SalesDataTable[[#This Row],[Units Sold]]*SalesDataTable[[#This Row],[Unit Price]]*SalesDataTable[[#This Row],[Discount %]]</f>
        <v>19.953000000000003</v>
      </c>
      <c r="R1720" s="8">
        <v>105.87</v>
      </c>
      <c r="S1720" s="8">
        <f t="shared" si="104"/>
        <v>379.10699999999997</v>
      </c>
      <c r="T1720" s="8">
        <f t="shared" si="105"/>
        <v>211.74</v>
      </c>
      <c r="U1720" s="8">
        <f t="shared" si="106"/>
        <v>167.36699999999996</v>
      </c>
      <c r="V1720" s="10">
        <f t="shared" si="107"/>
        <v>0.44147694450379438</v>
      </c>
    </row>
    <row r="1721" spans="1:22" ht="15.6" x14ac:dyDescent="0.3">
      <c r="A1721" s="3">
        <v>3979</v>
      </c>
      <c r="B1721" s="4">
        <v>46256</v>
      </c>
      <c r="C1721" s="5">
        <f>YEAR(SalesDataTable[[#This Row],[Order Date]])</f>
        <v>2026</v>
      </c>
      <c r="D1721" s="6" t="str">
        <f>"Q"&amp;ROUNDUP(MONTH(SalesDataTable[[#This Row],[Order Date]])/3,0)</f>
        <v>Q3</v>
      </c>
      <c r="E1721" s="5">
        <f>MONTH(SalesDataTable[[#This Row],[Order Date]])</f>
        <v>8</v>
      </c>
      <c r="F1721" s="6" t="str">
        <f>TEXT(SalesDataTable[[#This Row],[Order Date]],"MMM")</f>
        <v>Aug</v>
      </c>
      <c r="G1721" s="5" t="s">
        <v>31</v>
      </c>
      <c r="H1721" s="5" t="s">
        <v>45</v>
      </c>
      <c r="I1721" s="5" t="s">
        <v>22</v>
      </c>
      <c r="J1721" s="5" t="s">
        <v>36</v>
      </c>
      <c r="K1721" s="5" t="s">
        <v>54</v>
      </c>
      <c r="L1721" s="5" t="s">
        <v>55</v>
      </c>
      <c r="M1721" s="7">
        <v>1</v>
      </c>
      <c r="N1721" s="8">
        <v>40.19</v>
      </c>
      <c r="O1721" s="8">
        <f>SalesDataTable[[#This Row],[Units Sold]]*SalesDataTable[[#This Row],[Unit Price]]</f>
        <v>40.19</v>
      </c>
      <c r="P1721" s="9">
        <v>0.05</v>
      </c>
      <c r="Q1721" s="21">
        <f>SalesDataTable[[#This Row],[Units Sold]]*SalesDataTable[[#This Row],[Unit Price]]*SalesDataTable[[#This Row],[Discount %]]</f>
        <v>2.0095000000000001</v>
      </c>
      <c r="R1721" s="8">
        <v>14.73</v>
      </c>
      <c r="S1721" s="8">
        <f t="shared" si="104"/>
        <v>38.180499999999995</v>
      </c>
      <c r="T1721" s="8">
        <f t="shared" si="105"/>
        <v>14.73</v>
      </c>
      <c r="U1721" s="8">
        <f t="shared" si="106"/>
        <v>23.450499999999995</v>
      </c>
      <c r="V1721" s="10">
        <f t="shared" si="107"/>
        <v>0.61420096646193734</v>
      </c>
    </row>
    <row r="1722" spans="1:22" ht="15.6" x14ac:dyDescent="0.3">
      <c r="A1722" s="3">
        <v>4160</v>
      </c>
      <c r="B1722" s="4">
        <v>46256</v>
      </c>
      <c r="C1722" s="5">
        <f>YEAR(SalesDataTable[[#This Row],[Order Date]])</f>
        <v>2026</v>
      </c>
      <c r="D1722" s="6" t="str">
        <f>"Q"&amp;ROUNDUP(MONTH(SalesDataTable[[#This Row],[Order Date]])/3,0)</f>
        <v>Q3</v>
      </c>
      <c r="E1722" s="5">
        <f>MONTH(SalesDataTable[[#This Row],[Order Date]])</f>
        <v>8</v>
      </c>
      <c r="F1722" s="6" t="str">
        <f>TEXT(SalesDataTable[[#This Row],[Order Date]],"MMM")</f>
        <v>Aug</v>
      </c>
      <c r="G1722" s="5" t="s">
        <v>40</v>
      </c>
      <c r="H1722" s="5" t="s">
        <v>51</v>
      </c>
      <c r="I1722" s="5" t="s">
        <v>48</v>
      </c>
      <c r="J1722" s="5" t="s">
        <v>36</v>
      </c>
      <c r="K1722" s="5" t="s">
        <v>54</v>
      </c>
      <c r="L1722" s="5" t="s">
        <v>58</v>
      </c>
      <c r="M1722" s="7">
        <v>4</v>
      </c>
      <c r="N1722" s="8">
        <v>123.31</v>
      </c>
      <c r="O1722" s="8">
        <f>SalesDataTable[[#This Row],[Units Sold]]*SalesDataTable[[#This Row],[Unit Price]]</f>
        <v>493.24</v>
      </c>
      <c r="P1722" s="9">
        <v>0</v>
      </c>
      <c r="Q1722" s="21">
        <f>SalesDataTable[[#This Row],[Units Sold]]*SalesDataTable[[#This Row],[Unit Price]]*SalesDataTable[[#This Row],[Discount %]]</f>
        <v>0</v>
      </c>
      <c r="R1722" s="8">
        <v>69.02</v>
      </c>
      <c r="S1722" s="8">
        <f t="shared" si="104"/>
        <v>493.24</v>
      </c>
      <c r="T1722" s="8">
        <f t="shared" si="105"/>
        <v>276.08</v>
      </c>
      <c r="U1722" s="8">
        <f t="shared" si="106"/>
        <v>217.16000000000003</v>
      </c>
      <c r="V1722" s="10">
        <f t="shared" si="107"/>
        <v>0.44027248398345636</v>
      </c>
    </row>
    <row r="1723" spans="1:22" ht="15.6" x14ac:dyDescent="0.3">
      <c r="A1723" s="3">
        <v>4172</v>
      </c>
      <c r="B1723" s="4">
        <v>46256</v>
      </c>
      <c r="C1723" s="5">
        <f>YEAR(SalesDataTable[[#This Row],[Order Date]])</f>
        <v>2026</v>
      </c>
      <c r="D1723" s="6" t="str">
        <f>"Q"&amp;ROUNDUP(MONTH(SalesDataTable[[#This Row],[Order Date]])/3,0)</f>
        <v>Q3</v>
      </c>
      <c r="E1723" s="5">
        <f>MONTH(SalesDataTable[[#This Row],[Order Date]])</f>
        <v>8</v>
      </c>
      <c r="F1723" s="6" t="str">
        <f>TEXT(SalesDataTable[[#This Row],[Order Date]],"MMM")</f>
        <v>Aug</v>
      </c>
      <c r="G1723" s="5" t="s">
        <v>40</v>
      </c>
      <c r="H1723" s="5" t="s">
        <v>53</v>
      </c>
      <c r="I1723" s="5" t="s">
        <v>48</v>
      </c>
      <c r="J1723" s="5" t="s">
        <v>33</v>
      </c>
      <c r="K1723" s="5" t="s">
        <v>24</v>
      </c>
      <c r="L1723" s="5" t="s">
        <v>46</v>
      </c>
      <c r="M1723" s="7">
        <v>1</v>
      </c>
      <c r="N1723" s="8">
        <v>40.19</v>
      </c>
      <c r="O1723" s="8">
        <f>SalesDataTable[[#This Row],[Units Sold]]*SalesDataTable[[#This Row],[Unit Price]]</f>
        <v>40.19</v>
      </c>
      <c r="P1723" s="9">
        <v>0.05</v>
      </c>
      <c r="Q1723" s="21">
        <f>SalesDataTable[[#This Row],[Units Sold]]*SalesDataTable[[#This Row],[Unit Price]]*SalesDataTable[[#This Row],[Discount %]]</f>
        <v>2.0095000000000001</v>
      </c>
      <c r="R1723" s="8">
        <v>16.78</v>
      </c>
      <c r="S1723" s="8">
        <f t="shared" si="104"/>
        <v>38.180499999999995</v>
      </c>
      <c r="T1723" s="8">
        <f t="shared" si="105"/>
        <v>16.78</v>
      </c>
      <c r="U1723" s="8">
        <f t="shared" si="106"/>
        <v>21.400499999999994</v>
      </c>
      <c r="V1723" s="10">
        <f t="shared" si="107"/>
        <v>0.56050863660769235</v>
      </c>
    </row>
    <row r="1724" spans="1:22" ht="15.6" x14ac:dyDescent="0.3">
      <c r="A1724" s="3">
        <v>4265</v>
      </c>
      <c r="B1724" s="4">
        <v>46256</v>
      </c>
      <c r="C1724" s="5">
        <f>YEAR(SalesDataTable[[#This Row],[Order Date]])</f>
        <v>2026</v>
      </c>
      <c r="D1724" s="6" t="str">
        <f>"Q"&amp;ROUNDUP(MONTH(SalesDataTable[[#This Row],[Order Date]])/3,0)</f>
        <v>Q3</v>
      </c>
      <c r="E1724" s="5">
        <f>MONTH(SalesDataTable[[#This Row],[Order Date]])</f>
        <v>8</v>
      </c>
      <c r="F1724" s="6" t="str">
        <f>TEXT(SalesDataTable[[#This Row],[Order Date]],"MMM")</f>
        <v>Aug</v>
      </c>
      <c r="G1724" s="5" t="s">
        <v>31</v>
      </c>
      <c r="H1724" s="5" t="s">
        <v>72</v>
      </c>
      <c r="I1724" s="5" t="s">
        <v>22</v>
      </c>
      <c r="J1724" s="5" t="s">
        <v>23</v>
      </c>
      <c r="K1724" s="5" t="s">
        <v>24</v>
      </c>
      <c r="L1724" s="5" t="s">
        <v>46</v>
      </c>
      <c r="M1724" s="7">
        <v>1</v>
      </c>
      <c r="N1724" s="8">
        <v>40.98</v>
      </c>
      <c r="O1724" s="8">
        <f>SalesDataTable[[#This Row],[Units Sold]]*SalesDataTable[[#This Row],[Unit Price]]</f>
        <v>40.98</v>
      </c>
      <c r="P1724" s="9">
        <v>0.05</v>
      </c>
      <c r="Q1724" s="21">
        <f>SalesDataTable[[#This Row],[Units Sold]]*SalesDataTable[[#This Row],[Unit Price]]*SalesDataTable[[#This Row],[Discount %]]</f>
        <v>2.0489999999999999</v>
      </c>
      <c r="R1724" s="8">
        <v>16.600000000000001</v>
      </c>
      <c r="S1724" s="8">
        <f t="shared" si="104"/>
        <v>38.930999999999997</v>
      </c>
      <c r="T1724" s="8">
        <f t="shared" si="105"/>
        <v>16.600000000000001</v>
      </c>
      <c r="U1724" s="8">
        <f t="shared" si="106"/>
        <v>22.330999999999996</v>
      </c>
      <c r="V1724" s="10">
        <f t="shared" si="107"/>
        <v>0.57360458246641488</v>
      </c>
    </row>
    <row r="1725" spans="1:22" ht="15.6" x14ac:dyDescent="0.3">
      <c r="A1725" s="3">
        <v>4321</v>
      </c>
      <c r="B1725" s="4">
        <v>46256</v>
      </c>
      <c r="C1725" s="5">
        <f>YEAR(SalesDataTable[[#This Row],[Order Date]])</f>
        <v>2026</v>
      </c>
      <c r="D1725" s="6" t="str">
        <f>"Q"&amp;ROUNDUP(MONTH(SalesDataTable[[#This Row],[Order Date]])/3,0)</f>
        <v>Q3</v>
      </c>
      <c r="E1725" s="5">
        <f>MONTH(SalesDataTable[[#This Row],[Order Date]])</f>
        <v>8</v>
      </c>
      <c r="F1725" s="6" t="str">
        <f>TEXT(SalesDataTable[[#This Row],[Order Date]],"MMM")</f>
        <v>Aug</v>
      </c>
      <c r="G1725" s="5" t="s">
        <v>40</v>
      </c>
      <c r="H1725" s="5" t="s">
        <v>67</v>
      </c>
      <c r="I1725" s="5" t="s">
        <v>22</v>
      </c>
      <c r="J1725" s="5" t="s">
        <v>33</v>
      </c>
      <c r="K1725" s="5" t="s">
        <v>34</v>
      </c>
      <c r="L1725" s="5" t="s">
        <v>35</v>
      </c>
      <c r="M1725" s="7">
        <v>3</v>
      </c>
      <c r="N1725" s="8">
        <v>35.380000000000003</v>
      </c>
      <c r="O1725" s="8">
        <f>SalesDataTable[[#This Row],[Units Sold]]*SalesDataTable[[#This Row],[Unit Price]]</f>
        <v>106.14000000000001</v>
      </c>
      <c r="P1725" s="9">
        <v>0</v>
      </c>
      <c r="Q1725" s="21">
        <f>SalesDataTable[[#This Row],[Units Sold]]*SalesDataTable[[#This Row],[Unit Price]]*SalesDataTable[[#This Row],[Discount %]]</f>
        <v>0</v>
      </c>
      <c r="R1725" s="8">
        <v>13.91</v>
      </c>
      <c r="S1725" s="8">
        <f t="shared" si="104"/>
        <v>106.14000000000001</v>
      </c>
      <c r="T1725" s="8">
        <f t="shared" si="105"/>
        <v>41.730000000000004</v>
      </c>
      <c r="U1725" s="8">
        <f t="shared" si="106"/>
        <v>64.410000000000011</v>
      </c>
      <c r="V1725" s="10">
        <f t="shared" si="107"/>
        <v>0.60684002261164505</v>
      </c>
    </row>
    <row r="1726" spans="1:22" ht="15.6" x14ac:dyDescent="0.3">
      <c r="A1726" s="3">
        <v>4975</v>
      </c>
      <c r="B1726" s="4">
        <v>46256</v>
      </c>
      <c r="C1726" s="5">
        <f>YEAR(SalesDataTable[[#This Row],[Order Date]])</f>
        <v>2026</v>
      </c>
      <c r="D1726" s="6" t="str">
        <f>"Q"&amp;ROUNDUP(MONTH(SalesDataTable[[#This Row],[Order Date]])/3,0)</f>
        <v>Q3</v>
      </c>
      <c r="E1726" s="5">
        <f>MONTH(SalesDataTable[[#This Row],[Order Date]])</f>
        <v>8</v>
      </c>
      <c r="F1726" s="6" t="str">
        <f>TEXT(SalesDataTable[[#This Row],[Order Date]],"MMM")</f>
        <v>Aug</v>
      </c>
      <c r="G1726" s="5" t="s">
        <v>31</v>
      </c>
      <c r="H1726" s="5" t="s">
        <v>59</v>
      </c>
      <c r="I1726" s="5" t="s">
        <v>39</v>
      </c>
      <c r="J1726" s="5" t="s">
        <v>33</v>
      </c>
      <c r="K1726" s="5" t="s">
        <v>34</v>
      </c>
      <c r="L1726" s="5" t="s">
        <v>64</v>
      </c>
      <c r="M1726" s="7">
        <v>4</v>
      </c>
      <c r="N1726" s="8">
        <v>134.49</v>
      </c>
      <c r="O1726" s="8">
        <f>SalesDataTable[[#This Row],[Units Sold]]*SalesDataTable[[#This Row],[Unit Price]]</f>
        <v>537.96</v>
      </c>
      <c r="P1726" s="9">
        <v>0</v>
      </c>
      <c r="Q1726" s="21">
        <f>SalesDataTable[[#This Row],[Units Sold]]*SalesDataTable[[#This Row],[Unit Price]]*SalesDataTable[[#This Row],[Discount %]]</f>
        <v>0</v>
      </c>
      <c r="R1726" s="8">
        <v>68.17</v>
      </c>
      <c r="S1726" s="8">
        <f t="shared" si="104"/>
        <v>537.96</v>
      </c>
      <c r="T1726" s="8">
        <f t="shared" si="105"/>
        <v>272.68</v>
      </c>
      <c r="U1726" s="8">
        <f t="shared" si="106"/>
        <v>265.28000000000003</v>
      </c>
      <c r="V1726" s="10">
        <f t="shared" si="107"/>
        <v>0.49312216521674473</v>
      </c>
    </row>
    <row r="1727" spans="1:22" ht="15.6" x14ac:dyDescent="0.3">
      <c r="A1727" s="3">
        <v>991</v>
      </c>
      <c r="B1727" s="4">
        <v>46257</v>
      </c>
      <c r="C1727" s="5">
        <f>YEAR(SalesDataTable[[#This Row],[Order Date]])</f>
        <v>2026</v>
      </c>
      <c r="D1727" s="6" t="str">
        <f>"Q"&amp;ROUNDUP(MONTH(SalesDataTable[[#This Row],[Order Date]])/3,0)</f>
        <v>Q3</v>
      </c>
      <c r="E1727" s="5">
        <f>MONTH(SalesDataTable[[#This Row],[Order Date]])</f>
        <v>8</v>
      </c>
      <c r="F1727" s="6" t="str">
        <f>TEXT(SalesDataTable[[#This Row],[Order Date]],"MMM")</f>
        <v>Aug</v>
      </c>
      <c r="G1727" s="5" t="s">
        <v>31</v>
      </c>
      <c r="H1727" s="5" t="s">
        <v>38</v>
      </c>
      <c r="I1727" s="5" t="s">
        <v>28</v>
      </c>
      <c r="J1727" s="5" t="s">
        <v>36</v>
      </c>
      <c r="K1727" s="5" t="s">
        <v>29</v>
      </c>
      <c r="L1727" s="5" t="s">
        <v>37</v>
      </c>
      <c r="M1727" s="7">
        <v>4</v>
      </c>
      <c r="N1727" s="8">
        <v>145.30000000000001</v>
      </c>
      <c r="O1727" s="8">
        <f>SalesDataTable[[#This Row],[Units Sold]]*SalesDataTable[[#This Row],[Unit Price]]</f>
        <v>581.20000000000005</v>
      </c>
      <c r="P1727" s="9">
        <v>0.15</v>
      </c>
      <c r="Q1727" s="21">
        <f>SalesDataTable[[#This Row],[Units Sold]]*SalesDataTable[[#This Row],[Unit Price]]*SalesDataTable[[#This Row],[Discount %]]</f>
        <v>87.18</v>
      </c>
      <c r="R1727" s="8">
        <v>77.040000000000006</v>
      </c>
      <c r="S1727" s="8">
        <f t="shared" si="104"/>
        <v>494.02000000000004</v>
      </c>
      <c r="T1727" s="8">
        <f t="shared" si="105"/>
        <v>308.16000000000003</v>
      </c>
      <c r="U1727" s="8">
        <f t="shared" si="106"/>
        <v>185.86</v>
      </c>
      <c r="V1727" s="10">
        <f t="shared" si="107"/>
        <v>0.37621958625156876</v>
      </c>
    </row>
    <row r="1728" spans="1:22" ht="15.6" x14ac:dyDescent="0.3">
      <c r="A1728" s="3">
        <v>1008</v>
      </c>
      <c r="B1728" s="4">
        <v>46257</v>
      </c>
      <c r="C1728" s="5">
        <f>YEAR(SalesDataTable[[#This Row],[Order Date]])</f>
        <v>2026</v>
      </c>
      <c r="D1728" s="6" t="str">
        <f>"Q"&amp;ROUNDUP(MONTH(SalesDataTable[[#This Row],[Order Date]])/3,0)</f>
        <v>Q3</v>
      </c>
      <c r="E1728" s="5">
        <f>MONTH(SalesDataTable[[#This Row],[Order Date]])</f>
        <v>8</v>
      </c>
      <c r="F1728" s="6" t="str">
        <f>TEXT(SalesDataTable[[#This Row],[Order Date]],"MMM")</f>
        <v>Aug</v>
      </c>
      <c r="G1728" s="5" t="s">
        <v>40</v>
      </c>
      <c r="H1728" s="5" t="s">
        <v>41</v>
      </c>
      <c r="I1728" s="5" t="s">
        <v>28</v>
      </c>
      <c r="J1728" s="5" t="s">
        <v>36</v>
      </c>
      <c r="K1728" s="5" t="s">
        <v>34</v>
      </c>
      <c r="L1728" s="5" t="s">
        <v>68</v>
      </c>
      <c r="M1728" s="7">
        <v>10</v>
      </c>
      <c r="N1728" s="8">
        <v>164.55</v>
      </c>
      <c r="O1728" s="8">
        <f>SalesDataTable[[#This Row],[Units Sold]]*SalesDataTable[[#This Row],[Unit Price]]</f>
        <v>1645.5</v>
      </c>
      <c r="P1728" s="9">
        <v>0.1</v>
      </c>
      <c r="Q1728" s="21">
        <f>SalesDataTable[[#This Row],[Units Sold]]*SalesDataTable[[#This Row],[Unit Price]]*SalesDataTable[[#This Row],[Discount %]]</f>
        <v>164.55</v>
      </c>
      <c r="R1728" s="8">
        <v>88.23</v>
      </c>
      <c r="S1728" s="8">
        <f t="shared" si="104"/>
        <v>1480.95</v>
      </c>
      <c r="T1728" s="8">
        <f t="shared" si="105"/>
        <v>882.30000000000007</v>
      </c>
      <c r="U1728" s="8">
        <f t="shared" si="106"/>
        <v>598.65</v>
      </c>
      <c r="V1728" s="10">
        <f t="shared" si="107"/>
        <v>0.40423376886458012</v>
      </c>
    </row>
    <row r="1729" spans="1:22" ht="15.6" x14ac:dyDescent="0.3">
      <c r="A1729" s="3">
        <v>1083</v>
      </c>
      <c r="B1729" s="4">
        <v>46257</v>
      </c>
      <c r="C1729" s="5">
        <f>YEAR(SalesDataTable[[#This Row],[Order Date]])</f>
        <v>2026</v>
      </c>
      <c r="D1729" s="6" t="str">
        <f>"Q"&amp;ROUNDUP(MONTH(SalesDataTable[[#This Row],[Order Date]])/3,0)</f>
        <v>Q3</v>
      </c>
      <c r="E1729" s="5">
        <f>MONTH(SalesDataTable[[#This Row],[Order Date]])</f>
        <v>8</v>
      </c>
      <c r="F1729" s="6" t="str">
        <f>TEXT(SalesDataTable[[#This Row],[Order Date]],"MMM")</f>
        <v>Aug</v>
      </c>
      <c r="G1729" s="5" t="s">
        <v>20</v>
      </c>
      <c r="H1729" s="5" t="s">
        <v>70</v>
      </c>
      <c r="I1729" s="5" t="s">
        <v>39</v>
      </c>
      <c r="J1729" s="5" t="s">
        <v>33</v>
      </c>
      <c r="K1729" s="5" t="s">
        <v>24</v>
      </c>
      <c r="L1729" s="5" t="s">
        <v>46</v>
      </c>
      <c r="M1729" s="7">
        <v>1</v>
      </c>
      <c r="N1729" s="8">
        <v>39.590000000000003</v>
      </c>
      <c r="O1729" s="8">
        <f>SalesDataTable[[#This Row],[Units Sold]]*SalesDataTable[[#This Row],[Unit Price]]</f>
        <v>39.590000000000003</v>
      </c>
      <c r="P1729" s="9">
        <v>0</v>
      </c>
      <c r="Q1729" s="21">
        <f>SalesDataTable[[#This Row],[Units Sold]]*SalesDataTable[[#This Row],[Unit Price]]*SalesDataTable[[#This Row],[Discount %]]</f>
        <v>0</v>
      </c>
      <c r="R1729" s="8">
        <v>16.899999999999999</v>
      </c>
      <c r="S1729" s="8">
        <f t="shared" si="104"/>
        <v>39.590000000000003</v>
      </c>
      <c r="T1729" s="8">
        <f t="shared" si="105"/>
        <v>16.899999999999999</v>
      </c>
      <c r="U1729" s="8">
        <f t="shared" si="106"/>
        <v>22.690000000000005</v>
      </c>
      <c r="V1729" s="10">
        <f t="shared" si="107"/>
        <v>0.57312452639555456</v>
      </c>
    </row>
    <row r="1730" spans="1:22" ht="15.6" x14ac:dyDescent="0.3">
      <c r="A1730" s="3">
        <v>1553</v>
      </c>
      <c r="B1730" s="4">
        <v>46257</v>
      </c>
      <c r="C1730" s="5">
        <f>YEAR(SalesDataTable[[#This Row],[Order Date]])</f>
        <v>2026</v>
      </c>
      <c r="D1730" s="6" t="str">
        <f>"Q"&amp;ROUNDUP(MONTH(SalesDataTable[[#This Row],[Order Date]])/3,0)</f>
        <v>Q3</v>
      </c>
      <c r="E1730" s="5">
        <f>MONTH(SalesDataTable[[#This Row],[Order Date]])</f>
        <v>8</v>
      </c>
      <c r="F1730" s="6" t="str">
        <f>TEXT(SalesDataTable[[#This Row],[Order Date]],"MMM")</f>
        <v>Aug</v>
      </c>
      <c r="G1730" s="5" t="s">
        <v>31</v>
      </c>
      <c r="H1730" s="5" t="s">
        <v>32</v>
      </c>
      <c r="I1730" s="5" t="s">
        <v>28</v>
      </c>
      <c r="J1730" s="5" t="s">
        <v>36</v>
      </c>
      <c r="K1730" s="5" t="s">
        <v>54</v>
      </c>
      <c r="L1730" s="5" t="s">
        <v>65</v>
      </c>
      <c r="M1730" s="7">
        <v>5</v>
      </c>
      <c r="N1730" s="8">
        <v>51.62</v>
      </c>
      <c r="O1730" s="8">
        <f>SalesDataTable[[#This Row],[Units Sold]]*SalesDataTable[[#This Row],[Unit Price]]</f>
        <v>258.09999999999997</v>
      </c>
      <c r="P1730" s="9">
        <v>0.15</v>
      </c>
      <c r="Q1730" s="21">
        <f>SalesDataTable[[#This Row],[Units Sold]]*SalesDataTable[[#This Row],[Unit Price]]*SalesDataTable[[#This Row],[Discount %]]</f>
        <v>38.714999999999996</v>
      </c>
      <c r="R1730" s="8">
        <v>22.6</v>
      </c>
      <c r="S1730" s="8">
        <f t="shared" ref="S1730:S1793" si="108">M1730*N1730*(1-P1730)</f>
        <v>219.38499999999996</v>
      </c>
      <c r="T1730" s="8">
        <f t="shared" ref="T1730:T1793" si="109">M1730*R1730</f>
        <v>113</v>
      </c>
      <c r="U1730" s="8">
        <f t="shared" ref="U1730:U1793" si="110">S1730-T1730</f>
        <v>106.38499999999996</v>
      </c>
      <c r="V1730" s="10">
        <f t="shared" ref="V1730:V1793" si="111">IFERROR(U1730/S1730,0)</f>
        <v>0.48492376415889865</v>
      </c>
    </row>
    <row r="1731" spans="1:22" ht="15.6" x14ac:dyDescent="0.3">
      <c r="A1731" s="3">
        <v>1579</v>
      </c>
      <c r="B1731" s="4">
        <v>46257</v>
      </c>
      <c r="C1731" s="5">
        <f>YEAR(SalesDataTable[[#This Row],[Order Date]])</f>
        <v>2026</v>
      </c>
      <c r="D1731" s="6" t="str">
        <f>"Q"&amp;ROUNDUP(MONTH(SalesDataTable[[#This Row],[Order Date]])/3,0)</f>
        <v>Q3</v>
      </c>
      <c r="E1731" s="5">
        <f>MONTH(SalesDataTable[[#This Row],[Order Date]])</f>
        <v>8</v>
      </c>
      <c r="F1731" s="6" t="str">
        <f>TEXT(SalesDataTable[[#This Row],[Order Date]],"MMM")</f>
        <v>Aug</v>
      </c>
      <c r="G1731" s="5" t="s">
        <v>40</v>
      </c>
      <c r="H1731" s="5" t="s">
        <v>51</v>
      </c>
      <c r="I1731" s="5" t="s">
        <v>39</v>
      </c>
      <c r="J1731" s="5" t="s">
        <v>23</v>
      </c>
      <c r="K1731" s="5" t="s">
        <v>29</v>
      </c>
      <c r="L1731" s="5" t="s">
        <v>30</v>
      </c>
      <c r="M1731" s="7">
        <v>3</v>
      </c>
      <c r="N1731" s="8">
        <v>90.71</v>
      </c>
      <c r="O1731" s="8">
        <f>SalesDataTable[[#This Row],[Units Sold]]*SalesDataTable[[#This Row],[Unit Price]]</f>
        <v>272.13</v>
      </c>
      <c r="P1731" s="9">
        <v>0</v>
      </c>
      <c r="Q1731" s="21">
        <f>SalesDataTable[[#This Row],[Units Sold]]*SalesDataTable[[#This Row],[Unit Price]]*SalesDataTable[[#This Row],[Discount %]]</f>
        <v>0</v>
      </c>
      <c r="R1731" s="8">
        <v>45.57</v>
      </c>
      <c r="S1731" s="8">
        <f t="shared" si="108"/>
        <v>272.13</v>
      </c>
      <c r="T1731" s="8">
        <f t="shared" si="109"/>
        <v>136.71</v>
      </c>
      <c r="U1731" s="8">
        <f t="shared" si="110"/>
        <v>135.41999999999999</v>
      </c>
      <c r="V1731" s="10">
        <f t="shared" si="111"/>
        <v>0.49762980928232825</v>
      </c>
    </row>
    <row r="1732" spans="1:22" ht="15.6" x14ac:dyDescent="0.3">
      <c r="A1732" s="3">
        <v>1732</v>
      </c>
      <c r="B1732" s="4">
        <v>46257</v>
      </c>
      <c r="C1732" s="5">
        <f>YEAR(SalesDataTable[[#This Row],[Order Date]])</f>
        <v>2026</v>
      </c>
      <c r="D1732" s="6" t="str">
        <f>"Q"&amp;ROUNDUP(MONTH(SalesDataTable[[#This Row],[Order Date]])/3,0)</f>
        <v>Q3</v>
      </c>
      <c r="E1732" s="5">
        <f>MONTH(SalesDataTable[[#This Row],[Order Date]])</f>
        <v>8</v>
      </c>
      <c r="F1732" s="6" t="str">
        <f>TEXT(SalesDataTable[[#This Row],[Order Date]],"MMM")</f>
        <v>Aug</v>
      </c>
      <c r="G1732" s="5" t="s">
        <v>26</v>
      </c>
      <c r="H1732" s="5" t="s">
        <v>27</v>
      </c>
      <c r="I1732" s="5" t="s">
        <v>39</v>
      </c>
      <c r="J1732" s="5" t="s">
        <v>33</v>
      </c>
      <c r="K1732" s="5" t="s">
        <v>24</v>
      </c>
      <c r="L1732" s="5" t="s">
        <v>46</v>
      </c>
      <c r="M1732" s="7">
        <v>4</v>
      </c>
      <c r="N1732" s="8">
        <v>41.09</v>
      </c>
      <c r="O1732" s="8">
        <f>SalesDataTable[[#This Row],[Units Sold]]*SalesDataTable[[#This Row],[Unit Price]]</f>
        <v>164.36</v>
      </c>
      <c r="P1732" s="9">
        <v>0</v>
      </c>
      <c r="Q1732" s="21">
        <f>SalesDataTable[[#This Row],[Units Sold]]*SalesDataTable[[#This Row],[Unit Price]]*SalesDataTable[[#This Row],[Discount %]]</f>
        <v>0</v>
      </c>
      <c r="R1732" s="8">
        <v>17</v>
      </c>
      <c r="S1732" s="8">
        <f t="shared" si="108"/>
        <v>164.36</v>
      </c>
      <c r="T1732" s="8">
        <f t="shared" si="109"/>
        <v>68</v>
      </c>
      <c r="U1732" s="8">
        <f t="shared" si="110"/>
        <v>96.360000000000014</v>
      </c>
      <c r="V1732" s="10">
        <f t="shared" si="111"/>
        <v>0.58627403261134103</v>
      </c>
    </row>
    <row r="1733" spans="1:22" ht="15.6" x14ac:dyDescent="0.3">
      <c r="A1733" s="3">
        <v>2083</v>
      </c>
      <c r="B1733" s="4">
        <v>46257</v>
      </c>
      <c r="C1733" s="5">
        <f>YEAR(SalesDataTable[[#This Row],[Order Date]])</f>
        <v>2026</v>
      </c>
      <c r="D1733" s="6" t="str">
        <f>"Q"&amp;ROUNDUP(MONTH(SalesDataTable[[#This Row],[Order Date]])/3,0)</f>
        <v>Q3</v>
      </c>
      <c r="E1733" s="5">
        <f>MONTH(SalesDataTable[[#This Row],[Order Date]])</f>
        <v>8</v>
      </c>
      <c r="F1733" s="6" t="str">
        <f>TEXT(SalesDataTable[[#This Row],[Order Date]],"MMM")</f>
        <v>Aug</v>
      </c>
      <c r="G1733" s="5" t="s">
        <v>26</v>
      </c>
      <c r="H1733" s="5" t="s">
        <v>69</v>
      </c>
      <c r="I1733" s="5" t="s">
        <v>22</v>
      </c>
      <c r="J1733" s="5" t="s">
        <v>33</v>
      </c>
      <c r="K1733" s="5" t="s">
        <v>29</v>
      </c>
      <c r="L1733" s="5" t="s">
        <v>30</v>
      </c>
      <c r="M1733" s="7">
        <v>1</v>
      </c>
      <c r="N1733" s="8">
        <v>91.37</v>
      </c>
      <c r="O1733" s="8">
        <f>SalesDataTable[[#This Row],[Units Sold]]*SalesDataTable[[#This Row],[Unit Price]]</f>
        <v>91.37</v>
      </c>
      <c r="P1733" s="9">
        <v>0</v>
      </c>
      <c r="Q1733" s="21">
        <f>SalesDataTable[[#This Row],[Units Sold]]*SalesDataTable[[#This Row],[Unit Price]]*SalesDataTable[[#This Row],[Discount %]]</f>
        <v>0</v>
      </c>
      <c r="R1733" s="8">
        <v>46.73</v>
      </c>
      <c r="S1733" s="8">
        <f t="shared" si="108"/>
        <v>91.37</v>
      </c>
      <c r="T1733" s="8">
        <f t="shared" si="109"/>
        <v>46.73</v>
      </c>
      <c r="U1733" s="8">
        <f t="shared" si="110"/>
        <v>44.640000000000008</v>
      </c>
      <c r="V1733" s="10">
        <f t="shared" si="111"/>
        <v>0.48856298566269024</v>
      </c>
    </row>
    <row r="1734" spans="1:22" ht="15.6" x14ac:dyDescent="0.3">
      <c r="A1734" s="3">
        <v>2176</v>
      </c>
      <c r="B1734" s="4">
        <v>46257</v>
      </c>
      <c r="C1734" s="5">
        <f>YEAR(SalesDataTable[[#This Row],[Order Date]])</f>
        <v>2026</v>
      </c>
      <c r="D1734" s="6" t="str">
        <f>"Q"&amp;ROUNDUP(MONTH(SalesDataTable[[#This Row],[Order Date]])/3,0)</f>
        <v>Q3</v>
      </c>
      <c r="E1734" s="5">
        <f>MONTH(SalesDataTable[[#This Row],[Order Date]])</f>
        <v>8</v>
      </c>
      <c r="F1734" s="6" t="str">
        <f>TEXT(SalesDataTable[[#This Row],[Order Date]],"MMM")</f>
        <v>Aug</v>
      </c>
      <c r="G1734" s="5" t="s">
        <v>26</v>
      </c>
      <c r="H1734" s="5" t="s">
        <v>61</v>
      </c>
      <c r="I1734" s="5" t="s">
        <v>22</v>
      </c>
      <c r="J1734" s="5" t="s">
        <v>33</v>
      </c>
      <c r="K1734" s="5" t="s">
        <v>34</v>
      </c>
      <c r="L1734" s="5" t="s">
        <v>52</v>
      </c>
      <c r="M1734" s="7">
        <v>1</v>
      </c>
      <c r="N1734" s="8">
        <v>46.92</v>
      </c>
      <c r="O1734" s="8">
        <f>SalesDataTable[[#This Row],[Units Sold]]*SalesDataTable[[#This Row],[Unit Price]]</f>
        <v>46.92</v>
      </c>
      <c r="P1734" s="9">
        <v>0</v>
      </c>
      <c r="Q1734" s="21">
        <f>SalesDataTable[[#This Row],[Units Sold]]*SalesDataTable[[#This Row],[Unit Price]]*SalesDataTable[[#This Row],[Discount %]]</f>
        <v>0</v>
      </c>
      <c r="R1734" s="8">
        <v>18.3</v>
      </c>
      <c r="S1734" s="8">
        <f t="shared" si="108"/>
        <v>46.92</v>
      </c>
      <c r="T1734" s="8">
        <f t="shared" si="109"/>
        <v>18.3</v>
      </c>
      <c r="U1734" s="8">
        <f t="shared" si="110"/>
        <v>28.62</v>
      </c>
      <c r="V1734" s="10">
        <f t="shared" si="111"/>
        <v>0.60997442455242967</v>
      </c>
    </row>
    <row r="1735" spans="1:22" ht="15.6" x14ac:dyDescent="0.3">
      <c r="A1735" s="3">
        <v>2723</v>
      </c>
      <c r="B1735" s="4">
        <v>46257</v>
      </c>
      <c r="C1735" s="5">
        <f>YEAR(SalesDataTable[[#This Row],[Order Date]])</f>
        <v>2026</v>
      </c>
      <c r="D1735" s="6" t="str">
        <f>"Q"&amp;ROUNDUP(MONTH(SalesDataTable[[#This Row],[Order Date]])/3,0)</f>
        <v>Q3</v>
      </c>
      <c r="E1735" s="5">
        <f>MONTH(SalesDataTable[[#This Row],[Order Date]])</f>
        <v>8</v>
      </c>
      <c r="F1735" s="6" t="str">
        <f>TEXT(SalesDataTable[[#This Row],[Order Date]],"MMM")</f>
        <v>Aug</v>
      </c>
      <c r="G1735" s="5" t="s">
        <v>20</v>
      </c>
      <c r="H1735" s="5" t="s">
        <v>21</v>
      </c>
      <c r="I1735" s="5" t="s">
        <v>22</v>
      </c>
      <c r="J1735" s="5" t="s">
        <v>33</v>
      </c>
      <c r="K1735" s="5" t="s">
        <v>24</v>
      </c>
      <c r="L1735" s="5" t="s">
        <v>50</v>
      </c>
      <c r="M1735" s="7">
        <v>1</v>
      </c>
      <c r="N1735" s="8">
        <v>100.29</v>
      </c>
      <c r="O1735" s="8">
        <f>SalesDataTable[[#This Row],[Units Sold]]*SalesDataTable[[#This Row],[Unit Price]]</f>
        <v>100.29</v>
      </c>
      <c r="P1735" s="9">
        <v>0.05</v>
      </c>
      <c r="Q1735" s="21">
        <f>SalesDataTable[[#This Row],[Units Sold]]*SalesDataTable[[#This Row],[Unit Price]]*SalesDataTable[[#This Row],[Discount %]]</f>
        <v>5.0145000000000008</v>
      </c>
      <c r="R1735" s="8">
        <v>49.82</v>
      </c>
      <c r="S1735" s="8">
        <f t="shared" si="108"/>
        <v>95.275500000000008</v>
      </c>
      <c r="T1735" s="8">
        <f t="shared" si="109"/>
        <v>49.82</v>
      </c>
      <c r="U1735" s="8">
        <f t="shared" si="110"/>
        <v>45.455500000000008</v>
      </c>
      <c r="V1735" s="10">
        <f t="shared" si="111"/>
        <v>0.47709537079312103</v>
      </c>
    </row>
    <row r="1736" spans="1:22" ht="15.6" x14ac:dyDescent="0.3">
      <c r="A1736" s="3">
        <v>3299</v>
      </c>
      <c r="B1736" s="4">
        <v>46257</v>
      </c>
      <c r="C1736" s="5">
        <f>YEAR(SalesDataTable[[#This Row],[Order Date]])</f>
        <v>2026</v>
      </c>
      <c r="D1736" s="6" t="str">
        <f>"Q"&amp;ROUNDUP(MONTH(SalesDataTable[[#This Row],[Order Date]])/3,0)</f>
        <v>Q3</v>
      </c>
      <c r="E1736" s="5">
        <f>MONTH(SalesDataTable[[#This Row],[Order Date]])</f>
        <v>8</v>
      </c>
      <c r="F1736" s="6" t="str">
        <f>TEXT(SalesDataTable[[#This Row],[Order Date]],"MMM")</f>
        <v>Aug</v>
      </c>
      <c r="G1736" s="5" t="s">
        <v>20</v>
      </c>
      <c r="H1736" s="5" t="s">
        <v>56</v>
      </c>
      <c r="I1736" s="5" t="s">
        <v>22</v>
      </c>
      <c r="J1736" s="5" t="s">
        <v>33</v>
      </c>
      <c r="K1736" s="5" t="s">
        <v>29</v>
      </c>
      <c r="L1736" s="5" t="s">
        <v>37</v>
      </c>
      <c r="M1736" s="7">
        <v>1</v>
      </c>
      <c r="N1736" s="8">
        <v>147.11000000000001</v>
      </c>
      <c r="O1736" s="8">
        <f>SalesDataTable[[#This Row],[Units Sold]]*SalesDataTable[[#This Row],[Unit Price]]</f>
        <v>147.11000000000001</v>
      </c>
      <c r="P1736" s="9">
        <v>0.15</v>
      </c>
      <c r="Q1736" s="21">
        <f>SalesDataTable[[#This Row],[Units Sold]]*SalesDataTable[[#This Row],[Unit Price]]*SalesDataTable[[#This Row],[Discount %]]</f>
        <v>22.066500000000001</v>
      </c>
      <c r="R1736" s="8">
        <v>79.599999999999994</v>
      </c>
      <c r="S1736" s="8">
        <f t="shared" si="108"/>
        <v>125.04350000000001</v>
      </c>
      <c r="T1736" s="8">
        <f t="shared" si="109"/>
        <v>79.599999999999994</v>
      </c>
      <c r="U1736" s="8">
        <f t="shared" si="110"/>
        <v>45.443500000000014</v>
      </c>
      <c r="V1736" s="10">
        <f t="shared" si="111"/>
        <v>0.36342152930780097</v>
      </c>
    </row>
    <row r="1737" spans="1:22" ht="15.6" x14ac:dyDescent="0.3">
      <c r="A1737" s="3">
        <v>3398</v>
      </c>
      <c r="B1737" s="4">
        <v>46257</v>
      </c>
      <c r="C1737" s="5">
        <f>YEAR(SalesDataTable[[#This Row],[Order Date]])</f>
        <v>2026</v>
      </c>
      <c r="D1737" s="6" t="str">
        <f>"Q"&amp;ROUNDUP(MONTH(SalesDataTable[[#This Row],[Order Date]])/3,0)</f>
        <v>Q3</v>
      </c>
      <c r="E1737" s="5">
        <f>MONTH(SalesDataTable[[#This Row],[Order Date]])</f>
        <v>8</v>
      </c>
      <c r="F1737" s="6" t="str">
        <f>TEXT(SalesDataTable[[#This Row],[Order Date]],"MMM")</f>
        <v>Aug</v>
      </c>
      <c r="G1737" s="5" t="s">
        <v>26</v>
      </c>
      <c r="H1737" s="5" t="s">
        <v>63</v>
      </c>
      <c r="I1737" s="5" t="s">
        <v>22</v>
      </c>
      <c r="J1737" s="5" t="s">
        <v>33</v>
      </c>
      <c r="K1737" s="5" t="s">
        <v>29</v>
      </c>
      <c r="L1737" s="5" t="s">
        <v>57</v>
      </c>
      <c r="M1737" s="7">
        <v>2</v>
      </c>
      <c r="N1737" s="8">
        <v>156.44999999999999</v>
      </c>
      <c r="O1737" s="8">
        <f>SalesDataTable[[#This Row],[Units Sold]]*SalesDataTable[[#This Row],[Unit Price]]</f>
        <v>312.89999999999998</v>
      </c>
      <c r="P1737" s="9">
        <v>0</v>
      </c>
      <c r="Q1737" s="21">
        <f>SalesDataTable[[#This Row],[Units Sold]]*SalesDataTable[[#This Row],[Unit Price]]*SalesDataTable[[#This Row],[Discount %]]</f>
        <v>0</v>
      </c>
      <c r="R1737" s="8">
        <v>80.13</v>
      </c>
      <c r="S1737" s="8">
        <f t="shared" si="108"/>
        <v>312.89999999999998</v>
      </c>
      <c r="T1737" s="8">
        <f t="shared" si="109"/>
        <v>160.26</v>
      </c>
      <c r="U1737" s="8">
        <f t="shared" si="110"/>
        <v>152.63999999999999</v>
      </c>
      <c r="V1737" s="10">
        <f t="shared" si="111"/>
        <v>0.487823585810163</v>
      </c>
    </row>
    <row r="1738" spans="1:22" ht="15.6" x14ac:dyDescent="0.3">
      <c r="A1738" s="3">
        <v>4012</v>
      </c>
      <c r="B1738" s="4">
        <v>46257</v>
      </c>
      <c r="C1738" s="5">
        <f>YEAR(SalesDataTable[[#This Row],[Order Date]])</f>
        <v>2026</v>
      </c>
      <c r="D1738" s="6" t="str">
        <f>"Q"&amp;ROUNDUP(MONTH(SalesDataTable[[#This Row],[Order Date]])/3,0)</f>
        <v>Q3</v>
      </c>
      <c r="E1738" s="5">
        <f>MONTH(SalesDataTable[[#This Row],[Order Date]])</f>
        <v>8</v>
      </c>
      <c r="F1738" s="6" t="str">
        <f>TEXT(SalesDataTable[[#This Row],[Order Date]],"MMM")</f>
        <v>Aug</v>
      </c>
      <c r="G1738" s="5" t="s">
        <v>26</v>
      </c>
      <c r="H1738" s="5" t="s">
        <v>69</v>
      </c>
      <c r="I1738" s="5" t="s">
        <v>22</v>
      </c>
      <c r="J1738" s="5" t="s">
        <v>33</v>
      </c>
      <c r="K1738" s="5" t="s">
        <v>29</v>
      </c>
      <c r="L1738" s="5" t="s">
        <v>66</v>
      </c>
      <c r="M1738" s="7">
        <v>2</v>
      </c>
      <c r="N1738" s="8">
        <v>72.97</v>
      </c>
      <c r="O1738" s="8">
        <f>SalesDataTable[[#This Row],[Units Sold]]*SalesDataTable[[#This Row],[Unit Price]]</f>
        <v>145.94</v>
      </c>
      <c r="P1738" s="9">
        <v>0</v>
      </c>
      <c r="Q1738" s="21">
        <f>SalesDataTable[[#This Row],[Units Sold]]*SalesDataTable[[#This Row],[Unit Price]]*SalesDataTable[[#This Row],[Discount %]]</f>
        <v>0</v>
      </c>
      <c r="R1738" s="8">
        <v>33.25</v>
      </c>
      <c r="S1738" s="8">
        <f t="shared" si="108"/>
        <v>145.94</v>
      </c>
      <c r="T1738" s="8">
        <f t="shared" si="109"/>
        <v>66.5</v>
      </c>
      <c r="U1738" s="8">
        <f t="shared" si="110"/>
        <v>79.44</v>
      </c>
      <c r="V1738" s="10">
        <f t="shared" si="111"/>
        <v>0.54433328765245992</v>
      </c>
    </row>
    <row r="1739" spans="1:22" ht="15.6" x14ac:dyDescent="0.3">
      <c r="A1739" s="3">
        <v>4064</v>
      </c>
      <c r="B1739" s="4">
        <v>46257</v>
      </c>
      <c r="C1739" s="5">
        <f>YEAR(SalesDataTable[[#This Row],[Order Date]])</f>
        <v>2026</v>
      </c>
      <c r="D1739" s="6" t="str">
        <f>"Q"&amp;ROUNDUP(MONTH(SalesDataTable[[#This Row],[Order Date]])/3,0)</f>
        <v>Q3</v>
      </c>
      <c r="E1739" s="5">
        <f>MONTH(SalesDataTable[[#This Row],[Order Date]])</f>
        <v>8</v>
      </c>
      <c r="F1739" s="6" t="str">
        <f>TEXT(SalesDataTable[[#This Row],[Order Date]],"MMM")</f>
        <v>Aug</v>
      </c>
      <c r="G1739" s="5" t="s">
        <v>40</v>
      </c>
      <c r="H1739" s="5" t="s">
        <v>51</v>
      </c>
      <c r="I1739" s="5" t="s">
        <v>48</v>
      </c>
      <c r="J1739" s="5" t="s">
        <v>23</v>
      </c>
      <c r="K1739" s="5" t="s">
        <v>54</v>
      </c>
      <c r="L1739" s="5" t="s">
        <v>65</v>
      </c>
      <c r="M1739" s="7">
        <v>2</v>
      </c>
      <c r="N1739" s="8">
        <v>51.63</v>
      </c>
      <c r="O1739" s="8">
        <f>SalesDataTable[[#This Row],[Units Sold]]*SalesDataTable[[#This Row],[Unit Price]]</f>
        <v>103.26</v>
      </c>
      <c r="P1739" s="9">
        <v>0</v>
      </c>
      <c r="Q1739" s="21">
        <f>SalesDataTable[[#This Row],[Units Sold]]*SalesDataTable[[#This Row],[Unit Price]]*SalesDataTable[[#This Row],[Discount %]]</f>
        <v>0</v>
      </c>
      <c r="R1739" s="8">
        <v>21.39</v>
      </c>
      <c r="S1739" s="8">
        <f t="shared" si="108"/>
        <v>103.26</v>
      </c>
      <c r="T1739" s="8">
        <f t="shared" si="109"/>
        <v>42.78</v>
      </c>
      <c r="U1739" s="8">
        <f t="shared" si="110"/>
        <v>60.480000000000004</v>
      </c>
      <c r="V1739" s="10">
        <f t="shared" si="111"/>
        <v>0.58570598489250436</v>
      </c>
    </row>
    <row r="1740" spans="1:22" ht="15.6" x14ac:dyDescent="0.3">
      <c r="A1740" s="3">
        <v>4671</v>
      </c>
      <c r="B1740" s="4">
        <v>46257</v>
      </c>
      <c r="C1740" s="5">
        <f>YEAR(SalesDataTable[[#This Row],[Order Date]])</f>
        <v>2026</v>
      </c>
      <c r="D1740" s="6" t="str">
        <f>"Q"&amp;ROUNDUP(MONTH(SalesDataTable[[#This Row],[Order Date]])/3,0)</f>
        <v>Q3</v>
      </c>
      <c r="E1740" s="5">
        <f>MONTH(SalesDataTable[[#This Row],[Order Date]])</f>
        <v>8</v>
      </c>
      <c r="F1740" s="6" t="str">
        <f>TEXT(SalesDataTable[[#This Row],[Order Date]],"MMM")</f>
        <v>Aug</v>
      </c>
      <c r="G1740" s="5" t="s">
        <v>26</v>
      </c>
      <c r="H1740" s="5" t="s">
        <v>63</v>
      </c>
      <c r="I1740" s="5" t="s">
        <v>28</v>
      </c>
      <c r="J1740" s="5" t="s">
        <v>23</v>
      </c>
      <c r="K1740" s="5" t="s">
        <v>24</v>
      </c>
      <c r="L1740" s="5" t="s">
        <v>50</v>
      </c>
      <c r="M1740" s="7">
        <v>8</v>
      </c>
      <c r="N1740" s="8">
        <v>100.06</v>
      </c>
      <c r="O1740" s="8">
        <f>SalesDataTable[[#This Row],[Units Sold]]*SalesDataTable[[#This Row],[Unit Price]]</f>
        <v>800.48</v>
      </c>
      <c r="P1740" s="9">
        <v>0.05</v>
      </c>
      <c r="Q1740" s="21">
        <f>SalesDataTable[[#This Row],[Units Sold]]*SalesDataTable[[#This Row],[Unit Price]]*SalesDataTable[[#This Row],[Discount %]]</f>
        <v>40.024000000000001</v>
      </c>
      <c r="R1740" s="8">
        <v>49.39</v>
      </c>
      <c r="S1740" s="8">
        <f t="shared" si="108"/>
        <v>760.45600000000002</v>
      </c>
      <c r="T1740" s="8">
        <f t="shared" si="109"/>
        <v>395.12</v>
      </c>
      <c r="U1740" s="8">
        <f t="shared" si="110"/>
        <v>365.33600000000001</v>
      </c>
      <c r="V1740" s="10">
        <f t="shared" si="111"/>
        <v>0.48041701295012468</v>
      </c>
    </row>
    <row r="1741" spans="1:22" ht="15.6" x14ac:dyDescent="0.3">
      <c r="A1741" s="3">
        <v>1914</v>
      </c>
      <c r="B1741" s="4">
        <v>46258</v>
      </c>
      <c r="C1741" s="5">
        <f>YEAR(SalesDataTable[[#This Row],[Order Date]])</f>
        <v>2026</v>
      </c>
      <c r="D1741" s="6" t="str">
        <f>"Q"&amp;ROUNDUP(MONTH(SalesDataTable[[#This Row],[Order Date]])/3,0)</f>
        <v>Q3</v>
      </c>
      <c r="E1741" s="5">
        <f>MONTH(SalesDataTable[[#This Row],[Order Date]])</f>
        <v>8</v>
      </c>
      <c r="F1741" s="6" t="str">
        <f>TEXT(SalesDataTable[[#This Row],[Order Date]],"MMM")</f>
        <v>Aug</v>
      </c>
      <c r="G1741" s="5" t="s">
        <v>40</v>
      </c>
      <c r="H1741" s="5" t="s">
        <v>53</v>
      </c>
      <c r="I1741" s="5" t="s">
        <v>39</v>
      </c>
      <c r="J1741" s="5" t="s">
        <v>23</v>
      </c>
      <c r="K1741" s="5" t="s">
        <v>43</v>
      </c>
      <c r="L1741" s="5" t="s">
        <v>60</v>
      </c>
      <c r="M1741" s="7">
        <v>4</v>
      </c>
      <c r="N1741" s="8">
        <v>83.2</v>
      </c>
      <c r="O1741" s="8">
        <f>SalesDataTable[[#This Row],[Units Sold]]*SalesDataTable[[#This Row],[Unit Price]]</f>
        <v>332.8</v>
      </c>
      <c r="P1741" s="9">
        <v>0</v>
      </c>
      <c r="Q1741" s="21">
        <f>SalesDataTable[[#This Row],[Units Sold]]*SalesDataTable[[#This Row],[Unit Price]]*SalesDataTable[[#This Row],[Discount %]]</f>
        <v>0</v>
      </c>
      <c r="R1741" s="8">
        <v>39.99</v>
      </c>
      <c r="S1741" s="8">
        <f t="shared" si="108"/>
        <v>332.8</v>
      </c>
      <c r="T1741" s="8">
        <f t="shared" si="109"/>
        <v>159.96</v>
      </c>
      <c r="U1741" s="8">
        <f t="shared" si="110"/>
        <v>172.84</v>
      </c>
      <c r="V1741" s="10">
        <f t="shared" si="111"/>
        <v>0.5193509615384615</v>
      </c>
    </row>
    <row r="1742" spans="1:22" ht="15.6" x14ac:dyDescent="0.3">
      <c r="A1742" s="3">
        <v>1973</v>
      </c>
      <c r="B1742" s="4">
        <v>46258</v>
      </c>
      <c r="C1742" s="5">
        <f>YEAR(SalesDataTable[[#This Row],[Order Date]])</f>
        <v>2026</v>
      </c>
      <c r="D1742" s="6" t="str">
        <f>"Q"&amp;ROUNDUP(MONTH(SalesDataTable[[#This Row],[Order Date]])/3,0)</f>
        <v>Q3</v>
      </c>
      <c r="E1742" s="5">
        <f>MONTH(SalesDataTable[[#This Row],[Order Date]])</f>
        <v>8</v>
      </c>
      <c r="F1742" s="6" t="str">
        <f>TEXT(SalesDataTable[[#This Row],[Order Date]],"MMM")</f>
        <v>Aug</v>
      </c>
      <c r="G1742" s="5" t="s">
        <v>20</v>
      </c>
      <c r="H1742" s="5" t="s">
        <v>21</v>
      </c>
      <c r="I1742" s="5" t="s">
        <v>22</v>
      </c>
      <c r="J1742" s="5" t="s">
        <v>33</v>
      </c>
      <c r="K1742" s="5" t="s">
        <v>54</v>
      </c>
      <c r="L1742" s="5" t="s">
        <v>65</v>
      </c>
      <c r="M1742" s="7">
        <v>3</v>
      </c>
      <c r="N1742" s="8">
        <v>51.29</v>
      </c>
      <c r="O1742" s="8">
        <f>SalesDataTable[[#This Row],[Units Sold]]*SalesDataTable[[#This Row],[Unit Price]]</f>
        <v>153.87</v>
      </c>
      <c r="P1742" s="9">
        <v>0</v>
      </c>
      <c r="Q1742" s="21">
        <f>SalesDataTable[[#This Row],[Units Sold]]*SalesDataTable[[#This Row],[Unit Price]]*SalesDataTable[[#This Row],[Discount %]]</f>
        <v>0</v>
      </c>
      <c r="R1742" s="8">
        <v>22.08</v>
      </c>
      <c r="S1742" s="8">
        <f t="shared" si="108"/>
        <v>153.87</v>
      </c>
      <c r="T1742" s="8">
        <f t="shared" si="109"/>
        <v>66.239999999999995</v>
      </c>
      <c r="U1742" s="8">
        <f t="shared" si="110"/>
        <v>87.63000000000001</v>
      </c>
      <c r="V1742" s="10">
        <f t="shared" si="111"/>
        <v>0.56950672645739919</v>
      </c>
    </row>
    <row r="1743" spans="1:22" ht="15.6" x14ac:dyDescent="0.3">
      <c r="A1743" s="3">
        <v>2564</v>
      </c>
      <c r="B1743" s="4">
        <v>46258</v>
      </c>
      <c r="C1743" s="5">
        <f>YEAR(SalesDataTable[[#This Row],[Order Date]])</f>
        <v>2026</v>
      </c>
      <c r="D1743" s="6" t="str">
        <f>"Q"&amp;ROUNDUP(MONTH(SalesDataTable[[#This Row],[Order Date]])/3,0)</f>
        <v>Q3</v>
      </c>
      <c r="E1743" s="5">
        <f>MONTH(SalesDataTable[[#This Row],[Order Date]])</f>
        <v>8</v>
      </c>
      <c r="F1743" s="6" t="str">
        <f>TEXT(SalesDataTable[[#This Row],[Order Date]],"MMM")</f>
        <v>Aug</v>
      </c>
      <c r="G1743" s="5" t="s">
        <v>31</v>
      </c>
      <c r="H1743" s="5" t="s">
        <v>38</v>
      </c>
      <c r="I1743" s="5" t="s">
        <v>22</v>
      </c>
      <c r="J1743" s="5" t="s">
        <v>23</v>
      </c>
      <c r="K1743" s="5" t="s">
        <v>43</v>
      </c>
      <c r="L1743" s="5" t="s">
        <v>49</v>
      </c>
      <c r="M1743" s="7">
        <v>1</v>
      </c>
      <c r="N1743" s="8">
        <v>200.2</v>
      </c>
      <c r="O1743" s="8">
        <f>SalesDataTable[[#This Row],[Units Sold]]*SalesDataTable[[#This Row],[Unit Price]]</f>
        <v>200.2</v>
      </c>
      <c r="P1743" s="9">
        <v>0</v>
      </c>
      <c r="Q1743" s="21">
        <f>SalesDataTable[[#This Row],[Units Sold]]*SalesDataTable[[#This Row],[Unit Price]]*SalesDataTable[[#This Row],[Discount %]]</f>
        <v>0</v>
      </c>
      <c r="R1743" s="8">
        <v>103.38</v>
      </c>
      <c r="S1743" s="8">
        <f t="shared" si="108"/>
        <v>200.2</v>
      </c>
      <c r="T1743" s="8">
        <f t="shared" si="109"/>
        <v>103.38</v>
      </c>
      <c r="U1743" s="8">
        <f t="shared" si="110"/>
        <v>96.82</v>
      </c>
      <c r="V1743" s="10">
        <f t="shared" si="111"/>
        <v>0.48361638361638359</v>
      </c>
    </row>
    <row r="1744" spans="1:22" ht="15.6" x14ac:dyDescent="0.3">
      <c r="A1744" s="3">
        <v>2791</v>
      </c>
      <c r="B1744" s="4">
        <v>46258</v>
      </c>
      <c r="C1744" s="5">
        <f>YEAR(SalesDataTable[[#This Row],[Order Date]])</f>
        <v>2026</v>
      </c>
      <c r="D1744" s="6" t="str">
        <f>"Q"&amp;ROUNDUP(MONTH(SalesDataTable[[#This Row],[Order Date]])/3,0)</f>
        <v>Q3</v>
      </c>
      <c r="E1744" s="5">
        <f>MONTH(SalesDataTable[[#This Row],[Order Date]])</f>
        <v>8</v>
      </c>
      <c r="F1744" s="6" t="str">
        <f>TEXT(SalesDataTable[[#This Row],[Order Date]],"MMM")</f>
        <v>Aug</v>
      </c>
      <c r="G1744" s="5" t="s">
        <v>20</v>
      </c>
      <c r="H1744" s="5" t="s">
        <v>70</v>
      </c>
      <c r="I1744" s="5" t="s">
        <v>39</v>
      </c>
      <c r="J1744" s="5" t="s">
        <v>36</v>
      </c>
      <c r="K1744" s="5" t="s">
        <v>54</v>
      </c>
      <c r="L1744" s="5" t="s">
        <v>62</v>
      </c>
      <c r="M1744" s="7">
        <v>2</v>
      </c>
      <c r="N1744" s="8">
        <v>36.869999999999997</v>
      </c>
      <c r="O1744" s="8">
        <f>SalesDataTable[[#This Row],[Units Sold]]*SalesDataTable[[#This Row],[Unit Price]]</f>
        <v>73.739999999999995</v>
      </c>
      <c r="P1744" s="9">
        <v>0</v>
      </c>
      <c r="Q1744" s="21">
        <f>SalesDataTable[[#This Row],[Units Sold]]*SalesDataTable[[#This Row],[Unit Price]]*SalesDataTable[[#This Row],[Discount %]]</f>
        <v>0</v>
      </c>
      <c r="R1744" s="8">
        <v>13.71</v>
      </c>
      <c r="S1744" s="8">
        <f t="shared" si="108"/>
        <v>73.739999999999995</v>
      </c>
      <c r="T1744" s="8">
        <f t="shared" si="109"/>
        <v>27.42</v>
      </c>
      <c r="U1744" s="8">
        <f t="shared" si="110"/>
        <v>46.319999999999993</v>
      </c>
      <c r="V1744" s="10">
        <f t="shared" si="111"/>
        <v>0.62815296989422287</v>
      </c>
    </row>
    <row r="1745" spans="1:22" ht="15.6" x14ac:dyDescent="0.3">
      <c r="A1745" s="3">
        <v>3559</v>
      </c>
      <c r="B1745" s="4">
        <v>46258</v>
      </c>
      <c r="C1745" s="5">
        <f>YEAR(SalesDataTable[[#This Row],[Order Date]])</f>
        <v>2026</v>
      </c>
      <c r="D1745" s="6" t="str">
        <f>"Q"&amp;ROUNDUP(MONTH(SalesDataTable[[#This Row],[Order Date]])/3,0)</f>
        <v>Q3</v>
      </c>
      <c r="E1745" s="5">
        <f>MONTH(SalesDataTable[[#This Row],[Order Date]])</f>
        <v>8</v>
      </c>
      <c r="F1745" s="6" t="str">
        <f>TEXT(SalesDataTable[[#This Row],[Order Date]],"MMM")</f>
        <v>Aug</v>
      </c>
      <c r="G1745" s="5" t="s">
        <v>40</v>
      </c>
      <c r="H1745" s="5" t="s">
        <v>53</v>
      </c>
      <c r="I1745" s="5" t="s">
        <v>22</v>
      </c>
      <c r="J1745" s="5" t="s">
        <v>23</v>
      </c>
      <c r="K1745" s="5" t="s">
        <v>54</v>
      </c>
      <c r="L1745" s="5" t="s">
        <v>62</v>
      </c>
      <c r="M1745" s="7">
        <v>1</v>
      </c>
      <c r="N1745" s="8">
        <v>36.28</v>
      </c>
      <c r="O1745" s="8">
        <f>SalesDataTable[[#This Row],[Units Sold]]*SalesDataTable[[#This Row],[Unit Price]]</f>
        <v>36.28</v>
      </c>
      <c r="P1745" s="9">
        <v>0.1</v>
      </c>
      <c r="Q1745" s="21">
        <f>SalesDataTable[[#This Row],[Units Sold]]*SalesDataTable[[#This Row],[Unit Price]]*SalesDataTable[[#This Row],[Discount %]]</f>
        <v>3.6280000000000001</v>
      </c>
      <c r="R1745" s="8">
        <v>14.16</v>
      </c>
      <c r="S1745" s="8">
        <f t="shared" si="108"/>
        <v>32.652000000000001</v>
      </c>
      <c r="T1745" s="8">
        <f t="shared" si="109"/>
        <v>14.16</v>
      </c>
      <c r="U1745" s="8">
        <f t="shared" si="110"/>
        <v>18.492000000000001</v>
      </c>
      <c r="V1745" s="10">
        <f t="shared" si="111"/>
        <v>0.56633590591694227</v>
      </c>
    </row>
    <row r="1746" spans="1:22" ht="15.6" x14ac:dyDescent="0.3">
      <c r="A1746" s="3">
        <v>3839</v>
      </c>
      <c r="B1746" s="4">
        <v>46258</v>
      </c>
      <c r="C1746" s="5">
        <f>YEAR(SalesDataTable[[#This Row],[Order Date]])</f>
        <v>2026</v>
      </c>
      <c r="D1746" s="6" t="str">
        <f>"Q"&amp;ROUNDUP(MONTH(SalesDataTable[[#This Row],[Order Date]])/3,0)</f>
        <v>Q3</v>
      </c>
      <c r="E1746" s="5">
        <f>MONTH(SalesDataTable[[#This Row],[Order Date]])</f>
        <v>8</v>
      </c>
      <c r="F1746" s="6" t="str">
        <f>TEXT(SalesDataTable[[#This Row],[Order Date]],"MMM")</f>
        <v>Aug</v>
      </c>
      <c r="G1746" s="5" t="s">
        <v>20</v>
      </c>
      <c r="H1746" s="5" t="s">
        <v>70</v>
      </c>
      <c r="I1746" s="5" t="s">
        <v>48</v>
      </c>
      <c r="J1746" s="5" t="s">
        <v>23</v>
      </c>
      <c r="K1746" s="5" t="s">
        <v>29</v>
      </c>
      <c r="L1746" s="5" t="s">
        <v>30</v>
      </c>
      <c r="M1746" s="7">
        <v>2</v>
      </c>
      <c r="N1746" s="8">
        <v>93.88</v>
      </c>
      <c r="O1746" s="8">
        <f>SalesDataTable[[#This Row],[Units Sold]]*SalesDataTable[[#This Row],[Unit Price]]</f>
        <v>187.76</v>
      </c>
      <c r="P1746" s="9">
        <v>0.05</v>
      </c>
      <c r="Q1746" s="21">
        <f>SalesDataTable[[#This Row],[Units Sold]]*SalesDataTable[[#This Row],[Unit Price]]*SalesDataTable[[#This Row],[Discount %]]</f>
        <v>9.3879999999999999</v>
      </c>
      <c r="R1746" s="8">
        <v>46.57</v>
      </c>
      <c r="S1746" s="8">
        <f t="shared" si="108"/>
        <v>178.37199999999999</v>
      </c>
      <c r="T1746" s="8">
        <f t="shared" si="109"/>
        <v>93.14</v>
      </c>
      <c r="U1746" s="8">
        <f t="shared" si="110"/>
        <v>85.231999999999985</v>
      </c>
      <c r="V1746" s="10">
        <f t="shared" si="111"/>
        <v>0.47783284371986628</v>
      </c>
    </row>
    <row r="1747" spans="1:22" ht="15.6" x14ac:dyDescent="0.3">
      <c r="A1747" s="3">
        <v>4133</v>
      </c>
      <c r="B1747" s="4">
        <v>46258</v>
      </c>
      <c r="C1747" s="5">
        <f>YEAR(SalesDataTable[[#This Row],[Order Date]])</f>
        <v>2026</v>
      </c>
      <c r="D1747" s="6" t="str">
        <f>"Q"&amp;ROUNDUP(MONTH(SalesDataTable[[#This Row],[Order Date]])/3,0)</f>
        <v>Q3</v>
      </c>
      <c r="E1747" s="5">
        <f>MONTH(SalesDataTable[[#This Row],[Order Date]])</f>
        <v>8</v>
      </c>
      <c r="F1747" s="6" t="str">
        <f>TEXT(SalesDataTable[[#This Row],[Order Date]],"MMM")</f>
        <v>Aug</v>
      </c>
      <c r="G1747" s="5" t="s">
        <v>40</v>
      </c>
      <c r="H1747" s="5" t="s">
        <v>41</v>
      </c>
      <c r="I1747" s="5" t="s">
        <v>22</v>
      </c>
      <c r="J1747" s="5" t="s">
        <v>33</v>
      </c>
      <c r="K1747" s="5" t="s">
        <v>43</v>
      </c>
      <c r="L1747" s="5" t="s">
        <v>49</v>
      </c>
      <c r="M1747" s="7">
        <v>1</v>
      </c>
      <c r="N1747" s="8">
        <v>192.67</v>
      </c>
      <c r="O1747" s="8">
        <f>SalesDataTable[[#This Row],[Units Sold]]*SalesDataTable[[#This Row],[Unit Price]]</f>
        <v>192.67</v>
      </c>
      <c r="P1747" s="9">
        <v>0.05</v>
      </c>
      <c r="Q1747" s="21">
        <f>SalesDataTable[[#This Row],[Units Sold]]*SalesDataTable[[#This Row],[Unit Price]]*SalesDataTable[[#This Row],[Discount %]]</f>
        <v>9.6334999999999997</v>
      </c>
      <c r="R1747" s="8">
        <v>101.04</v>
      </c>
      <c r="S1747" s="8">
        <f t="shared" si="108"/>
        <v>183.03649999999999</v>
      </c>
      <c r="T1747" s="8">
        <f t="shared" si="109"/>
        <v>101.04</v>
      </c>
      <c r="U1747" s="8">
        <f t="shared" si="110"/>
        <v>81.996499999999983</v>
      </c>
      <c r="V1747" s="10">
        <f t="shared" si="111"/>
        <v>0.44797895501716867</v>
      </c>
    </row>
    <row r="1748" spans="1:22" ht="15.6" x14ac:dyDescent="0.3">
      <c r="A1748" s="3">
        <v>4765</v>
      </c>
      <c r="B1748" s="4">
        <v>46258</v>
      </c>
      <c r="C1748" s="5">
        <f>YEAR(SalesDataTable[[#This Row],[Order Date]])</f>
        <v>2026</v>
      </c>
      <c r="D1748" s="6" t="str">
        <f>"Q"&amp;ROUNDUP(MONTH(SalesDataTable[[#This Row],[Order Date]])/3,0)</f>
        <v>Q3</v>
      </c>
      <c r="E1748" s="5">
        <f>MONTH(SalesDataTable[[#This Row],[Order Date]])</f>
        <v>8</v>
      </c>
      <c r="F1748" s="6" t="str">
        <f>TEXT(SalesDataTable[[#This Row],[Order Date]],"MMM")</f>
        <v>Aug</v>
      </c>
      <c r="G1748" s="5" t="s">
        <v>20</v>
      </c>
      <c r="H1748" s="5" t="s">
        <v>70</v>
      </c>
      <c r="I1748" s="5" t="s">
        <v>22</v>
      </c>
      <c r="J1748" s="5" t="s">
        <v>33</v>
      </c>
      <c r="K1748" s="5" t="s">
        <v>24</v>
      </c>
      <c r="L1748" s="5" t="s">
        <v>25</v>
      </c>
      <c r="M1748" s="7">
        <v>1</v>
      </c>
      <c r="N1748" s="8">
        <v>80.099999999999994</v>
      </c>
      <c r="O1748" s="8">
        <f>SalesDataTable[[#This Row],[Units Sold]]*SalesDataTable[[#This Row],[Unit Price]]</f>
        <v>80.099999999999994</v>
      </c>
      <c r="P1748" s="9">
        <v>0.05</v>
      </c>
      <c r="Q1748" s="21">
        <f>SalesDataTable[[#This Row],[Units Sold]]*SalesDataTable[[#This Row],[Unit Price]]*SalesDataTable[[#This Row],[Discount %]]</f>
        <v>4.0049999999999999</v>
      </c>
      <c r="R1748" s="8">
        <v>43.49</v>
      </c>
      <c r="S1748" s="8">
        <f t="shared" si="108"/>
        <v>76.094999999999985</v>
      </c>
      <c r="T1748" s="8">
        <f t="shared" si="109"/>
        <v>43.49</v>
      </c>
      <c r="U1748" s="8">
        <f t="shared" si="110"/>
        <v>32.604999999999983</v>
      </c>
      <c r="V1748" s="10">
        <f t="shared" si="111"/>
        <v>0.42847756094355727</v>
      </c>
    </row>
    <row r="1749" spans="1:22" ht="15.6" x14ac:dyDescent="0.3">
      <c r="A1749" s="3">
        <v>1868</v>
      </c>
      <c r="B1749" s="4">
        <v>46259</v>
      </c>
      <c r="C1749" s="5">
        <f>YEAR(SalesDataTable[[#This Row],[Order Date]])</f>
        <v>2026</v>
      </c>
      <c r="D1749" s="6" t="str">
        <f>"Q"&amp;ROUNDUP(MONTH(SalesDataTable[[#This Row],[Order Date]])/3,0)</f>
        <v>Q3</v>
      </c>
      <c r="E1749" s="5">
        <f>MONTH(SalesDataTable[[#This Row],[Order Date]])</f>
        <v>8</v>
      </c>
      <c r="F1749" s="6" t="str">
        <f>TEXT(SalesDataTable[[#This Row],[Order Date]],"MMM")</f>
        <v>Aug</v>
      </c>
      <c r="G1749" s="5" t="s">
        <v>40</v>
      </c>
      <c r="H1749" s="5" t="s">
        <v>53</v>
      </c>
      <c r="I1749" s="5" t="s">
        <v>48</v>
      </c>
      <c r="J1749" s="5" t="s">
        <v>23</v>
      </c>
      <c r="K1749" s="5" t="s">
        <v>29</v>
      </c>
      <c r="L1749" s="5" t="s">
        <v>37</v>
      </c>
      <c r="M1749" s="7">
        <v>1</v>
      </c>
      <c r="N1749" s="8">
        <v>145.02000000000001</v>
      </c>
      <c r="O1749" s="8">
        <f>SalesDataTable[[#This Row],[Units Sold]]*SalesDataTable[[#This Row],[Unit Price]]</f>
        <v>145.02000000000001</v>
      </c>
      <c r="P1749" s="9">
        <v>0</v>
      </c>
      <c r="Q1749" s="21">
        <f>SalesDataTable[[#This Row],[Units Sold]]*SalesDataTable[[#This Row],[Unit Price]]*SalesDataTable[[#This Row],[Discount %]]</f>
        <v>0</v>
      </c>
      <c r="R1749" s="8">
        <v>78.959999999999994</v>
      </c>
      <c r="S1749" s="8">
        <f t="shared" si="108"/>
        <v>145.02000000000001</v>
      </c>
      <c r="T1749" s="8">
        <f t="shared" si="109"/>
        <v>78.959999999999994</v>
      </c>
      <c r="U1749" s="8">
        <f t="shared" si="110"/>
        <v>66.060000000000016</v>
      </c>
      <c r="V1749" s="10">
        <f t="shared" si="111"/>
        <v>0.4555233760860572</v>
      </c>
    </row>
    <row r="1750" spans="1:22" ht="15.6" x14ac:dyDescent="0.3">
      <c r="A1750" s="3">
        <v>987</v>
      </c>
      <c r="B1750" s="4">
        <v>46260</v>
      </c>
      <c r="C1750" s="5">
        <f>YEAR(SalesDataTable[[#This Row],[Order Date]])</f>
        <v>2026</v>
      </c>
      <c r="D1750" s="6" t="str">
        <f>"Q"&amp;ROUNDUP(MONTH(SalesDataTable[[#This Row],[Order Date]])/3,0)</f>
        <v>Q3</v>
      </c>
      <c r="E1750" s="5">
        <f>MONTH(SalesDataTable[[#This Row],[Order Date]])</f>
        <v>8</v>
      </c>
      <c r="F1750" s="6" t="str">
        <f>TEXT(SalesDataTable[[#This Row],[Order Date]],"MMM")</f>
        <v>Aug</v>
      </c>
      <c r="G1750" s="5" t="s">
        <v>26</v>
      </c>
      <c r="H1750" s="5" t="s">
        <v>61</v>
      </c>
      <c r="I1750" s="5" t="s">
        <v>48</v>
      </c>
      <c r="J1750" s="5" t="s">
        <v>23</v>
      </c>
      <c r="K1750" s="5" t="s">
        <v>34</v>
      </c>
      <c r="L1750" s="5" t="s">
        <v>35</v>
      </c>
      <c r="M1750" s="7">
        <v>1</v>
      </c>
      <c r="N1750" s="8">
        <v>37</v>
      </c>
      <c r="O1750" s="8">
        <f>SalesDataTable[[#This Row],[Units Sold]]*SalesDataTable[[#This Row],[Unit Price]]</f>
        <v>37</v>
      </c>
      <c r="P1750" s="9">
        <v>0.15</v>
      </c>
      <c r="Q1750" s="21">
        <f>SalesDataTable[[#This Row],[Units Sold]]*SalesDataTable[[#This Row],[Unit Price]]*SalesDataTable[[#This Row],[Discount %]]</f>
        <v>5.55</v>
      </c>
      <c r="R1750" s="8">
        <v>13.68</v>
      </c>
      <c r="S1750" s="8">
        <f t="shared" si="108"/>
        <v>31.45</v>
      </c>
      <c r="T1750" s="8">
        <f t="shared" si="109"/>
        <v>13.68</v>
      </c>
      <c r="U1750" s="8">
        <f t="shared" si="110"/>
        <v>17.77</v>
      </c>
      <c r="V1750" s="10">
        <f t="shared" si="111"/>
        <v>0.56502384737678857</v>
      </c>
    </row>
    <row r="1751" spans="1:22" ht="15.6" x14ac:dyDescent="0.3">
      <c r="A1751" s="3">
        <v>2503</v>
      </c>
      <c r="B1751" s="4">
        <v>46260</v>
      </c>
      <c r="C1751" s="5">
        <f>YEAR(SalesDataTable[[#This Row],[Order Date]])</f>
        <v>2026</v>
      </c>
      <c r="D1751" s="6" t="str">
        <f>"Q"&amp;ROUNDUP(MONTH(SalesDataTable[[#This Row],[Order Date]])/3,0)</f>
        <v>Q3</v>
      </c>
      <c r="E1751" s="5">
        <f>MONTH(SalesDataTable[[#This Row],[Order Date]])</f>
        <v>8</v>
      </c>
      <c r="F1751" s="6" t="str">
        <f>TEXT(SalesDataTable[[#This Row],[Order Date]],"MMM")</f>
        <v>Aug</v>
      </c>
      <c r="G1751" s="5" t="s">
        <v>26</v>
      </c>
      <c r="H1751" s="5" t="s">
        <v>47</v>
      </c>
      <c r="I1751" s="5" t="s">
        <v>22</v>
      </c>
      <c r="J1751" s="5" t="s">
        <v>23</v>
      </c>
      <c r="K1751" s="5" t="s">
        <v>24</v>
      </c>
      <c r="L1751" s="5" t="s">
        <v>42</v>
      </c>
      <c r="M1751" s="7">
        <v>2</v>
      </c>
      <c r="N1751" s="8">
        <v>50.02</v>
      </c>
      <c r="O1751" s="8">
        <f>SalesDataTable[[#This Row],[Units Sold]]*SalesDataTable[[#This Row],[Unit Price]]</f>
        <v>100.04</v>
      </c>
      <c r="P1751" s="9">
        <v>0</v>
      </c>
      <c r="Q1751" s="21">
        <f>SalesDataTable[[#This Row],[Units Sold]]*SalesDataTable[[#This Row],[Unit Price]]*SalesDataTable[[#This Row],[Discount %]]</f>
        <v>0</v>
      </c>
      <c r="R1751" s="8">
        <v>21.99</v>
      </c>
      <c r="S1751" s="8">
        <f t="shared" si="108"/>
        <v>100.04</v>
      </c>
      <c r="T1751" s="8">
        <f t="shared" si="109"/>
        <v>43.98</v>
      </c>
      <c r="U1751" s="8">
        <f t="shared" si="110"/>
        <v>56.060000000000009</v>
      </c>
      <c r="V1751" s="10">
        <f t="shared" si="111"/>
        <v>0.56037584966013598</v>
      </c>
    </row>
    <row r="1752" spans="1:22" ht="15.6" x14ac:dyDescent="0.3">
      <c r="A1752" s="3">
        <v>4928</v>
      </c>
      <c r="B1752" s="4">
        <v>46260</v>
      </c>
      <c r="C1752" s="5">
        <f>YEAR(SalesDataTable[[#This Row],[Order Date]])</f>
        <v>2026</v>
      </c>
      <c r="D1752" s="6" t="str">
        <f>"Q"&amp;ROUNDUP(MONTH(SalesDataTable[[#This Row],[Order Date]])/3,0)</f>
        <v>Q3</v>
      </c>
      <c r="E1752" s="5">
        <f>MONTH(SalesDataTable[[#This Row],[Order Date]])</f>
        <v>8</v>
      </c>
      <c r="F1752" s="6" t="str">
        <f>TEXT(SalesDataTable[[#This Row],[Order Date]],"MMM")</f>
        <v>Aug</v>
      </c>
      <c r="G1752" s="5" t="s">
        <v>26</v>
      </c>
      <c r="H1752" s="5" t="s">
        <v>61</v>
      </c>
      <c r="I1752" s="5" t="s">
        <v>39</v>
      </c>
      <c r="J1752" s="5" t="s">
        <v>23</v>
      </c>
      <c r="K1752" s="5" t="s">
        <v>54</v>
      </c>
      <c r="L1752" s="5" t="s">
        <v>62</v>
      </c>
      <c r="M1752" s="7">
        <v>2</v>
      </c>
      <c r="N1752" s="8">
        <v>35.950000000000003</v>
      </c>
      <c r="O1752" s="8">
        <f>SalesDataTable[[#This Row],[Units Sold]]*SalesDataTable[[#This Row],[Unit Price]]</f>
        <v>71.900000000000006</v>
      </c>
      <c r="P1752" s="9">
        <v>0.05</v>
      </c>
      <c r="Q1752" s="21">
        <f>SalesDataTable[[#This Row],[Units Sold]]*SalesDataTable[[#This Row],[Unit Price]]*SalesDataTable[[#This Row],[Discount %]]</f>
        <v>3.5950000000000006</v>
      </c>
      <c r="R1752" s="8">
        <v>13.93</v>
      </c>
      <c r="S1752" s="8">
        <f t="shared" si="108"/>
        <v>68.305000000000007</v>
      </c>
      <c r="T1752" s="8">
        <f t="shared" si="109"/>
        <v>27.86</v>
      </c>
      <c r="U1752" s="8">
        <f t="shared" si="110"/>
        <v>40.445000000000007</v>
      </c>
      <c r="V1752" s="10">
        <f t="shared" si="111"/>
        <v>0.59212356342873884</v>
      </c>
    </row>
    <row r="1753" spans="1:22" ht="15.6" x14ac:dyDescent="0.3">
      <c r="A1753" s="3">
        <v>852</v>
      </c>
      <c r="B1753" s="4">
        <v>46261</v>
      </c>
      <c r="C1753" s="5">
        <f>YEAR(SalesDataTable[[#This Row],[Order Date]])</f>
        <v>2026</v>
      </c>
      <c r="D1753" s="6" t="str">
        <f>"Q"&amp;ROUNDUP(MONTH(SalesDataTable[[#This Row],[Order Date]])/3,0)</f>
        <v>Q3</v>
      </c>
      <c r="E1753" s="5">
        <f>MONTH(SalesDataTable[[#This Row],[Order Date]])</f>
        <v>8</v>
      </c>
      <c r="F1753" s="6" t="str">
        <f>TEXT(SalesDataTable[[#This Row],[Order Date]],"MMM")</f>
        <v>Aug</v>
      </c>
      <c r="G1753" s="5" t="s">
        <v>20</v>
      </c>
      <c r="H1753" s="5" t="s">
        <v>56</v>
      </c>
      <c r="I1753" s="5" t="s">
        <v>22</v>
      </c>
      <c r="J1753" s="5" t="s">
        <v>33</v>
      </c>
      <c r="K1753" s="5" t="s">
        <v>34</v>
      </c>
      <c r="L1753" s="5" t="s">
        <v>52</v>
      </c>
      <c r="M1753" s="7">
        <v>3</v>
      </c>
      <c r="N1753" s="8">
        <v>45.84</v>
      </c>
      <c r="O1753" s="8">
        <f>SalesDataTable[[#This Row],[Units Sold]]*SalesDataTable[[#This Row],[Unit Price]]</f>
        <v>137.52000000000001</v>
      </c>
      <c r="P1753" s="9">
        <v>0.15</v>
      </c>
      <c r="Q1753" s="21">
        <f>SalesDataTable[[#This Row],[Units Sold]]*SalesDataTable[[#This Row],[Unit Price]]*SalesDataTable[[#This Row],[Discount %]]</f>
        <v>20.628</v>
      </c>
      <c r="R1753" s="8">
        <v>17.899999999999999</v>
      </c>
      <c r="S1753" s="8">
        <f t="shared" si="108"/>
        <v>116.89200000000001</v>
      </c>
      <c r="T1753" s="8">
        <f t="shared" si="109"/>
        <v>53.699999999999996</v>
      </c>
      <c r="U1753" s="8">
        <f t="shared" si="110"/>
        <v>63.192000000000014</v>
      </c>
      <c r="V1753" s="10">
        <f t="shared" si="111"/>
        <v>0.54060158094651478</v>
      </c>
    </row>
    <row r="1754" spans="1:22" ht="15.6" x14ac:dyDescent="0.3">
      <c r="A1754" s="3">
        <v>2188</v>
      </c>
      <c r="B1754" s="4">
        <v>46261</v>
      </c>
      <c r="C1754" s="5">
        <f>YEAR(SalesDataTable[[#This Row],[Order Date]])</f>
        <v>2026</v>
      </c>
      <c r="D1754" s="6" t="str">
        <f>"Q"&amp;ROUNDUP(MONTH(SalesDataTable[[#This Row],[Order Date]])/3,0)</f>
        <v>Q3</v>
      </c>
      <c r="E1754" s="5">
        <f>MONTH(SalesDataTable[[#This Row],[Order Date]])</f>
        <v>8</v>
      </c>
      <c r="F1754" s="6" t="str">
        <f>TEXT(SalesDataTable[[#This Row],[Order Date]],"MMM")</f>
        <v>Aug</v>
      </c>
      <c r="G1754" s="5" t="s">
        <v>26</v>
      </c>
      <c r="H1754" s="5" t="s">
        <v>47</v>
      </c>
      <c r="I1754" s="5" t="s">
        <v>22</v>
      </c>
      <c r="J1754" s="5" t="s">
        <v>33</v>
      </c>
      <c r="K1754" s="5" t="s">
        <v>43</v>
      </c>
      <c r="L1754" s="5" t="s">
        <v>60</v>
      </c>
      <c r="M1754" s="7">
        <v>1</v>
      </c>
      <c r="N1754" s="8">
        <v>83.23</v>
      </c>
      <c r="O1754" s="8">
        <f>SalesDataTable[[#This Row],[Units Sold]]*SalesDataTable[[#This Row],[Unit Price]]</f>
        <v>83.23</v>
      </c>
      <c r="P1754" s="9">
        <v>0.1</v>
      </c>
      <c r="Q1754" s="21">
        <f>SalesDataTable[[#This Row],[Units Sold]]*SalesDataTable[[#This Row],[Unit Price]]*SalesDataTable[[#This Row],[Discount %]]</f>
        <v>8.3230000000000004</v>
      </c>
      <c r="R1754" s="8">
        <v>40.229999999999997</v>
      </c>
      <c r="S1754" s="8">
        <f t="shared" si="108"/>
        <v>74.907000000000011</v>
      </c>
      <c r="T1754" s="8">
        <f t="shared" si="109"/>
        <v>40.229999999999997</v>
      </c>
      <c r="U1754" s="8">
        <f t="shared" si="110"/>
        <v>34.677000000000014</v>
      </c>
      <c r="V1754" s="10">
        <f t="shared" si="111"/>
        <v>0.46293403820737727</v>
      </c>
    </row>
    <row r="1755" spans="1:22" ht="15.6" x14ac:dyDescent="0.3">
      <c r="A1755" s="3">
        <v>2574</v>
      </c>
      <c r="B1755" s="4">
        <v>46261</v>
      </c>
      <c r="C1755" s="5">
        <f>YEAR(SalesDataTable[[#This Row],[Order Date]])</f>
        <v>2026</v>
      </c>
      <c r="D1755" s="6" t="str">
        <f>"Q"&amp;ROUNDUP(MONTH(SalesDataTable[[#This Row],[Order Date]])/3,0)</f>
        <v>Q3</v>
      </c>
      <c r="E1755" s="5">
        <f>MONTH(SalesDataTable[[#This Row],[Order Date]])</f>
        <v>8</v>
      </c>
      <c r="F1755" s="6" t="str">
        <f>TEXT(SalesDataTable[[#This Row],[Order Date]],"MMM")</f>
        <v>Aug</v>
      </c>
      <c r="G1755" s="5" t="s">
        <v>20</v>
      </c>
      <c r="H1755" s="5" t="s">
        <v>56</v>
      </c>
      <c r="I1755" s="5" t="s">
        <v>39</v>
      </c>
      <c r="J1755" s="5" t="s">
        <v>33</v>
      </c>
      <c r="K1755" s="5" t="s">
        <v>24</v>
      </c>
      <c r="L1755" s="5" t="s">
        <v>50</v>
      </c>
      <c r="M1755" s="7">
        <v>1</v>
      </c>
      <c r="N1755" s="8">
        <v>104.33</v>
      </c>
      <c r="O1755" s="8">
        <f>SalesDataTable[[#This Row],[Units Sold]]*SalesDataTable[[#This Row],[Unit Price]]</f>
        <v>104.33</v>
      </c>
      <c r="P1755" s="9">
        <v>0.1</v>
      </c>
      <c r="Q1755" s="21">
        <f>SalesDataTable[[#This Row],[Units Sold]]*SalesDataTable[[#This Row],[Unit Price]]*SalesDataTable[[#This Row],[Discount %]]</f>
        <v>10.433</v>
      </c>
      <c r="R1755" s="8">
        <v>49.86</v>
      </c>
      <c r="S1755" s="8">
        <f t="shared" si="108"/>
        <v>93.897000000000006</v>
      </c>
      <c r="T1755" s="8">
        <f t="shared" si="109"/>
        <v>49.86</v>
      </c>
      <c r="U1755" s="8">
        <f t="shared" si="110"/>
        <v>44.037000000000006</v>
      </c>
      <c r="V1755" s="10">
        <f t="shared" si="111"/>
        <v>0.46899261957251032</v>
      </c>
    </row>
    <row r="1756" spans="1:22" ht="15.6" x14ac:dyDescent="0.3">
      <c r="A1756" s="3">
        <v>2942</v>
      </c>
      <c r="B1756" s="4">
        <v>46261</v>
      </c>
      <c r="C1756" s="5">
        <f>YEAR(SalesDataTable[[#This Row],[Order Date]])</f>
        <v>2026</v>
      </c>
      <c r="D1756" s="6" t="str">
        <f>"Q"&amp;ROUNDUP(MONTH(SalesDataTable[[#This Row],[Order Date]])/3,0)</f>
        <v>Q3</v>
      </c>
      <c r="E1756" s="5">
        <f>MONTH(SalesDataTable[[#This Row],[Order Date]])</f>
        <v>8</v>
      </c>
      <c r="F1756" s="6" t="str">
        <f>TEXT(SalesDataTable[[#This Row],[Order Date]],"MMM")</f>
        <v>Aug</v>
      </c>
      <c r="G1756" s="5" t="s">
        <v>26</v>
      </c>
      <c r="H1756" s="5" t="s">
        <v>47</v>
      </c>
      <c r="I1756" s="5" t="s">
        <v>22</v>
      </c>
      <c r="J1756" s="5" t="s">
        <v>33</v>
      </c>
      <c r="K1756" s="5" t="s">
        <v>29</v>
      </c>
      <c r="L1756" s="5" t="s">
        <v>57</v>
      </c>
      <c r="M1756" s="7">
        <v>1</v>
      </c>
      <c r="N1756" s="8">
        <v>156.94999999999999</v>
      </c>
      <c r="O1756" s="8">
        <f>SalesDataTable[[#This Row],[Units Sold]]*SalesDataTable[[#This Row],[Unit Price]]</f>
        <v>156.94999999999999</v>
      </c>
      <c r="P1756" s="9">
        <v>0</v>
      </c>
      <c r="Q1756" s="21">
        <f>SalesDataTable[[#This Row],[Units Sold]]*SalesDataTable[[#This Row],[Unit Price]]*SalesDataTable[[#This Row],[Discount %]]</f>
        <v>0</v>
      </c>
      <c r="R1756" s="8">
        <v>80.41</v>
      </c>
      <c r="S1756" s="8">
        <f t="shared" si="108"/>
        <v>156.94999999999999</v>
      </c>
      <c r="T1756" s="8">
        <f t="shared" si="109"/>
        <v>80.41</v>
      </c>
      <c r="U1756" s="8">
        <f t="shared" si="110"/>
        <v>76.539999999999992</v>
      </c>
      <c r="V1756" s="10">
        <f t="shared" si="111"/>
        <v>0.48767123287671232</v>
      </c>
    </row>
    <row r="1757" spans="1:22" ht="15.6" x14ac:dyDescent="0.3">
      <c r="A1757" s="3">
        <v>3211</v>
      </c>
      <c r="B1757" s="4">
        <v>46261</v>
      </c>
      <c r="C1757" s="5">
        <f>YEAR(SalesDataTable[[#This Row],[Order Date]])</f>
        <v>2026</v>
      </c>
      <c r="D1757" s="6" t="str">
        <f>"Q"&amp;ROUNDUP(MONTH(SalesDataTable[[#This Row],[Order Date]])/3,0)</f>
        <v>Q3</v>
      </c>
      <c r="E1757" s="5">
        <f>MONTH(SalesDataTable[[#This Row],[Order Date]])</f>
        <v>8</v>
      </c>
      <c r="F1757" s="6" t="str">
        <f>TEXT(SalesDataTable[[#This Row],[Order Date]],"MMM")</f>
        <v>Aug</v>
      </c>
      <c r="G1757" s="5" t="s">
        <v>26</v>
      </c>
      <c r="H1757" s="5" t="s">
        <v>69</v>
      </c>
      <c r="I1757" s="5" t="s">
        <v>39</v>
      </c>
      <c r="J1757" s="5" t="s">
        <v>36</v>
      </c>
      <c r="K1757" s="5" t="s">
        <v>24</v>
      </c>
      <c r="L1757" s="5" t="s">
        <v>46</v>
      </c>
      <c r="M1757" s="7">
        <v>3</v>
      </c>
      <c r="N1757" s="8">
        <v>41.33</v>
      </c>
      <c r="O1757" s="8">
        <f>SalesDataTable[[#This Row],[Units Sold]]*SalesDataTable[[#This Row],[Unit Price]]</f>
        <v>123.99</v>
      </c>
      <c r="P1757" s="9">
        <v>0.05</v>
      </c>
      <c r="Q1757" s="21">
        <f>SalesDataTable[[#This Row],[Units Sold]]*SalesDataTable[[#This Row],[Unit Price]]*SalesDataTable[[#This Row],[Discount %]]</f>
        <v>6.1995000000000005</v>
      </c>
      <c r="R1757" s="8">
        <v>17</v>
      </c>
      <c r="S1757" s="8">
        <f t="shared" si="108"/>
        <v>117.79049999999999</v>
      </c>
      <c r="T1757" s="8">
        <f t="shared" si="109"/>
        <v>51</v>
      </c>
      <c r="U1757" s="8">
        <f t="shared" si="110"/>
        <v>66.790499999999994</v>
      </c>
      <c r="V1757" s="10">
        <f t="shared" si="111"/>
        <v>0.56702790123142355</v>
      </c>
    </row>
    <row r="1758" spans="1:22" ht="15.6" x14ac:dyDescent="0.3">
      <c r="A1758" s="3">
        <v>3306</v>
      </c>
      <c r="B1758" s="4">
        <v>46261</v>
      </c>
      <c r="C1758" s="5">
        <f>YEAR(SalesDataTable[[#This Row],[Order Date]])</f>
        <v>2026</v>
      </c>
      <c r="D1758" s="6" t="str">
        <f>"Q"&amp;ROUNDUP(MONTH(SalesDataTable[[#This Row],[Order Date]])/3,0)</f>
        <v>Q3</v>
      </c>
      <c r="E1758" s="5">
        <f>MONTH(SalesDataTable[[#This Row],[Order Date]])</f>
        <v>8</v>
      </c>
      <c r="F1758" s="6" t="str">
        <f>TEXT(SalesDataTable[[#This Row],[Order Date]],"MMM")</f>
        <v>Aug</v>
      </c>
      <c r="G1758" s="5" t="s">
        <v>20</v>
      </c>
      <c r="H1758" s="5" t="s">
        <v>70</v>
      </c>
      <c r="I1758" s="5" t="s">
        <v>22</v>
      </c>
      <c r="J1758" s="5" t="s">
        <v>36</v>
      </c>
      <c r="K1758" s="5" t="s">
        <v>34</v>
      </c>
      <c r="L1758" s="5" t="s">
        <v>35</v>
      </c>
      <c r="M1758" s="7">
        <v>1</v>
      </c>
      <c r="N1758" s="8">
        <v>35.590000000000003</v>
      </c>
      <c r="O1758" s="8">
        <f>SalesDataTable[[#This Row],[Units Sold]]*SalesDataTable[[#This Row],[Unit Price]]</f>
        <v>35.590000000000003</v>
      </c>
      <c r="P1758" s="9">
        <v>0</v>
      </c>
      <c r="Q1758" s="21">
        <f>SalesDataTable[[#This Row],[Units Sold]]*SalesDataTable[[#This Row],[Unit Price]]*SalesDataTable[[#This Row],[Discount %]]</f>
        <v>0</v>
      </c>
      <c r="R1758" s="8">
        <v>13.66</v>
      </c>
      <c r="S1758" s="8">
        <f t="shared" si="108"/>
        <v>35.590000000000003</v>
      </c>
      <c r="T1758" s="8">
        <f t="shared" si="109"/>
        <v>13.66</v>
      </c>
      <c r="U1758" s="8">
        <f t="shared" si="110"/>
        <v>21.930000000000003</v>
      </c>
      <c r="V1758" s="10">
        <f t="shared" si="111"/>
        <v>0.61618432143860635</v>
      </c>
    </row>
    <row r="1759" spans="1:22" ht="15.6" x14ac:dyDescent="0.3">
      <c r="A1759" s="3">
        <v>3837</v>
      </c>
      <c r="B1759" s="4">
        <v>46261</v>
      </c>
      <c r="C1759" s="5">
        <f>YEAR(SalesDataTable[[#This Row],[Order Date]])</f>
        <v>2026</v>
      </c>
      <c r="D1759" s="6" t="str">
        <f>"Q"&amp;ROUNDUP(MONTH(SalesDataTable[[#This Row],[Order Date]])/3,0)</f>
        <v>Q3</v>
      </c>
      <c r="E1759" s="5">
        <f>MONTH(SalesDataTable[[#This Row],[Order Date]])</f>
        <v>8</v>
      </c>
      <c r="F1759" s="6" t="str">
        <f>TEXT(SalesDataTable[[#This Row],[Order Date]],"MMM")</f>
        <v>Aug</v>
      </c>
      <c r="G1759" s="5" t="s">
        <v>40</v>
      </c>
      <c r="H1759" s="5" t="s">
        <v>53</v>
      </c>
      <c r="I1759" s="5" t="s">
        <v>22</v>
      </c>
      <c r="J1759" s="5" t="s">
        <v>23</v>
      </c>
      <c r="K1759" s="5" t="s">
        <v>43</v>
      </c>
      <c r="L1759" s="5" t="s">
        <v>44</v>
      </c>
      <c r="M1759" s="7">
        <v>2</v>
      </c>
      <c r="N1759" s="8">
        <v>335.87</v>
      </c>
      <c r="O1759" s="8">
        <f>SalesDataTable[[#This Row],[Units Sold]]*SalesDataTable[[#This Row],[Unit Price]]</f>
        <v>671.74</v>
      </c>
      <c r="P1759" s="9">
        <v>0.1</v>
      </c>
      <c r="Q1759" s="21">
        <f>SalesDataTable[[#This Row],[Units Sold]]*SalesDataTable[[#This Row],[Unit Price]]*SalesDataTable[[#This Row],[Discount %]]</f>
        <v>67.174000000000007</v>
      </c>
      <c r="R1759" s="8">
        <v>196.54</v>
      </c>
      <c r="S1759" s="8">
        <f t="shared" si="108"/>
        <v>604.56600000000003</v>
      </c>
      <c r="T1759" s="8">
        <f t="shared" si="109"/>
        <v>393.08</v>
      </c>
      <c r="U1759" s="8">
        <f t="shared" si="110"/>
        <v>211.48600000000005</v>
      </c>
      <c r="V1759" s="10">
        <f t="shared" si="111"/>
        <v>0.34981457773014035</v>
      </c>
    </row>
    <row r="1760" spans="1:22" ht="15.6" x14ac:dyDescent="0.3">
      <c r="A1760" s="3">
        <v>4169</v>
      </c>
      <c r="B1760" s="4">
        <v>46261</v>
      </c>
      <c r="C1760" s="5">
        <f>YEAR(SalesDataTable[[#This Row],[Order Date]])</f>
        <v>2026</v>
      </c>
      <c r="D1760" s="6" t="str">
        <f>"Q"&amp;ROUNDUP(MONTH(SalesDataTable[[#This Row],[Order Date]])/3,0)</f>
        <v>Q3</v>
      </c>
      <c r="E1760" s="5">
        <f>MONTH(SalesDataTable[[#This Row],[Order Date]])</f>
        <v>8</v>
      </c>
      <c r="F1760" s="6" t="str">
        <f>TEXT(SalesDataTable[[#This Row],[Order Date]],"MMM")</f>
        <v>Aug</v>
      </c>
      <c r="G1760" s="5" t="s">
        <v>40</v>
      </c>
      <c r="H1760" s="5" t="s">
        <v>67</v>
      </c>
      <c r="I1760" s="5" t="s">
        <v>22</v>
      </c>
      <c r="J1760" s="5" t="s">
        <v>33</v>
      </c>
      <c r="K1760" s="5" t="s">
        <v>54</v>
      </c>
      <c r="L1760" s="5" t="s">
        <v>65</v>
      </c>
      <c r="M1760" s="7">
        <v>1</v>
      </c>
      <c r="N1760" s="8">
        <v>50.7</v>
      </c>
      <c r="O1760" s="8">
        <f>SalesDataTable[[#This Row],[Units Sold]]*SalesDataTable[[#This Row],[Unit Price]]</f>
        <v>50.7</v>
      </c>
      <c r="P1760" s="9">
        <v>0.05</v>
      </c>
      <c r="Q1760" s="21">
        <f>SalesDataTable[[#This Row],[Units Sold]]*SalesDataTable[[#This Row],[Unit Price]]*SalesDataTable[[#This Row],[Discount %]]</f>
        <v>2.5350000000000001</v>
      </c>
      <c r="R1760" s="8">
        <v>21.65</v>
      </c>
      <c r="S1760" s="8">
        <f t="shared" si="108"/>
        <v>48.164999999999999</v>
      </c>
      <c r="T1760" s="8">
        <f t="shared" si="109"/>
        <v>21.65</v>
      </c>
      <c r="U1760" s="8">
        <f t="shared" si="110"/>
        <v>26.515000000000001</v>
      </c>
      <c r="V1760" s="10">
        <f t="shared" si="111"/>
        <v>0.55050347762898377</v>
      </c>
    </row>
    <row r="1761" spans="1:22" ht="15.6" x14ac:dyDescent="0.3">
      <c r="A1761" s="3">
        <v>4452</v>
      </c>
      <c r="B1761" s="4">
        <v>46261</v>
      </c>
      <c r="C1761" s="5">
        <f>YEAR(SalesDataTable[[#This Row],[Order Date]])</f>
        <v>2026</v>
      </c>
      <c r="D1761" s="6" t="str">
        <f>"Q"&amp;ROUNDUP(MONTH(SalesDataTable[[#This Row],[Order Date]])/3,0)</f>
        <v>Q3</v>
      </c>
      <c r="E1761" s="5">
        <f>MONTH(SalesDataTable[[#This Row],[Order Date]])</f>
        <v>8</v>
      </c>
      <c r="F1761" s="6" t="str">
        <f>TEXT(SalesDataTable[[#This Row],[Order Date]],"MMM")</f>
        <v>Aug</v>
      </c>
      <c r="G1761" s="5" t="s">
        <v>31</v>
      </c>
      <c r="H1761" s="5" t="s">
        <v>32</v>
      </c>
      <c r="I1761" s="5" t="s">
        <v>48</v>
      </c>
      <c r="J1761" s="5" t="s">
        <v>33</v>
      </c>
      <c r="K1761" s="5" t="s">
        <v>29</v>
      </c>
      <c r="L1761" s="5" t="s">
        <v>57</v>
      </c>
      <c r="M1761" s="7">
        <v>3</v>
      </c>
      <c r="N1761" s="8">
        <v>152.76</v>
      </c>
      <c r="O1761" s="8">
        <f>SalesDataTable[[#This Row],[Units Sold]]*SalesDataTable[[#This Row],[Unit Price]]</f>
        <v>458.28</v>
      </c>
      <c r="P1761" s="9">
        <v>0.1</v>
      </c>
      <c r="Q1761" s="21">
        <f>SalesDataTable[[#This Row],[Units Sold]]*SalesDataTable[[#This Row],[Unit Price]]*SalesDataTable[[#This Row],[Discount %]]</f>
        <v>45.828000000000003</v>
      </c>
      <c r="R1761" s="8">
        <v>77.36</v>
      </c>
      <c r="S1761" s="8">
        <f t="shared" si="108"/>
        <v>412.452</v>
      </c>
      <c r="T1761" s="8">
        <f t="shared" si="109"/>
        <v>232.07999999999998</v>
      </c>
      <c r="U1761" s="8">
        <f t="shared" si="110"/>
        <v>180.37200000000001</v>
      </c>
      <c r="V1761" s="10">
        <f t="shared" si="111"/>
        <v>0.43731634226528182</v>
      </c>
    </row>
    <row r="1762" spans="1:22" ht="15.6" x14ac:dyDescent="0.3">
      <c r="A1762" s="3">
        <v>4740</v>
      </c>
      <c r="B1762" s="4">
        <v>46261</v>
      </c>
      <c r="C1762" s="5">
        <f>YEAR(SalesDataTable[[#This Row],[Order Date]])</f>
        <v>2026</v>
      </c>
      <c r="D1762" s="6" t="str">
        <f>"Q"&amp;ROUNDUP(MONTH(SalesDataTable[[#This Row],[Order Date]])/3,0)</f>
        <v>Q3</v>
      </c>
      <c r="E1762" s="5">
        <f>MONTH(SalesDataTable[[#This Row],[Order Date]])</f>
        <v>8</v>
      </c>
      <c r="F1762" s="6" t="str">
        <f>TEXT(SalesDataTable[[#This Row],[Order Date]],"MMM")</f>
        <v>Aug</v>
      </c>
      <c r="G1762" s="5" t="s">
        <v>20</v>
      </c>
      <c r="H1762" s="5" t="s">
        <v>70</v>
      </c>
      <c r="I1762" s="5" t="s">
        <v>28</v>
      </c>
      <c r="J1762" s="5" t="s">
        <v>23</v>
      </c>
      <c r="K1762" s="5" t="s">
        <v>29</v>
      </c>
      <c r="L1762" s="5" t="s">
        <v>66</v>
      </c>
      <c r="M1762" s="7">
        <v>5</v>
      </c>
      <c r="N1762" s="8">
        <v>72.78</v>
      </c>
      <c r="O1762" s="8">
        <f>SalesDataTable[[#This Row],[Units Sold]]*SalesDataTable[[#This Row],[Unit Price]]</f>
        <v>363.9</v>
      </c>
      <c r="P1762" s="9">
        <v>0.1</v>
      </c>
      <c r="Q1762" s="21">
        <f>SalesDataTable[[#This Row],[Units Sold]]*SalesDataTable[[#This Row],[Unit Price]]*SalesDataTable[[#This Row],[Discount %]]</f>
        <v>36.39</v>
      </c>
      <c r="R1762" s="8">
        <v>33.25</v>
      </c>
      <c r="S1762" s="8">
        <f t="shared" si="108"/>
        <v>327.51</v>
      </c>
      <c r="T1762" s="8">
        <f t="shared" si="109"/>
        <v>166.25</v>
      </c>
      <c r="U1762" s="8">
        <f t="shared" si="110"/>
        <v>161.26</v>
      </c>
      <c r="V1762" s="10">
        <f t="shared" si="111"/>
        <v>0.49238191200268694</v>
      </c>
    </row>
    <row r="1763" spans="1:22" ht="15.6" x14ac:dyDescent="0.3">
      <c r="A1763" s="3">
        <v>5000</v>
      </c>
      <c r="B1763" s="4">
        <v>46261</v>
      </c>
      <c r="C1763" s="5">
        <f>YEAR(SalesDataTable[[#This Row],[Order Date]])</f>
        <v>2026</v>
      </c>
      <c r="D1763" s="6" t="str">
        <f>"Q"&amp;ROUNDUP(MONTH(SalesDataTable[[#This Row],[Order Date]])/3,0)</f>
        <v>Q3</v>
      </c>
      <c r="E1763" s="5">
        <f>MONTH(SalesDataTable[[#This Row],[Order Date]])</f>
        <v>8</v>
      </c>
      <c r="F1763" s="6" t="str">
        <f>TEXT(SalesDataTable[[#This Row],[Order Date]],"MMM")</f>
        <v>Aug</v>
      </c>
      <c r="G1763" s="5" t="s">
        <v>26</v>
      </c>
      <c r="H1763" s="5" t="s">
        <v>63</v>
      </c>
      <c r="I1763" s="5" t="s">
        <v>48</v>
      </c>
      <c r="J1763" s="5" t="s">
        <v>33</v>
      </c>
      <c r="K1763" s="5" t="s">
        <v>34</v>
      </c>
      <c r="L1763" s="5" t="s">
        <v>35</v>
      </c>
      <c r="M1763" s="7">
        <v>2</v>
      </c>
      <c r="N1763" s="8">
        <v>37</v>
      </c>
      <c r="O1763" s="8">
        <f>SalesDataTable[[#This Row],[Units Sold]]*SalesDataTable[[#This Row],[Unit Price]]</f>
        <v>74</v>
      </c>
      <c r="P1763" s="9">
        <v>0</v>
      </c>
      <c r="Q1763" s="21">
        <f>SalesDataTable[[#This Row],[Units Sold]]*SalesDataTable[[#This Row],[Unit Price]]*SalesDataTable[[#This Row],[Discount %]]</f>
        <v>0</v>
      </c>
      <c r="R1763" s="8">
        <v>13.83</v>
      </c>
      <c r="S1763" s="8">
        <f t="shared" si="108"/>
        <v>74</v>
      </c>
      <c r="T1763" s="8">
        <f t="shared" si="109"/>
        <v>27.66</v>
      </c>
      <c r="U1763" s="8">
        <f t="shared" si="110"/>
        <v>46.34</v>
      </c>
      <c r="V1763" s="10">
        <f t="shared" si="111"/>
        <v>0.62621621621621626</v>
      </c>
    </row>
    <row r="1764" spans="1:22" ht="15.6" x14ac:dyDescent="0.3">
      <c r="A1764" s="3">
        <v>5058</v>
      </c>
      <c r="B1764" s="4">
        <v>46261</v>
      </c>
      <c r="C1764" s="5">
        <f>YEAR(SalesDataTable[[#This Row],[Order Date]])</f>
        <v>2026</v>
      </c>
      <c r="D1764" s="6" t="str">
        <f>"Q"&amp;ROUNDUP(MONTH(SalesDataTable[[#This Row],[Order Date]])/3,0)</f>
        <v>Q3</v>
      </c>
      <c r="E1764" s="5">
        <f>MONTH(SalesDataTable[[#This Row],[Order Date]])</f>
        <v>8</v>
      </c>
      <c r="F1764" s="6" t="str">
        <f>TEXT(SalesDataTable[[#This Row],[Order Date]],"MMM")</f>
        <v>Aug</v>
      </c>
      <c r="G1764" s="5" t="s">
        <v>26</v>
      </c>
      <c r="H1764" s="5" t="s">
        <v>61</v>
      </c>
      <c r="I1764" s="5" t="s">
        <v>28</v>
      </c>
      <c r="J1764" s="5" t="s">
        <v>36</v>
      </c>
      <c r="K1764" s="5" t="s">
        <v>24</v>
      </c>
      <c r="L1764" s="5" t="s">
        <v>46</v>
      </c>
      <c r="M1764" s="7">
        <v>6</v>
      </c>
      <c r="N1764" s="8">
        <v>41.33</v>
      </c>
      <c r="O1764" s="8">
        <f>SalesDataTable[[#This Row],[Units Sold]]*SalesDataTable[[#This Row],[Unit Price]]</f>
        <v>247.98</v>
      </c>
      <c r="P1764" s="9">
        <v>0.2</v>
      </c>
      <c r="Q1764" s="21">
        <f>SalesDataTable[[#This Row],[Units Sold]]*SalesDataTable[[#This Row],[Unit Price]]*SalesDataTable[[#This Row],[Discount %]]</f>
        <v>49.596000000000004</v>
      </c>
      <c r="R1764" s="8">
        <v>17.02</v>
      </c>
      <c r="S1764" s="8">
        <f t="shared" si="108"/>
        <v>198.38400000000001</v>
      </c>
      <c r="T1764" s="8">
        <f t="shared" si="109"/>
        <v>102.12</v>
      </c>
      <c r="U1764" s="8">
        <f t="shared" si="110"/>
        <v>96.26400000000001</v>
      </c>
      <c r="V1764" s="10">
        <f t="shared" si="111"/>
        <v>0.48524074522138883</v>
      </c>
    </row>
    <row r="1765" spans="1:22" ht="15.6" x14ac:dyDescent="0.3">
      <c r="A1765" s="3">
        <v>496</v>
      </c>
      <c r="B1765" s="4">
        <v>46262</v>
      </c>
      <c r="C1765" s="5">
        <f>YEAR(SalesDataTable[[#This Row],[Order Date]])</f>
        <v>2026</v>
      </c>
      <c r="D1765" s="6" t="str">
        <f>"Q"&amp;ROUNDUP(MONTH(SalesDataTable[[#This Row],[Order Date]])/3,0)</f>
        <v>Q3</v>
      </c>
      <c r="E1765" s="5">
        <f>MONTH(SalesDataTable[[#This Row],[Order Date]])</f>
        <v>8</v>
      </c>
      <c r="F1765" s="6" t="str">
        <f>TEXT(SalesDataTable[[#This Row],[Order Date]],"MMM")</f>
        <v>Aug</v>
      </c>
      <c r="G1765" s="5" t="s">
        <v>20</v>
      </c>
      <c r="H1765" s="5" t="s">
        <v>70</v>
      </c>
      <c r="I1765" s="5" t="s">
        <v>39</v>
      </c>
      <c r="J1765" s="5" t="s">
        <v>23</v>
      </c>
      <c r="K1765" s="5" t="s">
        <v>54</v>
      </c>
      <c r="L1765" s="5" t="s">
        <v>62</v>
      </c>
      <c r="M1765" s="7">
        <v>1</v>
      </c>
      <c r="N1765" s="8">
        <v>37.020000000000003</v>
      </c>
      <c r="O1765" s="8">
        <f>SalesDataTable[[#This Row],[Units Sold]]*SalesDataTable[[#This Row],[Unit Price]]</f>
        <v>37.020000000000003</v>
      </c>
      <c r="P1765" s="9">
        <v>0</v>
      </c>
      <c r="Q1765" s="21">
        <f>SalesDataTable[[#This Row],[Units Sold]]*SalesDataTable[[#This Row],[Unit Price]]*SalesDataTable[[#This Row],[Discount %]]</f>
        <v>0</v>
      </c>
      <c r="R1765" s="8">
        <v>13.64</v>
      </c>
      <c r="S1765" s="8">
        <f t="shared" si="108"/>
        <v>37.020000000000003</v>
      </c>
      <c r="T1765" s="8">
        <f t="shared" si="109"/>
        <v>13.64</v>
      </c>
      <c r="U1765" s="8">
        <f t="shared" si="110"/>
        <v>23.380000000000003</v>
      </c>
      <c r="V1765" s="10">
        <f t="shared" si="111"/>
        <v>0.63155051323608857</v>
      </c>
    </row>
    <row r="1766" spans="1:22" ht="15.6" x14ac:dyDescent="0.3">
      <c r="A1766" s="3">
        <v>1343</v>
      </c>
      <c r="B1766" s="4">
        <v>46262</v>
      </c>
      <c r="C1766" s="5">
        <f>YEAR(SalesDataTable[[#This Row],[Order Date]])</f>
        <v>2026</v>
      </c>
      <c r="D1766" s="6" t="str">
        <f>"Q"&amp;ROUNDUP(MONTH(SalesDataTable[[#This Row],[Order Date]])/3,0)</f>
        <v>Q3</v>
      </c>
      <c r="E1766" s="5">
        <f>MONTH(SalesDataTable[[#This Row],[Order Date]])</f>
        <v>8</v>
      </c>
      <c r="F1766" s="6" t="str">
        <f>TEXT(SalesDataTable[[#This Row],[Order Date]],"MMM")</f>
        <v>Aug</v>
      </c>
      <c r="G1766" s="5" t="s">
        <v>40</v>
      </c>
      <c r="H1766" s="5" t="s">
        <v>53</v>
      </c>
      <c r="I1766" s="5" t="s">
        <v>22</v>
      </c>
      <c r="J1766" s="5" t="s">
        <v>33</v>
      </c>
      <c r="K1766" s="5" t="s">
        <v>43</v>
      </c>
      <c r="L1766" s="5" t="s">
        <v>60</v>
      </c>
      <c r="M1766" s="7">
        <v>1</v>
      </c>
      <c r="N1766" s="8">
        <v>81.06</v>
      </c>
      <c r="O1766" s="8">
        <f>SalesDataTable[[#This Row],[Units Sold]]*SalesDataTable[[#This Row],[Unit Price]]</f>
        <v>81.06</v>
      </c>
      <c r="P1766" s="9">
        <v>0</v>
      </c>
      <c r="Q1766" s="21">
        <f>SalesDataTable[[#This Row],[Units Sold]]*SalesDataTable[[#This Row],[Unit Price]]*SalesDataTable[[#This Row],[Discount %]]</f>
        <v>0</v>
      </c>
      <c r="R1766" s="8">
        <v>38.43</v>
      </c>
      <c r="S1766" s="8">
        <f t="shared" si="108"/>
        <v>81.06</v>
      </c>
      <c r="T1766" s="8">
        <f t="shared" si="109"/>
        <v>38.43</v>
      </c>
      <c r="U1766" s="8">
        <f t="shared" si="110"/>
        <v>42.63</v>
      </c>
      <c r="V1766" s="10">
        <f t="shared" si="111"/>
        <v>0.52590673575129532</v>
      </c>
    </row>
    <row r="1767" spans="1:22" ht="15.6" x14ac:dyDescent="0.3">
      <c r="A1767" s="3">
        <v>1455</v>
      </c>
      <c r="B1767" s="4">
        <v>46262</v>
      </c>
      <c r="C1767" s="5">
        <f>YEAR(SalesDataTable[[#This Row],[Order Date]])</f>
        <v>2026</v>
      </c>
      <c r="D1767" s="6" t="str">
        <f>"Q"&amp;ROUNDUP(MONTH(SalesDataTable[[#This Row],[Order Date]])/3,0)</f>
        <v>Q3</v>
      </c>
      <c r="E1767" s="5">
        <f>MONTH(SalesDataTable[[#This Row],[Order Date]])</f>
        <v>8</v>
      </c>
      <c r="F1767" s="6" t="str">
        <f>TEXT(SalesDataTable[[#This Row],[Order Date]],"MMM")</f>
        <v>Aug</v>
      </c>
      <c r="G1767" s="5" t="s">
        <v>31</v>
      </c>
      <c r="H1767" s="5" t="s">
        <v>32</v>
      </c>
      <c r="I1767" s="5" t="s">
        <v>22</v>
      </c>
      <c r="J1767" s="5" t="s">
        <v>33</v>
      </c>
      <c r="K1767" s="5" t="s">
        <v>24</v>
      </c>
      <c r="L1767" s="5" t="s">
        <v>42</v>
      </c>
      <c r="M1767" s="7">
        <v>2</v>
      </c>
      <c r="N1767" s="8">
        <v>51.91</v>
      </c>
      <c r="O1767" s="8">
        <f>SalesDataTable[[#This Row],[Units Sold]]*SalesDataTable[[#This Row],[Unit Price]]</f>
        <v>103.82</v>
      </c>
      <c r="P1767" s="9">
        <v>0</v>
      </c>
      <c r="Q1767" s="21">
        <f>SalesDataTable[[#This Row],[Units Sold]]*SalesDataTable[[#This Row],[Unit Price]]*SalesDataTable[[#This Row],[Discount %]]</f>
        <v>0</v>
      </c>
      <c r="R1767" s="8">
        <v>21.94</v>
      </c>
      <c r="S1767" s="8">
        <f t="shared" si="108"/>
        <v>103.82</v>
      </c>
      <c r="T1767" s="8">
        <f t="shared" si="109"/>
        <v>43.88</v>
      </c>
      <c r="U1767" s="8">
        <f t="shared" si="110"/>
        <v>59.939999999999991</v>
      </c>
      <c r="V1767" s="10">
        <f t="shared" si="111"/>
        <v>0.57734540550953573</v>
      </c>
    </row>
    <row r="1768" spans="1:22" ht="15.6" x14ac:dyDescent="0.3">
      <c r="A1768" s="3">
        <v>1632</v>
      </c>
      <c r="B1768" s="4">
        <v>46262</v>
      </c>
      <c r="C1768" s="5">
        <f>YEAR(SalesDataTable[[#This Row],[Order Date]])</f>
        <v>2026</v>
      </c>
      <c r="D1768" s="6" t="str">
        <f>"Q"&amp;ROUNDUP(MONTH(SalesDataTable[[#This Row],[Order Date]])/3,0)</f>
        <v>Q3</v>
      </c>
      <c r="E1768" s="5">
        <f>MONTH(SalesDataTable[[#This Row],[Order Date]])</f>
        <v>8</v>
      </c>
      <c r="F1768" s="6" t="str">
        <f>TEXT(SalesDataTable[[#This Row],[Order Date]],"MMM")</f>
        <v>Aug</v>
      </c>
      <c r="G1768" s="5" t="s">
        <v>40</v>
      </c>
      <c r="H1768" s="5" t="s">
        <v>51</v>
      </c>
      <c r="I1768" s="5" t="s">
        <v>48</v>
      </c>
      <c r="J1768" s="5" t="s">
        <v>33</v>
      </c>
      <c r="K1768" s="5" t="s">
        <v>34</v>
      </c>
      <c r="L1768" s="5" t="s">
        <v>35</v>
      </c>
      <c r="M1768" s="7">
        <v>1</v>
      </c>
      <c r="N1768" s="8">
        <v>35.700000000000003</v>
      </c>
      <c r="O1768" s="8">
        <f>SalesDataTable[[#This Row],[Units Sold]]*SalesDataTable[[#This Row],[Unit Price]]</f>
        <v>35.700000000000003</v>
      </c>
      <c r="P1768" s="9">
        <v>0.05</v>
      </c>
      <c r="Q1768" s="21">
        <f>SalesDataTable[[#This Row],[Units Sold]]*SalesDataTable[[#This Row],[Unit Price]]*SalesDataTable[[#This Row],[Discount %]]</f>
        <v>1.7850000000000001</v>
      </c>
      <c r="R1768" s="8">
        <v>13.45</v>
      </c>
      <c r="S1768" s="8">
        <f t="shared" si="108"/>
        <v>33.914999999999999</v>
      </c>
      <c r="T1768" s="8">
        <f t="shared" si="109"/>
        <v>13.45</v>
      </c>
      <c r="U1768" s="8">
        <f t="shared" si="110"/>
        <v>20.465</v>
      </c>
      <c r="V1768" s="10">
        <f t="shared" si="111"/>
        <v>0.60342031549461894</v>
      </c>
    </row>
    <row r="1769" spans="1:22" ht="15.6" x14ac:dyDescent="0.3">
      <c r="A1769" s="3">
        <v>1817</v>
      </c>
      <c r="B1769" s="4">
        <v>46262</v>
      </c>
      <c r="C1769" s="5">
        <f>YEAR(SalesDataTable[[#This Row],[Order Date]])</f>
        <v>2026</v>
      </c>
      <c r="D1769" s="6" t="str">
        <f>"Q"&amp;ROUNDUP(MONTH(SalesDataTable[[#This Row],[Order Date]])/3,0)</f>
        <v>Q3</v>
      </c>
      <c r="E1769" s="5">
        <f>MONTH(SalesDataTable[[#This Row],[Order Date]])</f>
        <v>8</v>
      </c>
      <c r="F1769" s="6" t="str">
        <f>TEXT(SalesDataTable[[#This Row],[Order Date]],"MMM")</f>
        <v>Aug</v>
      </c>
      <c r="G1769" s="5" t="s">
        <v>20</v>
      </c>
      <c r="H1769" s="5" t="s">
        <v>56</v>
      </c>
      <c r="I1769" s="5" t="s">
        <v>39</v>
      </c>
      <c r="J1769" s="5" t="s">
        <v>33</v>
      </c>
      <c r="K1769" s="5" t="s">
        <v>54</v>
      </c>
      <c r="L1769" s="5" t="s">
        <v>62</v>
      </c>
      <c r="M1769" s="7">
        <v>1</v>
      </c>
      <c r="N1769" s="8">
        <v>36.590000000000003</v>
      </c>
      <c r="O1769" s="8">
        <f>SalesDataTable[[#This Row],[Units Sold]]*SalesDataTable[[#This Row],[Unit Price]]</f>
        <v>36.590000000000003</v>
      </c>
      <c r="P1769" s="9">
        <v>0.05</v>
      </c>
      <c r="Q1769" s="21">
        <f>SalesDataTable[[#This Row],[Units Sold]]*SalesDataTable[[#This Row],[Unit Price]]*SalesDataTable[[#This Row],[Discount %]]</f>
        <v>1.8295000000000003</v>
      </c>
      <c r="R1769" s="8">
        <v>14.15</v>
      </c>
      <c r="S1769" s="8">
        <f t="shared" si="108"/>
        <v>34.7605</v>
      </c>
      <c r="T1769" s="8">
        <f t="shared" si="109"/>
        <v>14.15</v>
      </c>
      <c r="U1769" s="8">
        <f t="shared" si="110"/>
        <v>20.610500000000002</v>
      </c>
      <c r="V1769" s="10">
        <f t="shared" si="111"/>
        <v>0.59292875534011313</v>
      </c>
    </row>
    <row r="1770" spans="1:22" ht="15.6" x14ac:dyDescent="0.3">
      <c r="A1770" s="3">
        <v>2993</v>
      </c>
      <c r="B1770" s="4">
        <v>46262</v>
      </c>
      <c r="C1770" s="5">
        <f>YEAR(SalesDataTable[[#This Row],[Order Date]])</f>
        <v>2026</v>
      </c>
      <c r="D1770" s="6" t="str">
        <f>"Q"&amp;ROUNDUP(MONTH(SalesDataTable[[#This Row],[Order Date]])/3,0)</f>
        <v>Q3</v>
      </c>
      <c r="E1770" s="5">
        <f>MONTH(SalesDataTable[[#This Row],[Order Date]])</f>
        <v>8</v>
      </c>
      <c r="F1770" s="6" t="str">
        <f>TEXT(SalesDataTable[[#This Row],[Order Date]],"MMM")</f>
        <v>Aug</v>
      </c>
      <c r="G1770" s="5" t="s">
        <v>26</v>
      </c>
      <c r="H1770" s="5" t="s">
        <v>63</v>
      </c>
      <c r="I1770" s="5" t="s">
        <v>28</v>
      </c>
      <c r="J1770" s="5" t="s">
        <v>36</v>
      </c>
      <c r="K1770" s="5" t="s">
        <v>34</v>
      </c>
      <c r="L1770" s="5" t="s">
        <v>35</v>
      </c>
      <c r="M1770" s="7">
        <v>3</v>
      </c>
      <c r="N1770" s="8">
        <v>35.520000000000003</v>
      </c>
      <c r="O1770" s="8">
        <f>SalesDataTable[[#This Row],[Units Sold]]*SalesDataTable[[#This Row],[Unit Price]]</f>
        <v>106.56</v>
      </c>
      <c r="P1770" s="9">
        <v>0.1</v>
      </c>
      <c r="Q1770" s="21">
        <f>SalesDataTable[[#This Row],[Units Sold]]*SalesDataTable[[#This Row],[Unit Price]]*SalesDataTable[[#This Row],[Discount %]]</f>
        <v>10.656000000000001</v>
      </c>
      <c r="R1770" s="8">
        <v>13.78</v>
      </c>
      <c r="S1770" s="8">
        <f t="shared" si="108"/>
        <v>95.904000000000011</v>
      </c>
      <c r="T1770" s="8">
        <f t="shared" si="109"/>
        <v>41.339999999999996</v>
      </c>
      <c r="U1770" s="8">
        <f t="shared" si="110"/>
        <v>54.564000000000014</v>
      </c>
      <c r="V1770" s="10">
        <f t="shared" si="111"/>
        <v>0.56894394394394399</v>
      </c>
    </row>
    <row r="1771" spans="1:22" ht="15.6" x14ac:dyDescent="0.3">
      <c r="A1771" s="3">
        <v>4676</v>
      </c>
      <c r="B1771" s="4">
        <v>46262</v>
      </c>
      <c r="C1771" s="5">
        <f>YEAR(SalesDataTable[[#This Row],[Order Date]])</f>
        <v>2026</v>
      </c>
      <c r="D1771" s="6" t="str">
        <f>"Q"&amp;ROUNDUP(MONTH(SalesDataTable[[#This Row],[Order Date]])/3,0)</f>
        <v>Q3</v>
      </c>
      <c r="E1771" s="5">
        <f>MONTH(SalesDataTable[[#This Row],[Order Date]])</f>
        <v>8</v>
      </c>
      <c r="F1771" s="6" t="str">
        <f>TEXT(SalesDataTable[[#This Row],[Order Date]],"MMM")</f>
        <v>Aug</v>
      </c>
      <c r="G1771" s="5" t="s">
        <v>40</v>
      </c>
      <c r="H1771" s="5" t="s">
        <v>67</v>
      </c>
      <c r="I1771" s="5" t="s">
        <v>39</v>
      </c>
      <c r="J1771" s="5" t="s">
        <v>33</v>
      </c>
      <c r="K1771" s="5" t="s">
        <v>24</v>
      </c>
      <c r="L1771" s="5" t="s">
        <v>25</v>
      </c>
      <c r="M1771" s="7">
        <v>2</v>
      </c>
      <c r="N1771" s="8">
        <v>81.88</v>
      </c>
      <c r="O1771" s="8">
        <f>SalesDataTable[[#This Row],[Units Sold]]*SalesDataTable[[#This Row],[Unit Price]]</f>
        <v>163.76</v>
      </c>
      <c r="P1771" s="9">
        <v>0.1</v>
      </c>
      <c r="Q1771" s="21">
        <f>SalesDataTable[[#This Row],[Units Sold]]*SalesDataTable[[#This Row],[Unit Price]]*SalesDataTable[[#This Row],[Discount %]]</f>
        <v>16.376000000000001</v>
      </c>
      <c r="R1771" s="8">
        <v>42.87</v>
      </c>
      <c r="S1771" s="8">
        <f t="shared" si="108"/>
        <v>147.38399999999999</v>
      </c>
      <c r="T1771" s="8">
        <f t="shared" si="109"/>
        <v>85.74</v>
      </c>
      <c r="U1771" s="8">
        <f t="shared" si="110"/>
        <v>61.643999999999991</v>
      </c>
      <c r="V1771" s="10">
        <f t="shared" si="111"/>
        <v>0.41825435596808336</v>
      </c>
    </row>
    <row r="1772" spans="1:22" ht="15.6" x14ac:dyDescent="0.3">
      <c r="A1772" s="3">
        <v>5105</v>
      </c>
      <c r="B1772" s="4">
        <v>46262</v>
      </c>
      <c r="C1772" s="5">
        <f>YEAR(SalesDataTable[[#This Row],[Order Date]])</f>
        <v>2026</v>
      </c>
      <c r="D1772" s="6" t="str">
        <f>"Q"&amp;ROUNDUP(MONTH(SalesDataTable[[#This Row],[Order Date]])/3,0)</f>
        <v>Q3</v>
      </c>
      <c r="E1772" s="5">
        <f>MONTH(SalesDataTable[[#This Row],[Order Date]])</f>
        <v>8</v>
      </c>
      <c r="F1772" s="6" t="str">
        <f>TEXT(SalesDataTable[[#This Row],[Order Date]],"MMM")</f>
        <v>Aug</v>
      </c>
      <c r="G1772" s="5" t="s">
        <v>40</v>
      </c>
      <c r="H1772" s="5" t="s">
        <v>51</v>
      </c>
      <c r="I1772" s="5" t="s">
        <v>22</v>
      </c>
      <c r="J1772" s="5" t="s">
        <v>36</v>
      </c>
      <c r="K1772" s="5" t="s">
        <v>34</v>
      </c>
      <c r="L1772" s="5" t="s">
        <v>52</v>
      </c>
      <c r="M1772" s="7">
        <v>4</v>
      </c>
      <c r="N1772" s="8">
        <v>46.54</v>
      </c>
      <c r="O1772" s="8">
        <f>SalesDataTable[[#This Row],[Units Sold]]*SalesDataTable[[#This Row],[Unit Price]]</f>
        <v>186.16</v>
      </c>
      <c r="P1772" s="9">
        <v>0</v>
      </c>
      <c r="Q1772" s="21">
        <f>SalesDataTable[[#This Row],[Units Sold]]*SalesDataTable[[#This Row],[Unit Price]]*SalesDataTable[[#This Row],[Discount %]]</f>
        <v>0</v>
      </c>
      <c r="R1772" s="8">
        <v>18.86</v>
      </c>
      <c r="S1772" s="8">
        <f t="shared" si="108"/>
        <v>186.16</v>
      </c>
      <c r="T1772" s="8">
        <f t="shared" si="109"/>
        <v>75.44</v>
      </c>
      <c r="U1772" s="8">
        <f t="shared" si="110"/>
        <v>110.72</v>
      </c>
      <c r="V1772" s="10">
        <f t="shared" si="111"/>
        <v>0.5947571981091534</v>
      </c>
    </row>
    <row r="1773" spans="1:22" ht="15.6" x14ac:dyDescent="0.3">
      <c r="A1773" s="3">
        <v>223</v>
      </c>
      <c r="B1773" s="4">
        <v>46263</v>
      </c>
      <c r="C1773" s="5">
        <f>YEAR(SalesDataTable[[#This Row],[Order Date]])</f>
        <v>2026</v>
      </c>
      <c r="D1773" s="6" t="str">
        <f>"Q"&amp;ROUNDUP(MONTH(SalesDataTable[[#This Row],[Order Date]])/3,0)</f>
        <v>Q3</v>
      </c>
      <c r="E1773" s="5">
        <f>MONTH(SalesDataTable[[#This Row],[Order Date]])</f>
        <v>8</v>
      </c>
      <c r="F1773" s="6" t="str">
        <f>TEXT(SalesDataTable[[#This Row],[Order Date]],"MMM")</f>
        <v>Aug</v>
      </c>
      <c r="G1773" s="5" t="s">
        <v>31</v>
      </c>
      <c r="H1773" s="5" t="s">
        <v>32</v>
      </c>
      <c r="I1773" s="5" t="s">
        <v>39</v>
      </c>
      <c r="J1773" s="5" t="s">
        <v>23</v>
      </c>
      <c r="K1773" s="5" t="s">
        <v>54</v>
      </c>
      <c r="L1773" s="5" t="s">
        <v>65</v>
      </c>
      <c r="M1773" s="7">
        <v>1</v>
      </c>
      <c r="N1773" s="8">
        <v>49.79</v>
      </c>
      <c r="O1773" s="8">
        <f>SalesDataTable[[#This Row],[Units Sold]]*SalesDataTable[[#This Row],[Unit Price]]</f>
        <v>49.79</v>
      </c>
      <c r="P1773" s="9">
        <v>0</v>
      </c>
      <c r="Q1773" s="21">
        <f>SalesDataTable[[#This Row],[Units Sold]]*SalesDataTable[[#This Row],[Unit Price]]*SalesDataTable[[#This Row],[Discount %]]</f>
        <v>0</v>
      </c>
      <c r="R1773" s="8">
        <v>21.43</v>
      </c>
      <c r="S1773" s="8">
        <f t="shared" si="108"/>
        <v>49.79</v>
      </c>
      <c r="T1773" s="8">
        <f t="shared" si="109"/>
        <v>21.43</v>
      </c>
      <c r="U1773" s="8">
        <f t="shared" si="110"/>
        <v>28.36</v>
      </c>
      <c r="V1773" s="10">
        <f t="shared" si="111"/>
        <v>0.56959228760795344</v>
      </c>
    </row>
    <row r="1774" spans="1:22" ht="15.6" x14ac:dyDescent="0.3">
      <c r="A1774" s="3">
        <v>1023</v>
      </c>
      <c r="B1774" s="4">
        <v>46263</v>
      </c>
      <c r="C1774" s="5">
        <f>YEAR(SalesDataTable[[#This Row],[Order Date]])</f>
        <v>2026</v>
      </c>
      <c r="D1774" s="6" t="str">
        <f>"Q"&amp;ROUNDUP(MONTH(SalesDataTable[[#This Row],[Order Date]])/3,0)</f>
        <v>Q3</v>
      </c>
      <c r="E1774" s="5">
        <f>MONTH(SalesDataTable[[#This Row],[Order Date]])</f>
        <v>8</v>
      </c>
      <c r="F1774" s="6" t="str">
        <f>TEXT(SalesDataTable[[#This Row],[Order Date]],"MMM")</f>
        <v>Aug</v>
      </c>
      <c r="G1774" s="5" t="s">
        <v>31</v>
      </c>
      <c r="H1774" s="5" t="s">
        <v>38</v>
      </c>
      <c r="I1774" s="5" t="s">
        <v>22</v>
      </c>
      <c r="J1774" s="5" t="s">
        <v>33</v>
      </c>
      <c r="K1774" s="5" t="s">
        <v>29</v>
      </c>
      <c r="L1774" s="5" t="s">
        <v>30</v>
      </c>
      <c r="M1774" s="7">
        <v>6</v>
      </c>
      <c r="N1774" s="8">
        <v>90.19</v>
      </c>
      <c r="O1774" s="8">
        <f>SalesDataTable[[#This Row],[Units Sold]]*SalesDataTable[[#This Row],[Unit Price]]</f>
        <v>541.14</v>
      </c>
      <c r="P1774" s="9">
        <v>0</v>
      </c>
      <c r="Q1774" s="21">
        <f>SalesDataTable[[#This Row],[Units Sold]]*SalesDataTable[[#This Row],[Unit Price]]*SalesDataTable[[#This Row],[Discount %]]</f>
        <v>0</v>
      </c>
      <c r="R1774" s="8">
        <v>45.61</v>
      </c>
      <c r="S1774" s="8">
        <f t="shared" si="108"/>
        <v>541.14</v>
      </c>
      <c r="T1774" s="8">
        <f t="shared" si="109"/>
        <v>273.65999999999997</v>
      </c>
      <c r="U1774" s="8">
        <f t="shared" si="110"/>
        <v>267.48</v>
      </c>
      <c r="V1774" s="10">
        <f t="shared" si="111"/>
        <v>0.4942898325756736</v>
      </c>
    </row>
    <row r="1775" spans="1:22" ht="15.6" x14ac:dyDescent="0.3">
      <c r="A1775" s="3">
        <v>1694</v>
      </c>
      <c r="B1775" s="4">
        <v>46263</v>
      </c>
      <c r="C1775" s="5">
        <f>YEAR(SalesDataTable[[#This Row],[Order Date]])</f>
        <v>2026</v>
      </c>
      <c r="D1775" s="6" t="str">
        <f>"Q"&amp;ROUNDUP(MONTH(SalesDataTable[[#This Row],[Order Date]])/3,0)</f>
        <v>Q3</v>
      </c>
      <c r="E1775" s="5">
        <f>MONTH(SalesDataTable[[#This Row],[Order Date]])</f>
        <v>8</v>
      </c>
      <c r="F1775" s="6" t="str">
        <f>TEXT(SalesDataTable[[#This Row],[Order Date]],"MMM")</f>
        <v>Aug</v>
      </c>
      <c r="G1775" s="5" t="s">
        <v>26</v>
      </c>
      <c r="H1775" s="5" t="s">
        <v>63</v>
      </c>
      <c r="I1775" s="5" t="s">
        <v>22</v>
      </c>
      <c r="J1775" s="5" t="s">
        <v>33</v>
      </c>
      <c r="K1775" s="5" t="s">
        <v>29</v>
      </c>
      <c r="L1775" s="5" t="s">
        <v>66</v>
      </c>
      <c r="M1775" s="7">
        <v>1</v>
      </c>
      <c r="N1775" s="8">
        <v>70.38</v>
      </c>
      <c r="O1775" s="8">
        <f>SalesDataTable[[#This Row],[Units Sold]]*SalesDataTable[[#This Row],[Unit Price]]</f>
        <v>70.38</v>
      </c>
      <c r="P1775" s="9">
        <v>0.15</v>
      </c>
      <c r="Q1775" s="21">
        <f>SalesDataTable[[#This Row],[Units Sold]]*SalesDataTable[[#This Row],[Unit Price]]*SalesDataTable[[#This Row],[Discount %]]</f>
        <v>10.556999999999999</v>
      </c>
      <c r="R1775" s="8">
        <v>32.64</v>
      </c>
      <c r="S1775" s="8">
        <f t="shared" si="108"/>
        <v>59.822999999999993</v>
      </c>
      <c r="T1775" s="8">
        <f t="shared" si="109"/>
        <v>32.64</v>
      </c>
      <c r="U1775" s="8">
        <f t="shared" si="110"/>
        <v>27.182999999999993</v>
      </c>
      <c r="V1775" s="10">
        <f t="shared" si="111"/>
        <v>0.45439045183290699</v>
      </c>
    </row>
    <row r="1776" spans="1:22" ht="15.6" x14ac:dyDescent="0.3">
      <c r="A1776" s="3">
        <v>2006</v>
      </c>
      <c r="B1776" s="4">
        <v>46263</v>
      </c>
      <c r="C1776" s="5">
        <f>YEAR(SalesDataTable[[#This Row],[Order Date]])</f>
        <v>2026</v>
      </c>
      <c r="D1776" s="6" t="str">
        <f>"Q"&amp;ROUNDUP(MONTH(SalesDataTable[[#This Row],[Order Date]])/3,0)</f>
        <v>Q3</v>
      </c>
      <c r="E1776" s="5">
        <f>MONTH(SalesDataTable[[#This Row],[Order Date]])</f>
        <v>8</v>
      </c>
      <c r="F1776" s="6" t="str">
        <f>TEXT(SalesDataTable[[#This Row],[Order Date]],"MMM")</f>
        <v>Aug</v>
      </c>
      <c r="G1776" s="5" t="s">
        <v>40</v>
      </c>
      <c r="H1776" s="5" t="s">
        <v>67</v>
      </c>
      <c r="I1776" s="5" t="s">
        <v>22</v>
      </c>
      <c r="J1776" s="5" t="s">
        <v>33</v>
      </c>
      <c r="K1776" s="5" t="s">
        <v>34</v>
      </c>
      <c r="L1776" s="5" t="s">
        <v>52</v>
      </c>
      <c r="M1776" s="7">
        <v>1</v>
      </c>
      <c r="N1776" s="8">
        <v>46.43</v>
      </c>
      <c r="O1776" s="8">
        <f>SalesDataTable[[#This Row],[Units Sold]]*SalesDataTable[[#This Row],[Unit Price]]</f>
        <v>46.43</v>
      </c>
      <c r="P1776" s="9">
        <v>0</v>
      </c>
      <c r="Q1776" s="21">
        <f>SalesDataTable[[#This Row],[Units Sold]]*SalesDataTable[[#This Row],[Unit Price]]*SalesDataTable[[#This Row],[Discount %]]</f>
        <v>0</v>
      </c>
      <c r="R1776" s="8">
        <v>18.2</v>
      </c>
      <c r="S1776" s="8">
        <f t="shared" si="108"/>
        <v>46.43</v>
      </c>
      <c r="T1776" s="8">
        <f t="shared" si="109"/>
        <v>18.2</v>
      </c>
      <c r="U1776" s="8">
        <f t="shared" si="110"/>
        <v>28.23</v>
      </c>
      <c r="V1776" s="10">
        <f t="shared" si="111"/>
        <v>0.60801206116734874</v>
      </c>
    </row>
    <row r="1777" spans="1:22" ht="15.6" x14ac:dyDescent="0.3">
      <c r="A1777" s="3">
        <v>3026</v>
      </c>
      <c r="B1777" s="4">
        <v>46263</v>
      </c>
      <c r="C1777" s="5">
        <f>YEAR(SalesDataTable[[#This Row],[Order Date]])</f>
        <v>2026</v>
      </c>
      <c r="D1777" s="6" t="str">
        <f>"Q"&amp;ROUNDUP(MONTH(SalesDataTable[[#This Row],[Order Date]])/3,0)</f>
        <v>Q3</v>
      </c>
      <c r="E1777" s="5">
        <f>MONTH(SalesDataTable[[#This Row],[Order Date]])</f>
        <v>8</v>
      </c>
      <c r="F1777" s="6" t="str">
        <f>TEXT(SalesDataTable[[#This Row],[Order Date]],"MMM")</f>
        <v>Aug</v>
      </c>
      <c r="G1777" s="5" t="s">
        <v>20</v>
      </c>
      <c r="H1777" s="5" t="s">
        <v>21</v>
      </c>
      <c r="I1777" s="5" t="s">
        <v>22</v>
      </c>
      <c r="J1777" s="5" t="s">
        <v>33</v>
      </c>
      <c r="K1777" s="5" t="s">
        <v>43</v>
      </c>
      <c r="L1777" s="5" t="s">
        <v>49</v>
      </c>
      <c r="M1777" s="7">
        <v>1</v>
      </c>
      <c r="N1777" s="8">
        <v>194.75</v>
      </c>
      <c r="O1777" s="8">
        <f>SalesDataTable[[#This Row],[Units Sold]]*SalesDataTable[[#This Row],[Unit Price]]</f>
        <v>194.75</v>
      </c>
      <c r="P1777" s="9">
        <v>0.05</v>
      </c>
      <c r="Q1777" s="21">
        <f>SalesDataTable[[#This Row],[Units Sold]]*SalesDataTable[[#This Row],[Unit Price]]*SalesDataTable[[#This Row],[Discount %]]</f>
        <v>9.7375000000000007</v>
      </c>
      <c r="R1777" s="8">
        <v>105.94</v>
      </c>
      <c r="S1777" s="8">
        <f t="shared" si="108"/>
        <v>185.01249999999999</v>
      </c>
      <c r="T1777" s="8">
        <f t="shared" si="109"/>
        <v>105.94</v>
      </c>
      <c r="U1777" s="8">
        <f t="shared" si="110"/>
        <v>79.072499999999991</v>
      </c>
      <c r="V1777" s="10">
        <f t="shared" si="111"/>
        <v>0.42739004121343149</v>
      </c>
    </row>
    <row r="1778" spans="1:22" ht="15.6" x14ac:dyDescent="0.3">
      <c r="A1778" s="3">
        <v>3057</v>
      </c>
      <c r="B1778" s="4">
        <v>46263</v>
      </c>
      <c r="C1778" s="5">
        <f>YEAR(SalesDataTable[[#This Row],[Order Date]])</f>
        <v>2026</v>
      </c>
      <c r="D1778" s="6" t="str">
        <f>"Q"&amp;ROUNDUP(MONTH(SalesDataTable[[#This Row],[Order Date]])/3,0)</f>
        <v>Q3</v>
      </c>
      <c r="E1778" s="5">
        <f>MONTH(SalesDataTable[[#This Row],[Order Date]])</f>
        <v>8</v>
      </c>
      <c r="F1778" s="6" t="str">
        <f>TEXT(SalesDataTable[[#This Row],[Order Date]],"MMM")</f>
        <v>Aug</v>
      </c>
      <c r="G1778" s="5" t="s">
        <v>26</v>
      </c>
      <c r="H1778" s="5" t="s">
        <v>69</v>
      </c>
      <c r="I1778" s="5" t="s">
        <v>39</v>
      </c>
      <c r="J1778" s="5" t="s">
        <v>23</v>
      </c>
      <c r="K1778" s="5" t="s">
        <v>29</v>
      </c>
      <c r="L1778" s="5" t="s">
        <v>37</v>
      </c>
      <c r="M1778" s="7">
        <v>2</v>
      </c>
      <c r="N1778" s="8">
        <v>142.16</v>
      </c>
      <c r="O1778" s="8">
        <f>SalesDataTable[[#This Row],[Units Sold]]*SalesDataTable[[#This Row],[Unit Price]]</f>
        <v>284.32</v>
      </c>
      <c r="P1778" s="9">
        <v>0</v>
      </c>
      <c r="Q1778" s="21">
        <f>SalesDataTable[[#This Row],[Units Sold]]*SalesDataTable[[#This Row],[Unit Price]]*SalesDataTable[[#This Row],[Discount %]]</f>
        <v>0</v>
      </c>
      <c r="R1778" s="8">
        <v>79.36</v>
      </c>
      <c r="S1778" s="8">
        <f t="shared" si="108"/>
        <v>284.32</v>
      </c>
      <c r="T1778" s="8">
        <f t="shared" si="109"/>
        <v>158.72</v>
      </c>
      <c r="U1778" s="8">
        <f t="shared" si="110"/>
        <v>125.6</v>
      </c>
      <c r="V1778" s="10">
        <f t="shared" si="111"/>
        <v>0.44175576814856499</v>
      </c>
    </row>
    <row r="1779" spans="1:22" ht="15.6" x14ac:dyDescent="0.3">
      <c r="A1779" s="3">
        <v>3112</v>
      </c>
      <c r="B1779" s="4">
        <v>46263</v>
      </c>
      <c r="C1779" s="5">
        <f>YEAR(SalesDataTable[[#This Row],[Order Date]])</f>
        <v>2026</v>
      </c>
      <c r="D1779" s="6" t="str">
        <f>"Q"&amp;ROUNDUP(MONTH(SalesDataTable[[#This Row],[Order Date]])/3,0)</f>
        <v>Q3</v>
      </c>
      <c r="E1779" s="5">
        <f>MONTH(SalesDataTable[[#This Row],[Order Date]])</f>
        <v>8</v>
      </c>
      <c r="F1779" s="6" t="str">
        <f>TEXT(SalesDataTable[[#This Row],[Order Date]],"MMM")</f>
        <v>Aug</v>
      </c>
      <c r="G1779" s="5" t="s">
        <v>40</v>
      </c>
      <c r="H1779" s="5" t="s">
        <v>53</v>
      </c>
      <c r="I1779" s="5" t="s">
        <v>22</v>
      </c>
      <c r="J1779" s="5" t="s">
        <v>36</v>
      </c>
      <c r="K1779" s="5" t="s">
        <v>34</v>
      </c>
      <c r="L1779" s="5" t="s">
        <v>52</v>
      </c>
      <c r="M1779" s="7">
        <v>2</v>
      </c>
      <c r="N1779" s="8">
        <v>47.69</v>
      </c>
      <c r="O1779" s="8">
        <f>SalesDataTable[[#This Row],[Units Sold]]*SalesDataTable[[#This Row],[Unit Price]]</f>
        <v>95.38</v>
      </c>
      <c r="P1779" s="9">
        <v>0.05</v>
      </c>
      <c r="Q1779" s="21">
        <f>SalesDataTable[[#This Row],[Units Sold]]*SalesDataTable[[#This Row],[Unit Price]]*SalesDataTable[[#This Row],[Discount %]]</f>
        <v>4.7690000000000001</v>
      </c>
      <c r="R1779" s="8">
        <v>18.8</v>
      </c>
      <c r="S1779" s="8">
        <f t="shared" si="108"/>
        <v>90.61099999999999</v>
      </c>
      <c r="T1779" s="8">
        <f t="shared" si="109"/>
        <v>37.6</v>
      </c>
      <c r="U1779" s="8">
        <f t="shared" si="110"/>
        <v>53.010999999999989</v>
      </c>
      <c r="V1779" s="10">
        <f t="shared" si="111"/>
        <v>0.58503934400900548</v>
      </c>
    </row>
    <row r="1780" spans="1:22" ht="15.6" x14ac:dyDescent="0.3">
      <c r="A1780" s="3">
        <v>3137</v>
      </c>
      <c r="B1780" s="4">
        <v>46263</v>
      </c>
      <c r="C1780" s="5">
        <f>YEAR(SalesDataTable[[#This Row],[Order Date]])</f>
        <v>2026</v>
      </c>
      <c r="D1780" s="6" t="str">
        <f>"Q"&amp;ROUNDUP(MONTH(SalesDataTable[[#This Row],[Order Date]])/3,0)</f>
        <v>Q3</v>
      </c>
      <c r="E1780" s="5">
        <f>MONTH(SalesDataTable[[#This Row],[Order Date]])</f>
        <v>8</v>
      </c>
      <c r="F1780" s="6" t="str">
        <f>TEXT(SalesDataTable[[#This Row],[Order Date]],"MMM")</f>
        <v>Aug</v>
      </c>
      <c r="G1780" s="5" t="s">
        <v>31</v>
      </c>
      <c r="H1780" s="5" t="s">
        <v>45</v>
      </c>
      <c r="I1780" s="5" t="s">
        <v>39</v>
      </c>
      <c r="J1780" s="5" t="s">
        <v>33</v>
      </c>
      <c r="K1780" s="5" t="s">
        <v>34</v>
      </c>
      <c r="L1780" s="5" t="s">
        <v>68</v>
      </c>
      <c r="M1780" s="7">
        <v>3</v>
      </c>
      <c r="N1780" s="8">
        <v>164.51</v>
      </c>
      <c r="O1780" s="8">
        <f>SalesDataTable[[#This Row],[Units Sold]]*SalesDataTable[[#This Row],[Unit Price]]</f>
        <v>493.53</v>
      </c>
      <c r="P1780" s="9">
        <v>0</v>
      </c>
      <c r="Q1780" s="21">
        <f>SalesDataTable[[#This Row],[Units Sold]]*SalesDataTable[[#This Row],[Unit Price]]*SalesDataTable[[#This Row],[Discount %]]</f>
        <v>0</v>
      </c>
      <c r="R1780" s="8">
        <v>86.76</v>
      </c>
      <c r="S1780" s="8">
        <f t="shared" si="108"/>
        <v>493.53</v>
      </c>
      <c r="T1780" s="8">
        <f t="shared" si="109"/>
        <v>260.28000000000003</v>
      </c>
      <c r="U1780" s="8">
        <f t="shared" si="110"/>
        <v>233.24999999999994</v>
      </c>
      <c r="V1780" s="10">
        <f t="shared" si="111"/>
        <v>0.47261564646526039</v>
      </c>
    </row>
    <row r="1781" spans="1:22" ht="15.6" x14ac:dyDescent="0.3">
      <c r="A1781" s="3">
        <v>3983</v>
      </c>
      <c r="B1781" s="4">
        <v>46263</v>
      </c>
      <c r="C1781" s="5">
        <f>YEAR(SalesDataTable[[#This Row],[Order Date]])</f>
        <v>2026</v>
      </c>
      <c r="D1781" s="6" t="str">
        <f>"Q"&amp;ROUNDUP(MONTH(SalesDataTable[[#This Row],[Order Date]])/3,0)</f>
        <v>Q3</v>
      </c>
      <c r="E1781" s="5">
        <f>MONTH(SalesDataTable[[#This Row],[Order Date]])</f>
        <v>8</v>
      </c>
      <c r="F1781" s="6" t="str">
        <f>TEXT(SalesDataTable[[#This Row],[Order Date]],"MMM")</f>
        <v>Aug</v>
      </c>
      <c r="G1781" s="5" t="s">
        <v>31</v>
      </c>
      <c r="H1781" s="5" t="s">
        <v>32</v>
      </c>
      <c r="I1781" s="5" t="s">
        <v>48</v>
      </c>
      <c r="J1781" s="5" t="s">
        <v>36</v>
      </c>
      <c r="K1781" s="5" t="s">
        <v>43</v>
      </c>
      <c r="L1781" s="5" t="s">
        <v>49</v>
      </c>
      <c r="M1781" s="7">
        <v>2</v>
      </c>
      <c r="N1781" s="8">
        <v>194.71</v>
      </c>
      <c r="O1781" s="8">
        <f>SalesDataTable[[#This Row],[Units Sold]]*SalesDataTable[[#This Row],[Unit Price]]</f>
        <v>389.42</v>
      </c>
      <c r="P1781" s="9">
        <v>0.1</v>
      </c>
      <c r="Q1781" s="21">
        <f>SalesDataTable[[#This Row],[Units Sold]]*SalesDataTable[[#This Row],[Unit Price]]*SalesDataTable[[#This Row],[Discount %]]</f>
        <v>38.942000000000007</v>
      </c>
      <c r="R1781" s="8">
        <v>105.57</v>
      </c>
      <c r="S1781" s="8">
        <f t="shared" si="108"/>
        <v>350.47800000000001</v>
      </c>
      <c r="T1781" s="8">
        <f t="shared" si="109"/>
        <v>211.14</v>
      </c>
      <c r="U1781" s="8">
        <f t="shared" si="110"/>
        <v>139.33800000000002</v>
      </c>
      <c r="V1781" s="10">
        <f t="shared" si="111"/>
        <v>0.39756561039494637</v>
      </c>
    </row>
    <row r="1782" spans="1:22" ht="15.6" x14ac:dyDescent="0.3">
      <c r="A1782" s="3">
        <v>4016</v>
      </c>
      <c r="B1782" s="4">
        <v>46263</v>
      </c>
      <c r="C1782" s="5">
        <f>YEAR(SalesDataTable[[#This Row],[Order Date]])</f>
        <v>2026</v>
      </c>
      <c r="D1782" s="6" t="str">
        <f>"Q"&amp;ROUNDUP(MONTH(SalesDataTable[[#This Row],[Order Date]])/3,0)</f>
        <v>Q3</v>
      </c>
      <c r="E1782" s="5">
        <f>MONTH(SalesDataTable[[#This Row],[Order Date]])</f>
        <v>8</v>
      </c>
      <c r="F1782" s="6" t="str">
        <f>TEXT(SalesDataTable[[#This Row],[Order Date]],"MMM")</f>
        <v>Aug</v>
      </c>
      <c r="G1782" s="5" t="s">
        <v>40</v>
      </c>
      <c r="H1782" s="5" t="s">
        <v>67</v>
      </c>
      <c r="I1782" s="5" t="s">
        <v>28</v>
      </c>
      <c r="J1782" s="5" t="s">
        <v>36</v>
      </c>
      <c r="K1782" s="5" t="s">
        <v>29</v>
      </c>
      <c r="L1782" s="5" t="s">
        <v>37</v>
      </c>
      <c r="M1782" s="7">
        <v>5</v>
      </c>
      <c r="N1782" s="8">
        <v>145.24</v>
      </c>
      <c r="O1782" s="8">
        <f>SalesDataTable[[#This Row],[Units Sold]]*SalesDataTable[[#This Row],[Unit Price]]</f>
        <v>726.2</v>
      </c>
      <c r="P1782" s="9">
        <v>0.15</v>
      </c>
      <c r="Q1782" s="21">
        <f>SalesDataTable[[#This Row],[Units Sold]]*SalesDataTable[[#This Row],[Unit Price]]*SalesDataTable[[#This Row],[Discount %]]</f>
        <v>108.93</v>
      </c>
      <c r="R1782" s="8">
        <v>77.69</v>
      </c>
      <c r="S1782" s="8">
        <f t="shared" si="108"/>
        <v>617.27</v>
      </c>
      <c r="T1782" s="8">
        <f t="shared" si="109"/>
        <v>388.45</v>
      </c>
      <c r="U1782" s="8">
        <f t="shared" si="110"/>
        <v>228.82</v>
      </c>
      <c r="V1782" s="10">
        <f t="shared" si="111"/>
        <v>0.37069677774717708</v>
      </c>
    </row>
    <row r="1783" spans="1:22" ht="15.6" x14ac:dyDescent="0.3">
      <c r="A1783" s="3">
        <v>4340</v>
      </c>
      <c r="B1783" s="4">
        <v>46263</v>
      </c>
      <c r="C1783" s="5">
        <f>YEAR(SalesDataTable[[#This Row],[Order Date]])</f>
        <v>2026</v>
      </c>
      <c r="D1783" s="6" t="str">
        <f>"Q"&amp;ROUNDUP(MONTH(SalesDataTable[[#This Row],[Order Date]])/3,0)</f>
        <v>Q3</v>
      </c>
      <c r="E1783" s="5">
        <f>MONTH(SalesDataTable[[#This Row],[Order Date]])</f>
        <v>8</v>
      </c>
      <c r="F1783" s="6" t="str">
        <f>TEXT(SalesDataTable[[#This Row],[Order Date]],"MMM")</f>
        <v>Aug</v>
      </c>
      <c r="G1783" s="5" t="s">
        <v>40</v>
      </c>
      <c r="H1783" s="5" t="s">
        <v>53</v>
      </c>
      <c r="I1783" s="5" t="s">
        <v>22</v>
      </c>
      <c r="J1783" s="5" t="s">
        <v>33</v>
      </c>
      <c r="K1783" s="5" t="s">
        <v>34</v>
      </c>
      <c r="L1783" s="5" t="s">
        <v>35</v>
      </c>
      <c r="M1783" s="7">
        <v>2</v>
      </c>
      <c r="N1783" s="8">
        <v>35.6</v>
      </c>
      <c r="O1783" s="8">
        <f>SalesDataTable[[#This Row],[Units Sold]]*SalesDataTable[[#This Row],[Unit Price]]</f>
        <v>71.2</v>
      </c>
      <c r="P1783" s="9">
        <v>0.15</v>
      </c>
      <c r="Q1783" s="21">
        <f>SalesDataTable[[#This Row],[Units Sold]]*SalesDataTable[[#This Row],[Unit Price]]*SalesDataTable[[#This Row],[Discount %]]</f>
        <v>10.68</v>
      </c>
      <c r="R1783" s="8">
        <v>13.67</v>
      </c>
      <c r="S1783" s="8">
        <f t="shared" si="108"/>
        <v>60.52</v>
      </c>
      <c r="T1783" s="8">
        <f t="shared" si="109"/>
        <v>27.34</v>
      </c>
      <c r="U1783" s="8">
        <f t="shared" si="110"/>
        <v>33.180000000000007</v>
      </c>
      <c r="V1783" s="10">
        <f t="shared" si="111"/>
        <v>0.54824851288830145</v>
      </c>
    </row>
    <row r="1784" spans="1:22" ht="15.6" x14ac:dyDescent="0.3">
      <c r="A1784" s="3">
        <v>4640</v>
      </c>
      <c r="B1784" s="4">
        <v>46263</v>
      </c>
      <c r="C1784" s="5">
        <f>YEAR(SalesDataTable[[#This Row],[Order Date]])</f>
        <v>2026</v>
      </c>
      <c r="D1784" s="6" t="str">
        <f>"Q"&amp;ROUNDUP(MONTH(SalesDataTable[[#This Row],[Order Date]])/3,0)</f>
        <v>Q3</v>
      </c>
      <c r="E1784" s="5">
        <f>MONTH(SalesDataTable[[#This Row],[Order Date]])</f>
        <v>8</v>
      </c>
      <c r="F1784" s="6" t="str">
        <f>TEXT(SalesDataTable[[#This Row],[Order Date]],"MMM")</f>
        <v>Aug</v>
      </c>
      <c r="G1784" s="5" t="s">
        <v>20</v>
      </c>
      <c r="H1784" s="5" t="s">
        <v>70</v>
      </c>
      <c r="I1784" s="5" t="s">
        <v>22</v>
      </c>
      <c r="J1784" s="5" t="s">
        <v>33</v>
      </c>
      <c r="K1784" s="5" t="s">
        <v>54</v>
      </c>
      <c r="L1784" s="5" t="s">
        <v>55</v>
      </c>
      <c r="M1784" s="7">
        <v>2</v>
      </c>
      <c r="N1784" s="8">
        <v>41.05</v>
      </c>
      <c r="O1784" s="8">
        <f>SalesDataTable[[#This Row],[Units Sold]]*SalesDataTable[[#This Row],[Unit Price]]</f>
        <v>82.1</v>
      </c>
      <c r="P1784" s="9">
        <v>0.05</v>
      </c>
      <c r="Q1784" s="21">
        <f>SalesDataTable[[#This Row],[Units Sold]]*SalesDataTable[[#This Row],[Unit Price]]*SalesDataTable[[#This Row],[Discount %]]</f>
        <v>4.1049999999999995</v>
      </c>
      <c r="R1784" s="8">
        <v>14.47</v>
      </c>
      <c r="S1784" s="8">
        <f t="shared" si="108"/>
        <v>77.99499999999999</v>
      </c>
      <c r="T1784" s="8">
        <f t="shared" si="109"/>
        <v>28.94</v>
      </c>
      <c r="U1784" s="8">
        <f t="shared" si="110"/>
        <v>49.054999999999993</v>
      </c>
      <c r="V1784" s="10">
        <f t="shared" si="111"/>
        <v>0.62895057375472785</v>
      </c>
    </row>
    <row r="1785" spans="1:22" ht="15.6" x14ac:dyDescent="0.3">
      <c r="A1785" s="3">
        <v>4733</v>
      </c>
      <c r="B1785" s="4">
        <v>46263</v>
      </c>
      <c r="C1785" s="5">
        <f>YEAR(SalesDataTable[[#This Row],[Order Date]])</f>
        <v>2026</v>
      </c>
      <c r="D1785" s="6" t="str">
        <f>"Q"&amp;ROUNDUP(MONTH(SalesDataTable[[#This Row],[Order Date]])/3,0)</f>
        <v>Q3</v>
      </c>
      <c r="E1785" s="5">
        <f>MONTH(SalesDataTable[[#This Row],[Order Date]])</f>
        <v>8</v>
      </c>
      <c r="F1785" s="6" t="str">
        <f>TEXT(SalesDataTable[[#This Row],[Order Date]],"MMM")</f>
        <v>Aug</v>
      </c>
      <c r="G1785" s="5" t="s">
        <v>31</v>
      </c>
      <c r="H1785" s="5" t="s">
        <v>32</v>
      </c>
      <c r="I1785" s="5" t="s">
        <v>22</v>
      </c>
      <c r="J1785" s="5" t="s">
        <v>33</v>
      </c>
      <c r="K1785" s="5" t="s">
        <v>29</v>
      </c>
      <c r="L1785" s="5" t="s">
        <v>57</v>
      </c>
      <c r="M1785" s="7">
        <v>2</v>
      </c>
      <c r="N1785" s="8">
        <v>153.63999999999999</v>
      </c>
      <c r="O1785" s="8">
        <f>SalesDataTable[[#This Row],[Units Sold]]*SalesDataTable[[#This Row],[Unit Price]]</f>
        <v>307.27999999999997</v>
      </c>
      <c r="P1785" s="9">
        <v>0.05</v>
      </c>
      <c r="Q1785" s="21">
        <f>SalesDataTable[[#This Row],[Units Sold]]*SalesDataTable[[#This Row],[Unit Price]]*SalesDataTable[[#This Row],[Discount %]]</f>
        <v>15.363999999999999</v>
      </c>
      <c r="R1785" s="8">
        <v>77.709999999999994</v>
      </c>
      <c r="S1785" s="8">
        <f t="shared" si="108"/>
        <v>291.91599999999994</v>
      </c>
      <c r="T1785" s="8">
        <f t="shared" si="109"/>
        <v>155.41999999999999</v>
      </c>
      <c r="U1785" s="8">
        <f t="shared" si="110"/>
        <v>136.49599999999995</v>
      </c>
      <c r="V1785" s="10">
        <f t="shared" si="111"/>
        <v>0.46758656599843784</v>
      </c>
    </row>
    <row r="1786" spans="1:22" ht="15.6" x14ac:dyDescent="0.3">
      <c r="A1786" s="3">
        <v>4827</v>
      </c>
      <c r="B1786" s="4">
        <v>46263</v>
      </c>
      <c r="C1786" s="5">
        <f>YEAR(SalesDataTable[[#This Row],[Order Date]])</f>
        <v>2026</v>
      </c>
      <c r="D1786" s="6" t="str">
        <f>"Q"&amp;ROUNDUP(MONTH(SalesDataTable[[#This Row],[Order Date]])/3,0)</f>
        <v>Q3</v>
      </c>
      <c r="E1786" s="5">
        <f>MONTH(SalesDataTable[[#This Row],[Order Date]])</f>
        <v>8</v>
      </c>
      <c r="F1786" s="6" t="str">
        <f>TEXT(SalesDataTable[[#This Row],[Order Date]],"MMM")</f>
        <v>Aug</v>
      </c>
      <c r="G1786" s="5" t="s">
        <v>31</v>
      </c>
      <c r="H1786" s="5" t="s">
        <v>32</v>
      </c>
      <c r="I1786" s="5" t="s">
        <v>22</v>
      </c>
      <c r="J1786" s="5" t="s">
        <v>23</v>
      </c>
      <c r="K1786" s="5" t="s">
        <v>34</v>
      </c>
      <c r="L1786" s="5" t="s">
        <v>35</v>
      </c>
      <c r="M1786" s="7">
        <v>5</v>
      </c>
      <c r="N1786" s="8">
        <v>36.700000000000003</v>
      </c>
      <c r="O1786" s="8">
        <f>SalesDataTable[[#This Row],[Units Sold]]*SalesDataTable[[#This Row],[Unit Price]]</f>
        <v>183.5</v>
      </c>
      <c r="P1786" s="9">
        <v>0</v>
      </c>
      <c r="Q1786" s="21">
        <f>SalesDataTable[[#This Row],[Units Sold]]*SalesDataTable[[#This Row],[Unit Price]]*SalesDataTable[[#This Row],[Discount %]]</f>
        <v>0</v>
      </c>
      <c r="R1786" s="8">
        <v>13.45</v>
      </c>
      <c r="S1786" s="8">
        <f t="shared" si="108"/>
        <v>183.5</v>
      </c>
      <c r="T1786" s="8">
        <f t="shared" si="109"/>
        <v>67.25</v>
      </c>
      <c r="U1786" s="8">
        <f t="shared" si="110"/>
        <v>116.25</v>
      </c>
      <c r="V1786" s="10">
        <f t="shared" si="111"/>
        <v>0.63351498637602177</v>
      </c>
    </row>
    <row r="1787" spans="1:22" ht="15.6" x14ac:dyDescent="0.3">
      <c r="A1787" s="3">
        <v>5180</v>
      </c>
      <c r="B1787" s="4">
        <v>46263</v>
      </c>
      <c r="C1787" s="5">
        <f>YEAR(SalesDataTable[[#This Row],[Order Date]])</f>
        <v>2026</v>
      </c>
      <c r="D1787" s="6" t="str">
        <f>"Q"&amp;ROUNDUP(MONTH(SalesDataTable[[#This Row],[Order Date]])/3,0)</f>
        <v>Q3</v>
      </c>
      <c r="E1787" s="5">
        <f>MONTH(SalesDataTable[[#This Row],[Order Date]])</f>
        <v>8</v>
      </c>
      <c r="F1787" s="6" t="str">
        <f>TEXT(SalesDataTable[[#This Row],[Order Date]],"MMM")</f>
        <v>Aug</v>
      </c>
      <c r="G1787" s="5" t="s">
        <v>20</v>
      </c>
      <c r="H1787" s="5" t="s">
        <v>70</v>
      </c>
      <c r="I1787" s="5" t="s">
        <v>28</v>
      </c>
      <c r="J1787" s="5" t="s">
        <v>36</v>
      </c>
      <c r="K1787" s="5" t="s">
        <v>43</v>
      </c>
      <c r="L1787" s="5" t="s">
        <v>71</v>
      </c>
      <c r="M1787" s="7">
        <v>8</v>
      </c>
      <c r="N1787" s="8">
        <v>124</v>
      </c>
      <c r="O1787" s="8">
        <f>SalesDataTable[[#This Row],[Units Sold]]*SalesDataTable[[#This Row],[Unit Price]]</f>
        <v>992</v>
      </c>
      <c r="P1787" s="9">
        <v>0.1</v>
      </c>
      <c r="Q1787" s="21">
        <f>SalesDataTable[[#This Row],[Units Sold]]*SalesDataTable[[#This Row],[Unit Price]]*SalesDataTable[[#This Row],[Discount %]]</f>
        <v>99.2</v>
      </c>
      <c r="R1787" s="8">
        <v>61.85</v>
      </c>
      <c r="S1787" s="8">
        <f t="shared" si="108"/>
        <v>892.80000000000007</v>
      </c>
      <c r="T1787" s="8">
        <f t="shared" si="109"/>
        <v>494.8</v>
      </c>
      <c r="U1787" s="8">
        <f t="shared" si="110"/>
        <v>398.00000000000006</v>
      </c>
      <c r="V1787" s="10">
        <f t="shared" si="111"/>
        <v>0.44578853046594985</v>
      </c>
    </row>
    <row r="1788" spans="1:22" ht="15.6" x14ac:dyDescent="0.3">
      <c r="A1788" s="3">
        <v>121</v>
      </c>
      <c r="B1788" s="4">
        <v>46264</v>
      </c>
      <c r="C1788" s="5">
        <f>YEAR(SalesDataTable[[#This Row],[Order Date]])</f>
        <v>2026</v>
      </c>
      <c r="D1788" s="6" t="str">
        <f>"Q"&amp;ROUNDUP(MONTH(SalesDataTable[[#This Row],[Order Date]])/3,0)</f>
        <v>Q3</v>
      </c>
      <c r="E1788" s="5">
        <f>MONTH(SalesDataTable[[#This Row],[Order Date]])</f>
        <v>8</v>
      </c>
      <c r="F1788" s="6" t="str">
        <f>TEXT(SalesDataTable[[#This Row],[Order Date]],"MMM")</f>
        <v>Aug</v>
      </c>
      <c r="G1788" s="5" t="s">
        <v>26</v>
      </c>
      <c r="H1788" s="5" t="s">
        <v>27</v>
      </c>
      <c r="I1788" s="5" t="s">
        <v>48</v>
      </c>
      <c r="J1788" s="5" t="s">
        <v>33</v>
      </c>
      <c r="K1788" s="5" t="s">
        <v>24</v>
      </c>
      <c r="L1788" s="5" t="s">
        <v>25</v>
      </c>
      <c r="M1788" s="7">
        <v>1</v>
      </c>
      <c r="N1788" s="8">
        <v>81.23</v>
      </c>
      <c r="O1788" s="8">
        <f>SalesDataTable[[#This Row],[Units Sold]]*SalesDataTable[[#This Row],[Unit Price]]</f>
        <v>81.23</v>
      </c>
      <c r="P1788" s="9">
        <v>0.1</v>
      </c>
      <c r="Q1788" s="21">
        <f>SalesDataTable[[#This Row],[Units Sold]]*SalesDataTable[[#This Row],[Unit Price]]*SalesDataTable[[#This Row],[Discount %]]</f>
        <v>8.1230000000000011</v>
      </c>
      <c r="R1788" s="8">
        <v>42.65</v>
      </c>
      <c r="S1788" s="8">
        <f t="shared" si="108"/>
        <v>73.106999999999999</v>
      </c>
      <c r="T1788" s="8">
        <f t="shared" si="109"/>
        <v>42.65</v>
      </c>
      <c r="U1788" s="8">
        <f t="shared" si="110"/>
        <v>30.457000000000001</v>
      </c>
      <c r="V1788" s="10">
        <f t="shared" si="111"/>
        <v>0.41660853269864723</v>
      </c>
    </row>
    <row r="1789" spans="1:22" ht="15.6" x14ac:dyDescent="0.3">
      <c r="A1789" s="3">
        <v>618</v>
      </c>
      <c r="B1789" s="4">
        <v>46264</v>
      </c>
      <c r="C1789" s="5">
        <f>YEAR(SalesDataTable[[#This Row],[Order Date]])</f>
        <v>2026</v>
      </c>
      <c r="D1789" s="6" t="str">
        <f>"Q"&amp;ROUNDUP(MONTH(SalesDataTable[[#This Row],[Order Date]])/3,0)</f>
        <v>Q3</v>
      </c>
      <c r="E1789" s="5">
        <f>MONTH(SalesDataTable[[#This Row],[Order Date]])</f>
        <v>8</v>
      </c>
      <c r="F1789" s="6" t="str">
        <f>TEXT(SalesDataTable[[#This Row],[Order Date]],"MMM")</f>
        <v>Aug</v>
      </c>
      <c r="G1789" s="5" t="s">
        <v>26</v>
      </c>
      <c r="H1789" s="5" t="s">
        <v>63</v>
      </c>
      <c r="I1789" s="5" t="s">
        <v>22</v>
      </c>
      <c r="J1789" s="5" t="s">
        <v>36</v>
      </c>
      <c r="K1789" s="5" t="s">
        <v>24</v>
      </c>
      <c r="L1789" s="5" t="s">
        <v>46</v>
      </c>
      <c r="M1789" s="7">
        <v>2</v>
      </c>
      <c r="N1789" s="8">
        <v>41.06</v>
      </c>
      <c r="O1789" s="8">
        <f>SalesDataTable[[#This Row],[Units Sold]]*SalesDataTable[[#This Row],[Unit Price]]</f>
        <v>82.12</v>
      </c>
      <c r="P1789" s="9">
        <v>0.05</v>
      </c>
      <c r="Q1789" s="21">
        <f>SalesDataTable[[#This Row],[Units Sold]]*SalesDataTable[[#This Row],[Unit Price]]*SalesDataTable[[#This Row],[Discount %]]</f>
        <v>4.1060000000000008</v>
      </c>
      <c r="R1789" s="8">
        <v>16.559999999999999</v>
      </c>
      <c r="S1789" s="8">
        <f t="shared" si="108"/>
        <v>78.013999999999996</v>
      </c>
      <c r="T1789" s="8">
        <f t="shared" si="109"/>
        <v>33.119999999999997</v>
      </c>
      <c r="U1789" s="8">
        <f t="shared" si="110"/>
        <v>44.893999999999998</v>
      </c>
      <c r="V1789" s="10">
        <f t="shared" si="111"/>
        <v>0.5754608147255621</v>
      </c>
    </row>
    <row r="1790" spans="1:22" ht="15.6" x14ac:dyDescent="0.3">
      <c r="A1790" s="3">
        <v>2860</v>
      </c>
      <c r="B1790" s="4">
        <v>46264</v>
      </c>
      <c r="C1790" s="5">
        <f>YEAR(SalesDataTable[[#This Row],[Order Date]])</f>
        <v>2026</v>
      </c>
      <c r="D1790" s="6" t="str">
        <f>"Q"&amp;ROUNDUP(MONTH(SalesDataTable[[#This Row],[Order Date]])/3,0)</f>
        <v>Q3</v>
      </c>
      <c r="E1790" s="5">
        <f>MONTH(SalesDataTable[[#This Row],[Order Date]])</f>
        <v>8</v>
      </c>
      <c r="F1790" s="6" t="str">
        <f>TEXT(SalesDataTable[[#This Row],[Order Date]],"MMM")</f>
        <v>Aug</v>
      </c>
      <c r="G1790" s="5" t="s">
        <v>40</v>
      </c>
      <c r="H1790" s="5" t="s">
        <v>51</v>
      </c>
      <c r="I1790" s="5" t="s">
        <v>48</v>
      </c>
      <c r="J1790" s="5" t="s">
        <v>23</v>
      </c>
      <c r="K1790" s="5" t="s">
        <v>29</v>
      </c>
      <c r="L1790" s="5" t="s">
        <v>37</v>
      </c>
      <c r="M1790" s="7">
        <v>1</v>
      </c>
      <c r="N1790" s="8">
        <v>143.49</v>
      </c>
      <c r="O1790" s="8">
        <f>SalesDataTable[[#This Row],[Units Sold]]*SalesDataTable[[#This Row],[Unit Price]]</f>
        <v>143.49</v>
      </c>
      <c r="P1790" s="9">
        <v>0.1</v>
      </c>
      <c r="Q1790" s="21">
        <f>SalesDataTable[[#This Row],[Units Sold]]*SalesDataTable[[#This Row],[Unit Price]]*SalesDataTable[[#This Row],[Discount %]]</f>
        <v>14.349000000000002</v>
      </c>
      <c r="R1790" s="8">
        <v>80.72</v>
      </c>
      <c r="S1790" s="8">
        <f t="shared" si="108"/>
        <v>129.14100000000002</v>
      </c>
      <c r="T1790" s="8">
        <f t="shared" si="109"/>
        <v>80.72</v>
      </c>
      <c r="U1790" s="8">
        <f t="shared" si="110"/>
        <v>48.421000000000021</v>
      </c>
      <c r="V1790" s="10">
        <f t="shared" si="111"/>
        <v>0.3749467636149636</v>
      </c>
    </row>
    <row r="1791" spans="1:22" ht="15.6" x14ac:dyDescent="0.3">
      <c r="A1791" s="3">
        <v>3768</v>
      </c>
      <c r="B1791" s="4">
        <v>46264</v>
      </c>
      <c r="C1791" s="5">
        <f>YEAR(SalesDataTable[[#This Row],[Order Date]])</f>
        <v>2026</v>
      </c>
      <c r="D1791" s="6" t="str">
        <f>"Q"&amp;ROUNDUP(MONTH(SalesDataTable[[#This Row],[Order Date]])/3,0)</f>
        <v>Q3</v>
      </c>
      <c r="E1791" s="5">
        <f>MONTH(SalesDataTable[[#This Row],[Order Date]])</f>
        <v>8</v>
      </c>
      <c r="F1791" s="6" t="str">
        <f>TEXT(SalesDataTable[[#This Row],[Order Date]],"MMM")</f>
        <v>Aug</v>
      </c>
      <c r="G1791" s="5" t="s">
        <v>31</v>
      </c>
      <c r="H1791" s="5" t="s">
        <v>38</v>
      </c>
      <c r="I1791" s="5" t="s">
        <v>39</v>
      </c>
      <c r="J1791" s="5" t="s">
        <v>33</v>
      </c>
      <c r="K1791" s="5" t="s">
        <v>29</v>
      </c>
      <c r="L1791" s="5" t="s">
        <v>37</v>
      </c>
      <c r="M1791" s="7">
        <v>1</v>
      </c>
      <c r="N1791" s="8">
        <v>143.38</v>
      </c>
      <c r="O1791" s="8">
        <f>SalesDataTable[[#This Row],[Units Sold]]*SalesDataTable[[#This Row],[Unit Price]]</f>
        <v>143.38</v>
      </c>
      <c r="P1791" s="9">
        <v>0</v>
      </c>
      <c r="Q1791" s="21">
        <f>SalesDataTable[[#This Row],[Units Sold]]*SalesDataTable[[#This Row],[Unit Price]]*SalesDataTable[[#This Row],[Discount %]]</f>
        <v>0</v>
      </c>
      <c r="R1791" s="8">
        <v>78.37</v>
      </c>
      <c r="S1791" s="8">
        <f t="shared" si="108"/>
        <v>143.38</v>
      </c>
      <c r="T1791" s="8">
        <f t="shared" si="109"/>
        <v>78.37</v>
      </c>
      <c r="U1791" s="8">
        <f t="shared" si="110"/>
        <v>65.009999999999991</v>
      </c>
      <c r="V1791" s="10">
        <f t="shared" si="111"/>
        <v>0.45341051750592826</v>
      </c>
    </row>
    <row r="1792" spans="1:22" ht="15.6" x14ac:dyDescent="0.3">
      <c r="A1792" s="3">
        <v>3987</v>
      </c>
      <c r="B1792" s="4">
        <v>46264</v>
      </c>
      <c r="C1792" s="5">
        <f>YEAR(SalesDataTable[[#This Row],[Order Date]])</f>
        <v>2026</v>
      </c>
      <c r="D1792" s="6" t="str">
        <f>"Q"&amp;ROUNDUP(MONTH(SalesDataTable[[#This Row],[Order Date]])/3,0)</f>
        <v>Q3</v>
      </c>
      <c r="E1792" s="5">
        <f>MONTH(SalesDataTable[[#This Row],[Order Date]])</f>
        <v>8</v>
      </c>
      <c r="F1792" s="6" t="str">
        <f>TEXT(SalesDataTable[[#This Row],[Order Date]],"MMM")</f>
        <v>Aug</v>
      </c>
      <c r="G1792" s="5" t="s">
        <v>26</v>
      </c>
      <c r="H1792" s="5" t="s">
        <v>63</v>
      </c>
      <c r="I1792" s="5" t="s">
        <v>48</v>
      </c>
      <c r="J1792" s="5" t="s">
        <v>36</v>
      </c>
      <c r="K1792" s="5" t="s">
        <v>29</v>
      </c>
      <c r="L1792" s="5" t="s">
        <v>37</v>
      </c>
      <c r="M1792" s="7">
        <v>1</v>
      </c>
      <c r="N1792" s="8">
        <v>144.54</v>
      </c>
      <c r="O1792" s="8">
        <f>SalesDataTable[[#This Row],[Units Sold]]*SalesDataTable[[#This Row],[Unit Price]]</f>
        <v>144.54</v>
      </c>
      <c r="P1792" s="9">
        <v>0</v>
      </c>
      <c r="Q1792" s="21">
        <f>SalesDataTable[[#This Row],[Units Sold]]*SalesDataTable[[#This Row],[Unit Price]]*SalesDataTable[[#This Row],[Discount %]]</f>
        <v>0</v>
      </c>
      <c r="R1792" s="8">
        <v>78.77</v>
      </c>
      <c r="S1792" s="8">
        <f t="shared" si="108"/>
        <v>144.54</v>
      </c>
      <c r="T1792" s="8">
        <f t="shared" si="109"/>
        <v>78.77</v>
      </c>
      <c r="U1792" s="8">
        <f t="shared" si="110"/>
        <v>65.77</v>
      </c>
      <c r="V1792" s="10">
        <f t="shared" si="111"/>
        <v>0.45502974955029751</v>
      </c>
    </row>
    <row r="1793" spans="1:22" ht="15.6" x14ac:dyDescent="0.3">
      <c r="A1793" s="3">
        <v>4990</v>
      </c>
      <c r="B1793" s="4">
        <v>46264</v>
      </c>
      <c r="C1793" s="5">
        <f>YEAR(SalesDataTable[[#This Row],[Order Date]])</f>
        <v>2026</v>
      </c>
      <c r="D1793" s="6" t="str">
        <f>"Q"&amp;ROUNDUP(MONTH(SalesDataTable[[#This Row],[Order Date]])/3,0)</f>
        <v>Q3</v>
      </c>
      <c r="E1793" s="5">
        <f>MONTH(SalesDataTable[[#This Row],[Order Date]])</f>
        <v>8</v>
      </c>
      <c r="F1793" s="6" t="str">
        <f>TEXT(SalesDataTable[[#This Row],[Order Date]],"MMM")</f>
        <v>Aug</v>
      </c>
      <c r="G1793" s="5" t="s">
        <v>40</v>
      </c>
      <c r="H1793" s="5" t="s">
        <v>53</v>
      </c>
      <c r="I1793" s="5" t="s">
        <v>48</v>
      </c>
      <c r="J1793" s="5" t="s">
        <v>23</v>
      </c>
      <c r="K1793" s="5" t="s">
        <v>54</v>
      </c>
      <c r="L1793" s="5" t="s">
        <v>55</v>
      </c>
      <c r="M1793" s="7">
        <v>1</v>
      </c>
      <c r="N1793" s="8">
        <v>40.92</v>
      </c>
      <c r="O1793" s="8">
        <f>SalesDataTable[[#This Row],[Units Sold]]*SalesDataTable[[#This Row],[Unit Price]]</f>
        <v>40.92</v>
      </c>
      <c r="P1793" s="9">
        <v>0.1</v>
      </c>
      <c r="Q1793" s="21">
        <f>SalesDataTable[[#This Row],[Units Sold]]*SalesDataTable[[#This Row],[Unit Price]]*SalesDataTable[[#This Row],[Discount %]]</f>
        <v>4.0920000000000005</v>
      </c>
      <c r="R1793" s="8">
        <v>14.94</v>
      </c>
      <c r="S1793" s="8">
        <f t="shared" si="108"/>
        <v>36.828000000000003</v>
      </c>
      <c r="T1793" s="8">
        <f t="shared" si="109"/>
        <v>14.94</v>
      </c>
      <c r="U1793" s="8">
        <f t="shared" si="110"/>
        <v>21.888000000000005</v>
      </c>
      <c r="V1793" s="10">
        <f t="shared" si="111"/>
        <v>0.59433040078201382</v>
      </c>
    </row>
    <row r="1794" spans="1:22" ht="15.6" x14ac:dyDescent="0.3">
      <c r="A1794" s="3">
        <v>348</v>
      </c>
      <c r="B1794" s="4">
        <v>46265</v>
      </c>
      <c r="C1794" s="5">
        <f>YEAR(SalesDataTable[[#This Row],[Order Date]])</f>
        <v>2026</v>
      </c>
      <c r="D1794" s="6" t="str">
        <f>"Q"&amp;ROUNDUP(MONTH(SalesDataTable[[#This Row],[Order Date]])/3,0)</f>
        <v>Q3</v>
      </c>
      <c r="E1794" s="5">
        <f>MONTH(SalesDataTable[[#This Row],[Order Date]])</f>
        <v>8</v>
      </c>
      <c r="F1794" s="6" t="str">
        <f>TEXT(SalesDataTable[[#This Row],[Order Date]],"MMM")</f>
        <v>Aug</v>
      </c>
      <c r="G1794" s="5" t="s">
        <v>26</v>
      </c>
      <c r="H1794" s="5" t="s">
        <v>63</v>
      </c>
      <c r="I1794" s="5" t="s">
        <v>28</v>
      </c>
      <c r="J1794" s="5" t="s">
        <v>36</v>
      </c>
      <c r="K1794" s="5" t="s">
        <v>29</v>
      </c>
      <c r="L1794" s="5" t="s">
        <v>57</v>
      </c>
      <c r="M1794" s="7">
        <v>5</v>
      </c>
      <c r="N1794" s="8">
        <v>151.21</v>
      </c>
      <c r="O1794" s="8">
        <f>SalesDataTable[[#This Row],[Units Sold]]*SalesDataTable[[#This Row],[Unit Price]]</f>
        <v>756.05000000000007</v>
      </c>
      <c r="P1794" s="9">
        <v>0.15</v>
      </c>
      <c r="Q1794" s="21">
        <f>SalesDataTable[[#This Row],[Units Sold]]*SalesDataTable[[#This Row],[Unit Price]]*SalesDataTable[[#This Row],[Discount %]]</f>
        <v>113.40750000000001</v>
      </c>
      <c r="R1794" s="8">
        <v>77.12</v>
      </c>
      <c r="S1794" s="8">
        <f t="shared" ref="S1794:S1857" si="112">M1794*N1794*(1-P1794)</f>
        <v>642.64250000000004</v>
      </c>
      <c r="T1794" s="8">
        <f t="shared" ref="T1794:T1857" si="113">M1794*R1794</f>
        <v>385.6</v>
      </c>
      <c r="U1794" s="8">
        <f t="shared" ref="U1794:U1857" si="114">S1794-T1794</f>
        <v>257.04250000000002</v>
      </c>
      <c r="V1794" s="10">
        <f t="shared" ref="V1794:V1857" si="115">IFERROR(U1794/S1794,0)</f>
        <v>0.39997743691087967</v>
      </c>
    </row>
    <row r="1795" spans="1:22" ht="15.6" x14ac:dyDescent="0.3">
      <c r="A1795" s="3">
        <v>1642</v>
      </c>
      <c r="B1795" s="4">
        <v>46265</v>
      </c>
      <c r="C1795" s="5">
        <f>YEAR(SalesDataTable[[#This Row],[Order Date]])</f>
        <v>2026</v>
      </c>
      <c r="D1795" s="6" t="str">
        <f>"Q"&amp;ROUNDUP(MONTH(SalesDataTable[[#This Row],[Order Date]])/3,0)</f>
        <v>Q3</v>
      </c>
      <c r="E1795" s="5">
        <f>MONTH(SalesDataTable[[#This Row],[Order Date]])</f>
        <v>8</v>
      </c>
      <c r="F1795" s="6" t="str">
        <f>TEXT(SalesDataTable[[#This Row],[Order Date]],"MMM")</f>
        <v>Aug</v>
      </c>
      <c r="G1795" s="5" t="s">
        <v>40</v>
      </c>
      <c r="H1795" s="5" t="s">
        <v>53</v>
      </c>
      <c r="I1795" s="5" t="s">
        <v>48</v>
      </c>
      <c r="J1795" s="5" t="s">
        <v>33</v>
      </c>
      <c r="K1795" s="5" t="s">
        <v>54</v>
      </c>
      <c r="L1795" s="5" t="s">
        <v>55</v>
      </c>
      <c r="M1795" s="7">
        <v>1</v>
      </c>
      <c r="N1795" s="8">
        <v>40.770000000000003</v>
      </c>
      <c r="O1795" s="8">
        <f>SalesDataTable[[#This Row],[Units Sold]]*SalesDataTable[[#This Row],[Unit Price]]</f>
        <v>40.770000000000003</v>
      </c>
      <c r="P1795" s="9">
        <v>0</v>
      </c>
      <c r="Q1795" s="21">
        <f>SalesDataTable[[#This Row],[Units Sold]]*SalesDataTable[[#This Row],[Unit Price]]*SalesDataTable[[#This Row],[Discount %]]</f>
        <v>0</v>
      </c>
      <c r="R1795" s="8">
        <v>15.13</v>
      </c>
      <c r="S1795" s="8">
        <f t="shared" si="112"/>
        <v>40.770000000000003</v>
      </c>
      <c r="T1795" s="8">
        <f t="shared" si="113"/>
        <v>15.13</v>
      </c>
      <c r="U1795" s="8">
        <f t="shared" si="114"/>
        <v>25.64</v>
      </c>
      <c r="V1795" s="10">
        <f t="shared" si="115"/>
        <v>0.62889379445670834</v>
      </c>
    </row>
    <row r="1796" spans="1:22" ht="15.6" x14ac:dyDescent="0.3">
      <c r="A1796" s="3">
        <v>2146</v>
      </c>
      <c r="B1796" s="4">
        <v>46265</v>
      </c>
      <c r="C1796" s="5">
        <f>YEAR(SalesDataTable[[#This Row],[Order Date]])</f>
        <v>2026</v>
      </c>
      <c r="D1796" s="6" t="str">
        <f>"Q"&amp;ROUNDUP(MONTH(SalesDataTable[[#This Row],[Order Date]])/3,0)</f>
        <v>Q3</v>
      </c>
      <c r="E1796" s="5">
        <f>MONTH(SalesDataTable[[#This Row],[Order Date]])</f>
        <v>8</v>
      </c>
      <c r="F1796" s="6" t="str">
        <f>TEXT(SalesDataTable[[#This Row],[Order Date]],"MMM")</f>
        <v>Aug</v>
      </c>
      <c r="G1796" s="5" t="s">
        <v>20</v>
      </c>
      <c r="H1796" s="5" t="s">
        <v>21</v>
      </c>
      <c r="I1796" s="5" t="s">
        <v>48</v>
      </c>
      <c r="J1796" s="5" t="s">
        <v>33</v>
      </c>
      <c r="K1796" s="5" t="s">
        <v>54</v>
      </c>
      <c r="L1796" s="5" t="s">
        <v>62</v>
      </c>
      <c r="M1796" s="7">
        <v>1</v>
      </c>
      <c r="N1796" s="8">
        <v>35.47</v>
      </c>
      <c r="O1796" s="8">
        <f>SalesDataTable[[#This Row],[Units Sold]]*SalesDataTable[[#This Row],[Unit Price]]</f>
        <v>35.47</v>
      </c>
      <c r="P1796" s="9">
        <v>0.05</v>
      </c>
      <c r="Q1796" s="21">
        <f>SalesDataTable[[#This Row],[Units Sold]]*SalesDataTable[[#This Row],[Unit Price]]*SalesDataTable[[#This Row],[Discount %]]</f>
        <v>1.7735000000000001</v>
      </c>
      <c r="R1796" s="8">
        <v>14.1</v>
      </c>
      <c r="S1796" s="8">
        <f t="shared" si="112"/>
        <v>33.6965</v>
      </c>
      <c r="T1796" s="8">
        <f t="shared" si="113"/>
        <v>14.1</v>
      </c>
      <c r="U1796" s="8">
        <f t="shared" si="114"/>
        <v>19.596499999999999</v>
      </c>
      <c r="V1796" s="10">
        <f t="shared" si="115"/>
        <v>0.58155891561438122</v>
      </c>
    </row>
    <row r="1797" spans="1:22" ht="15.6" x14ac:dyDescent="0.3">
      <c r="A1797" s="3">
        <v>2629</v>
      </c>
      <c r="B1797" s="4">
        <v>46265</v>
      </c>
      <c r="C1797" s="5">
        <f>YEAR(SalesDataTable[[#This Row],[Order Date]])</f>
        <v>2026</v>
      </c>
      <c r="D1797" s="6" t="str">
        <f>"Q"&amp;ROUNDUP(MONTH(SalesDataTable[[#This Row],[Order Date]])/3,0)</f>
        <v>Q3</v>
      </c>
      <c r="E1797" s="5">
        <f>MONTH(SalesDataTable[[#This Row],[Order Date]])</f>
        <v>8</v>
      </c>
      <c r="F1797" s="6" t="str">
        <f>TEXT(SalesDataTable[[#This Row],[Order Date]],"MMM")</f>
        <v>Aug</v>
      </c>
      <c r="G1797" s="5" t="s">
        <v>40</v>
      </c>
      <c r="H1797" s="5" t="s">
        <v>53</v>
      </c>
      <c r="I1797" s="5" t="s">
        <v>22</v>
      </c>
      <c r="J1797" s="5" t="s">
        <v>23</v>
      </c>
      <c r="K1797" s="5" t="s">
        <v>24</v>
      </c>
      <c r="L1797" s="5" t="s">
        <v>25</v>
      </c>
      <c r="M1797" s="7">
        <v>1</v>
      </c>
      <c r="N1797" s="8">
        <v>81.72</v>
      </c>
      <c r="O1797" s="8">
        <f>SalesDataTable[[#This Row],[Units Sold]]*SalesDataTable[[#This Row],[Unit Price]]</f>
        <v>81.72</v>
      </c>
      <c r="P1797" s="9">
        <v>0</v>
      </c>
      <c r="Q1797" s="21">
        <f>SalesDataTable[[#This Row],[Units Sold]]*SalesDataTable[[#This Row],[Unit Price]]*SalesDataTable[[#This Row],[Discount %]]</f>
        <v>0</v>
      </c>
      <c r="R1797" s="8">
        <v>42.38</v>
      </c>
      <c r="S1797" s="8">
        <f t="shared" si="112"/>
        <v>81.72</v>
      </c>
      <c r="T1797" s="8">
        <f t="shared" si="113"/>
        <v>42.38</v>
      </c>
      <c r="U1797" s="8">
        <f t="shared" si="114"/>
        <v>39.339999999999996</v>
      </c>
      <c r="V1797" s="10">
        <f t="shared" si="115"/>
        <v>0.48139990210474787</v>
      </c>
    </row>
    <row r="1798" spans="1:22" ht="15.6" x14ac:dyDescent="0.3">
      <c r="A1798" s="3">
        <v>2870</v>
      </c>
      <c r="B1798" s="4">
        <v>46265</v>
      </c>
      <c r="C1798" s="5">
        <f>YEAR(SalesDataTable[[#This Row],[Order Date]])</f>
        <v>2026</v>
      </c>
      <c r="D1798" s="6" t="str">
        <f>"Q"&amp;ROUNDUP(MONTH(SalesDataTable[[#This Row],[Order Date]])/3,0)</f>
        <v>Q3</v>
      </c>
      <c r="E1798" s="5">
        <f>MONTH(SalesDataTable[[#This Row],[Order Date]])</f>
        <v>8</v>
      </c>
      <c r="F1798" s="6" t="str">
        <f>TEXT(SalesDataTable[[#This Row],[Order Date]],"MMM")</f>
        <v>Aug</v>
      </c>
      <c r="G1798" s="5" t="s">
        <v>40</v>
      </c>
      <c r="H1798" s="5" t="s">
        <v>51</v>
      </c>
      <c r="I1798" s="5" t="s">
        <v>22</v>
      </c>
      <c r="J1798" s="5" t="s">
        <v>33</v>
      </c>
      <c r="K1798" s="5" t="s">
        <v>34</v>
      </c>
      <c r="L1798" s="5" t="s">
        <v>52</v>
      </c>
      <c r="M1798" s="7">
        <v>1</v>
      </c>
      <c r="N1798" s="8">
        <v>45.84</v>
      </c>
      <c r="O1798" s="8">
        <f>SalesDataTable[[#This Row],[Units Sold]]*SalesDataTable[[#This Row],[Unit Price]]</f>
        <v>45.84</v>
      </c>
      <c r="P1798" s="9">
        <v>0</v>
      </c>
      <c r="Q1798" s="21">
        <f>SalesDataTable[[#This Row],[Units Sold]]*SalesDataTable[[#This Row],[Unit Price]]*SalesDataTable[[#This Row],[Discount %]]</f>
        <v>0</v>
      </c>
      <c r="R1798" s="8">
        <v>17.84</v>
      </c>
      <c r="S1798" s="8">
        <f t="shared" si="112"/>
        <v>45.84</v>
      </c>
      <c r="T1798" s="8">
        <f t="shared" si="113"/>
        <v>17.84</v>
      </c>
      <c r="U1798" s="8">
        <f t="shared" si="114"/>
        <v>28.000000000000004</v>
      </c>
      <c r="V1798" s="10">
        <f t="shared" si="115"/>
        <v>0.61082024432809778</v>
      </c>
    </row>
    <row r="1799" spans="1:22" ht="15.6" x14ac:dyDescent="0.3">
      <c r="A1799" s="3">
        <v>2975</v>
      </c>
      <c r="B1799" s="4">
        <v>46265</v>
      </c>
      <c r="C1799" s="5">
        <f>YEAR(SalesDataTable[[#This Row],[Order Date]])</f>
        <v>2026</v>
      </c>
      <c r="D1799" s="6" t="str">
        <f>"Q"&amp;ROUNDUP(MONTH(SalesDataTable[[#This Row],[Order Date]])/3,0)</f>
        <v>Q3</v>
      </c>
      <c r="E1799" s="5">
        <f>MONTH(SalesDataTable[[#This Row],[Order Date]])</f>
        <v>8</v>
      </c>
      <c r="F1799" s="6" t="str">
        <f>TEXT(SalesDataTable[[#This Row],[Order Date]],"MMM")</f>
        <v>Aug</v>
      </c>
      <c r="G1799" s="5" t="s">
        <v>26</v>
      </c>
      <c r="H1799" s="5" t="s">
        <v>63</v>
      </c>
      <c r="I1799" s="5" t="s">
        <v>22</v>
      </c>
      <c r="J1799" s="5" t="s">
        <v>33</v>
      </c>
      <c r="K1799" s="5" t="s">
        <v>34</v>
      </c>
      <c r="L1799" s="5" t="s">
        <v>52</v>
      </c>
      <c r="M1799" s="7">
        <v>1</v>
      </c>
      <c r="N1799" s="8">
        <v>46.59</v>
      </c>
      <c r="O1799" s="8">
        <f>SalesDataTable[[#This Row],[Units Sold]]*SalesDataTable[[#This Row],[Unit Price]]</f>
        <v>46.59</v>
      </c>
      <c r="P1799" s="9">
        <v>0</v>
      </c>
      <c r="Q1799" s="21">
        <f>SalesDataTable[[#This Row],[Units Sold]]*SalesDataTable[[#This Row],[Unit Price]]*SalesDataTable[[#This Row],[Discount %]]</f>
        <v>0</v>
      </c>
      <c r="R1799" s="8">
        <v>18.47</v>
      </c>
      <c r="S1799" s="8">
        <f t="shared" si="112"/>
        <v>46.59</v>
      </c>
      <c r="T1799" s="8">
        <f t="shared" si="113"/>
        <v>18.47</v>
      </c>
      <c r="U1799" s="8">
        <f t="shared" si="114"/>
        <v>28.120000000000005</v>
      </c>
      <c r="V1799" s="10">
        <f t="shared" si="115"/>
        <v>0.60356299635114841</v>
      </c>
    </row>
    <row r="1800" spans="1:22" ht="15.6" x14ac:dyDescent="0.3">
      <c r="A1800" s="3">
        <v>3163</v>
      </c>
      <c r="B1800" s="4">
        <v>46265</v>
      </c>
      <c r="C1800" s="5">
        <f>YEAR(SalesDataTable[[#This Row],[Order Date]])</f>
        <v>2026</v>
      </c>
      <c r="D1800" s="6" t="str">
        <f>"Q"&amp;ROUNDUP(MONTH(SalesDataTable[[#This Row],[Order Date]])/3,0)</f>
        <v>Q3</v>
      </c>
      <c r="E1800" s="5">
        <f>MONTH(SalesDataTable[[#This Row],[Order Date]])</f>
        <v>8</v>
      </c>
      <c r="F1800" s="6" t="str">
        <f>TEXT(SalesDataTable[[#This Row],[Order Date]],"MMM")</f>
        <v>Aug</v>
      </c>
      <c r="G1800" s="5" t="s">
        <v>20</v>
      </c>
      <c r="H1800" s="5" t="s">
        <v>70</v>
      </c>
      <c r="I1800" s="5" t="s">
        <v>39</v>
      </c>
      <c r="J1800" s="5" t="s">
        <v>36</v>
      </c>
      <c r="K1800" s="5" t="s">
        <v>29</v>
      </c>
      <c r="L1800" s="5" t="s">
        <v>66</v>
      </c>
      <c r="M1800" s="7">
        <v>1</v>
      </c>
      <c r="N1800" s="8">
        <v>69.959999999999994</v>
      </c>
      <c r="O1800" s="8">
        <f>SalesDataTable[[#This Row],[Units Sold]]*SalesDataTable[[#This Row],[Unit Price]]</f>
        <v>69.959999999999994</v>
      </c>
      <c r="P1800" s="9">
        <v>0</v>
      </c>
      <c r="Q1800" s="21">
        <f>SalesDataTable[[#This Row],[Units Sold]]*SalesDataTable[[#This Row],[Unit Price]]*SalesDataTable[[#This Row],[Discount %]]</f>
        <v>0</v>
      </c>
      <c r="R1800" s="8">
        <v>32.340000000000003</v>
      </c>
      <c r="S1800" s="8">
        <f t="shared" si="112"/>
        <v>69.959999999999994</v>
      </c>
      <c r="T1800" s="8">
        <f t="shared" si="113"/>
        <v>32.340000000000003</v>
      </c>
      <c r="U1800" s="8">
        <f t="shared" si="114"/>
        <v>37.61999999999999</v>
      </c>
      <c r="V1800" s="10">
        <f t="shared" si="115"/>
        <v>0.53773584905660365</v>
      </c>
    </row>
    <row r="1801" spans="1:22" ht="15.6" x14ac:dyDescent="0.3">
      <c r="A1801" s="3">
        <v>94</v>
      </c>
      <c r="B1801" s="4">
        <v>46266</v>
      </c>
      <c r="C1801" s="5">
        <f>YEAR(SalesDataTable[[#This Row],[Order Date]])</f>
        <v>2026</v>
      </c>
      <c r="D1801" s="6" t="str">
        <f>"Q"&amp;ROUNDUP(MONTH(SalesDataTable[[#This Row],[Order Date]])/3,0)</f>
        <v>Q3</v>
      </c>
      <c r="E1801" s="5">
        <f>MONTH(SalesDataTable[[#This Row],[Order Date]])</f>
        <v>9</v>
      </c>
      <c r="F1801" s="6" t="str">
        <f>TEXT(SalesDataTable[[#This Row],[Order Date]],"MMM")</f>
        <v>Sep</v>
      </c>
      <c r="G1801" s="5" t="s">
        <v>26</v>
      </c>
      <c r="H1801" s="5" t="s">
        <v>47</v>
      </c>
      <c r="I1801" s="5" t="s">
        <v>39</v>
      </c>
      <c r="J1801" s="5" t="s">
        <v>23</v>
      </c>
      <c r="K1801" s="5" t="s">
        <v>24</v>
      </c>
      <c r="L1801" s="5" t="s">
        <v>42</v>
      </c>
      <c r="M1801" s="7">
        <v>5</v>
      </c>
      <c r="N1801" s="8">
        <v>50.76</v>
      </c>
      <c r="O1801" s="8">
        <f>SalesDataTable[[#This Row],[Units Sold]]*SalesDataTable[[#This Row],[Unit Price]]</f>
        <v>253.79999999999998</v>
      </c>
      <c r="P1801" s="9">
        <v>0</v>
      </c>
      <c r="Q1801" s="21">
        <f>SalesDataTable[[#This Row],[Units Sold]]*SalesDataTable[[#This Row],[Unit Price]]*SalesDataTable[[#This Row],[Discount %]]</f>
        <v>0</v>
      </c>
      <c r="R1801" s="8">
        <v>22.89</v>
      </c>
      <c r="S1801" s="8">
        <f t="shared" si="112"/>
        <v>253.79999999999998</v>
      </c>
      <c r="T1801" s="8">
        <f t="shared" si="113"/>
        <v>114.45</v>
      </c>
      <c r="U1801" s="8">
        <f t="shared" si="114"/>
        <v>139.34999999999997</v>
      </c>
      <c r="V1801" s="10">
        <f t="shared" si="115"/>
        <v>0.54905437352245856</v>
      </c>
    </row>
    <row r="1802" spans="1:22" ht="15.6" x14ac:dyDescent="0.3">
      <c r="A1802" s="3">
        <v>271</v>
      </c>
      <c r="B1802" s="4">
        <v>46266</v>
      </c>
      <c r="C1802" s="5">
        <f>YEAR(SalesDataTable[[#This Row],[Order Date]])</f>
        <v>2026</v>
      </c>
      <c r="D1802" s="6" t="str">
        <f>"Q"&amp;ROUNDUP(MONTH(SalesDataTable[[#This Row],[Order Date]])/3,0)</f>
        <v>Q3</v>
      </c>
      <c r="E1802" s="5">
        <f>MONTH(SalesDataTable[[#This Row],[Order Date]])</f>
        <v>9</v>
      </c>
      <c r="F1802" s="6" t="str">
        <f>TEXT(SalesDataTable[[#This Row],[Order Date]],"MMM")</f>
        <v>Sep</v>
      </c>
      <c r="G1802" s="5" t="s">
        <v>26</v>
      </c>
      <c r="H1802" s="5" t="s">
        <v>63</v>
      </c>
      <c r="I1802" s="5" t="s">
        <v>48</v>
      </c>
      <c r="J1802" s="5" t="s">
        <v>23</v>
      </c>
      <c r="K1802" s="5" t="s">
        <v>29</v>
      </c>
      <c r="L1802" s="5" t="s">
        <v>30</v>
      </c>
      <c r="M1802" s="7">
        <v>1</v>
      </c>
      <c r="N1802" s="8">
        <v>94.29</v>
      </c>
      <c r="O1802" s="8">
        <f>SalesDataTable[[#This Row],[Units Sold]]*SalesDataTable[[#This Row],[Unit Price]]</f>
        <v>94.29</v>
      </c>
      <c r="P1802" s="9">
        <v>0.1</v>
      </c>
      <c r="Q1802" s="21">
        <f>SalesDataTable[[#This Row],[Units Sold]]*SalesDataTable[[#This Row],[Unit Price]]*SalesDataTable[[#This Row],[Discount %]]</f>
        <v>9.4290000000000003</v>
      </c>
      <c r="R1802" s="8">
        <v>45.12</v>
      </c>
      <c r="S1802" s="8">
        <f t="shared" si="112"/>
        <v>84.861000000000004</v>
      </c>
      <c r="T1802" s="8">
        <f t="shared" si="113"/>
        <v>45.12</v>
      </c>
      <c r="U1802" s="8">
        <f t="shared" si="114"/>
        <v>39.741000000000007</v>
      </c>
      <c r="V1802" s="10">
        <f t="shared" si="115"/>
        <v>0.46830699614663984</v>
      </c>
    </row>
    <row r="1803" spans="1:22" ht="15.6" x14ac:dyDescent="0.3">
      <c r="A1803" s="3">
        <v>1481</v>
      </c>
      <c r="B1803" s="4">
        <v>46266</v>
      </c>
      <c r="C1803" s="5">
        <f>YEAR(SalesDataTable[[#This Row],[Order Date]])</f>
        <v>2026</v>
      </c>
      <c r="D1803" s="6" t="str">
        <f>"Q"&amp;ROUNDUP(MONTH(SalesDataTable[[#This Row],[Order Date]])/3,0)</f>
        <v>Q3</v>
      </c>
      <c r="E1803" s="5">
        <f>MONTH(SalesDataTable[[#This Row],[Order Date]])</f>
        <v>9</v>
      </c>
      <c r="F1803" s="6" t="str">
        <f>TEXT(SalesDataTable[[#This Row],[Order Date]],"MMM")</f>
        <v>Sep</v>
      </c>
      <c r="G1803" s="5" t="s">
        <v>26</v>
      </c>
      <c r="H1803" s="5" t="s">
        <v>63</v>
      </c>
      <c r="I1803" s="5" t="s">
        <v>28</v>
      </c>
      <c r="J1803" s="5" t="s">
        <v>36</v>
      </c>
      <c r="K1803" s="5" t="s">
        <v>24</v>
      </c>
      <c r="L1803" s="5" t="s">
        <v>25</v>
      </c>
      <c r="M1803" s="7">
        <v>6</v>
      </c>
      <c r="N1803" s="8">
        <v>81.430000000000007</v>
      </c>
      <c r="O1803" s="8">
        <f>SalesDataTable[[#This Row],[Units Sold]]*SalesDataTable[[#This Row],[Unit Price]]</f>
        <v>488.58000000000004</v>
      </c>
      <c r="P1803" s="9">
        <v>0.05</v>
      </c>
      <c r="Q1803" s="21">
        <f>SalesDataTable[[#This Row],[Units Sold]]*SalesDataTable[[#This Row],[Unit Price]]*SalesDataTable[[#This Row],[Discount %]]</f>
        <v>24.429000000000002</v>
      </c>
      <c r="R1803" s="8">
        <v>42.24</v>
      </c>
      <c r="S1803" s="8">
        <f t="shared" si="112"/>
        <v>464.15100000000001</v>
      </c>
      <c r="T1803" s="8">
        <f t="shared" si="113"/>
        <v>253.44</v>
      </c>
      <c r="U1803" s="8">
        <f t="shared" si="114"/>
        <v>210.71100000000001</v>
      </c>
      <c r="V1803" s="10">
        <f t="shared" si="115"/>
        <v>0.45397079829624415</v>
      </c>
    </row>
    <row r="1804" spans="1:22" ht="15.6" x14ac:dyDescent="0.3">
      <c r="A1804" s="3">
        <v>1663</v>
      </c>
      <c r="B1804" s="4">
        <v>46266</v>
      </c>
      <c r="C1804" s="5">
        <f>YEAR(SalesDataTable[[#This Row],[Order Date]])</f>
        <v>2026</v>
      </c>
      <c r="D1804" s="6" t="str">
        <f>"Q"&amp;ROUNDUP(MONTH(SalesDataTable[[#This Row],[Order Date]])/3,0)</f>
        <v>Q3</v>
      </c>
      <c r="E1804" s="5">
        <f>MONTH(SalesDataTable[[#This Row],[Order Date]])</f>
        <v>9</v>
      </c>
      <c r="F1804" s="6" t="str">
        <f>TEXT(SalesDataTable[[#This Row],[Order Date]],"MMM")</f>
        <v>Sep</v>
      </c>
      <c r="G1804" s="5" t="s">
        <v>31</v>
      </c>
      <c r="H1804" s="5" t="s">
        <v>45</v>
      </c>
      <c r="I1804" s="5" t="s">
        <v>22</v>
      </c>
      <c r="J1804" s="5" t="s">
        <v>23</v>
      </c>
      <c r="K1804" s="5" t="s">
        <v>34</v>
      </c>
      <c r="L1804" s="5" t="s">
        <v>52</v>
      </c>
      <c r="M1804" s="7">
        <v>1</v>
      </c>
      <c r="N1804" s="8">
        <v>45.54</v>
      </c>
      <c r="O1804" s="8">
        <f>SalesDataTable[[#This Row],[Units Sold]]*SalesDataTable[[#This Row],[Unit Price]]</f>
        <v>45.54</v>
      </c>
      <c r="P1804" s="9">
        <v>0.1</v>
      </c>
      <c r="Q1804" s="21">
        <f>SalesDataTable[[#This Row],[Units Sold]]*SalesDataTable[[#This Row],[Unit Price]]*SalesDataTable[[#This Row],[Discount %]]</f>
        <v>4.5540000000000003</v>
      </c>
      <c r="R1804" s="8">
        <v>18.440000000000001</v>
      </c>
      <c r="S1804" s="8">
        <f t="shared" si="112"/>
        <v>40.985999999999997</v>
      </c>
      <c r="T1804" s="8">
        <f t="shared" si="113"/>
        <v>18.440000000000001</v>
      </c>
      <c r="U1804" s="8">
        <f t="shared" si="114"/>
        <v>22.545999999999996</v>
      </c>
      <c r="V1804" s="10">
        <f t="shared" si="115"/>
        <v>0.5500902747279558</v>
      </c>
    </row>
    <row r="1805" spans="1:22" ht="15.6" x14ac:dyDescent="0.3">
      <c r="A1805" s="3">
        <v>2866</v>
      </c>
      <c r="B1805" s="4">
        <v>46266</v>
      </c>
      <c r="C1805" s="5">
        <f>YEAR(SalesDataTable[[#This Row],[Order Date]])</f>
        <v>2026</v>
      </c>
      <c r="D1805" s="6" t="str">
        <f>"Q"&amp;ROUNDUP(MONTH(SalesDataTable[[#This Row],[Order Date]])/3,0)</f>
        <v>Q3</v>
      </c>
      <c r="E1805" s="5">
        <f>MONTH(SalesDataTable[[#This Row],[Order Date]])</f>
        <v>9</v>
      </c>
      <c r="F1805" s="6" t="str">
        <f>TEXT(SalesDataTable[[#This Row],[Order Date]],"MMM")</f>
        <v>Sep</v>
      </c>
      <c r="G1805" s="5" t="s">
        <v>20</v>
      </c>
      <c r="H1805" s="5" t="s">
        <v>70</v>
      </c>
      <c r="I1805" s="5" t="s">
        <v>48</v>
      </c>
      <c r="J1805" s="5" t="s">
        <v>23</v>
      </c>
      <c r="K1805" s="5" t="s">
        <v>29</v>
      </c>
      <c r="L1805" s="5" t="s">
        <v>57</v>
      </c>
      <c r="M1805" s="7">
        <v>2</v>
      </c>
      <c r="N1805" s="8">
        <v>156.63999999999999</v>
      </c>
      <c r="O1805" s="8">
        <f>SalesDataTable[[#This Row],[Units Sold]]*SalesDataTable[[#This Row],[Unit Price]]</f>
        <v>313.27999999999997</v>
      </c>
      <c r="P1805" s="9">
        <v>0.1</v>
      </c>
      <c r="Q1805" s="21">
        <f>SalesDataTable[[#This Row],[Units Sold]]*SalesDataTable[[#This Row],[Unit Price]]*SalesDataTable[[#This Row],[Discount %]]</f>
        <v>31.327999999999999</v>
      </c>
      <c r="R1805" s="8">
        <v>80.09</v>
      </c>
      <c r="S1805" s="8">
        <f t="shared" si="112"/>
        <v>281.952</v>
      </c>
      <c r="T1805" s="8">
        <f t="shared" si="113"/>
        <v>160.18</v>
      </c>
      <c r="U1805" s="8">
        <f t="shared" si="114"/>
        <v>121.77199999999999</v>
      </c>
      <c r="V1805" s="10">
        <f t="shared" si="115"/>
        <v>0.43188911587787987</v>
      </c>
    </row>
    <row r="1806" spans="1:22" ht="15.6" x14ac:dyDescent="0.3">
      <c r="A1806" s="3">
        <v>3288</v>
      </c>
      <c r="B1806" s="4">
        <v>46266</v>
      </c>
      <c r="C1806" s="5">
        <f>YEAR(SalesDataTable[[#This Row],[Order Date]])</f>
        <v>2026</v>
      </c>
      <c r="D1806" s="6" t="str">
        <f>"Q"&amp;ROUNDUP(MONTH(SalesDataTable[[#This Row],[Order Date]])/3,0)</f>
        <v>Q3</v>
      </c>
      <c r="E1806" s="5">
        <f>MONTH(SalesDataTable[[#This Row],[Order Date]])</f>
        <v>9</v>
      </c>
      <c r="F1806" s="6" t="str">
        <f>TEXT(SalesDataTable[[#This Row],[Order Date]],"MMM")</f>
        <v>Sep</v>
      </c>
      <c r="G1806" s="5" t="s">
        <v>40</v>
      </c>
      <c r="H1806" s="5" t="s">
        <v>51</v>
      </c>
      <c r="I1806" s="5" t="s">
        <v>48</v>
      </c>
      <c r="J1806" s="5" t="s">
        <v>36</v>
      </c>
      <c r="K1806" s="5" t="s">
        <v>29</v>
      </c>
      <c r="L1806" s="5" t="s">
        <v>66</v>
      </c>
      <c r="M1806" s="7">
        <v>1</v>
      </c>
      <c r="N1806" s="8">
        <v>72.81</v>
      </c>
      <c r="O1806" s="8">
        <f>SalesDataTable[[#This Row],[Units Sold]]*SalesDataTable[[#This Row],[Unit Price]]</f>
        <v>72.81</v>
      </c>
      <c r="P1806" s="9">
        <v>0</v>
      </c>
      <c r="Q1806" s="21">
        <f>SalesDataTable[[#This Row],[Units Sold]]*SalesDataTable[[#This Row],[Unit Price]]*SalesDataTable[[#This Row],[Discount %]]</f>
        <v>0</v>
      </c>
      <c r="R1806" s="8">
        <v>32.299999999999997</v>
      </c>
      <c r="S1806" s="8">
        <f t="shared" si="112"/>
        <v>72.81</v>
      </c>
      <c r="T1806" s="8">
        <f t="shared" si="113"/>
        <v>32.299999999999997</v>
      </c>
      <c r="U1806" s="8">
        <f t="shared" si="114"/>
        <v>40.510000000000005</v>
      </c>
      <c r="V1806" s="10">
        <f t="shared" si="115"/>
        <v>0.55637961818431536</v>
      </c>
    </row>
    <row r="1807" spans="1:22" ht="15.6" x14ac:dyDescent="0.3">
      <c r="A1807" s="3">
        <v>3426</v>
      </c>
      <c r="B1807" s="4">
        <v>46266</v>
      </c>
      <c r="C1807" s="5">
        <f>YEAR(SalesDataTable[[#This Row],[Order Date]])</f>
        <v>2026</v>
      </c>
      <c r="D1807" s="6" t="str">
        <f>"Q"&amp;ROUNDUP(MONTH(SalesDataTable[[#This Row],[Order Date]])/3,0)</f>
        <v>Q3</v>
      </c>
      <c r="E1807" s="5">
        <f>MONTH(SalesDataTable[[#This Row],[Order Date]])</f>
        <v>9</v>
      </c>
      <c r="F1807" s="6" t="str">
        <f>TEXT(SalesDataTable[[#This Row],[Order Date]],"MMM")</f>
        <v>Sep</v>
      </c>
      <c r="G1807" s="5" t="s">
        <v>26</v>
      </c>
      <c r="H1807" s="5" t="s">
        <v>61</v>
      </c>
      <c r="I1807" s="5" t="s">
        <v>39</v>
      </c>
      <c r="J1807" s="5" t="s">
        <v>33</v>
      </c>
      <c r="K1807" s="5" t="s">
        <v>43</v>
      </c>
      <c r="L1807" s="5" t="s">
        <v>60</v>
      </c>
      <c r="M1807" s="7">
        <v>6</v>
      </c>
      <c r="N1807" s="8">
        <v>80.319999999999993</v>
      </c>
      <c r="O1807" s="8">
        <f>SalesDataTable[[#This Row],[Units Sold]]*SalesDataTable[[#This Row],[Unit Price]]</f>
        <v>481.91999999999996</v>
      </c>
      <c r="P1807" s="9">
        <v>0</v>
      </c>
      <c r="Q1807" s="21">
        <f>SalesDataTable[[#This Row],[Units Sold]]*SalesDataTable[[#This Row],[Unit Price]]*SalesDataTable[[#This Row],[Discount %]]</f>
        <v>0</v>
      </c>
      <c r="R1807" s="8">
        <v>38.42</v>
      </c>
      <c r="S1807" s="8">
        <f t="shared" si="112"/>
        <v>481.91999999999996</v>
      </c>
      <c r="T1807" s="8">
        <f t="shared" si="113"/>
        <v>230.52</v>
      </c>
      <c r="U1807" s="8">
        <f t="shared" si="114"/>
        <v>251.39999999999995</v>
      </c>
      <c r="V1807" s="10">
        <f t="shared" si="115"/>
        <v>0.52166334661354574</v>
      </c>
    </row>
    <row r="1808" spans="1:22" ht="15.6" x14ac:dyDescent="0.3">
      <c r="A1808" s="3">
        <v>4826</v>
      </c>
      <c r="B1808" s="4">
        <v>46266</v>
      </c>
      <c r="C1808" s="5">
        <f>YEAR(SalesDataTable[[#This Row],[Order Date]])</f>
        <v>2026</v>
      </c>
      <c r="D1808" s="6" t="str">
        <f>"Q"&amp;ROUNDUP(MONTH(SalesDataTable[[#This Row],[Order Date]])/3,0)</f>
        <v>Q3</v>
      </c>
      <c r="E1808" s="5">
        <f>MONTH(SalesDataTable[[#This Row],[Order Date]])</f>
        <v>9</v>
      </c>
      <c r="F1808" s="6" t="str">
        <f>TEXT(SalesDataTable[[#This Row],[Order Date]],"MMM")</f>
        <v>Sep</v>
      </c>
      <c r="G1808" s="5" t="s">
        <v>40</v>
      </c>
      <c r="H1808" s="5" t="s">
        <v>67</v>
      </c>
      <c r="I1808" s="5" t="s">
        <v>39</v>
      </c>
      <c r="J1808" s="5" t="s">
        <v>23</v>
      </c>
      <c r="K1808" s="5" t="s">
        <v>34</v>
      </c>
      <c r="L1808" s="5" t="s">
        <v>68</v>
      </c>
      <c r="M1808" s="7">
        <v>5</v>
      </c>
      <c r="N1808" s="8">
        <v>166.81</v>
      </c>
      <c r="O1808" s="8">
        <f>SalesDataTable[[#This Row],[Units Sold]]*SalesDataTable[[#This Row],[Unit Price]]</f>
        <v>834.05</v>
      </c>
      <c r="P1808" s="9">
        <v>0.05</v>
      </c>
      <c r="Q1808" s="21">
        <f>SalesDataTable[[#This Row],[Units Sold]]*SalesDataTable[[#This Row],[Unit Price]]*SalesDataTable[[#This Row],[Discount %]]</f>
        <v>41.702500000000001</v>
      </c>
      <c r="R1808" s="8">
        <v>89.24</v>
      </c>
      <c r="S1808" s="8">
        <f t="shared" si="112"/>
        <v>792.34749999999997</v>
      </c>
      <c r="T1808" s="8">
        <f t="shared" si="113"/>
        <v>446.2</v>
      </c>
      <c r="U1808" s="8">
        <f t="shared" si="114"/>
        <v>346.14749999999998</v>
      </c>
      <c r="V1808" s="10">
        <f t="shared" si="115"/>
        <v>0.43686324497774021</v>
      </c>
    </row>
    <row r="1809" spans="1:22" ht="15.6" x14ac:dyDescent="0.3">
      <c r="A1809" s="3">
        <v>662</v>
      </c>
      <c r="B1809" s="4">
        <v>46267</v>
      </c>
      <c r="C1809" s="5">
        <f>YEAR(SalesDataTable[[#This Row],[Order Date]])</f>
        <v>2026</v>
      </c>
      <c r="D1809" s="6" t="str">
        <f>"Q"&amp;ROUNDUP(MONTH(SalesDataTable[[#This Row],[Order Date]])/3,0)</f>
        <v>Q3</v>
      </c>
      <c r="E1809" s="5">
        <f>MONTH(SalesDataTable[[#This Row],[Order Date]])</f>
        <v>9</v>
      </c>
      <c r="F1809" s="6" t="str">
        <f>TEXT(SalesDataTable[[#This Row],[Order Date]],"MMM")</f>
        <v>Sep</v>
      </c>
      <c r="G1809" s="5" t="s">
        <v>40</v>
      </c>
      <c r="H1809" s="5" t="s">
        <v>67</v>
      </c>
      <c r="I1809" s="5" t="s">
        <v>22</v>
      </c>
      <c r="J1809" s="5" t="s">
        <v>33</v>
      </c>
      <c r="K1809" s="5" t="s">
        <v>54</v>
      </c>
      <c r="L1809" s="5" t="s">
        <v>55</v>
      </c>
      <c r="M1809" s="7">
        <v>1</v>
      </c>
      <c r="N1809" s="8">
        <v>40.56</v>
      </c>
      <c r="O1809" s="8">
        <f>SalesDataTable[[#This Row],[Units Sold]]*SalesDataTable[[#This Row],[Unit Price]]</f>
        <v>40.56</v>
      </c>
      <c r="P1809" s="9">
        <v>0.15</v>
      </c>
      <c r="Q1809" s="21">
        <f>SalesDataTable[[#This Row],[Units Sold]]*SalesDataTable[[#This Row],[Unit Price]]*SalesDataTable[[#This Row],[Discount %]]</f>
        <v>6.0840000000000005</v>
      </c>
      <c r="R1809" s="8">
        <v>14.28</v>
      </c>
      <c r="S1809" s="8">
        <f t="shared" si="112"/>
        <v>34.475999999999999</v>
      </c>
      <c r="T1809" s="8">
        <f t="shared" si="113"/>
        <v>14.28</v>
      </c>
      <c r="U1809" s="8">
        <f t="shared" si="114"/>
        <v>20.195999999999998</v>
      </c>
      <c r="V1809" s="10">
        <f t="shared" si="115"/>
        <v>0.58579881656804733</v>
      </c>
    </row>
    <row r="1810" spans="1:22" ht="15.6" x14ac:dyDescent="0.3">
      <c r="A1810" s="3">
        <v>1393</v>
      </c>
      <c r="B1810" s="4">
        <v>46267</v>
      </c>
      <c r="C1810" s="5">
        <f>YEAR(SalesDataTable[[#This Row],[Order Date]])</f>
        <v>2026</v>
      </c>
      <c r="D1810" s="6" t="str">
        <f>"Q"&amp;ROUNDUP(MONTH(SalesDataTable[[#This Row],[Order Date]])/3,0)</f>
        <v>Q3</v>
      </c>
      <c r="E1810" s="5">
        <f>MONTH(SalesDataTable[[#This Row],[Order Date]])</f>
        <v>9</v>
      </c>
      <c r="F1810" s="6" t="str">
        <f>TEXT(SalesDataTable[[#This Row],[Order Date]],"MMM")</f>
        <v>Sep</v>
      </c>
      <c r="G1810" s="5" t="s">
        <v>31</v>
      </c>
      <c r="H1810" s="5" t="s">
        <v>72</v>
      </c>
      <c r="I1810" s="5" t="s">
        <v>22</v>
      </c>
      <c r="J1810" s="5" t="s">
        <v>23</v>
      </c>
      <c r="K1810" s="5" t="s">
        <v>34</v>
      </c>
      <c r="L1810" s="5" t="s">
        <v>68</v>
      </c>
      <c r="M1810" s="7">
        <v>2</v>
      </c>
      <c r="N1810" s="8">
        <v>162.4</v>
      </c>
      <c r="O1810" s="8">
        <f>SalesDataTable[[#This Row],[Units Sold]]*SalesDataTable[[#This Row],[Unit Price]]</f>
        <v>324.8</v>
      </c>
      <c r="P1810" s="9">
        <v>0.1</v>
      </c>
      <c r="Q1810" s="21">
        <f>SalesDataTable[[#This Row],[Units Sold]]*SalesDataTable[[#This Row],[Unit Price]]*SalesDataTable[[#This Row],[Discount %]]</f>
        <v>32.480000000000004</v>
      </c>
      <c r="R1810" s="8">
        <v>88.04</v>
      </c>
      <c r="S1810" s="8">
        <f t="shared" si="112"/>
        <v>292.32</v>
      </c>
      <c r="T1810" s="8">
        <f t="shared" si="113"/>
        <v>176.08</v>
      </c>
      <c r="U1810" s="8">
        <f t="shared" si="114"/>
        <v>116.23999999999998</v>
      </c>
      <c r="V1810" s="10">
        <f t="shared" si="115"/>
        <v>0.39764641488779412</v>
      </c>
    </row>
    <row r="1811" spans="1:22" ht="15.6" x14ac:dyDescent="0.3">
      <c r="A1811" s="3">
        <v>1568</v>
      </c>
      <c r="B1811" s="4">
        <v>46267</v>
      </c>
      <c r="C1811" s="5">
        <f>YEAR(SalesDataTable[[#This Row],[Order Date]])</f>
        <v>2026</v>
      </c>
      <c r="D1811" s="6" t="str">
        <f>"Q"&amp;ROUNDUP(MONTH(SalesDataTable[[#This Row],[Order Date]])/3,0)</f>
        <v>Q3</v>
      </c>
      <c r="E1811" s="5">
        <f>MONTH(SalesDataTable[[#This Row],[Order Date]])</f>
        <v>9</v>
      </c>
      <c r="F1811" s="6" t="str">
        <f>TEXT(SalesDataTable[[#This Row],[Order Date]],"MMM")</f>
        <v>Sep</v>
      </c>
      <c r="G1811" s="5" t="s">
        <v>20</v>
      </c>
      <c r="H1811" s="5" t="s">
        <v>70</v>
      </c>
      <c r="I1811" s="5" t="s">
        <v>39</v>
      </c>
      <c r="J1811" s="5" t="s">
        <v>23</v>
      </c>
      <c r="K1811" s="5" t="s">
        <v>54</v>
      </c>
      <c r="L1811" s="5" t="s">
        <v>58</v>
      </c>
      <c r="M1811" s="7">
        <v>5</v>
      </c>
      <c r="N1811" s="8">
        <v>123.09</v>
      </c>
      <c r="O1811" s="8">
        <f>SalesDataTable[[#This Row],[Units Sold]]*SalesDataTable[[#This Row],[Unit Price]]</f>
        <v>615.45000000000005</v>
      </c>
      <c r="P1811" s="9">
        <v>0</v>
      </c>
      <c r="Q1811" s="21">
        <f>SalesDataTable[[#This Row],[Units Sold]]*SalesDataTable[[#This Row],[Unit Price]]*SalesDataTable[[#This Row],[Discount %]]</f>
        <v>0</v>
      </c>
      <c r="R1811" s="8">
        <v>70.3</v>
      </c>
      <c r="S1811" s="8">
        <f t="shared" si="112"/>
        <v>615.45000000000005</v>
      </c>
      <c r="T1811" s="8">
        <f t="shared" si="113"/>
        <v>351.5</v>
      </c>
      <c r="U1811" s="8">
        <f t="shared" si="114"/>
        <v>263.95000000000005</v>
      </c>
      <c r="V1811" s="10">
        <f t="shared" si="115"/>
        <v>0.42887318222438869</v>
      </c>
    </row>
    <row r="1812" spans="1:22" ht="15.6" x14ac:dyDescent="0.3">
      <c r="A1812" s="3">
        <v>2428</v>
      </c>
      <c r="B1812" s="4">
        <v>46267</v>
      </c>
      <c r="C1812" s="5">
        <f>YEAR(SalesDataTable[[#This Row],[Order Date]])</f>
        <v>2026</v>
      </c>
      <c r="D1812" s="6" t="str">
        <f>"Q"&amp;ROUNDUP(MONTH(SalesDataTable[[#This Row],[Order Date]])/3,0)</f>
        <v>Q3</v>
      </c>
      <c r="E1812" s="5">
        <f>MONTH(SalesDataTable[[#This Row],[Order Date]])</f>
        <v>9</v>
      </c>
      <c r="F1812" s="6" t="str">
        <f>TEXT(SalesDataTable[[#This Row],[Order Date]],"MMM")</f>
        <v>Sep</v>
      </c>
      <c r="G1812" s="5" t="s">
        <v>26</v>
      </c>
      <c r="H1812" s="5" t="s">
        <v>47</v>
      </c>
      <c r="I1812" s="5" t="s">
        <v>48</v>
      </c>
      <c r="J1812" s="5" t="s">
        <v>33</v>
      </c>
      <c r="K1812" s="5" t="s">
        <v>34</v>
      </c>
      <c r="L1812" s="5" t="s">
        <v>35</v>
      </c>
      <c r="M1812" s="7">
        <v>1</v>
      </c>
      <c r="N1812" s="8">
        <v>36.69</v>
      </c>
      <c r="O1812" s="8">
        <f>SalesDataTable[[#This Row],[Units Sold]]*SalesDataTable[[#This Row],[Unit Price]]</f>
        <v>36.69</v>
      </c>
      <c r="P1812" s="9">
        <v>0</v>
      </c>
      <c r="Q1812" s="21">
        <f>SalesDataTable[[#This Row],[Units Sold]]*SalesDataTable[[#This Row],[Unit Price]]*SalesDataTable[[#This Row],[Discount %]]</f>
        <v>0</v>
      </c>
      <c r="R1812" s="8">
        <v>13.92</v>
      </c>
      <c r="S1812" s="8">
        <f t="shared" si="112"/>
        <v>36.69</v>
      </c>
      <c r="T1812" s="8">
        <f t="shared" si="113"/>
        <v>13.92</v>
      </c>
      <c r="U1812" s="8">
        <f t="shared" si="114"/>
        <v>22.769999999999996</v>
      </c>
      <c r="V1812" s="10">
        <f t="shared" si="115"/>
        <v>0.6206050695012264</v>
      </c>
    </row>
    <row r="1813" spans="1:22" ht="15.6" x14ac:dyDescent="0.3">
      <c r="A1813" s="3">
        <v>2890</v>
      </c>
      <c r="B1813" s="4">
        <v>46267</v>
      </c>
      <c r="C1813" s="5">
        <f>YEAR(SalesDataTable[[#This Row],[Order Date]])</f>
        <v>2026</v>
      </c>
      <c r="D1813" s="6" t="str">
        <f>"Q"&amp;ROUNDUP(MONTH(SalesDataTable[[#This Row],[Order Date]])/3,0)</f>
        <v>Q3</v>
      </c>
      <c r="E1813" s="5">
        <f>MONTH(SalesDataTable[[#This Row],[Order Date]])</f>
        <v>9</v>
      </c>
      <c r="F1813" s="6" t="str">
        <f>TEXT(SalesDataTable[[#This Row],[Order Date]],"MMM")</f>
        <v>Sep</v>
      </c>
      <c r="G1813" s="5" t="s">
        <v>31</v>
      </c>
      <c r="H1813" s="5" t="s">
        <v>38</v>
      </c>
      <c r="I1813" s="5" t="s">
        <v>22</v>
      </c>
      <c r="J1813" s="5" t="s">
        <v>36</v>
      </c>
      <c r="K1813" s="5" t="s">
        <v>34</v>
      </c>
      <c r="L1813" s="5" t="s">
        <v>64</v>
      </c>
      <c r="M1813" s="7">
        <v>4</v>
      </c>
      <c r="N1813" s="8">
        <v>130.43</v>
      </c>
      <c r="O1813" s="8">
        <f>SalesDataTable[[#This Row],[Units Sold]]*SalesDataTable[[#This Row],[Unit Price]]</f>
        <v>521.72</v>
      </c>
      <c r="P1813" s="9">
        <v>0</v>
      </c>
      <c r="Q1813" s="21">
        <f>SalesDataTable[[#This Row],[Units Sold]]*SalesDataTable[[#This Row],[Unit Price]]*SalesDataTable[[#This Row],[Discount %]]</f>
        <v>0</v>
      </c>
      <c r="R1813" s="8">
        <v>66.849999999999994</v>
      </c>
      <c r="S1813" s="8">
        <f t="shared" si="112"/>
        <v>521.72</v>
      </c>
      <c r="T1813" s="8">
        <f t="shared" si="113"/>
        <v>267.39999999999998</v>
      </c>
      <c r="U1813" s="8">
        <f t="shared" si="114"/>
        <v>254.32000000000005</v>
      </c>
      <c r="V1813" s="10">
        <f t="shared" si="115"/>
        <v>0.48746454036648018</v>
      </c>
    </row>
    <row r="1814" spans="1:22" ht="15.6" x14ac:dyDescent="0.3">
      <c r="A1814" s="3">
        <v>2108</v>
      </c>
      <c r="B1814" s="4">
        <v>46268</v>
      </c>
      <c r="C1814" s="5">
        <f>YEAR(SalesDataTable[[#This Row],[Order Date]])</f>
        <v>2026</v>
      </c>
      <c r="D1814" s="6" t="str">
        <f>"Q"&amp;ROUNDUP(MONTH(SalesDataTable[[#This Row],[Order Date]])/3,0)</f>
        <v>Q3</v>
      </c>
      <c r="E1814" s="5">
        <f>MONTH(SalesDataTable[[#This Row],[Order Date]])</f>
        <v>9</v>
      </c>
      <c r="F1814" s="6" t="str">
        <f>TEXT(SalesDataTable[[#This Row],[Order Date]],"MMM")</f>
        <v>Sep</v>
      </c>
      <c r="G1814" s="5" t="s">
        <v>26</v>
      </c>
      <c r="H1814" s="5" t="s">
        <v>61</v>
      </c>
      <c r="I1814" s="5" t="s">
        <v>22</v>
      </c>
      <c r="J1814" s="5" t="s">
        <v>23</v>
      </c>
      <c r="K1814" s="5" t="s">
        <v>29</v>
      </c>
      <c r="L1814" s="5" t="s">
        <v>37</v>
      </c>
      <c r="M1814" s="7">
        <v>1</v>
      </c>
      <c r="N1814" s="8">
        <v>146.13999999999999</v>
      </c>
      <c r="O1814" s="8">
        <f>SalesDataTable[[#This Row],[Units Sold]]*SalesDataTable[[#This Row],[Unit Price]]</f>
        <v>146.13999999999999</v>
      </c>
      <c r="P1814" s="9">
        <v>0</v>
      </c>
      <c r="Q1814" s="21">
        <f>SalesDataTable[[#This Row],[Units Sold]]*SalesDataTable[[#This Row],[Unit Price]]*SalesDataTable[[#This Row],[Discount %]]</f>
        <v>0</v>
      </c>
      <c r="R1814" s="8">
        <v>81.040000000000006</v>
      </c>
      <c r="S1814" s="8">
        <f t="shared" si="112"/>
        <v>146.13999999999999</v>
      </c>
      <c r="T1814" s="8">
        <f t="shared" si="113"/>
        <v>81.040000000000006</v>
      </c>
      <c r="U1814" s="8">
        <f t="shared" si="114"/>
        <v>65.09999999999998</v>
      </c>
      <c r="V1814" s="10">
        <f t="shared" si="115"/>
        <v>0.44546325441357593</v>
      </c>
    </row>
    <row r="1815" spans="1:22" ht="15.6" x14ac:dyDescent="0.3">
      <c r="A1815" s="3">
        <v>2340</v>
      </c>
      <c r="B1815" s="4">
        <v>46268</v>
      </c>
      <c r="C1815" s="5">
        <f>YEAR(SalesDataTable[[#This Row],[Order Date]])</f>
        <v>2026</v>
      </c>
      <c r="D1815" s="6" t="str">
        <f>"Q"&amp;ROUNDUP(MONTH(SalesDataTable[[#This Row],[Order Date]])/3,0)</f>
        <v>Q3</v>
      </c>
      <c r="E1815" s="5">
        <f>MONTH(SalesDataTable[[#This Row],[Order Date]])</f>
        <v>9</v>
      </c>
      <c r="F1815" s="6" t="str">
        <f>TEXT(SalesDataTable[[#This Row],[Order Date]],"MMM")</f>
        <v>Sep</v>
      </c>
      <c r="G1815" s="5" t="s">
        <v>26</v>
      </c>
      <c r="H1815" s="5" t="s">
        <v>69</v>
      </c>
      <c r="I1815" s="5" t="s">
        <v>39</v>
      </c>
      <c r="J1815" s="5" t="s">
        <v>33</v>
      </c>
      <c r="K1815" s="5" t="s">
        <v>43</v>
      </c>
      <c r="L1815" s="5" t="s">
        <v>44</v>
      </c>
      <c r="M1815" s="7">
        <v>4</v>
      </c>
      <c r="N1815" s="8">
        <v>332.93</v>
      </c>
      <c r="O1815" s="8">
        <f>SalesDataTable[[#This Row],[Units Sold]]*SalesDataTable[[#This Row],[Unit Price]]</f>
        <v>1331.72</v>
      </c>
      <c r="P1815" s="9">
        <v>0</v>
      </c>
      <c r="Q1815" s="21">
        <f>SalesDataTable[[#This Row],[Units Sold]]*SalesDataTable[[#This Row],[Unit Price]]*SalesDataTable[[#This Row],[Discount %]]</f>
        <v>0</v>
      </c>
      <c r="R1815" s="8">
        <v>193.56</v>
      </c>
      <c r="S1815" s="8">
        <f t="shared" si="112"/>
        <v>1331.72</v>
      </c>
      <c r="T1815" s="8">
        <f t="shared" si="113"/>
        <v>774.24</v>
      </c>
      <c r="U1815" s="8">
        <f t="shared" si="114"/>
        <v>557.48</v>
      </c>
      <c r="V1815" s="10">
        <f t="shared" si="115"/>
        <v>0.41861652599645571</v>
      </c>
    </row>
    <row r="1816" spans="1:22" ht="15.6" x14ac:dyDescent="0.3">
      <c r="A1816" s="3">
        <v>3078</v>
      </c>
      <c r="B1816" s="4">
        <v>46268</v>
      </c>
      <c r="C1816" s="5">
        <f>YEAR(SalesDataTable[[#This Row],[Order Date]])</f>
        <v>2026</v>
      </c>
      <c r="D1816" s="6" t="str">
        <f>"Q"&amp;ROUNDUP(MONTH(SalesDataTable[[#This Row],[Order Date]])/3,0)</f>
        <v>Q3</v>
      </c>
      <c r="E1816" s="5">
        <f>MONTH(SalesDataTable[[#This Row],[Order Date]])</f>
        <v>9</v>
      </c>
      <c r="F1816" s="6" t="str">
        <f>TEXT(SalesDataTable[[#This Row],[Order Date]],"MMM")</f>
        <v>Sep</v>
      </c>
      <c r="G1816" s="5" t="s">
        <v>26</v>
      </c>
      <c r="H1816" s="5" t="s">
        <v>69</v>
      </c>
      <c r="I1816" s="5" t="s">
        <v>39</v>
      </c>
      <c r="J1816" s="5" t="s">
        <v>36</v>
      </c>
      <c r="K1816" s="5" t="s">
        <v>43</v>
      </c>
      <c r="L1816" s="5" t="s">
        <v>71</v>
      </c>
      <c r="M1816" s="7">
        <v>4</v>
      </c>
      <c r="N1816" s="8">
        <v>122.43</v>
      </c>
      <c r="O1816" s="8">
        <f>SalesDataTable[[#This Row],[Units Sold]]*SalesDataTable[[#This Row],[Unit Price]]</f>
        <v>489.72</v>
      </c>
      <c r="P1816" s="9">
        <v>0</v>
      </c>
      <c r="Q1816" s="21">
        <f>SalesDataTable[[#This Row],[Units Sold]]*SalesDataTable[[#This Row],[Unit Price]]*SalesDataTable[[#This Row],[Discount %]]</f>
        <v>0</v>
      </c>
      <c r="R1816" s="8">
        <v>61.5</v>
      </c>
      <c r="S1816" s="8">
        <f t="shared" si="112"/>
        <v>489.72</v>
      </c>
      <c r="T1816" s="8">
        <f t="shared" si="113"/>
        <v>246</v>
      </c>
      <c r="U1816" s="8">
        <f t="shared" si="114"/>
        <v>243.72000000000003</v>
      </c>
      <c r="V1816" s="10">
        <f t="shared" si="115"/>
        <v>0.49767213918157316</v>
      </c>
    </row>
    <row r="1817" spans="1:22" ht="15.6" x14ac:dyDescent="0.3">
      <c r="A1817" s="3">
        <v>3575</v>
      </c>
      <c r="B1817" s="4">
        <v>46268</v>
      </c>
      <c r="C1817" s="5">
        <f>YEAR(SalesDataTable[[#This Row],[Order Date]])</f>
        <v>2026</v>
      </c>
      <c r="D1817" s="6" t="str">
        <f>"Q"&amp;ROUNDUP(MONTH(SalesDataTable[[#This Row],[Order Date]])/3,0)</f>
        <v>Q3</v>
      </c>
      <c r="E1817" s="5">
        <f>MONTH(SalesDataTable[[#This Row],[Order Date]])</f>
        <v>9</v>
      </c>
      <c r="F1817" s="6" t="str">
        <f>TEXT(SalesDataTable[[#This Row],[Order Date]],"MMM")</f>
        <v>Sep</v>
      </c>
      <c r="G1817" s="5" t="s">
        <v>31</v>
      </c>
      <c r="H1817" s="5" t="s">
        <v>32</v>
      </c>
      <c r="I1817" s="5" t="s">
        <v>48</v>
      </c>
      <c r="J1817" s="5" t="s">
        <v>23</v>
      </c>
      <c r="K1817" s="5" t="s">
        <v>24</v>
      </c>
      <c r="L1817" s="5" t="s">
        <v>25</v>
      </c>
      <c r="M1817" s="7">
        <v>3</v>
      </c>
      <c r="N1817" s="8">
        <v>81.12</v>
      </c>
      <c r="O1817" s="8">
        <f>SalesDataTable[[#This Row],[Units Sold]]*SalesDataTable[[#This Row],[Unit Price]]</f>
        <v>243.36</v>
      </c>
      <c r="P1817" s="9">
        <v>0.1</v>
      </c>
      <c r="Q1817" s="21">
        <f>SalesDataTable[[#This Row],[Units Sold]]*SalesDataTable[[#This Row],[Unit Price]]*SalesDataTable[[#This Row],[Discount %]]</f>
        <v>24.336000000000002</v>
      </c>
      <c r="R1817" s="8">
        <v>41.78</v>
      </c>
      <c r="S1817" s="8">
        <f t="shared" si="112"/>
        <v>219.02400000000003</v>
      </c>
      <c r="T1817" s="8">
        <f t="shared" si="113"/>
        <v>125.34</v>
      </c>
      <c r="U1817" s="8">
        <f t="shared" si="114"/>
        <v>93.684000000000026</v>
      </c>
      <c r="V1817" s="10">
        <f t="shared" si="115"/>
        <v>0.42773394696471628</v>
      </c>
    </row>
    <row r="1818" spans="1:22" ht="15.6" x14ac:dyDescent="0.3">
      <c r="A1818" s="3">
        <v>3700</v>
      </c>
      <c r="B1818" s="4">
        <v>46268</v>
      </c>
      <c r="C1818" s="5">
        <f>YEAR(SalesDataTable[[#This Row],[Order Date]])</f>
        <v>2026</v>
      </c>
      <c r="D1818" s="6" t="str">
        <f>"Q"&amp;ROUNDUP(MONTH(SalesDataTable[[#This Row],[Order Date]])/3,0)</f>
        <v>Q3</v>
      </c>
      <c r="E1818" s="5">
        <f>MONTH(SalesDataTable[[#This Row],[Order Date]])</f>
        <v>9</v>
      </c>
      <c r="F1818" s="6" t="str">
        <f>TEXT(SalesDataTable[[#This Row],[Order Date]],"MMM")</f>
        <v>Sep</v>
      </c>
      <c r="G1818" s="5" t="s">
        <v>26</v>
      </c>
      <c r="H1818" s="5" t="s">
        <v>69</v>
      </c>
      <c r="I1818" s="5" t="s">
        <v>22</v>
      </c>
      <c r="J1818" s="5" t="s">
        <v>23</v>
      </c>
      <c r="K1818" s="5" t="s">
        <v>34</v>
      </c>
      <c r="L1818" s="5" t="s">
        <v>68</v>
      </c>
      <c r="M1818" s="7">
        <v>1</v>
      </c>
      <c r="N1818" s="8">
        <v>168.54</v>
      </c>
      <c r="O1818" s="8">
        <f>SalesDataTable[[#This Row],[Units Sold]]*SalesDataTable[[#This Row],[Unit Price]]</f>
        <v>168.54</v>
      </c>
      <c r="P1818" s="9">
        <v>0.05</v>
      </c>
      <c r="Q1818" s="21">
        <f>SalesDataTable[[#This Row],[Units Sold]]*SalesDataTable[[#This Row],[Unit Price]]*SalesDataTable[[#This Row],[Discount %]]</f>
        <v>8.4269999999999996</v>
      </c>
      <c r="R1818" s="8">
        <v>87.82</v>
      </c>
      <c r="S1818" s="8">
        <f t="shared" si="112"/>
        <v>160.11299999999997</v>
      </c>
      <c r="T1818" s="8">
        <f t="shared" si="113"/>
        <v>87.82</v>
      </c>
      <c r="U1818" s="8">
        <f t="shared" si="114"/>
        <v>72.292999999999978</v>
      </c>
      <c r="V1818" s="10">
        <f t="shared" si="115"/>
        <v>0.45151236938911887</v>
      </c>
    </row>
    <row r="1819" spans="1:22" ht="15.6" x14ac:dyDescent="0.3">
      <c r="A1819" s="3">
        <v>3762</v>
      </c>
      <c r="B1819" s="4">
        <v>46268</v>
      </c>
      <c r="C1819" s="5">
        <f>YEAR(SalesDataTable[[#This Row],[Order Date]])</f>
        <v>2026</v>
      </c>
      <c r="D1819" s="6" t="str">
        <f>"Q"&amp;ROUNDUP(MONTH(SalesDataTable[[#This Row],[Order Date]])/3,0)</f>
        <v>Q3</v>
      </c>
      <c r="E1819" s="5">
        <f>MONTH(SalesDataTable[[#This Row],[Order Date]])</f>
        <v>9</v>
      </c>
      <c r="F1819" s="6" t="str">
        <f>TEXT(SalesDataTable[[#This Row],[Order Date]],"MMM")</f>
        <v>Sep</v>
      </c>
      <c r="G1819" s="5" t="s">
        <v>20</v>
      </c>
      <c r="H1819" s="5" t="s">
        <v>21</v>
      </c>
      <c r="I1819" s="5" t="s">
        <v>39</v>
      </c>
      <c r="J1819" s="5" t="s">
        <v>33</v>
      </c>
      <c r="K1819" s="5" t="s">
        <v>24</v>
      </c>
      <c r="L1819" s="5" t="s">
        <v>46</v>
      </c>
      <c r="M1819" s="7">
        <v>4</v>
      </c>
      <c r="N1819" s="8">
        <v>39.61</v>
      </c>
      <c r="O1819" s="8">
        <f>SalesDataTable[[#This Row],[Units Sold]]*SalesDataTable[[#This Row],[Unit Price]]</f>
        <v>158.44</v>
      </c>
      <c r="P1819" s="9">
        <v>0.1</v>
      </c>
      <c r="Q1819" s="21">
        <f>SalesDataTable[[#This Row],[Units Sold]]*SalesDataTable[[#This Row],[Unit Price]]*SalesDataTable[[#This Row],[Discount %]]</f>
        <v>15.844000000000001</v>
      </c>
      <c r="R1819" s="8">
        <v>16.829999999999998</v>
      </c>
      <c r="S1819" s="8">
        <f t="shared" si="112"/>
        <v>142.596</v>
      </c>
      <c r="T1819" s="8">
        <f t="shared" si="113"/>
        <v>67.319999999999993</v>
      </c>
      <c r="U1819" s="8">
        <f t="shared" si="114"/>
        <v>75.27600000000001</v>
      </c>
      <c r="V1819" s="10">
        <f t="shared" si="115"/>
        <v>0.52789699570815452</v>
      </c>
    </row>
    <row r="1820" spans="1:22" ht="15.6" x14ac:dyDescent="0.3">
      <c r="A1820" s="3">
        <v>2790</v>
      </c>
      <c r="B1820" s="4">
        <v>46269</v>
      </c>
      <c r="C1820" s="5">
        <f>YEAR(SalesDataTable[[#This Row],[Order Date]])</f>
        <v>2026</v>
      </c>
      <c r="D1820" s="6" t="str">
        <f>"Q"&amp;ROUNDUP(MONTH(SalesDataTable[[#This Row],[Order Date]])/3,0)</f>
        <v>Q3</v>
      </c>
      <c r="E1820" s="5">
        <f>MONTH(SalesDataTable[[#This Row],[Order Date]])</f>
        <v>9</v>
      </c>
      <c r="F1820" s="6" t="str">
        <f>TEXT(SalesDataTable[[#This Row],[Order Date]],"MMM")</f>
        <v>Sep</v>
      </c>
      <c r="G1820" s="5" t="s">
        <v>40</v>
      </c>
      <c r="H1820" s="5" t="s">
        <v>53</v>
      </c>
      <c r="I1820" s="5" t="s">
        <v>22</v>
      </c>
      <c r="J1820" s="5" t="s">
        <v>23</v>
      </c>
      <c r="K1820" s="5" t="s">
        <v>54</v>
      </c>
      <c r="L1820" s="5" t="s">
        <v>55</v>
      </c>
      <c r="M1820" s="7">
        <v>1</v>
      </c>
      <c r="N1820" s="8">
        <v>39.85</v>
      </c>
      <c r="O1820" s="8">
        <f>SalesDataTable[[#This Row],[Units Sold]]*SalesDataTable[[#This Row],[Unit Price]]</f>
        <v>39.85</v>
      </c>
      <c r="P1820" s="9">
        <v>0.1</v>
      </c>
      <c r="Q1820" s="21">
        <f>SalesDataTable[[#This Row],[Units Sold]]*SalesDataTable[[#This Row],[Unit Price]]*SalesDataTable[[#This Row],[Discount %]]</f>
        <v>3.9850000000000003</v>
      </c>
      <c r="R1820" s="8">
        <v>14.96</v>
      </c>
      <c r="S1820" s="8">
        <f t="shared" si="112"/>
        <v>35.865000000000002</v>
      </c>
      <c r="T1820" s="8">
        <f t="shared" si="113"/>
        <v>14.96</v>
      </c>
      <c r="U1820" s="8">
        <f t="shared" si="114"/>
        <v>20.905000000000001</v>
      </c>
      <c r="V1820" s="10">
        <f t="shared" si="115"/>
        <v>0.58288024536456151</v>
      </c>
    </row>
    <row r="1821" spans="1:22" ht="15.6" x14ac:dyDescent="0.3">
      <c r="A1821" s="3">
        <v>4149</v>
      </c>
      <c r="B1821" s="4">
        <v>46269</v>
      </c>
      <c r="C1821" s="5">
        <f>YEAR(SalesDataTable[[#This Row],[Order Date]])</f>
        <v>2026</v>
      </c>
      <c r="D1821" s="6" t="str">
        <f>"Q"&amp;ROUNDUP(MONTH(SalesDataTable[[#This Row],[Order Date]])/3,0)</f>
        <v>Q3</v>
      </c>
      <c r="E1821" s="5">
        <f>MONTH(SalesDataTable[[#This Row],[Order Date]])</f>
        <v>9</v>
      </c>
      <c r="F1821" s="6" t="str">
        <f>TEXT(SalesDataTable[[#This Row],[Order Date]],"MMM")</f>
        <v>Sep</v>
      </c>
      <c r="G1821" s="5" t="s">
        <v>40</v>
      </c>
      <c r="H1821" s="5" t="s">
        <v>53</v>
      </c>
      <c r="I1821" s="5" t="s">
        <v>22</v>
      </c>
      <c r="J1821" s="5" t="s">
        <v>33</v>
      </c>
      <c r="K1821" s="5" t="s">
        <v>54</v>
      </c>
      <c r="L1821" s="5" t="s">
        <v>55</v>
      </c>
      <c r="M1821" s="7">
        <v>1</v>
      </c>
      <c r="N1821" s="8">
        <v>40.51</v>
      </c>
      <c r="O1821" s="8">
        <f>SalesDataTable[[#This Row],[Units Sold]]*SalesDataTable[[#This Row],[Unit Price]]</f>
        <v>40.51</v>
      </c>
      <c r="P1821" s="9">
        <v>0.05</v>
      </c>
      <c r="Q1821" s="21">
        <f>SalesDataTable[[#This Row],[Units Sold]]*SalesDataTable[[#This Row],[Unit Price]]*SalesDataTable[[#This Row],[Discount %]]</f>
        <v>2.0255000000000001</v>
      </c>
      <c r="R1821" s="8">
        <v>14.7</v>
      </c>
      <c r="S1821" s="8">
        <f t="shared" si="112"/>
        <v>38.484499999999997</v>
      </c>
      <c r="T1821" s="8">
        <f t="shared" si="113"/>
        <v>14.7</v>
      </c>
      <c r="U1821" s="8">
        <f t="shared" si="114"/>
        <v>23.784499999999998</v>
      </c>
      <c r="V1821" s="10">
        <f t="shared" si="115"/>
        <v>0.6180280372617547</v>
      </c>
    </row>
    <row r="1822" spans="1:22" ht="15.6" x14ac:dyDescent="0.3">
      <c r="A1822" s="3">
        <v>1955</v>
      </c>
      <c r="B1822" s="4">
        <v>46270</v>
      </c>
      <c r="C1822" s="5">
        <f>YEAR(SalesDataTable[[#This Row],[Order Date]])</f>
        <v>2026</v>
      </c>
      <c r="D1822" s="6" t="str">
        <f>"Q"&amp;ROUNDUP(MONTH(SalesDataTable[[#This Row],[Order Date]])/3,0)</f>
        <v>Q3</v>
      </c>
      <c r="E1822" s="5">
        <f>MONTH(SalesDataTable[[#This Row],[Order Date]])</f>
        <v>9</v>
      </c>
      <c r="F1822" s="6" t="str">
        <f>TEXT(SalesDataTable[[#This Row],[Order Date]],"MMM")</f>
        <v>Sep</v>
      </c>
      <c r="G1822" s="5" t="s">
        <v>26</v>
      </c>
      <c r="H1822" s="5" t="s">
        <v>63</v>
      </c>
      <c r="I1822" s="5" t="s">
        <v>22</v>
      </c>
      <c r="J1822" s="5" t="s">
        <v>23</v>
      </c>
      <c r="K1822" s="5" t="s">
        <v>43</v>
      </c>
      <c r="L1822" s="5" t="s">
        <v>71</v>
      </c>
      <c r="M1822" s="7">
        <v>1</v>
      </c>
      <c r="N1822" s="8">
        <v>121.59</v>
      </c>
      <c r="O1822" s="8">
        <f>SalesDataTable[[#This Row],[Units Sold]]*SalesDataTable[[#This Row],[Unit Price]]</f>
        <v>121.59</v>
      </c>
      <c r="P1822" s="9">
        <v>0</v>
      </c>
      <c r="Q1822" s="21">
        <f>SalesDataTable[[#This Row],[Units Sold]]*SalesDataTable[[#This Row],[Unit Price]]*SalesDataTable[[#This Row],[Discount %]]</f>
        <v>0</v>
      </c>
      <c r="R1822" s="8">
        <v>62.44</v>
      </c>
      <c r="S1822" s="8">
        <f t="shared" si="112"/>
        <v>121.59</v>
      </c>
      <c r="T1822" s="8">
        <f t="shared" si="113"/>
        <v>62.44</v>
      </c>
      <c r="U1822" s="8">
        <f t="shared" si="114"/>
        <v>59.150000000000006</v>
      </c>
      <c r="V1822" s="10">
        <f t="shared" si="115"/>
        <v>0.4864709268854347</v>
      </c>
    </row>
    <row r="1823" spans="1:22" ht="15.6" x14ac:dyDescent="0.3">
      <c r="A1823" s="3">
        <v>2077</v>
      </c>
      <c r="B1823" s="4">
        <v>46270</v>
      </c>
      <c r="C1823" s="5">
        <f>YEAR(SalesDataTable[[#This Row],[Order Date]])</f>
        <v>2026</v>
      </c>
      <c r="D1823" s="6" t="str">
        <f>"Q"&amp;ROUNDUP(MONTH(SalesDataTable[[#This Row],[Order Date]])/3,0)</f>
        <v>Q3</v>
      </c>
      <c r="E1823" s="5">
        <f>MONTH(SalesDataTable[[#This Row],[Order Date]])</f>
        <v>9</v>
      </c>
      <c r="F1823" s="6" t="str">
        <f>TEXT(SalesDataTable[[#This Row],[Order Date]],"MMM")</f>
        <v>Sep</v>
      </c>
      <c r="G1823" s="5" t="s">
        <v>40</v>
      </c>
      <c r="H1823" s="5" t="s">
        <v>53</v>
      </c>
      <c r="I1823" s="5" t="s">
        <v>28</v>
      </c>
      <c r="J1823" s="5" t="s">
        <v>36</v>
      </c>
      <c r="K1823" s="5" t="s">
        <v>29</v>
      </c>
      <c r="L1823" s="5" t="s">
        <v>57</v>
      </c>
      <c r="M1823" s="7">
        <v>4</v>
      </c>
      <c r="N1823" s="8">
        <v>152.99</v>
      </c>
      <c r="O1823" s="8">
        <f>SalesDataTable[[#This Row],[Units Sold]]*SalesDataTable[[#This Row],[Unit Price]]</f>
        <v>611.96</v>
      </c>
      <c r="P1823" s="9">
        <v>0.15</v>
      </c>
      <c r="Q1823" s="21">
        <f>SalesDataTable[[#This Row],[Units Sold]]*SalesDataTable[[#This Row],[Unit Price]]*SalesDataTable[[#This Row],[Discount %]]</f>
        <v>91.793999999999997</v>
      </c>
      <c r="R1823" s="8">
        <v>77.12</v>
      </c>
      <c r="S1823" s="8">
        <f t="shared" si="112"/>
        <v>520.16600000000005</v>
      </c>
      <c r="T1823" s="8">
        <f t="shared" si="113"/>
        <v>308.48</v>
      </c>
      <c r="U1823" s="8">
        <f t="shared" si="114"/>
        <v>211.68600000000004</v>
      </c>
      <c r="V1823" s="10">
        <f t="shared" si="115"/>
        <v>0.40695854784818697</v>
      </c>
    </row>
    <row r="1824" spans="1:22" ht="15.6" x14ac:dyDescent="0.3">
      <c r="A1824" s="3">
        <v>2879</v>
      </c>
      <c r="B1824" s="4">
        <v>46270</v>
      </c>
      <c r="C1824" s="5">
        <f>YEAR(SalesDataTable[[#This Row],[Order Date]])</f>
        <v>2026</v>
      </c>
      <c r="D1824" s="6" t="str">
        <f>"Q"&amp;ROUNDUP(MONTH(SalesDataTable[[#This Row],[Order Date]])/3,0)</f>
        <v>Q3</v>
      </c>
      <c r="E1824" s="5">
        <f>MONTH(SalesDataTable[[#This Row],[Order Date]])</f>
        <v>9</v>
      </c>
      <c r="F1824" s="6" t="str">
        <f>TEXT(SalesDataTable[[#This Row],[Order Date]],"MMM")</f>
        <v>Sep</v>
      </c>
      <c r="G1824" s="5" t="s">
        <v>31</v>
      </c>
      <c r="H1824" s="5" t="s">
        <v>59</v>
      </c>
      <c r="I1824" s="5" t="s">
        <v>22</v>
      </c>
      <c r="J1824" s="5" t="s">
        <v>36</v>
      </c>
      <c r="K1824" s="5" t="s">
        <v>34</v>
      </c>
      <c r="L1824" s="5" t="s">
        <v>35</v>
      </c>
      <c r="M1824" s="7">
        <v>3</v>
      </c>
      <c r="N1824" s="8">
        <v>36.19</v>
      </c>
      <c r="O1824" s="8">
        <f>SalesDataTable[[#This Row],[Units Sold]]*SalesDataTable[[#This Row],[Unit Price]]</f>
        <v>108.57</v>
      </c>
      <c r="P1824" s="9">
        <v>0.1</v>
      </c>
      <c r="Q1824" s="21">
        <f>SalesDataTable[[#This Row],[Units Sold]]*SalesDataTable[[#This Row],[Unit Price]]*SalesDataTable[[#This Row],[Discount %]]</f>
        <v>10.856999999999999</v>
      </c>
      <c r="R1824" s="8">
        <v>13.97</v>
      </c>
      <c r="S1824" s="8">
        <f t="shared" si="112"/>
        <v>97.712999999999994</v>
      </c>
      <c r="T1824" s="8">
        <f t="shared" si="113"/>
        <v>41.910000000000004</v>
      </c>
      <c r="U1824" s="8">
        <f t="shared" si="114"/>
        <v>55.80299999999999</v>
      </c>
      <c r="V1824" s="10">
        <f t="shared" si="115"/>
        <v>0.57109084768659235</v>
      </c>
    </row>
    <row r="1825" spans="1:22" ht="15.6" x14ac:dyDescent="0.3">
      <c r="A1825" s="3">
        <v>3353</v>
      </c>
      <c r="B1825" s="4">
        <v>46270</v>
      </c>
      <c r="C1825" s="5">
        <f>YEAR(SalesDataTable[[#This Row],[Order Date]])</f>
        <v>2026</v>
      </c>
      <c r="D1825" s="6" t="str">
        <f>"Q"&amp;ROUNDUP(MONTH(SalesDataTable[[#This Row],[Order Date]])/3,0)</f>
        <v>Q3</v>
      </c>
      <c r="E1825" s="5">
        <f>MONTH(SalesDataTable[[#This Row],[Order Date]])</f>
        <v>9</v>
      </c>
      <c r="F1825" s="6" t="str">
        <f>TEXT(SalesDataTable[[#This Row],[Order Date]],"MMM")</f>
        <v>Sep</v>
      </c>
      <c r="G1825" s="5" t="s">
        <v>31</v>
      </c>
      <c r="H1825" s="5" t="s">
        <v>72</v>
      </c>
      <c r="I1825" s="5" t="s">
        <v>39</v>
      </c>
      <c r="J1825" s="5" t="s">
        <v>33</v>
      </c>
      <c r="K1825" s="5" t="s">
        <v>29</v>
      </c>
      <c r="L1825" s="5" t="s">
        <v>37</v>
      </c>
      <c r="M1825" s="7">
        <v>2</v>
      </c>
      <c r="N1825" s="8">
        <v>142.44</v>
      </c>
      <c r="O1825" s="8">
        <f>SalesDataTable[[#This Row],[Units Sold]]*SalesDataTable[[#This Row],[Unit Price]]</f>
        <v>284.88</v>
      </c>
      <c r="P1825" s="9">
        <v>0</v>
      </c>
      <c r="Q1825" s="21">
        <f>SalesDataTable[[#This Row],[Units Sold]]*SalesDataTable[[#This Row],[Unit Price]]*SalesDataTable[[#This Row],[Discount %]]</f>
        <v>0</v>
      </c>
      <c r="R1825" s="8">
        <v>77.33</v>
      </c>
      <c r="S1825" s="8">
        <f t="shared" si="112"/>
        <v>284.88</v>
      </c>
      <c r="T1825" s="8">
        <f t="shared" si="113"/>
        <v>154.66</v>
      </c>
      <c r="U1825" s="8">
        <f t="shared" si="114"/>
        <v>130.22</v>
      </c>
      <c r="V1825" s="10">
        <f t="shared" si="115"/>
        <v>0.45710474585790506</v>
      </c>
    </row>
    <row r="1826" spans="1:22" ht="15.6" x14ac:dyDescent="0.3">
      <c r="A1826" s="3">
        <v>3514</v>
      </c>
      <c r="B1826" s="4">
        <v>46270</v>
      </c>
      <c r="C1826" s="5">
        <f>YEAR(SalesDataTable[[#This Row],[Order Date]])</f>
        <v>2026</v>
      </c>
      <c r="D1826" s="6" t="str">
        <f>"Q"&amp;ROUNDUP(MONTH(SalesDataTable[[#This Row],[Order Date]])/3,0)</f>
        <v>Q3</v>
      </c>
      <c r="E1826" s="5">
        <f>MONTH(SalesDataTable[[#This Row],[Order Date]])</f>
        <v>9</v>
      </c>
      <c r="F1826" s="6" t="str">
        <f>TEXT(SalesDataTable[[#This Row],[Order Date]],"MMM")</f>
        <v>Sep</v>
      </c>
      <c r="G1826" s="5" t="s">
        <v>26</v>
      </c>
      <c r="H1826" s="5" t="s">
        <v>47</v>
      </c>
      <c r="I1826" s="5" t="s">
        <v>22</v>
      </c>
      <c r="J1826" s="5" t="s">
        <v>33</v>
      </c>
      <c r="K1826" s="5" t="s">
        <v>34</v>
      </c>
      <c r="L1826" s="5" t="s">
        <v>64</v>
      </c>
      <c r="M1826" s="7">
        <v>2</v>
      </c>
      <c r="N1826" s="8">
        <v>133.81</v>
      </c>
      <c r="O1826" s="8">
        <f>SalesDataTable[[#This Row],[Units Sold]]*SalesDataTable[[#This Row],[Unit Price]]</f>
        <v>267.62</v>
      </c>
      <c r="P1826" s="9">
        <v>0</v>
      </c>
      <c r="Q1826" s="21">
        <f>SalesDataTable[[#This Row],[Units Sold]]*SalesDataTable[[#This Row],[Unit Price]]*SalesDataTable[[#This Row],[Discount %]]</f>
        <v>0</v>
      </c>
      <c r="R1826" s="8">
        <v>66.78</v>
      </c>
      <c r="S1826" s="8">
        <f t="shared" si="112"/>
        <v>267.62</v>
      </c>
      <c r="T1826" s="8">
        <f t="shared" si="113"/>
        <v>133.56</v>
      </c>
      <c r="U1826" s="8">
        <f t="shared" si="114"/>
        <v>134.06</v>
      </c>
      <c r="V1826" s="10">
        <f t="shared" si="115"/>
        <v>0.5009341603766535</v>
      </c>
    </row>
    <row r="1827" spans="1:22" ht="15.6" x14ac:dyDescent="0.3">
      <c r="A1827" s="3">
        <v>3964</v>
      </c>
      <c r="B1827" s="4">
        <v>46270</v>
      </c>
      <c r="C1827" s="5">
        <f>YEAR(SalesDataTable[[#This Row],[Order Date]])</f>
        <v>2026</v>
      </c>
      <c r="D1827" s="6" t="str">
        <f>"Q"&amp;ROUNDUP(MONTH(SalesDataTable[[#This Row],[Order Date]])/3,0)</f>
        <v>Q3</v>
      </c>
      <c r="E1827" s="5">
        <f>MONTH(SalesDataTable[[#This Row],[Order Date]])</f>
        <v>9</v>
      </c>
      <c r="F1827" s="6" t="str">
        <f>TEXT(SalesDataTable[[#This Row],[Order Date]],"MMM")</f>
        <v>Sep</v>
      </c>
      <c r="G1827" s="5" t="s">
        <v>26</v>
      </c>
      <c r="H1827" s="5" t="s">
        <v>63</v>
      </c>
      <c r="I1827" s="5" t="s">
        <v>39</v>
      </c>
      <c r="J1827" s="5" t="s">
        <v>33</v>
      </c>
      <c r="K1827" s="5" t="s">
        <v>54</v>
      </c>
      <c r="L1827" s="5" t="s">
        <v>55</v>
      </c>
      <c r="M1827" s="7">
        <v>2</v>
      </c>
      <c r="N1827" s="8">
        <v>40.49</v>
      </c>
      <c r="O1827" s="8">
        <f>SalesDataTable[[#This Row],[Units Sold]]*SalesDataTable[[#This Row],[Unit Price]]</f>
        <v>80.98</v>
      </c>
      <c r="P1827" s="9">
        <v>0.15</v>
      </c>
      <c r="Q1827" s="21">
        <f>SalesDataTable[[#This Row],[Units Sold]]*SalesDataTable[[#This Row],[Unit Price]]*SalesDataTable[[#This Row],[Discount %]]</f>
        <v>12.147</v>
      </c>
      <c r="R1827" s="8">
        <v>14.32</v>
      </c>
      <c r="S1827" s="8">
        <f t="shared" si="112"/>
        <v>68.832999999999998</v>
      </c>
      <c r="T1827" s="8">
        <f t="shared" si="113"/>
        <v>28.64</v>
      </c>
      <c r="U1827" s="8">
        <f t="shared" si="114"/>
        <v>40.192999999999998</v>
      </c>
      <c r="V1827" s="10">
        <f t="shared" si="115"/>
        <v>0.58392050324698908</v>
      </c>
    </row>
    <row r="1828" spans="1:22" ht="15.6" x14ac:dyDescent="0.3">
      <c r="A1828" s="3">
        <v>4599</v>
      </c>
      <c r="B1828" s="4">
        <v>46270</v>
      </c>
      <c r="C1828" s="5">
        <f>YEAR(SalesDataTable[[#This Row],[Order Date]])</f>
        <v>2026</v>
      </c>
      <c r="D1828" s="6" t="str">
        <f>"Q"&amp;ROUNDUP(MONTH(SalesDataTable[[#This Row],[Order Date]])/3,0)</f>
        <v>Q3</v>
      </c>
      <c r="E1828" s="5">
        <f>MONTH(SalesDataTable[[#This Row],[Order Date]])</f>
        <v>9</v>
      </c>
      <c r="F1828" s="6" t="str">
        <f>TEXT(SalesDataTable[[#This Row],[Order Date]],"MMM")</f>
        <v>Sep</v>
      </c>
      <c r="G1828" s="5" t="s">
        <v>31</v>
      </c>
      <c r="H1828" s="5" t="s">
        <v>32</v>
      </c>
      <c r="I1828" s="5" t="s">
        <v>22</v>
      </c>
      <c r="J1828" s="5" t="s">
        <v>36</v>
      </c>
      <c r="K1828" s="5" t="s">
        <v>43</v>
      </c>
      <c r="L1828" s="5" t="s">
        <v>49</v>
      </c>
      <c r="M1828" s="7">
        <v>4</v>
      </c>
      <c r="N1828" s="8">
        <v>198.1</v>
      </c>
      <c r="O1828" s="8">
        <f>SalesDataTable[[#This Row],[Units Sold]]*SalesDataTable[[#This Row],[Unit Price]]</f>
        <v>792.4</v>
      </c>
      <c r="P1828" s="9">
        <v>0</v>
      </c>
      <c r="Q1828" s="21">
        <f>SalesDataTable[[#This Row],[Units Sold]]*SalesDataTable[[#This Row],[Unit Price]]*SalesDataTable[[#This Row],[Discount %]]</f>
        <v>0</v>
      </c>
      <c r="R1828" s="8">
        <v>101.61</v>
      </c>
      <c r="S1828" s="8">
        <f t="shared" si="112"/>
        <v>792.4</v>
      </c>
      <c r="T1828" s="8">
        <f t="shared" si="113"/>
        <v>406.44</v>
      </c>
      <c r="U1828" s="8">
        <f t="shared" si="114"/>
        <v>385.96</v>
      </c>
      <c r="V1828" s="10">
        <f t="shared" si="115"/>
        <v>0.48707723372034323</v>
      </c>
    </row>
    <row r="1829" spans="1:22" ht="15.6" x14ac:dyDescent="0.3">
      <c r="A1829" s="3">
        <v>5030</v>
      </c>
      <c r="B1829" s="4">
        <v>46270</v>
      </c>
      <c r="C1829" s="5">
        <f>YEAR(SalesDataTable[[#This Row],[Order Date]])</f>
        <v>2026</v>
      </c>
      <c r="D1829" s="6" t="str">
        <f>"Q"&amp;ROUNDUP(MONTH(SalesDataTable[[#This Row],[Order Date]])/3,0)</f>
        <v>Q3</v>
      </c>
      <c r="E1829" s="5">
        <f>MONTH(SalesDataTable[[#This Row],[Order Date]])</f>
        <v>9</v>
      </c>
      <c r="F1829" s="6" t="str">
        <f>TEXT(SalesDataTable[[#This Row],[Order Date]],"MMM")</f>
        <v>Sep</v>
      </c>
      <c r="G1829" s="5" t="s">
        <v>26</v>
      </c>
      <c r="H1829" s="5" t="s">
        <v>63</v>
      </c>
      <c r="I1829" s="5" t="s">
        <v>39</v>
      </c>
      <c r="J1829" s="5" t="s">
        <v>33</v>
      </c>
      <c r="K1829" s="5" t="s">
        <v>24</v>
      </c>
      <c r="L1829" s="5" t="s">
        <v>25</v>
      </c>
      <c r="M1829" s="7">
        <v>1</v>
      </c>
      <c r="N1829" s="8">
        <v>83.73</v>
      </c>
      <c r="O1829" s="8">
        <f>SalesDataTable[[#This Row],[Units Sold]]*SalesDataTable[[#This Row],[Unit Price]]</f>
        <v>83.73</v>
      </c>
      <c r="P1829" s="9">
        <v>0.15</v>
      </c>
      <c r="Q1829" s="21">
        <f>SalesDataTable[[#This Row],[Units Sold]]*SalesDataTable[[#This Row],[Unit Price]]*SalesDataTable[[#This Row],[Discount %]]</f>
        <v>12.5595</v>
      </c>
      <c r="R1829" s="8">
        <v>43.34</v>
      </c>
      <c r="S1829" s="8">
        <f t="shared" si="112"/>
        <v>71.170500000000004</v>
      </c>
      <c r="T1829" s="8">
        <f t="shared" si="113"/>
        <v>43.34</v>
      </c>
      <c r="U1829" s="8">
        <f t="shared" si="114"/>
        <v>27.830500000000001</v>
      </c>
      <c r="V1829" s="10">
        <f t="shared" si="115"/>
        <v>0.39103982689457006</v>
      </c>
    </row>
    <row r="1830" spans="1:22" ht="15.6" x14ac:dyDescent="0.3">
      <c r="A1830" s="3">
        <v>1593</v>
      </c>
      <c r="B1830" s="4">
        <v>46271</v>
      </c>
      <c r="C1830" s="5">
        <f>YEAR(SalesDataTable[[#This Row],[Order Date]])</f>
        <v>2026</v>
      </c>
      <c r="D1830" s="6" t="str">
        <f>"Q"&amp;ROUNDUP(MONTH(SalesDataTable[[#This Row],[Order Date]])/3,0)</f>
        <v>Q3</v>
      </c>
      <c r="E1830" s="5">
        <f>MONTH(SalesDataTable[[#This Row],[Order Date]])</f>
        <v>9</v>
      </c>
      <c r="F1830" s="6" t="str">
        <f>TEXT(SalesDataTable[[#This Row],[Order Date]],"MMM")</f>
        <v>Sep</v>
      </c>
      <c r="G1830" s="5" t="s">
        <v>26</v>
      </c>
      <c r="H1830" s="5" t="s">
        <v>69</v>
      </c>
      <c r="I1830" s="5" t="s">
        <v>39</v>
      </c>
      <c r="J1830" s="5" t="s">
        <v>33</v>
      </c>
      <c r="K1830" s="5" t="s">
        <v>43</v>
      </c>
      <c r="L1830" s="5" t="s">
        <v>49</v>
      </c>
      <c r="M1830" s="7">
        <v>2</v>
      </c>
      <c r="N1830" s="8">
        <v>194.92</v>
      </c>
      <c r="O1830" s="8">
        <f>SalesDataTable[[#This Row],[Units Sold]]*SalesDataTable[[#This Row],[Unit Price]]</f>
        <v>389.84</v>
      </c>
      <c r="P1830" s="9">
        <v>0</v>
      </c>
      <c r="Q1830" s="21">
        <f>SalesDataTable[[#This Row],[Units Sold]]*SalesDataTable[[#This Row],[Unit Price]]*SalesDataTable[[#This Row],[Discount %]]</f>
        <v>0</v>
      </c>
      <c r="R1830" s="8">
        <v>102.66</v>
      </c>
      <c r="S1830" s="8">
        <f t="shared" si="112"/>
        <v>389.84</v>
      </c>
      <c r="T1830" s="8">
        <f t="shared" si="113"/>
        <v>205.32</v>
      </c>
      <c r="U1830" s="8">
        <f t="shared" si="114"/>
        <v>184.51999999999998</v>
      </c>
      <c r="V1830" s="10">
        <f t="shared" si="115"/>
        <v>0.47332238867227577</v>
      </c>
    </row>
    <row r="1831" spans="1:22" ht="15.6" x14ac:dyDescent="0.3">
      <c r="A1831" s="3">
        <v>1818</v>
      </c>
      <c r="B1831" s="4">
        <v>46271</v>
      </c>
      <c r="C1831" s="5">
        <f>YEAR(SalesDataTable[[#This Row],[Order Date]])</f>
        <v>2026</v>
      </c>
      <c r="D1831" s="6" t="str">
        <f>"Q"&amp;ROUNDUP(MONTH(SalesDataTable[[#This Row],[Order Date]])/3,0)</f>
        <v>Q3</v>
      </c>
      <c r="E1831" s="5">
        <f>MONTH(SalesDataTable[[#This Row],[Order Date]])</f>
        <v>9</v>
      </c>
      <c r="F1831" s="6" t="str">
        <f>TEXT(SalesDataTable[[#This Row],[Order Date]],"MMM")</f>
        <v>Sep</v>
      </c>
      <c r="G1831" s="5" t="s">
        <v>26</v>
      </c>
      <c r="H1831" s="5" t="s">
        <v>63</v>
      </c>
      <c r="I1831" s="5" t="s">
        <v>39</v>
      </c>
      <c r="J1831" s="5" t="s">
        <v>33</v>
      </c>
      <c r="K1831" s="5" t="s">
        <v>34</v>
      </c>
      <c r="L1831" s="5" t="s">
        <v>68</v>
      </c>
      <c r="M1831" s="7">
        <v>1</v>
      </c>
      <c r="N1831" s="8">
        <v>161.03</v>
      </c>
      <c r="O1831" s="8">
        <f>SalesDataTable[[#This Row],[Units Sold]]*SalesDataTable[[#This Row],[Unit Price]]</f>
        <v>161.03</v>
      </c>
      <c r="P1831" s="9">
        <v>0</v>
      </c>
      <c r="Q1831" s="21">
        <f>SalesDataTable[[#This Row],[Units Sold]]*SalesDataTable[[#This Row],[Unit Price]]*SalesDataTable[[#This Row],[Discount %]]</f>
        <v>0</v>
      </c>
      <c r="R1831" s="8">
        <v>89.86</v>
      </c>
      <c r="S1831" s="8">
        <f t="shared" si="112"/>
        <v>161.03</v>
      </c>
      <c r="T1831" s="8">
        <f t="shared" si="113"/>
        <v>89.86</v>
      </c>
      <c r="U1831" s="8">
        <f t="shared" si="114"/>
        <v>71.17</v>
      </c>
      <c r="V1831" s="10">
        <f t="shared" si="115"/>
        <v>0.44196733527914056</v>
      </c>
    </row>
    <row r="1832" spans="1:22" ht="15.6" x14ac:dyDescent="0.3">
      <c r="A1832" s="3">
        <v>2370</v>
      </c>
      <c r="B1832" s="4">
        <v>46271</v>
      </c>
      <c r="C1832" s="5">
        <f>YEAR(SalesDataTable[[#This Row],[Order Date]])</f>
        <v>2026</v>
      </c>
      <c r="D1832" s="6" t="str">
        <f>"Q"&amp;ROUNDUP(MONTH(SalesDataTable[[#This Row],[Order Date]])/3,0)</f>
        <v>Q3</v>
      </c>
      <c r="E1832" s="5">
        <f>MONTH(SalesDataTable[[#This Row],[Order Date]])</f>
        <v>9</v>
      </c>
      <c r="F1832" s="6" t="str">
        <f>TEXT(SalesDataTable[[#This Row],[Order Date]],"MMM")</f>
        <v>Sep</v>
      </c>
      <c r="G1832" s="5" t="s">
        <v>40</v>
      </c>
      <c r="H1832" s="5" t="s">
        <v>41</v>
      </c>
      <c r="I1832" s="5" t="s">
        <v>48</v>
      </c>
      <c r="J1832" s="5" t="s">
        <v>33</v>
      </c>
      <c r="K1832" s="5" t="s">
        <v>54</v>
      </c>
      <c r="L1832" s="5" t="s">
        <v>62</v>
      </c>
      <c r="M1832" s="7">
        <v>1</v>
      </c>
      <c r="N1832" s="8">
        <v>35.68</v>
      </c>
      <c r="O1832" s="8">
        <f>SalesDataTable[[#This Row],[Units Sold]]*SalesDataTable[[#This Row],[Unit Price]]</f>
        <v>35.68</v>
      </c>
      <c r="P1832" s="9">
        <v>0.05</v>
      </c>
      <c r="Q1832" s="21">
        <f>SalesDataTable[[#This Row],[Units Sold]]*SalesDataTable[[#This Row],[Unit Price]]*SalesDataTable[[#This Row],[Discount %]]</f>
        <v>1.784</v>
      </c>
      <c r="R1832" s="8">
        <v>13.76</v>
      </c>
      <c r="S1832" s="8">
        <f t="shared" si="112"/>
        <v>33.896000000000001</v>
      </c>
      <c r="T1832" s="8">
        <f t="shared" si="113"/>
        <v>13.76</v>
      </c>
      <c r="U1832" s="8">
        <f t="shared" si="114"/>
        <v>20.136000000000003</v>
      </c>
      <c r="V1832" s="10">
        <f t="shared" si="115"/>
        <v>0.59405239556289835</v>
      </c>
    </row>
    <row r="1833" spans="1:22" ht="15.6" x14ac:dyDescent="0.3">
      <c r="A1833" s="3">
        <v>2726</v>
      </c>
      <c r="B1833" s="4">
        <v>46271</v>
      </c>
      <c r="C1833" s="5">
        <f>YEAR(SalesDataTable[[#This Row],[Order Date]])</f>
        <v>2026</v>
      </c>
      <c r="D1833" s="6" t="str">
        <f>"Q"&amp;ROUNDUP(MONTH(SalesDataTable[[#This Row],[Order Date]])/3,0)</f>
        <v>Q3</v>
      </c>
      <c r="E1833" s="5">
        <f>MONTH(SalesDataTable[[#This Row],[Order Date]])</f>
        <v>9</v>
      </c>
      <c r="F1833" s="6" t="str">
        <f>TEXT(SalesDataTable[[#This Row],[Order Date]],"MMM")</f>
        <v>Sep</v>
      </c>
      <c r="G1833" s="5" t="s">
        <v>26</v>
      </c>
      <c r="H1833" s="5" t="s">
        <v>47</v>
      </c>
      <c r="I1833" s="5" t="s">
        <v>22</v>
      </c>
      <c r="J1833" s="5" t="s">
        <v>33</v>
      </c>
      <c r="K1833" s="5" t="s">
        <v>24</v>
      </c>
      <c r="L1833" s="5" t="s">
        <v>46</v>
      </c>
      <c r="M1833" s="7">
        <v>1</v>
      </c>
      <c r="N1833" s="8">
        <v>39.68</v>
      </c>
      <c r="O1833" s="8">
        <f>SalesDataTable[[#This Row],[Units Sold]]*SalesDataTable[[#This Row],[Unit Price]]</f>
        <v>39.68</v>
      </c>
      <c r="P1833" s="9">
        <v>0.05</v>
      </c>
      <c r="Q1833" s="21">
        <f>SalesDataTable[[#This Row],[Units Sold]]*SalesDataTable[[#This Row],[Unit Price]]*SalesDataTable[[#This Row],[Discount %]]</f>
        <v>1.984</v>
      </c>
      <c r="R1833" s="8">
        <v>16.63</v>
      </c>
      <c r="S1833" s="8">
        <f t="shared" si="112"/>
        <v>37.695999999999998</v>
      </c>
      <c r="T1833" s="8">
        <f t="shared" si="113"/>
        <v>16.63</v>
      </c>
      <c r="U1833" s="8">
        <f t="shared" si="114"/>
        <v>21.065999999999999</v>
      </c>
      <c r="V1833" s="10">
        <f t="shared" si="115"/>
        <v>0.55883913412563668</v>
      </c>
    </row>
    <row r="1834" spans="1:22" ht="15.6" x14ac:dyDescent="0.3">
      <c r="A1834" s="3">
        <v>2755</v>
      </c>
      <c r="B1834" s="4">
        <v>46271</v>
      </c>
      <c r="C1834" s="5">
        <f>YEAR(SalesDataTable[[#This Row],[Order Date]])</f>
        <v>2026</v>
      </c>
      <c r="D1834" s="6" t="str">
        <f>"Q"&amp;ROUNDUP(MONTH(SalesDataTable[[#This Row],[Order Date]])/3,0)</f>
        <v>Q3</v>
      </c>
      <c r="E1834" s="5">
        <f>MONTH(SalesDataTable[[#This Row],[Order Date]])</f>
        <v>9</v>
      </c>
      <c r="F1834" s="6" t="str">
        <f>TEXT(SalesDataTable[[#This Row],[Order Date]],"MMM")</f>
        <v>Sep</v>
      </c>
      <c r="G1834" s="5" t="s">
        <v>31</v>
      </c>
      <c r="H1834" s="5" t="s">
        <v>59</v>
      </c>
      <c r="I1834" s="5" t="s">
        <v>22</v>
      </c>
      <c r="J1834" s="5" t="s">
        <v>33</v>
      </c>
      <c r="K1834" s="5" t="s">
        <v>29</v>
      </c>
      <c r="L1834" s="5" t="s">
        <v>37</v>
      </c>
      <c r="M1834" s="7">
        <v>3</v>
      </c>
      <c r="N1834" s="8">
        <v>146.22</v>
      </c>
      <c r="O1834" s="8">
        <f>SalesDataTable[[#This Row],[Units Sold]]*SalesDataTable[[#This Row],[Unit Price]]</f>
        <v>438.65999999999997</v>
      </c>
      <c r="P1834" s="9">
        <v>0</v>
      </c>
      <c r="Q1834" s="21">
        <f>SalesDataTable[[#This Row],[Units Sold]]*SalesDataTable[[#This Row],[Unit Price]]*SalesDataTable[[#This Row],[Discount %]]</f>
        <v>0</v>
      </c>
      <c r="R1834" s="8">
        <v>80.13</v>
      </c>
      <c r="S1834" s="8">
        <f t="shared" si="112"/>
        <v>438.65999999999997</v>
      </c>
      <c r="T1834" s="8">
        <f t="shared" si="113"/>
        <v>240.39</v>
      </c>
      <c r="U1834" s="8">
        <f t="shared" si="114"/>
        <v>198.26999999999998</v>
      </c>
      <c r="V1834" s="10">
        <f t="shared" si="115"/>
        <v>0.4519901518260156</v>
      </c>
    </row>
    <row r="1835" spans="1:22" ht="15.6" x14ac:dyDescent="0.3">
      <c r="A1835" s="3">
        <v>3187</v>
      </c>
      <c r="B1835" s="4">
        <v>46271</v>
      </c>
      <c r="C1835" s="5">
        <f>YEAR(SalesDataTable[[#This Row],[Order Date]])</f>
        <v>2026</v>
      </c>
      <c r="D1835" s="6" t="str">
        <f>"Q"&amp;ROUNDUP(MONTH(SalesDataTable[[#This Row],[Order Date]])/3,0)</f>
        <v>Q3</v>
      </c>
      <c r="E1835" s="5">
        <f>MONTH(SalesDataTable[[#This Row],[Order Date]])</f>
        <v>9</v>
      </c>
      <c r="F1835" s="6" t="str">
        <f>TEXT(SalesDataTable[[#This Row],[Order Date]],"MMM")</f>
        <v>Sep</v>
      </c>
      <c r="G1835" s="5" t="s">
        <v>40</v>
      </c>
      <c r="H1835" s="5" t="s">
        <v>51</v>
      </c>
      <c r="I1835" s="5" t="s">
        <v>39</v>
      </c>
      <c r="J1835" s="5" t="s">
        <v>23</v>
      </c>
      <c r="K1835" s="5" t="s">
        <v>29</v>
      </c>
      <c r="L1835" s="5" t="s">
        <v>66</v>
      </c>
      <c r="M1835" s="7">
        <v>1</v>
      </c>
      <c r="N1835" s="8">
        <v>71.680000000000007</v>
      </c>
      <c r="O1835" s="8">
        <f>SalesDataTable[[#This Row],[Units Sold]]*SalesDataTable[[#This Row],[Unit Price]]</f>
        <v>71.680000000000007</v>
      </c>
      <c r="P1835" s="9">
        <v>0</v>
      </c>
      <c r="Q1835" s="21">
        <f>SalesDataTable[[#This Row],[Units Sold]]*SalesDataTable[[#This Row],[Unit Price]]*SalesDataTable[[#This Row],[Discount %]]</f>
        <v>0</v>
      </c>
      <c r="R1835" s="8">
        <v>31.87</v>
      </c>
      <c r="S1835" s="8">
        <f t="shared" si="112"/>
        <v>71.680000000000007</v>
      </c>
      <c r="T1835" s="8">
        <f t="shared" si="113"/>
        <v>31.87</v>
      </c>
      <c r="U1835" s="8">
        <f t="shared" si="114"/>
        <v>39.81</v>
      </c>
      <c r="V1835" s="10">
        <f t="shared" si="115"/>
        <v>0.5553850446428571</v>
      </c>
    </row>
    <row r="1836" spans="1:22" ht="15.6" x14ac:dyDescent="0.3">
      <c r="A1836" s="3">
        <v>3471</v>
      </c>
      <c r="B1836" s="4">
        <v>46271</v>
      </c>
      <c r="C1836" s="5">
        <f>YEAR(SalesDataTable[[#This Row],[Order Date]])</f>
        <v>2026</v>
      </c>
      <c r="D1836" s="6" t="str">
        <f>"Q"&amp;ROUNDUP(MONTH(SalesDataTable[[#This Row],[Order Date]])/3,0)</f>
        <v>Q3</v>
      </c>
      <c r="E1836" s="5">
        <f>MONTH(SalesDataTable[[#This Row],[Order Date]])</f>
        <v>9</v>
      </c>
      <c r="F1836" s="6" t="str">
        <f>TEXT(SalesDataTable[[#This Row],[Order Date]],"MMM")</f>
        <v>Sep</v>
      </c>
      <c r="G1836" s="5" t="s">
        <v>31</v>
      </c>
      <c r="H1836" s="5" t="s">
        <v>59</v>
      </c>
      <c r="I1836" s="5" t="s">
        <v>48</v>
      </c>
      <c r="J1836" s="5" t="s">
        <v>33</v>
      </c>
      <c r="K1836" s="5" t="s">
        <v>54</v>
      </c>
      <c r="L1836" s="5" t="s">
        <v>65</v>
      </c>
      <c r="M1836" s="7">
        <v>2</v>
      </c>
      <c r="N1836" s="8">
        <v>51.77</v>
      </c>
      <c r="O1836" s="8">
        <f>SalesDataTable[[#This Row],[Units Sold]]*SalesDataTable[[#This Row],[Unit Price]]</f>
        <v>103.54</v>
      </c>
      <c r="P1836" s="9">
        <v>0</v>
      </c>
      <c r="Q1836" s="21">
        <f>SalesDataTable[[#This Row],[Units Sold]]*SalesDataTable[[#This Row],[Unit Price]]*SalesDataTable[[#This Row],[Discount %]]</f>
        <v>0</v>
      </c>
      <c r="R1836" s="8">
        <v>21.46</v>
      </c>
      <c r="S1836" s="8">
        <f t="shared" si="112"/>
        <v>103.54</v>
      </c>
      <c r="T1836" s="8">
        <f t="shared" si="113"/>
        <v>42.92</v>
      </c>
      <c r="U1836" s="8">
        <f t="shared" si="114"/>
        <v>60.620000000000005</v>
      </c>
      <c r="V1836" s="10">
        <f t="shared" si="115"/>
        <v>0.58547421286459345</v>
      </c>
    </row>
    <row r="1837" spans="1:22" ht="15.6" x14ac:dyDescent="0.3">
      <c r="A1837" s="3">
        <v>3529</v>
      </c>
      <c r="B1837" s="4">
        <v>46271</v>
      </c>
      <c r="C1837" s="5">
        <f>YEAR(SalesDataTable[[#This Row],[Order Date]])</f>
        <v>2026</v>
      </c>
      <c r="D1837" s="6" t="str">
        <f>"Q"&amp;ROUNDUP(MONTH(SalesDataTable[[#This Row],[Order Date]])/3,0)</f>
        <v>Q3</v>
      </c>
      <c r="E1837" s="5">
        <f>MONTH(SalesDataTable[[#This Row],[Order Date]])</f>
        <v>9</v>
      </c>
      <c r="F1837" s="6" t="str">
        <f>TEXT(SalesDataTable[[#This Row],[Order Date]],"MMM")</f>
        <v>Sep</v>
      </c>
      <c r="G1837" s="5" t="s">
        <v>31</v>
      </c>
      <c r="H1837" s="5" t="s">
        <v>45</v>
      </c>
      <c r="I1837" s="5" t="s">
        <v>28</v>
      </c>
      <c r="J1837" s="5" t="s">
        <v>23</v>
      </c>
      <c r="K1837" s="5" t="s">
        <v>54</v>
      </c>
      <c r="L1837" s="5" t="s">
        <v>55</v>
      </c>
      <c r="M1837" s="7">
        <v>4</v>
      </c>
      <c r="N1837" s="8">
        <v>39.4</v>
      </c>
      <c r="O1837" s="8">
        <f>SalesDataTable[[#This Row],[Units Sold]]*SalesDataTable[[#This Row],[Unit Price]]</f>
        <v>157.6</v>
      </c>
      <c r="P1837" s="9">
        <v>0.15</v>
      </c>
      <c r="Q1837" s="21">
        <f>SalesDataTable[[#This Row],[Units Sold]]*SalesDataTable[[#This Row],[Unit Price]]*SalesDataTable[[#This Row],[Discount %]]</f>
        <v>23.639999999999997</v>
      </c>
      <c r="R1837" s="8">
        <v>14.95</v>
      </c>
      <c r="S1837" s="8">
        <f t="shared" si="112"/>
        <v>133.95999999999998</v>
      </c>
      <c r="T1837" s="8">
        <f t="shared" si="113"/>
        <v>59.8</v>
      </c>
      <c r="U1837" s="8">
        <f t="shared" si="114"/>
        <v>74.159999999999982</v>
      </c>
      <c r="V1837" s="10">
        <f t="shared" si="115"/>
        <v>0.55359808898178553</v>
      </c>
    </row>
    <row r="1838" spans="1:22" ht="15.6" x14ac:dyDescent="0.3">
      <c r="A1838" s="3">
        <v>3549</v>
      </c>
      <c r="B1838" s="4">
        <v>46271</v>
      </c>
      <c r="C1838" s="5">
        <f>YEAR(SalesDataTable[[#This Row],[Order Date]])</f>
        <v>2026</v>
      </c>
      <c r="D1838" s="6" t="str">
        <f>"Q"&amp;ROUNDUP(MONTH(SalesDataTable[[#This Row],[Order Date]])/3,0)</f>
        <v>Q3</v>
      </c>
      <c r="E1838" s="5">
        <f>MONTH(SalesDataTable[[#This Row],[Order Date]])</f>
        <v>9</v>
      </c>
      <c r="F1838" s="6" t="str">
        <f>TEXT(SalesDataTable[[#This Row],[Order Date]],"MMM")</f>
        <v>Sep</v>
      </c>
      <c r="G1838" s="5" t="s">
        <v>40</v>
      </c>
      <c r="H1838" s="5" t="s">
        <v>53</v>
      </c>
      <c r="I1838" s="5" t="s">
        <v>22</v>
      </c>
      <c r="J1838" s="5" t="s">
        <v>33</v>
      </c>
      <c r="K1838" s="5" t="s">
        <v>34</v>
      </c>
      <c r="L1838" s="5" t="s">
        <v>52</v>
      </c>
      <c r="M1838" s="7">
        <v>1</v>
      </c>
      <c r="N1838" s="8">
        <v>47.17</v>
      </c>
      <c r="O1838" s="8">
        <f>SalesDataTable[[#This Row],[Units Sold]]*SalesDataTable[[#This Row],[Unit Price]]</f>
        <v>47.17</v>
      </c>
      <c r="P1838" s="9">
        <v>0</v>
      </c>
      <c r="Q1838" s="21">
        <f>SalesDataTable[[#This Row],[Units Sold]]*SalesDataTable[[#This Row],[Unit Price]]*SalesDataTable[[#This Row],[Discount %]]</f>
        <v>0</v>
      </c>
      <c r="R1838" s="8">
        <v>18.64</v>
      </c>
      <c r="S1838" s="8">
        <f t="shared" si="112"/>
        <v>47.17</v>
      </c>
      <c r="T1838" s="8">
        <f t="shared" si="113"/>
        <v>18.64</v>
      </c>
      <c r="U1838" s="8">
        <f t="shared" si="114"/>
        <v>28.53</v>
      </c>
      <c r="V1838" s="10">
        <f t="shared" si="115"/>
        <v>0.60483358066567738</v>
      </c>
    </row>
    <row r="1839" spans="1:22" ht="15.6" x14ac:dyDescent="0.3">
      <c r="A1839" s="3">
        <v>4003</v>
      </c>
      <c r="B1839" s="4">
        <v>46271</v>
      </c>
      <c r="C1839" s="5">
        <f>YEAR(SalesDataTable[[#This Row],[Order Date]])</f>
        <v>2026</v>
      </c>
      <c r="D1839" s="6" t="str">
        <f>"Q"&amp;ROUNDUP(MONTH(SalesDataTable[[#This Row],[Order Date]])/3,0)</f>
        <v>Q3</v>
      </c>
      <c r="E1839" s="5">
        <f>MONTH(SalesDataTable[[#This Row],[Order Date]])</f>
        <v>9</v>
      </c>
      <c r="F1839" s="6" t="str">
        <f>TEXT(SalesDataTable[[#This Row],[Order Date]],"MMM")</f>
        <v>Sep</v>
      </c>
      <c r="G1839" s="5" t="s">
        <v>40</v>
      </c>
      <c r="H1839" s="5" t="s">
        <v>41</v>
      </c>
      <c r="I1839" s="5" t="s">
        <v>48</v>
      </c>
      <c r="J1839" s="5" t="s">
        <v>23</v>
      </c>
      <c r="K1839" s="5" t="s">
        <v>54</v>
      </c>
      <c r="L1839" s="5" t="s">
        <v>65</v>
      </c>
      <c r="M1839" s="7">
        <v>2</v>
      </c>
      <c r="N1839" s="8">
        <v>50.41</v>
      </c>
      <c r="O1839" s="8">
        <f>SalesDataTable[[#This Row],[Units Sold]]*SalesDataTable[[#This Row],[Unit Price]]</f>
        <v>100.82</v>
      </c>
      <c r="P1839" s="9">
        <v>0.1</v>
      </c>
      <c r="Q1839" s="21">
        <f>SalesDataTable[[#This Row],[Units Sold]]*SalesDataTable[[#This Row],[Unit Price]]*SalesDataTable[[#This Row],[Discount %]]</f>
        <v>10.082000000000001</v>
      </c>
      <c r="R1839" s="8">
        <v>22.05</v>
      </c>
      <c r="S1839" s="8">
        <f t="shared" si="112"/>
        <v>90.738</v>
      </c>
      <c r="T1839" s="8">
        <f t="shared" si="113"/>
        <v>44.1</v>
      </c>
      <c r="U1839" s="8">
        <f t="shared" si="114"/>
        <v>46.637999999999998</v>
      </c>
      <c r="V1839" s="10">
        <f t="shared" si="115"/>
        <v>0.51398532037294187</v>
      </c>
    </row>
    <row r="1840" spans="1:22" ht="15.6" x14ac:dyDescent="0.3">
      <c r="A1840" s="3">
        <v>4613</v>
      </c>
      <c r="B1840" s="4">
        <v>46271</v>
      </c>
      <c r="C1840" s="5">
        <f>YEAR(SalesDataTable[[#This Row],[Order Date]])</f>
        <v>2026</v>
      </c>
      <c r="D1840" s="6" t="str">
        <f>"Q"&amp;ROUNDUP(MONTH(SalesDataTable[[#This Row],[Order Date]])/3,0)</f>
        <v>Q3</v>
      </c>
      <c r="E1840" s="5">
        <f>MONTH(SalesDataTable[[#This Row],[Order Date]])</f>
        <v>9</v>
      </c>
      <c r="F1840" s="6" t="str">
        <f>TEXT(SalesDataTable[[#This Row],[Order Date]],"MMM")</f>
        <v>Sep</v>
      </c>
      <c r="G1840" s="5" t="s">
        <v>40</v>
      </c>
      <c r="H1840" s="5" t="s">
        <v>67</v>
      </c>
      <c r="I1840" s="5" t="s">
        <v>22</v>
      </c>
      <c r="J1840" s="5" t="s">
        <v>36</v>
      </c>
      <c r="K1840" s="5" t="s">
        <v>24</v>
      </c>
      <c r="L1840" s="5" t="s">
        <v>25</v>
      </c>
      <c r="M1840" s="7">
        <v>4</v>
      </c>
      <c r="N1840" s="8">
        <v>80.38</v>
      </c>
      <c r="O1840" s="8">
        <f>SalesDataTable[[#This Row],[Units Sold]]*SalesDataTable[[#This Row],[Unit Price]]</f>
        <v>321.52</v>
      </c>
      <c r="P1840" s="9">
        <v>0.1</v>
      </c>
      <c r="Q1840" s="21">
        <f>SalesDataTable[[#This Row],[Units Sold]]*SalesDataTable[[#This Row],[Unit Price]]*SalesDataTable[[#This Row],[Discount %]]</f>
        <v>32.152000000000001</v>
      </c>
      <c r="R1840" s="8">
        <v>42.55</v>
      </c>
      <c r="S1840" s="8">
        <f t="shared" si="112"/>
        <v>289.36799999999999</v>
      </c>
      <c r="T1840" s="8">
        <f t="shared" si="113"/>
        <v>170.2</v>
      </c>
      <c r="U1840" s="8">
        <f t="shared" si="114"/>
        <v>119.16800000000001</v>
      </c>
      <c r="V1840" s="10">
        <f t="shared" si="115"/>
        <v>0.41182162505874875</v>
      </c>
    </row>
    <row r="1841" spans="1:22" ht="15.6" x14ac:dyDescent="0.3">
      <c r="A1841" s="3">
        <v>75</v>
      </c>
      <c r="B1841" s="4">
        <v>46272</v>
      </c>
      <c r="C1841" s="5">
        <f>YEAR(SalesDataTable[[#This Row],[Order Date]])</f>
        <v>2026</v>
      </c>
      <c r="D1841" s="6" t="str">
        <f>"Q"&amp;ROUNDUP(MONTH(SalesDataTable[[#This Row],[Order Date]])/3,0)</f>
        <v>Q3</v>
      </c>
      <c r="E1841" s="5">
        <f>MONTH(SalesDataTable[[#This Row],[Order Date]])</f>
        <v>9</v>
      </c>
      <c r="F1841" s="6" t="str">
        <f>TEXT(SalesDataTable[[#This Row],[Order Date]],"MMM")</f>
        <v>Sep</v>
      </c>
      <c r="G1841" s="5" t="s">
        <v>20</v>
      </c>
      <c r="H1841" s="5" t="s">
        <v>21</v>
      </c>
      <c r="I1841" s="5" t="s">
        <v>22</v>
      </c>
      <c r="J1841" s="5" t="s">
        <v>36</v>
      </c>
      <c r="K1841" s="5" t="s">
        <v>54</v>
      </c>
      <c r="L1841" s="5" t="s">
        <v>55</v>
      </c>
      <c r="M1841" s="7">
        <v>2</v>
      </c>
      <c r="N1841" s="8">
        <v>40.78</v>
      </c>
      <c r="O1841" s="8">
        <f>SalesDataTable[[#This Row],[Units Sold]]*SalesDataTable[[#This Row],[Unit Price]]</f>
        <v>81.56</v>
      </c>
      <c r="P1841" s="9">
        <v>0</v>
      </c>
      <c r="Q1841" s="21">
        <f>SalesDataTable[[#This Row],[Units Sold]]*SalesDataTable[[#This Row],[Unit Price]]*SalesDataTable[[#This Row],[Discount %]]</f>
        <v>0</v>
      </c>
      <c r="R1841" s="8">
        <v>15.04</v>
      </c>
      <c r="S1841" s="8">
        <f t="shared" si="112"/>
        <v>81.56</v>
      </c>
      <c r="T1841" s="8">
        <f t="shared" si="113"/>
        <v>30.08</v>
      </c>
      <c r="U1841" s="8">
        <f t="shared" si="114"/>
        <v>51.480000000000004</v>
      </c>
      <c r="V1841" s="10">
        <f t="shared" si="115"/>
        <v>0.63119176066699367</v>
      </c>
    </row>
    <row r="1842" spans="1:22" ht="15.6" x14ac:dyDescent="0.3">
      <c r="A1842" s="3">
        <v>601</v>
      </c>
      <c r="B1842" s="4">
        <v>46272</v>
      </c>
      <c r="C1842" s="5">
        <f>YEAR(SalesDataTable[[#This Row],[Order Date]])</f>
        <v>2026</v>
      </c>
      <c r="D1842" s="6" t="str">
        <f>"Q"&amp;ROUNDUP(MONTH(SalesDataTable[[#This Row],[Order Date]])/3,0)</f>
        <v>Q3</v>
      </c>
      <c r="E1842" s="5">
        <f>MONTH(SalesDataTable[[#This Row],[Order Date]])</f>
        <v>9</v>
      </c>
      <c r="F1842" s="6" t="str">
        <f>TEXT(SalesDataTable[[#This Row],[Order Date]],"MMM")</f>
        <v>Sep</v>
      </c>
      <c r="G1842" s="5" t="s">
        <v>26</v>
      </c>
      <c r="H1842" s="5" t="s">
        <v>63</v>
      </c>
      <c r="I1842" s="5" t="s">
        <v>22</v>
      </c>
      <c r="J1842" s="5" t="s">
        <v>23</v>
      </c>
      <c r="K1842" s="5" t="s">
        <v>29</v>
      </c>
      <c r="L1842" s="5" t="s">
        <v>37</v>
      </c>
      <c r="M1842" s="7">
        <v>1</v>
      </c>
      <c r="N1842" s="8">
        <v>141.69</v>
      </c>
      <c r="O1842" s="8">
        <f>SalesDataTable[[#This Row],[Units Sold]]*SalesDataTable[[#This Row],[Unit Price]]</f>
        <v>141.69</v>
      </c>
      <c r="P1842" s="9">
        <v>0</v>
      </c>
      <c r="Q1842" s="21">
        <f>SalesDataTable[[#This Row],[Units Sold]]*SalesDataTable[[#This Row],[Unit Price]]*SalesDataTable[[#This Row],[Discount %]]</f>
        <v>0</v>
      </c>
      <c r="R1842" s="8">
        <v>80.34</v>
      </c>
      <c r="S1842" s="8">
        <f t="shared" si="112"/>
        <v>141.69</v>
      </c>
      <c r="T1842" s="8">
        <f t="shared" si="113"/>
        <v>80.34</v>
      </c>
      <c r="U1842" s="8">
        <f t="shared" si="114"/>
        <v>61.349999999999994</v>
      </c>
      <c r="V1842" s="10">
        <f t="shared" si="115"/>
        <v>0.43298750793986868</v>
      </c>
    </row>
    <row r="1843" spans="1:22" ht="15.6" x14ac:dyDescent="0.3">
      <c r="A1843" s="3">
        <v>1617</v>
      </c>
      <c r="B1843" s="4">
        <v>46272</v>
      </c>
      <c r="C1843" s="5">
        <f>YEAR(SalesDataTable[[#This Row],[Order Date]])</f>
        <v>2026</v>
      </c>
      <c r="D1843" s="6" t="str">
        <f>"Q"&amp;ROUNDUP(MONTH(SalesDataTable[[#This Row],[Order Date]])/3,0)</f>
        <v>Q3</v>
      </c>
      <c r="E1843" s="5">
        <f>MONTH(SalesDataTable[[#This Row],[Order Date]])</f>
        <v>9</v>
      </c>
      <c r="F1843" s="6" t="str">
        <f>TEXT(SalesDataTable[[#This Row],[Order Date]],"MMM")</f>
        <v>Sep</v>
      </c>
      <c r="G1843" s="5" t="s">
        <v>40</v>
      </c>
      <c r="H1843" s="5" t="s">
        <v>53</v>
      </c>
      <c r="I1843" s="5" t="s">
        <v>22</v>
      </c>
      <c r="J1843" s="5" t="s">
        <v>33</v>
      </c>
      <c r="K1843" s="5" t="s">
        <v>43</v>
      </c>
      <c r="L1843" s="5" t="s">
        <v>60</v>
      </c>
      <c r="M1843" s="7">
        <v>1</v>
      </c>
      <c r="N1843" s="8">
        <v>83.28</v>
      </c>
      <c r="O1843" s="8">
        <f>SalesDataTable[[#This Row],[Units Sold]]*SalesDataTable[[#This Row],[Unit Price]]</f>
        <v>83.28</v>
      </c>
      <c r="P1843" s="9">
        <v>0.1</v>
      </c>
      <c r="Q1843" s="21">
        <f>SalesDataTable[[#This Row],[Units Sold]]*SalesDataTable[[#This Row],[Unit Price]]*SalesDataTable[[#This Row],[Discount %]]</f>
        <v>8.3280000000000012</v>
      </c>
      <c r="R1843" s="8">
        <v>39.75</v>
      </c>
      <c r="S1843" s="8">
        <f t="shared" si="112"/>
        <v>74.951999999999998</v>
      </c>
      <c r="T1843" s="8">
        <f t="shared" si="113"/>
        <v>39.75</v>
      </c>
      <c r="U1843" s="8">
        <f t="shared" si="114"/>
        <v>35.201999999999998</v>
      </c>
      <c r="V1843" s="10">
        <f t="shared" si="115"/>
        <v>0.46966058277297468</v>
      </c>
    </row>
    <row r="1844" spans="1:22" ht="15.6" x14ac:dyDescent="0.3">
      <c r="A1844" s="3">
        <v>2305</v>
      </c>
      <c r="B1844" s="4">
        <v>46272</v>
      </c>
      <c r="C1844" s="5">
        <f>YEAR(SalesDataTable[[#This Row],[Order Date]])</f>
        <v>2026</v>
      </c>
      <c r="D1844" s="6" t="str">
        <f>"Q"&amp;ROUNDUP(MONTH(SalesDataTable[[#This Row],[Order Date]])/3,0)</f>
        <v>Q3</v>
      </c>
      <c r="E1844" s="5">
        <f>MONTH(SalesDataTable[[#This Row],[Order Date]])</f>
        <v>9</v>
      </c>
      <c r="F1844" s="6" t="str">
        <f>TEXT(SalesDataTable[[#This Row],[Order Date]],"MMM")</f>
        <v>Sep</v>
      </c>
      <c r="G1844" s="5" t="s">
        <v>40</v>
      </c>
      <c r="H1844" s="5" t="s">
        <v>51</v>
      </c>
      <c r="I1844" s="5" t="s">
        <v>48</v>
      </c>
      <c r="J1844" s="5" t="s">
        <v>23</v>
      </c>
      <c r="K1844" s="5" t="s">
        <v>43</v>
      </c>
      <c r="L1844" s="5" t="s">
        <v>60</v>
      </c>
      <c r="M1844" s="7">
        <v>2</v>
      </c>
      <c r="N1844" s="8">
        <v>82.43</v>
      </c>
      <c r="O1844" s="8">
        <f>SalesDataTable[[#This Row],[Units Sold]]*SalesDataTable[[#This Row],[Unit Price]]</f>
        <v>164.86</v>
      </c>
      <c r="P1844" s="9">
        <v>0</v>
      </c>
      <c r="Q1844" s="21">
        <f>SalesDataTable[[#This Row],[Units Sold]]*SalesDataTable[[#This Row],[Unit Price]]*SalesDataTable[[#This Row],[Discount %]]</f>
        <v>0</v>
      </c>
      <c r="R1844" s="8">
        <v>40.51</v>
      </c>
      <c r="S1844" s="8">
        <f t="shared" si="112"/>
        <v>164.86</v>
      </c>
      <c r="T1844" s="8">
        <f t="shared" si="113"/>
        <v>81.02</v>
      </c>
      <c r="U1844" s="8">
        <f t="shared" si="114"/>
        <v>83.840000000000018</v>
      </c>
      <c r="V1844" s="10">
        <f t="shared" si="115"/>
        <v>0.50855271139148372</v>
      </c>
    </row>
    <row r="1845" spans="1:22" ht="15.6" x14ac:dyDescent="0.3">
      <c r="A1845" s="3">
        <v>2344</v>
      </c>
      <c r="B1845" s="4">
        <v>46272</v>
      </c>
      <c r="C1845" s="5">
        <f>YEAR(SalesDataTable[[#This Row],[Order Date]])</f>
        <v>2026</v>
      </c>
      <c r="D1845" s="6" t="str">
        <f>"Q"&amp;ROUNDUP(MONTH(SalesDataTable[[#This Row],[Order Date]])/3,0)</f>
        <v>Q3</v>
      </c>
      <c r="E1845" s="5">
        <f>MONTH(SalesDataTable[[#This Row],[Order Date]])</f>
        <v>9</v>
      </c>
      <c r="F1845" s="6" t="str">
        <f>TEXT(SalesDataTable[[#This Row],[Order Date]],"MMM")</f>
        <v>Sep</v>
      </c>
      <c r="G1845" s="5" t="s">
        <v>20</v>
      </c>
      <c r="H1845" s="5" t="s">
        <v>70</v>
      </c>
      <c r="I1845" s="5" t="s">
        <v>48</v>
      </c>
      <c r="J1845" s="5" t="s">
        <v>33</v>
      </c>
      <c r="K1845" s="5" t="s">
        <v>54</v>
      </c>
      <c r="L1845" s="5" t="s">
        <v>62</v>
      </c>
      <c r="M1845" s="7">
        <v>4</v>
      </c>
      <c r="N1845" s="8">
        <v>36.380000000000003</v>
      </c>
      <c r="O1845" s="8">
        <f>SalesDataTable[[#This Row],[Units Sold]]*SalesDataTable[[#This Row],[Unit Price]]</f>
        <v>145.52000000000001</v>
      </c>
      <c r="P1845" s="9">
        <v>0</v>
      </c>
      <c r="Q1845" s="21">
        <f>SalesDataTable[[#This Row],[Units Sold]]*SalesDataTable[[#This Row],[Unit Price]]*SalesDataTable[[#This Row],[Discount %]]</f>
        <v>0</v>
      </c>
      <c r="R1845" s="8">
        <v>14.16</v>
      </c>
      <c r="S1845" s="8">
        <f t="shared" si="112"/>
        <v>145.52000000000001</v>
      </c>
      <c r="T1845" s="8">
        <f t="shared" si="113"/>
        <v>56.64</v>
      </c>
      <c r="U1845" s="8">
        <f t="shared" si="114"/>
        <v>88.88000000000001</v>
      </c>
      <c r="V1845" s="10">
        <f t="shared" si="115"/>
        <v>0.61077515118196812</v>
      </c>
    </row>
    <row r="1846" spans="1:22" ht="15.6" x14ac:dyDescent="0.3">
      <c r="A1846" s="3">
        <v>2601</v>
      </c>
      <c r="B1846" s="4">
        <v>46272</v>
      </c>
      <c r="C1846" s="5">
        <f>YEAR(SalesDataTable[[#This Row],[Order Date]])</f>
        <v>2026</v>
      </c>
      <c r="D1846" s="6" t="str">
        <f>"Q"&amp;ROUNDUP(MONTH(SalesDataTable[[#This Row],[Order Date]])/3,0)</f>
        <v>Q3</v>
      </c>
      <c r="E1846" s="5">
        <f>MONTH(SalesDataTable[[#This Row],[Order Date]])</f>
        <v>9</v>
      </c>
      <c r="F1846" s="6" t="str">
        <f>TEXT(SalesDataTable[[#This Row],[Order Date]],"MMM")</f>
        <v>Sep</v>
      </c>
      <c r="G1846" s="5" t="s">
        <v>26</v>
      </c>
      <c r="H1846" s="5" t="s">
        <v>61</v>
      </c>
      <c r="I1846" s="5" t="s">
        <v>22</v>
      </c>
      <c r="J1846" s="5" t="s">
        <v>33</v>
      </c>
      <c r="K1846" s="5" t="s">
        <v>24</v>
      </c>
      <c r="L1846" s="5" t="s">
        <v>25</v>
      </c>
      <c r="M1846" s="7">
        <v>1</v>
      </c>
      <c r="N1846" s="8">
        <v>82.86</v>
      </c>
      <c r="O1846" s="8">
        <f>SalesDataTable[[#This Row],[Units Sold]]*SalesDataTable[[#This Row],[Unit Price]]</f>
        <v>82.86</v>
      </c>
      <c r="P1846" s="9">
        <v>0</v>
      </c>
      <c r="Q1846" s="21">
        <f>SalesDataTable[[#This Row],[Units Sold]]*SalesDataTable[[#This Row],[Unit Price]]*SalesDataTable[[#This Row],[Discount %]]</f>
        <v>0</v>
      </c>
      <c r="R1846" s="8">
        <v>43.33</v>
      </c>
      <c r="S1846" s="8">
        <f t="shared" si="112"/>
        <v>82.86</v>
      </c>
      <c r="T1846" s="8">
        <f t="shared" si="113"/>
        <v>43.33</v>
      </c>
      <c r="U1846" s="8">
        <f t="shared" si="114"/>
        <v>39.53</v>
      </c>
      <c r="V1846" s="10">
        <f t="shared" si="115"/>
        <v>0.47706975621530295</v>
      </c>
    </row>
    <row r="1847" spans="1:22" ht="15.6" x14ac:dyDescent="0.3">
      <c r="A1847" s="3">
        <v>2831</v>
      </c>
      <c r="B1847" s="4">
        <v>46272</v>
      </c>
      <c r="C1847" s="5">
        <f>YEAR(SalesDataTable[[#This Row],[Order Date]])</f>
        <v>2026</v>
      </c>
      <c r="D1847" s="6" t="str">
        <f>"Q"&amp;ROUNDUP(MONTH(SalesDataTable[[#This Row],[Order Date]])/3,0)</f>
        <v>Q3</v>
      </c>
      <c r="E1847" s="5">
        <f>MONTH(SalesDataTable[[#This Row],[Order Date]])</f>
        <v>9</v>
      </c>
      <c r="F1847" s="6" t="str">
        <f>TEXT(SalesDataTable[[#This Row],[Order Date]],"MMM")</f>
        <v>Sep</v>
      </c>
      <c r="G1847" s="5" t="s">
        <v>20</v>
      </c>
      <c r="H1847" s="5" t="s">
        <v>56</v>
      </c>
      <c r="I1847" s="5" t="s">
        <v>22</v>
      </c>
      <c r="J1847" s="5" t="s">
        <v>33</v>
      </c>
      <c r="K1847" s="5" t="s">
        <v>34</v>
      </c>
      <c r="L1847" s="5" t="s">
        <v>52</v>
      </c>
      <c r="M1847" s="7">
        <v>1</v>
      </c>
      <c r="N1847" s="8">
        <v>46.44</v>
      </c>
      <c r="O1847" s="8">
        <f>SalesDataTable[[#This Row],[Units Sold]]*SalesDataTable[[#This Row],[Unit Price]]</f>
        <v>46.44</v>
      </c>
      <c r="P1847" s="9">
        <v>0.05</v>
      </c>
      <c r="Q1847" s="21">
        <f>SalesDataTable[[#This Row],[Units Sold]]*SalesDataTable[[#This Row],[Unit Price]]*SalesDataTable[[#This Row],[Discount %]]</f>
        <v>2.3220000000000001</v>
      </c>
      <c r="R1847" s="8">
        <v>17.88</v>
      </c>
      <c r="S1847" s="8">
        <f t="shared" si="112"/>
        <v>44.117999999999995</v>
      </c>
      <c r="T1847" s="8">
        <f t="shared" si="113"/>
        <v>17.88</v>
      </c>
      <c r="U1847" s="8">
        <f t="shared" si="114"/>
        <v>26.237999999999996</v>
      </c>
      <c r="V1847" s="10">
        <f t="shared" si="115"/>
        <v>0.59472324221406225</v>
      </c>
    </row>
    <row r="1848" spans="1:22" ht="15.6" x14ac:dyDescent="0.3">
      <c r="A1848" s="3">
        <v>2845</v>
      </c>
      <c r="B1848" s="4">
        <v>46272</v>
      </c>
      <c r="C1848" s="5">
        <f>YEAR(SalesDataTable[[#This Row],[Order Date]])</f>
        <v>2026</v>
      </c>
      <c r="D1848" s="6" t="str">
        <f>"Q"&amp;ROUNDUP(MONTH(SalesDataTable[[#This Row],[Order Date]])/3,0)</f>
        <v>Q3</v>
      </c>
      <c r="E1848" s="5">
        <f>MONTH(SalesDataTable[[#This Row],[Order Date]])</f>
        <v>9</v>
      </c>
      <c r="F1848" s="6" t="str">
        <f>TEXT(SalesDataTable[[#This Row],[Order Date]],"MMM")</f>
        <v>Sep</v>
      </c>
      <c r="G1848" s="5" t="s">
        <v>20</v>
      </c>
      <c r="H1848" s="5" t="s">
        <v>21</v>
      </c>
      <c r="I1848" s="5" t="s">
        <v>28</v>
      </c>
      <c r="J1848" s="5" t="s">
        <v>36</v>
      </c>
      <c r="K1848" s="5" t="s">
        <v>34</v>
      </c>
      <c r="L1848" s="5" t="s">
        <v>64</v>
      </c>
      <c r="M1848" s="7">
        <v>4</v>
      </c>
      <c r="N1848" s="8">
        <v>133.26</v>
      </c>
      <c r="O1848" s="8">
        <f>SalesDataTable[[#This Row],[Units Sold]]*SalesDataTable[[#This Row],[Unit Price]]</f>
        <v>533.04</v>
      </c>
      <c r="P1848" s="9">
        <v>0.1</v>
      </c>
      <c r="Q1848" s="21">
        <f>SalesDataTable[[#This Row],[Units Sold]]*SalesDataTable[[#This Row],[Unit Price]]*SalesDataTable[[#This Row],[Discount %]]</f>
        <v>53.304000000000002</v>
      </c>
      <c r="R1848" s="8">
        <v>68.77</v>
      </c>
      <c r="S1848" s="8">
        <f t="shared" si="112"/>
        <v>479.73599999999999</v>
      </c>
      <c r="T1848" s="8">
        <f t="shared" si="113"/>
        <v>275.08</v>
      </c>
      <c r="U1848" s="8">
        <f t="shared" si="114"/>
        <v>204.65600000000001</v>
      </c>
      <c r="V1848" s="10">
        <f t="shared" si="115"/>
        <v>0.42660129738022579</v>
      </c>
    </row>
    <row r="1849" spans="1:22" ht="15.6" x14ac:dyDescent="0.3">
      <c r="A1849" s="3">
        <v>3679</v>
      </c>
      <c r="B1849" s="4">
        <v>46272</v>
      </c>
      <c r="C1849" s="5">
        <f>YEAR(SalesDataTable[[#This Row],[Order Date]])</f>
        <v>2026</v>
      </c>
      <c r="D1849" s="6" t="str">
        <f>"Q"&amp;ROUNDUP(MONTH(SalesDataTable[[#This Row],[Order Date]])/3,0)</f>
        <v>Q3</v>
      </c>
      <c r="E1849" s="5">
        <f>MONTH(SalesDataTable[[#This Row],[Order Date]])</f>
        <v>9</v>
      </c>
      <c r="F1849" s="6" t="str">
        <f>TEXT(SalesDataTable[[#This Row],[Order Date]],"MMM")</f>
        <v>Sep</v>
      </c>
      <c r="G1849" s="5" t="s">
        <v>26</v>
      </c>
      <c r="H1849" s="5" t="s">
        <v>63</v>
      </c>
      <c r="I1849" s="5" t="s">
        <v>48</v>
      </c>
      <c r="J1849" s="5" t="s">
        <v>33</v>
      </c>
      <c r="K1849" s="5" t="s">
        <v>29</v>
      </c>
      <c r="L1849" s="5" t="s">
        <v>37</v>
      </c>
      <c r="M1849" s="7">
        <v>1</v>
      </c>
      <c r="N1849" s="8">
        <v>147.36000000000001</v>
      </c>
      <c r="O1849" s="8">
        <f>SalesDataTable[[#This Row],[Units Sold]]*SalesDataTable[[#This Row],[Unit Price]]</f>
        <v>147.36000000000001</v>
      </c>
      <c r="P1849" s="9">
        <v>0</v>
      </c>
      <c r="Q1849" s="21">
        <f>SalesDataTable[[#This Row],[Units Sold]]*SalesDataTable[[#This Row],[Unit Price]]*SalesDataTable[[#This Row],[Discount %]]</f>
        <v>0</v>
      </c>
      <c r="R1849" s="8">
        <v>81.599999999999994</v>
      </c>
      <c r="S1849" s="8">
        <f t="shared" si="112"/>
        <v>147.36000000000001</v>
      </c>
      <c r="T1849" s="8">
        <f t="shared" si="113"/>
        <v>81.599999999999994</v>
      </c>
      <c r="U1849" s="8">
        <f t="shared" si="114"/>
        <v>65.760000000000019</v>
      </c>
      <c r="V1849" s="10">
        <f t="shared" si="115"/>
        <v>0.44625407166123787</v>
      </c>
    </row>
    <row r="1850" spans="1:22" ht="15.6" x14ac:dyDescent="0.3">
      <c r="A1850" s="3">
        <v>3828</v>
      </c>
      <c r="B1850" s="4">
        <v>46272</v>
      </c>
      <c r="C1850" s="5">
        <f>YEAR(SalesDataTable[[#This Row],[Order Date]])</f>
        <v>2026</v>
      </c>
      <c r="D1850" s="6" t="str">
        <f>"Q"&amp;ROUNDUP(MONTH(SalesDataTable[[#This Row],[Order Date]])/3,0)</f>
        <v>Q3</v>
      </c>
      <c r="E1850" s="5">
        <f>MONTH(SalesDataTable[[#This Row],[Order Date]])</f>
        <v>9</v>
      </c>
      <c r="F1850" s="6" t="str">
        <f>TEXT(SalesDataTable[[#This Row],[Order Date]],"MMM")</f>
        <v>Sep</v>
      </c>
      <c r="G1850" s="5" t="s">
        <v>20</v>
      </c>
      <c r="H1850" s="5" t="s">
        <v>21</v>
      </c>
      <c r="I1850" s="5" t="s">
        <v>22</v>
      </c>
      <c r="J1850" s="5" t="s">
        <v>33</v>
      </c>
      <c r="K1850" s="5" t="s">
        <v>34</v>
      </c>
      <c r="L1850" s="5" t="s">
        <v>68</v>
      </c>
      <c r="M1850" s="7">
        <v>2</v>
      </c>
      <c r="N1850" s="8">
        <v>166.13</v>
      </c>
      <c r="O1850" s="8">
        <f>SalesDataTable[[#This Row],[Units Sold]]*SalesDataTable[[#This Row],[Unit Price]]</f>
        <v>332.26</v>
      </c>
      <c r="P1850" s="9">
        <v>0.15</v>
      </c>
      <c r="Q1850" s="21">
        <f>SalesDataTable[[#This Row],[Units Sold]]*SalesDataTable[[#This Row],[Unit Price]]*SalesDataTable[[#This Row],[Discount %]]</f>
        <v>49.838999999999999</v>
      </c>
      <c r="R1850" s="8">
        <v>86.71</v>
      </c>
      <c r="S1850" s="8">
        <f t="shared" si="112"/>
        <v>282.42099999999999</v>
      </c>
      <c r="T1850" s="8">
        <f t="shared" si="113"/>
        <v>173.42</v>
      </c>
      <c r="U1850" s="8">
        <f t="shared" si="114"/>
        <v>109.001</v>
      </c>
      <c r="V1850" s="10">
        <f t="shared" si="115"/>
        <v>0.38595217777714835</v>
      </c>
    </row>
    <row r="1851" spans="1:22" ht="15.6" x14ac:dyDescent="0.3">
      <c r="A1851" s="3">
        <v>4226</v>
      </c>
      <c r="B1851" s="4">
        <v>46272</v>
      </c>
      <c r="C1851" s="5">
        <f>YEAR(SalesDataTable[[#This Row],[Order Date]])</f>
        <v>2026</v>
      </c>
      <c r="D1851" s="6" t="str">
        <f>"Q"&amp;ROUNDUP(MONTH(SalesDataTable[[#This Row],[Order Date]])/3,0)</f>
        <v>Q3</v>
      </c>
      <c r="E1851" s="5">
        <f>MONTH(SalesDataTable[[#This Row],[Order Date]])</f>
        <v>9</v>
      </c>
      <c r="F1851" s="6" t="str">
        <f>TEXT(SalesDataTable[[#This Row],[Order Date]],"MMM")</f>
        <v>Sep</v>
      </c>
      <c r="G1851" s="5" t="s">
        <v>31</v>
      </c>
      <c r="H1851" s="5" t="s">
        <v>38</v>
      </c>
      <c r="I1851" s="5" t="s">
        <v>22</v>
      </c>
      <c r="J1851" s="5" t="s">
        <v>33</v>
      </c>
      <c r="K1851" s="5" t="s">
        <v>54</v>
      </c>
      <c r="L1851" s="5" t="s">
        <v>65</v>
      </c>
      <c r="M1851" s="7">
        <v>1</v>
      </c>
      <c r="N1851" s="8">
        <v>51.74</v>
      </c>
      <c r="O1851" s="8">
        <f>SalesDataTable[[#This Row],[Units Sold]]*SalesDataTable[[#This Row],[Unit Price]]</f>
        <v>51.74</v>
      </c>
      <c r="P1851" s="9">
        <v>0</v>
      </c>
      <c r="Q1851" s="21">
        <f>SalesDataTable[[#This Row],[Units Sold]]*SalesDataTable[[#This Row],[Unit Price]]*SalesDataTable[[#This Row],[Discount %]]</f>
        <v>0</v>
      </c>
      <c r="R1851" s="8">
        <v>22.45</v>
      </c>
      <c r="S1851" s="8">
        <f t="shared" si="112"/>
        <v>51.74</v>
      </c>
      <c r="T1851" s="8">
        <f t="shared" si="113"/>
        <v>22.45</v>
      </c>
      <c r="U1851" s="8">
        <f t="shared" si="114"/>
        <v>29.290000000000003</v>
      </c>
      <c r="V1851" s="10">
        <f t="shared" si="115"/>
        <v>0.56609972941631237</v>
      </c>
    </row>
    <row r="1852" spans="1:22" ht="15.6" x14ac:dyDescent="0.3">
      <c r="A1852" s="3">
        <v>58</v>
      </c>
      <c r="B1852" s="4">
        <v>46273</v>
      </c>
      <c r="C1852" s="5">
        <f>YEAR(SalesDataTable[[#This Row],[Order Date]])</f>
        <v>2026</v>
      </c>
      <c r="D1852" s="6" t="str">
        <f>"Q"&amp;ROUNDUP(MONTH(SalesDataTable[[#This Row],[Order Date]])/3,0)</f>
        <v>Q3</v>
      </c>
      <c r="E1852" s="5">
        <f>MONTH(SalesDataTable[[#This Row],[Order Date]])</f>
        <v>9</v>
      </c>
      <c r="F1852" s="6" t="str">
        <f>TEXT(SalesDataTable[[#This Row],[Order Date]],"MMM")</f>
        <v>Sep</v>
      </c>
      <c r="G1852" s="5" t="s">
        <v>20</v>
      </c>
      <c r="H1852" s="5" t="s">
        <v>21</v>
      </c>
      <c r="I1852" s="5" t="s">
        <v>39</v>
      </c>
      <c r="J1852" s="5" t="s">
        <v>23</v>
      </c>
      <c r="K1852" s="5" t="s">
        <v>29</v>
      </c>
      <c r="L1852" s="5" t="s">
        <v>66</v>
      </c>
      <c r="M1852" s="7">
        <v>1</v>
      </c>
      <c r="N1852" s="8">
        <v>71.7</v>
      </c>
      <c r="O1852" s="8">
        <f>SalesDataTable[[#This Row],[Units Sold]]*SalesDataTable[[#This Row],[Unit Price]]</f>
        <v>71.7</v>
      </c>
      <c r="P1852" s="9">
        <v>0</v>
      </c>
      <c r="Q1852" s="21">
        <f>SalesDataTable[[#This Row],[Units Sold]]*SalesDataTable[[#This Row],[Unit Price]]*SalesDataTable[[#This Row],[Discount %]]</f>
        <v>0</v>
      </c>
      <c r="R1852" s="8">
        <v>32</v>
      </c>
      <c r="S1852" s="8">
        <f t="shared" si="112"/>
        <v>71.7</v>
      </c>
      <c r="T1852" s="8">
        <f t="shared" si="113"/>
        <v>32</v>
      </c>
      <c r="U1852" s="8">
        <f t="shared" si="114"/>
        <v>39.700000000000003</v>
      </c>
      <c r="V1852" s="10">
        <f t="shared" si="115"/>
        <v>0.55369595536959559</v>
      </c>
    </row>
    <row r="1853" spans="1:22" ht="15.6" x14ac:dyDescent="0.3">
      <c r="A1853" s="3">
        <v>1224</v>
      </c>
      <c r="B1853" s="4">
        <v>46273</v>
      </c>
      <c r="C1853" s="5">
        <f>YEAR(SalesDataTable[[#This Row],[Order Date]])</f>
        <v>2026</v>
      </c>
      <c r="D1853" s="6" t="str">
        <f>"Q"&amp;ROUNDUP(MONTH(SalesDataTable[[#This Row],[Order Date]])/3,0)</f>
        <v>Q3</v>
      </c>
      <c r="E1853" s="5">
        <f>MONTH(SalesDataTable[[#This Row],[Order Date]])</f>
        <v>9</v>
      </c>
      <c r="F1853" s="6" t="str">
        <f>TEXT(SalesDataTable[[#This Row],[Order Date]],"MMM")</f>
        <v>Sep</v>
      </c>
      <c r="G1853" s="5" t="s">
        <v>31</v>
      </c>
      <c r="H1853" s="5" t="s">
        <v>32</v>
      </c>
      <c r="I1853" s="5" t="s">
        <v>22</v>
      </c>
      <c r="J1853" s="5" t="s">
        <v>23</v>
      </c>
      <c r="K1853" s="5" t="s">
        <v>24</v>
      </c>
      <c r="L1853" s="5" t="s">
        <v>46</v>
      </c>
      <c r="M1853" s="7">
        <v>2</v>
      </c>
      <c r="N1853" s="8">
        <v>39.409999999999997</v>
      </c>
      <c r="O1853" s="8">
        <f>SalesDataTable[[#This Row],[Units Sold]]*SalesDataTable[[#This Row],[Unit Price]]</f>
        <v>78.819999999999993</v>
      </c>
      <c r="P1853" s="9">
        <v>0.05</v>
      </c>
      <c r="Q1853" s="21">
        <f>SalesDataTable[[#This Row],[Units Sold]]*SalesDataTable[[#This Row],[Unit Price]]*SalesDataTable[[#This Row],[Discount %]]</f>
        <v>3.9409999999999998</v>
      </c>
      <c r="R1853" s="8">
        <v>17.12</v>
      </c>
      <c r="S1853" s="8">
        <f t="shared" si="112"/>
        <v>74.878999999999991</v>
      </c>
      <c r="T1853" s="8">
        <f t="shared" si="113"/>
        <v>34.24</v>
      </c>
      <c r="U1853" s="8">
        <f t="shared" si="114"/>
        <v>40.638999999999989</v>
      </c>
      <c r="V1853" s="10">
        <f t="shared" si="115"/>
        <v>0.54272893601677363</v>
      </c>
    </row>
    <row r="1854" spans="1:22" ht="15.6" x14ac:dyDescent="0.3">
      <c r="A1854" s="3">
        <v>4345</v>
      </c>
      <c r="B1854" s="4">
        <v>46273</v>
      </c>
      <c r="C1854" s="5">
        <f>YEAR(SalesDataTable[[#This Row],[Order Date]])</f>
        <v>2026</v>
      </c>
      <c r="D1854" s="6" t="str">
        <f>"Q"&amp;ROUNDUP(MONTH(SalesDataTable[[#This Row],[Order Date]])/3,0)</f>
        <v>Q3</v>
      </c>
      <c r="E1854" s="5">
        <f>MONTH(SalesDataTable[[#This Row],[Order Date]])</f>
        <v>9</v>
      </c>
      <c r="F1854" s="6" t="str">
        <f>TEXT(SalesDataTable[[#This Row],[Order Date]],"MMM")</f>
        <v>Sep</v>
      </c>
      <c r="G1854" s="5" t="s">
        <v>20</v>
      </c>
      <c r="H1854" s="5" t="s">
        <v>56</v>
      </c>
      <c r="I1854" s="5" t="s">
        <v>22</v>
      </c>
      <c r="J1854" s="5" t="s">
        <v>33</v>
      </c>
      <c r="K1854" s="5" t="s">
        <v>43</v>
      </c>
      <c r="L1854" s="5" t="s">
        <v>44</v>
      </c>
      <c r="M1854" s="7">
        <v>2</v>
      </c>
      <c r="N1854" s="8">
        <v>345.33</v>
      </c>
      <c r="O1854" s="8">
        <f>SalesDataTable[[#This Row],[Units Sold]]*SalesDataTable[[#This Row],[Unit Price]]</f>
        <v>690.66</v>
      </c>
      <c r="P1854" s="9">
        <v>0</v>
      </c>
      <c r="Q1854" s="21">
        <f>SalesDataTable[[#This Row],[Units Sold]]*SalesDataTable[[#This Row],[Unit Price]]*SalesDataTable[[#This Row],[Discount %]]</f>
        <v>0</v>
      </c>
      <c r="R1854" s="8">
        <v>198.22</v>
      </c>
      <c r="S1854" s="8">
        <f t="shared" si="112"/>
        <v>690.66</v>
      </c>
      <c r="T1854" s="8">
        <f t="shared" si="113"/>
        <v>396.44</v>
      </c>
      <c r="U1854" s="8">
        <f t="shared" si="114"/>
        <v>294.21999999999997</v>
      </c>
      <c r="V1854" s="10">
        <f t="shared" si="115"/>
        <v>0.42599832044710856</v>
      </c>
    </row>
    <row r="1855" spans="1:22" ht="15.6" x14ac:dyDescent="0.3">
      <c r="A1855" s="3">
        <v>1069</v>
      </c>
      <c r="B1855" s="4">
        <v>46274</v>
      </c>
      <c r="C1855" s="5">
        <f>YEAR(SalesDataTable[[#This Row],[Order Date]])</f>
        <v>2026</v>
      </c>
      <c r="D1855" s="6" t="str">
        <f>"Q"&amp;ROUNDUP(MONTH(SalesDataTable[[#This Row],[Order Date]])/3,0)</f>
        <v>Q3</v>
      </c>
      <c r="E1855" s="5">
        <f>MONTH(SalesDataTable[[#This Row],[Order Date]])</f>
        <v>9</v>
      </c>
      <c r="F1855" s="6" t="str">
        <f>TEXT(SalesDataTable[[#This Row],[Order Date]],"MMM")</f>
        <v>Sep</v>
      </c>
      <c r="G1855" s="5" t="s">
        <v>40</v>
      </c>
      <c r="H1855" s="5" t="s">
        <v>67</v>
      </c>
      <c r="I1855" s="5" t="s">
        <v>22</v>
      </c>
      <c r="J1855" s="5" t="s">
        <v>23</v>
      </c>
      <c r="K1855" s="5" t="s">
        <v>29</v>
      </c>
      <c r="L1855" s="5" t="s">
        <v>37</v>
      </c>
      <c r="M1855" s="7">
        <v>1</v>
      </c>
      <c r="N1855" s="8">
        <v>145.33000000000001</v>
      </c>
      <c r="O1855" s="8">
        <f>SalesDataTable[[#This Row],[Units Sold]]*SalesDataTable[[#This Row],[Unit Price]]</f>
        <v>145.33000000000001</v>
      </c>
      <c r="P1855" s="9">
        <v>0.1</v>
      </c>
      <c r="Q1855" s="21">
        <f>SalesDataTable[[#This Row],[Units Sold]]*SalesDataTable[[#This Row],[Unit Price]]*SalesDataTable[[#This Row],[Discount %]]</f>
        <v>14.533000000000001</v>
      </c>
      <c r="R1855" s="8">
        <v>80.97</v>
      </c>
      <c r="S1855" s="8">
        <f t="shared" si="112"/>
        <v>130.79700000000003</v>
      </c>
      <c r="T1855" s="8">
        <f t="shared" si="113"/>
        <v>80.97</v>
      </c>
      <c r="U1855" s="8">
        <f t="shared" si="114"/>
        <v>49.827000000000027</v>
      </c>
      <c r="V1855" s="10">
        <f t="shared" si="115"/>
        <v>0.3809491043372556</v>
      </c>
    </row>
    <row r="1856" spans="1:22" ht="15.6" x14ac:dyDescent="0.3">
      <c r="A1856" s="3">
        <v>1489</v>
      </c>
      <c r="B1856" s="4">
        <v>46274</v>
      </c>
      <c r="C1856" s="5">
        <f>YEAR(SalesDataTable[[#This Row],[Order Date]])</f>
        <v>2026</v>
      </c>
      <c r="D1856" s="6" t="str">
        <f>"Q"&amp;ROUNDUP(MONTH(SalesDataTable[[#This Row],[Order Date]])/3,0)</f>
        <v>Q3</v>
      </c>
      <c r="E1856" s="5">
        <f>MONTH(SalesDataTable[[#This Row],[Order Date]])</f>
        <v>9</v>
      </c>
      <c r="F1856" s="6" t="str">
        <f>TEXT(SalesDataTable[[#This Row],[Order Date]],"MMM")</f>
        <v>Sep</v>
      </c>
      <c r="G1856" s="5" t="s">
        <v>20</v>
      </c>
      <c r="H1856" s="5" t="s">
        <v>21</v>
      </c>
      <c r="I1856" s="5" t="s">
        <v>22</v>
      </c>
      <c r="J1856" s="5" t="s">
        <v>23</v>
      </c>
      <c r="K1856" s="5" t="s">
        <v>24</v>
      </c>
      <c r="L1856" s="5" t="s">
        <v>42</v>
      </c>
      <c r="M1856" s="7">
        <v>3</v>
      </c>
      <c r="N1856" s="8">
        <v>50.03</v>
      </c>
      <c r="O1856" s="8">
        <f>SalesDataTable[[#This Row],[Units Sold]]*SalesDataTable[[#This Row],[Unit Price]]</f>
        <v>150.09</v>
      </c>
      <c r="P1856" s="9">
        <v>0.1</v>
      </c>
      <c r="Q1856" s="21">
        <f>SalesDataTable[[#This Row],[Units Sold]]*SalesDataTable[[#This Row],[Unit Price]]*SalesDataTable[[#This Row],[Discount %]]</f>
        <v>15.009</v>
      </c>
      <c r="R1856" s="8">
        <v>22.89</v>
      </c>
      <c r="S1856" s="8">
        <f t="shared" si="112"/>
        <v>135.08100000000002</v>
      </c>
      <c r="T1856" s="8">
        <f t="shared" si="113"/>
        <v>68.67</v>
      </c>
      <c r="U1856" s="8">
        <f t="shared" si="114"/>
        <v>66.411000000000016</v>
      </c>
      <c r="V1856" s="10">
        <f t="shared" si="115"/>
        <v>0.49163835032313952</v>
      </c>
    </row>
    <row r="1857" spans="1:22" ht="15.6" x14ac:dyDescent="0.3">
      <c r="A1857" s="3">
        <v>2045</v>
      </c>
      <c r="B1857" s="4">
        <v>46274</v>
      </c>
      <c r="C1857" s="5">
        <f>YEAR(SalesDataTable[[#This Row],[Order Date]])</f>
        <v>2026</v>
      </c>
      <c r="D1857" s="6" t="str">
        <f>"Q"&amp;ROUNDUP(MONTH(SalesDataTable[[#This Row],[Order Date]])/3,0)</f>
        <v>Q3</v>
      </c>
      <c r="E1857" s="5">
        <f>MONTH(SalesDataTable[[#This Row],[Order Date]])</f>
        <v>9</v>
      </c>
      <c r="F1857" s="6" t="str">
        <f>TEXT(SalesDataTable[[#This Row],[Order Date]],"MMM")</f>
        <v>Sep</v>
      </c>
      <c r="G1857" s="5" t="s">
        <v>26</v>
      </c>
      <c r="H1857" s="5" t="s">
        <v>27</v>
      </c>
      <c r="I1857" s="5" t="s">
        <v>48</v>
      </c>
      <c r="J1857" s="5" t="s">
        <v>23</v>
      </c>
      <c r="K1857" s="5" t="s">
        <v>34</v>
      </c>
      <c r="L1857" s="5" t="s">
        <v>35</v>
      </c>
      <c r="M1857" s="7">
        <v>1</v>
      </c>
      <c r="N1857" s="8">
        <v>35.68</v>
      </c>
      <c r="O1857" s="8">
        <f>SalesDataTable[[#This Row],[Units Sold]]*SalesDataTable[[#This Row],[Unit Price]]</f>
        <v>35.68</v>
      </c>
      <c r="P1857" s="9">
        <v>0.05</v>
      </c>
      <c r="Q1857" s="21">
        <f>SalesDataTable[[#This Row],[Units Sold]]*SalesDataTable[[#This Row],[Unit Price]]*SalesDataTable[[#This Row],[Discount %]]</f>
        <v>1.784</v>
      </c>
      <c r="R1857" s="8">
        <v>13.37</v>
      </c>
      <c r="S1857" s="8">
        <f t="shared" si="112"/>
        <v>33.896000000000001</v>
      </c>
      <c r="T1857" s="8">
        <f t="shared" si="113"/>
        <v>13.37</v>
      </c>
      <c r="U1857" s="8">
        <f t="shared" si="114"/>
        <v>20.526000000000003</v>
      </c>
      <c r="V1857" s="10">
        <f t="shared" si="115"/>
        <v>0.60555817795610112</v>
      </c>
    </row>
    <row r="1858" spans="1:22" ht="15.6" x14ac:dyDescent="0.3">
      <c r="A1858" s="3">
        <v>2610</v>
      </c>
      <c r="B1858" s="4">
        <v>46274</v>
      </c>
      <c r="C1858" s="5">
        <f>YEAR(SalesDataTable[[#This Row],[Order Date]])</f>
        <v>2026</v>
      </c>
      <c r="D1858" s="6" t="str">
        <f>"Q"&amp;ROUNDUP(MONTH(SalesDataTable[[#This Row],[Order Date]])/3,0)</f>
        <v>Q3</v>
      </c>
      <c r="E1858" s="5">
        <f>MONTH(SalesDataTable[[#This Row],[Order Date]])</f>
        <v>9</v>
      </c>
      <c r="F1858" s="6" t="str">
        <f>TEXT(SalesDataTable[[#This Row],[Order Date]],"MMM")</f>
        <v>Sep</v>
      </c>
      <c r="G1858" s="5" t="s">
        <v>40</v>
      </c>
      <c r="H1858" s="5" t="s">
        <v>53</v>
      </c>
      <c r="I1858" s="5" t="s">
        <v>22</v>
      </c>
      <c r="J1858" s="5" t="s">
        <v>23</v>
      </c>
      <c r="K1858" s="5" t="s">
        <v>43</v>
      </c>
      <c r="L1858" s="5" t="s">
        <v>44</v>
      </c>
      <c r="M1858" s="7">
        <v>1</v>
      </c>
      <c r="N1858" s="8">
        <v>341.87</v>
      </c>
      <c r="O1858" s="8">
        <f>SalesDataTable[[#This Row],[Units Sold]]*SalesDataTable[[#This Row],[Unit Price]]</f>
        <v>341.87</v>
      </c>
      <c r="P1858" s="9">
        <v>0.1</v>
      </c>
      <c r="Q1858" s="21">
        <f>SalesDataTable[[#This Row],[Units Sold]]*SalesDataTable[[#This Row],[Unit Price]]*SalesDataTable[[#This Row],[Discount %]]</f>
        <v>34.187000000000005</v>
      </c>
      <c r="R1858" s="8">
        <v>190.66</v>
      </c>
      <c r="S1858" s="8">
        <f t="shared" ref="S1858:S1921" si="116">M1858*N1858*(1-P1858)</f>
        <v>307.68299999999999</v>
      </c>
      <c r="T1858" s="8">
        <f t="shared" ref="T1858:T1921" si="117">M1858*R1858</f>
        <v>190.66</v>
      </c>
      <c r="U1858" s="8">
        <f t="shared" ref="U1858:U1921" si="118">S1858-T1858</f>
        <v>117.023</v>
      </c>
      <c r="V1858" s="10">
        <f t="shared" ref="V1858:V1921" si="119">IFERROR(U1858/S1858,0)</f>
        <v>0.38033625517171893</v>
      </c>
    </row>
    <row r="1859" spans="1:22" ht="15.6" x14ac:dyDescent="0.3">
      <c r="A1859" s="3">
        <v>4210</v>
      </c>
      <c r="B1859" s="4">
        <v>46274</v>
      </c>
      <c r="C1859" s="5">
        <f>YEAR(SalesDataTable[[#This Row],[Order Date]])</f>
        <v>2026</v>
      </c>
      <c r="D1859" s="6" t="str">
        <f>"Q"&amp;ROUNDUP(MONTH(SalesDataTable[[#This Row],[Order Date]])/3,0)</f>
        <v>Q3</v>
      </c>
      <c r="E1859" s="5">
        <f>MONTH(SalesDataTable[[#This Row],[Order Date]])</f>
        <v>9</v>
      </c>
      <c r="F1859" s="6" t="str">
        <f>TEXT(SalesDataTable[[#This Row],[Order Date]],"MMM")</f>
        <v>Sep</v>
      </c>
      <c r="G1859" s="5" t="s">
        <v>26</v>
      </c>
      <c r="H1859" s="5" t="s">
        <v>47</v>
      </c>
      <c r="I1859" s="5" t="s">
        <v>22</v>
      </c>
      <c r="J1859" s="5" t="s">
        <v>23</v>
      </c>
      <c r="K1859" s="5" t="s">
        <v>34</v>
      </c>
      <c r="L1859" s="5" t="s">
        <v>68</v>
      </c>
      <c r="M1859" s="7">
        <v>1</v>
      </c>
      <c r="N1859" s="8">
        <v>164.6</v>
      </c>
      <c r="O1859" s="8">
        <f>SalesDataTable[[#This Row],[Units Sold]]*SalesDataTable[[#This Row],[Unit Price]]</f>
        <v>164.6</v>
      </c>
      <c r="P1859" s="9">
        <v>0</v>
      </c>
      <c r="Q1859" s="21">
        <f>SalesDataTable[[#This Row],[Units Sold]]*SalesDataTable[[#This Row],[Unit Price]]*SalesDataTable[[#This Row],[Discount %]]</f>
        <v>0</v>
      </c>
      <c r="R1859" s="8">
        <v>87.21</v>
      </c>
      <c r="S1859" s="8">
        <f t="shared" si="116"/>
        <v>164.6</v>
      </c>
      <c r="T1859" s="8">
        <f t="shared" si="117"/>
        <v>87.21</v>
      </c>
      <c r="U1859" s="8">
        <f t="shared" si="118"/>
        <v>77.39</v>
      </c>
      <c r="V1859" s="10">
        <f t="shared" si="119"/>
        <v>0.47017010935601461</v>
      </c>
    </row>
    <row r="1860" spans="1:22" ht="15.6" x14ac:dyDescent="0.3">
      <c r="A1860" s="3">
        <v>4584</v>
      </c>
      <c r="B1860" s="4">
        <v>46274</v>
      </c>
      <c r="C1860" s="5">
        <f>YEAR(SalesDataTable[[#This Row],[Order Date]])</f>
        <v>2026</v>
      </c>
      <c r="D1860" s="6" t="str">
        <f>"Q"&amp;ROUNDUP(MONTH(SalesDataTable[[#This Row],[Order Date]])/3,0)</f>
        <v>Q3</v>
      </c>
      <c r="E1860" s="5">
        <f>MONTH(SalesDataTable[[#This Row],[Order Date]])</f>
        <v>9</v>
      </c>
      <c r="F1860" s="6" t="str">
        <f>TEXT(SalesDataTable[[#This Row],[Order Date]],"MMM")</f>
        <v>Sep</v>
      </c>
      <c r="G1860" s="5" t="s">
        <v>40</v>
      </c>
      <c r="H1860" s="5" t="s">
        <v>53</v>
      </c>
      <c r="I1860" s="5" t="s">
        <v>22</v>
      </c>
      <c r="J1860" s="5" t="s">
        <v>23</v>
      </c>
      <c r="K1860" s="5" t="s">
        <v>54</v>
      </c>
      <c r="L1860" s="5" t="s">
        <v>55</v>
      </c>
      <c r="M1860" s="7">
        <v>2</v>
      </c>
      <c r="N1860" s="8">
        <v>41.24</v>
      </c>
      <c r="O1860" s="8">
        <f>SalesDataTable[[#This Row],[Units Sold]]*SalesDataTable[[#This Row],[Unit Price]]</f>
        <v>82.48</v>
      </c>
      <c r="P1860" s="9">
        <v>0</v>
      </c>
      <c r="Q1860" s="21">
        <f>SalesDataTable[[#This Row],[Units Sold]]*SalesDataTable[[#This Row],[Unit Price]]*SalesDataTable[[#This Row],[Discount %]]</f>
        <v>0</v>
      </c>
      <c r="R1860" s="8">
        <v>14.46</v>
      </c>
      <c r="S1860" s="8">
        <f t="shared" si="116"/>
        <v>82.48</v>
      </c>
      <c r="T1860" s="8">
        <f t="shared" si="117"/>
        <v>28.92</v>
      </c>
      <c r="U1860" s="8">
        <f t="shared" si="118"/>
        <v>53.56</v>
      </c>
      <c r="V1860" s="10">
        <f t="shared" si="119"/>
        <v>0.64936954413191073</v>
      </c>
    </row>
    <row r="1861" spans="1:22" ht="15.6" x14ac:dyDescent="0.3">
      <c r="A1861" s="3">
        <v>44</v>
      </c>
      <c r="B1861" s="4">
        <v>46275</v>
      </c>
      <c r="C1861" s="5">
        <f>YEAR(SalesDataTable[[#This Row],[Order Date]])</f>
        <v>2026</v>
      </c>
      <c r="D1861" s="6" t="str">
        <f>"Q"&amp;ROUNDUP(MONTH(SalesDataTable[[#This Row],[Order Date]])/3,0)</f>
        <v>Q3</v>
      </c>
      <c r="E1861" s="5">
        <f>MONTH(SalesDataTable[[#This Row],[Order Date]])</f>
        <v>9</v>
      </c>
      <c r="F1861" s="6" t="str">
        <f>TEXT(SalesDataTable[[#This Row],[Order Date]],"MMM")</f>
        <v>Sep</v>
      </c>
      <c r="G1861" s="5" t="s">
        <v>31</v>
      </c>
      <c r="H1861" s="5" t="s">
        <v>59</v>
      </c>
      <c r="I1861" s="5" t="s">
        <v>39</v>
      </c>
      <c r="J1861" s="5" t="s">
        <v>33</v>
      </c>
      <c r="K1861" s="5" t="s">
        <v>24</v>
      </c>
      <c r="L1861" s="5" t="s">
        <v>46</v>
      </c>
      <c r="M1861" s="7">
        <v>1</v>
      </c>
      <c r="N1861" s="8">
        <v>40.1</v>
      </c>
      <c r="O1861" s="8">
        <f>SalesDataTable[[#This Row],[Units Sold]]*SalesDataTable[[#This Row],[Unit Price]]</f>
        <v>40.1</v>
      </c>
      <c r="P1861" s="9">
        <v>0</v>
      </c>
      <c r="Q1861" s="21">
        <f>SalesDataTable[[#This Row],[Units Sold]]*SalesDataTable[[#This Row],[Unit Price]]*SalesDataTable[[#This Row],[Discount %]]</f>
        <v>0</v>
      </c>
      <c r="R1861" s="8">
        <v>16.920000000000002</v>
      </c>
      <c r="S1861" s="8">
        <f t="shared" si="116"/>
        <v>40.1</v>
      </c>
      <c r="T1861" s="8">
        <f t="shared" si="117"/>
        <v>16.920000000000002</v>
      </c>
      <c r="U1861" s="8">
        <f t="shared" si="118"/>
        <v>23.18</v>
      </c>
      <c r="V1861" s="10">
        <f t="shared" si="119"/>
        <v>0.57805486284289276</v>
      </c>
    </row>
    <row r="1862" spans="1:22" ht="15.6" x14ac:dyDescent="0.3">
      <c r="A1862" s="3">
        <v>97</v>
      </c>
      <c r="B1862" s="4">
        <v>46275</v>
      </c>
      <c r="C1862" s="5">
        <f>YEAR(SalesDataTable[[#This Row],[Order Date]])</f>
        <v>2026</v>
      </c>
      <c r="D1862" s="6" t="str">
        <f>"Q"&amp;ROUNDUP(MONTH(SalesDataTable[[#This Row],[Order Date]])/3,0)</f>
        <v>Q3</v>
      </c>
      <c r="E1862" s="5">
        <f>MONTH(SalesDataTable[[#This Row],[Order Date]])</f>
        <v>9</v>
      </c>
      <c r="F1862" s="6" t="str">
        <f>TEXT(SalesDataTable[[#This Row],[Order Date]],"MMM")</f>
        <v>Sep</v>
      </c>
      <c r="G1862" s="5" t="s">
        <v>26</v>
      </c>
      <c r="H1862" s="5" t="s">
        <v>47</v>
      </c>
      <c r="I1862" s="5" t="s">
        <v>22</v>
      </c>
      <c r="J1862" s="5" t="s">
        <v>33</v>
      </c>
      <c r="K1862" s="5" t="s">
        <v>43</v>
      </c>
      <c r="L1862" s="5" t="s">
        <v>60</v>
      </c>
      <c r="M1862" s="7">
        <v>2</v>
      </c>
      <c r="N1862" s="8">
        <v>80.239999999999995</v>
      </c>
      <c r="O1862" s="8">
        <f>SalesDataTable[[#This Row],[Units Sold]]*SalesDataTable[[#This Row],[Unit Price]]</f>
        <v>160.47999999999999</v>
      </c>
      <c r="P1862" s="9">
        <v>0</v>
      </c>
      <c r="Q1862" s="21">
        <f>SalesDataTable[[#This Row],[Units Sold]]*SalesDataTable[[#This Row],[Unit Price]]*SalesDataTable[[#This Row],[Discount %]]</f>
        <v>0</v>
      </c>
      <c r="R1862" s="8">
        <v>40.5</v>
      </c>
      <c r="S1862" s="8">
        <f t="shared" si="116"/>
        <v>160.47999999999999</v>
      </c>
      <c r="T1862" s="8">
        <f t="shared" si="117"/>
        <v>81</v>
      </c>
      <c r="U1862" s="8">
        <f t="shared" si="118"/>
        <v>79.47999999999999</v>
      </c>
      <c r="V1862" s="10">
        <f t="shared" si="119"/>
        <v>0.49526420737786636</v>
      </c>
    </row>
    <row r="1863" spans="1:22" ht="15.6" x14ac:dyDescent="0.3">
      <c r="A1863" s="3">
        <v>1015</v>
      </c>
      <c r="B1863" s="4">
        <v>46275</v>
      </c>
      <c r="C1863" s="5">
        <f>YEAR(SalesDataTable[[#This Row],[Order Date]])</f>
        <v>2026</v>
      </c>
      <c r="D1863" s="6" t="str">
        <f>"Q"&amp;ROUNDUP(MONTH(SalesDataTable[[#This Row],[Order Date]])/3,0)</f>
        <v>Q3</v>
      </c>
      <c r="E1863" s="5">
        <f>MONTH(SalesDataTable[[#This Row],[Order Date]])</f>
        <v>9</v>
      </c>
      <c r="F1863" s="6" t="str">
        <f>TEXT(SalesDataTable[[#This Row],[Order Date]],"MMM")</f>
        <v>Sep</v>
      </c>
      <c r="G1863" s="5" t="s">
        <v>31</v>
      </c>
      <c r="H1863" s="5" t="s">
        <v>38</v>
      </c>
      <c r="I1863" s="5" t="s">
        <v>22</v>
      </c>
      <c r="J1863" s="5" t="s">
        <v>33</v>
      </c>
      <c r="K1863" s="5" t="s">
        <v>29</v>
      </c>
      <c r="L1863" s="5" t="s">
        <v>57</v>
      </c>
      <c r="M1863" s="7">
        <v>4</v>
      </c>
      <c r="N1863" s="8">
        <v>151.01</v>
      </c>
      <c r="O1863" s="8">
        <f>SalesDataTable[[#This Row],[Units Sold]]*SalesDataTable[[#This Row],[Unit Price]]</f>
        <v>604.04</v>
      </c>
      <c r="P1863" s="9">
        <v>0</v>
      </c>
      <c r="Q1863" s="21">
        <f>SalesDataTable[[#This Row],[Units Sold]]*SalesDataTable[[#This Row],[Unit Price]]*SalesDataTable[[#This Row],[Discount %]]</f>
        <v>0</v>
      </c>
      <c r="R1863" s="8">
        <v>80.569999999999993</v>
      </c>
      <c r="S1863" s="8">
        <f t="shared" si="116"/>
        <v>604.04</v>
      </c>
      <c r="T1863" s="8">
        <f t="shared" si="117"/>
        <v>322.27999999999997</v>
      </c>
      <c r="U1863" s="8">
        <f t="shared" si="118"/>
        <v>281.76</v>
      </c>
      <c r="V1863" s="10">
        <f t="shared" si="119"/>
        <v>0.46645917488908023</v>
      </c>
    </row>
    <row r="1864" spans="1:22" ht="15.6" x14ac:dyDescent="0.3">
      <c r="A1864" s="3">
        <v>1128</v>
      </c>
      <c r="B1864" s="4">
        <v>46275</v>
      </c>
      <c r="C1864" s="5">
        <f>YEAR(SalesDataTable[[#This Row],[Order Date]])</f>
        <v>2026</v>
      </c>
      <c r="D1864" s="6" t="str">
        <f>"Q"&amp;ROUNDUP(MONTH(SalesDataTable[[#This Row],[Order Date]])/3,0)</f>
        <v>Q3</v>
      </c>
      <c r="E1864" s="5">
        <f>MONTH(SalesDataTable[[#This Row],[Order Date]])</f>
        <v>9</v>
      </c>
      <c r="F1864" s="6" t="str">
        <f>TEXT(SalesDataTable[[#This Row],[Order Date]],"MMM")</f>
        <v>Sep</v>
      </c>
      <c r="G1864" s="5" t="s">
        <v>20</v>
      </c>
      <c r="H1864" s="5" t="s">
        <v>70</v>
      </c>
      <c r="I1864" s="5" t="s">
        <v>48</v>
      </c>
      <c r="J1864" s="5" t="s">
        <v>23</v>
      </c>
      <c r="K1864" s="5" t="s">
        <v>24</v>
      </c>
      <c r="L1864" s="5" t="s">
        <v>42</v>
      </c>
      <c r="M1864" s="7">
        <v>1</v>
      </c>
      <c r="N1864" s="8">
        <v>51.32</v>
      </c>
      <c r="O1864" s="8">
        <f>SalesDataTable[[#This Row],[Units Sold]]*SalesDataTable[[#This Row],[Unit Price]]</f>
        <v>51.32</v>
      </c>
      <c r="P1864" s="9">
        <v>0.1</v>
      </c>
      <c r="Q1864" s="21">
        <f>SalesDataTable[[#This Row],[Units Sold]]*SalesDataTable[[#This Row],[Unit Price]]*SalesDataTable[[#This Row],[Discount %]]</f>
        <v>5.1320000000000006</v>
      </c>
      <c r="R1864" s="8">
        <v>22.67</v>
      </c>
      <c r="S1864" s="8">
        <f t="shared" si="116"/>
        <v>46.188000000000002</v>
      </c>
      <c r="T1864" s="8">
        <f t="shared" si="117"/>
        <v>22.67</v>
      </c>
      <c r="U1864" s="8">
        <f t="shared" si="118"/>
        <v>23.518000000000001</v>
      </c>
      <c r="V1864" s="10">
        <f t="shared" si="119"/>
        <v>0.50917987356023209</v>
      </c>
    </row>
    <row r="1865" spans="1:22" ht="15.6" x14ac:dyDescent="0.3">
      <c r="A1865" s="3">
        <v>3548</v>
      </c>
      <c r="B1865" s="4">
        <v>46275</v>
      </c>
      <c r="C1865" s="5">
        <f>YEAR(SalesDataTable[[#This Row],[Order Date]])</f>
        <v>2026</v>
      </c>
      <c r="D1865" s="6" t="str">
        <f>"Q"&amp;ROUNDUP(MONTH(SalesDataTable[[#This Row],[Order Date]])/3,0)</f>
        <v>Q3</v>
      </c>
      <c r="E1865" s="5">
        <f>MONTH(SalesDataTable[[#This Row],[Order Date]])</f>
        <v>9</v>
      </c>
      <c r="F1865" s="6" t="str">
        <f>TEXT(SalesDataTable[[#This Row],[Order Date]],"MMM")</f>
        <v>Sep</v>
      </c>
      <c r="G1865" s="5" t="s">
        <v>40</v>
      </c>
      <c r="H1865" s="5" t="s">
        <v>51</v>
      </c>
      <c r="I1865" s="5" t="s">
        <v>39</v>
      </c>
      <c r="J1865" s="5" t="s">
        <v>23</v>
      </c>
      <c r="K1865" s="5" t="s">
        <v>29</v>
      </c>
      <c r="L1865" s="5" t="s">
        <v>66</v>
      </c>
      <c r="M1865" s="7">
        <v>2</v>
      </c>
      <c r="N1865" s="8">
        <v>72.61</v>
      </c>
      <c r="O1865" s="8">
        <f>SalesDataTable[[#This Row],[Units Sold]]*SalesDataTable[[#This Row],[Unit Price]]</f>
        <v>145.22</v>
      </c>
      <c r="P1865" s="9">
        <v>0</v>
      </c>
      <c r="Q1865" s="21">
        <f>SalesDataTable[[#This Row],[Units Sold]]*SalesDataTable[[#This Row],[Unit Price]]*SalesDataTable[[#This Row],[Discount %]]</f>
        <v>0</v>
      </c>
      <c r="R1865" s="8">
        <v>32.68</v>
      </c>
      <c r="S1865" s="8">
        <f t="shared" si="116"/>
        <v>145.22</v>
      </c>
      <c r="T1865" s="8">
        <f t="shared" si="117"/>
        <v>65.36</v>
      </c>
      <c r="U1865" s="8">
        <f t="shared" si="118"/>
        <v>79.86</v>
      </c>
      <c r="V1865" s="10">
        <f t="shared" si="119"/>
        <v>0.54992425285773305</v>
      </c>
    </row>
    <row r="1866" spans="1:22" ht="15.6" x14ac:dyDescent="0.3">
      <c r="A1866" s="3">
        <v>242</v>
      </c>
      <c r="B1866" s="4">
        <v>46276</v>
      </c>
      <c r="C1866" s="5">
        <f>YEAR(SalesDataTable[[#This Row],[Order Date]])</f>
        <v>2026</v>
      </c>
      <c r="D1866" s="6" t="str">
        <f>"Q"&amp;ROUNDUP(MONTH(SalesDataTable[[#This Row],[Order Date]])/3,0)</f>
        <v>Q3</v>
      </c>
      <c r="E1866" s="5">
        <f>MONTH(SalesDataTable[[#This Row],[Order Date]])</f>
        <v>9</v>
      </c>
      <c r="F1866" s="6" t="str">
        <f>TEXT(SalesDataTable[[#This Row],[Order Date]],"MMM")</f>
        <v>Sep</v>
      </c>
      <c r="G1866" s="5" t="s">
        <v>40</v>
      </c>
      <c r="H1866" s="5" t="s">
        <v>67</v>
      </c>
      <c r="I1866" s="5" t="s">
        <v>48</v>
      </c>
      <c r="J1866" s="5" t="s">
        <v>36</v>
      </c>
      <c r="K1866" s="5" t="s">
        <v>54</v>
      </c>
      <c r="L1866" s="5" t="s">
        <v>55</v>
      </c>
      <c r="M1866" s="7">
        <v>5</v>
      </c>
      <c r="N1866" s="8">
        <v>40.94</v>
      </c>
      <c r="O1866" s="8">
        <f>SalesDataTable[[#This Row],[Units Sold]]*SalesDataTable[[#This Row],[Unit Price]]</f>
        <v>204.7</v>
      </c>
      <c r="P1866" s="9">
        <v>0</v>
      </c>
      <c r="Q1866" s="21">
        <f>SalesDataTable[[#This Row],[Units Sold]]*SalesDataTable[[#This Row],[Unit Price]]*SalesDataTable[[#This Row],[Discount %]]</f>
        <v>0</v>
      </c>
      <c r="R1866" s="8">
        <v>14.78</v>
      </c>
      <c r="S1866" s="8">
        <f t="shared" si="116"/>
        <v>204.7</v>
      </c>
      <c r="T1866" s="8">
        <f t="shared" si="117"/>
        <v>73.899999999999991</v>
      </c>
      <c r="U1866" s="8">
        <f t="shared" si="118"/>
        <v>130.80000000000001</v>
      </c>
      <c r="V1866" s="10">
        <f t="shared" si="119"/>
        <v>0.6389838788470934</v>
      </c>
    </row>
    <row r="1867" spans="1:22" ht="15.6" x14ac:dyDescent="0.3">
      <c r="A1867" s="3">
        <v>784</v>
      </c>
      <c r="B1867" s="4">
        <v>46276</v>
      </c>
      <c r="C1867" s="5">
        <f>YEAR(SalesDataTable[[#This Row],[Order Date]])</f>
        <v>2026</v>
      </c>
      <c r="D1867" s="6" t="str">
        <f>"Q"&amp;ROUNDUP(MONTH(SalesDataTable[[#This Row],[Order Date]])/3,0)</f>
        <v>Q3</v>
      </c>
      <c r="E1867" s="5">
        <f>MONTH(SalesDataTable[[#This Row],[Order Date]])</f>
        <v>9</v>
      </c>
      <c r="F1867" s="6" t="str">
        <f>TEXT(SalesDataTable[[#This Row],[Order Date]],"MMM")</f>
        <v>Sep</v>
      </c>
      <c r="G1867" s="5" t="s">
        <v>31</v>
      </c>
      <c r="H1867" s="5" t="s">
        <v>72</v>
      </c>
      <c r="I1867" s="5" t="s">
        <v>48</v>
      </c>
      <c r="J1867" s="5" t="s">
        <v>33</v>
      </c>
      <c r="K1867" s="5" t="s">
        <v>24</v>
      </c>
      <c r="L1867" s="5" t="s">
        <v>25</v>
      </c>
      <c r="M1867" s="7">
        <v>4</v>
      </c>
      <c r="N1867" s="8">
        <v>81.69</v>
      </c>
      <c r="O1867" s="8">
        <f>SalesDataTable[[#This Row],[Units Sold]]*SalesDataTable[[#This Row],[Unit Price]]</f>
        <v>326.76</v>
      </c>
      <c r="P1867" s="9">
        <v>0</v>
      </c>
      <c r="Q1867" s="21">
        <f>SalesDataTable[[#This Row],[Units Sold]]*SalesDataTable[[#This Row],[Unit Price]]*SalesDataTable[[#This Row],[Discount %]]</f>
        <v>0</v>
      </c>
      <c r="R1867" s="8">
        <v>42.23</v>
      </c>
      <c r="S1867" s="8">
        <f t="shared" si="116"/>
        <v>326.76</v>
      </c>
      <c r="T1867" s="8">
        <f t="shared" si="117"/>
        <v>168.92</v>
      </c>
      <c r="U1867" s="8">
        <f t="shared" si="118"/>
        <v>157.84</v>
      </c>
      <c r="V1867" s="10">
        <f t="shared" si="119"/>
        <v>0.48304566042355246</v>
      </c>
    </row>
    <row r="1868" spans="1:22" ht="15.6" x14ac:dyDescent="0.3">
      <c r="A1868" s="3">
        <v>1535</v>
      </c>
      <c r="B1868" s="4">
        <v>46276</v>
      </c>
      <c r="C1868" s="5">
        <f>YEAR(SalesDataTable[[#This Row],[Order Date]])</f>
        <v>2026</v>
      </c>
      <c r="D1868" s="6" t="str">
        <f>"Q"&amp;ROUNDUP(MONTH(SalesDataTable[[#This Row],[Order Date]])/3,0)</f>
        <v>Q3</v>
      </c>
      <c r="E1868" s="5">
        <f>MONTH(SalesDataTable[[#This Row],[Order Date]])</f>
        <v>9</v>
      </c>
      <c r="F1868" s="6" t="str">
        <f>TEXT(SalesDataTable[[#This Row],[Order Date]],"MMM")</f>
        <v>Sep</v>
      </c>
      <c r="G1868" s="5" t="s">
        <v>20</v>
      </c>
      <c r="H1868" s="5" t="s">
        <v>70</v>
      </c>
      <c r="I1868" s="5" t="s">
        <v>39</v>
      </c>
      <c r="J1868" s="5" t="s">
        <v>33</v>
      </c>
      <c r="K1868" s="5" t="s">
        <v>24</v>
      </c>
      <c r="L1868" s="5" t="s">
        <v>42</v>
      </c>
      <c r="M1868" s="7">
        <v>1</v>
      </c>
      <c r="N1868" s="8">
        <v>51.25</v>
      </c>
      <c r="O1868" s="8">
        <f>SalesDataTable[[#This Row],[Units Sold]]*SalesDataTable[[#This Row],[Unit Price]]</f>
        <v>51.25</v>
      </c>
      <c r="P1868" s="9">
        <v>0.05</v>
      </c>
      <c r="Q1868" s="21">
        <f>SalesDataTable[[#This Row],[Units Sold]]*SalesDataTable[[#This Row],[Unit Price]]*SalesDataTable[[#This Row],[Discount %]]</f>
        <v>2.5625</v>
      </c>
      <c r="R1868" s="8">
        <v>21.99</v>
      </c>
      <c r="S1868" s="8">
        <f t="shared" si="116"/>
        <v>48.6875</v>
      </c>
      <c r="T1868" s="8">
        <f t="shared" si="117"/>
        <v>21.99</v>
      </c>
      <c r="U1868" s="8">
        <f t="shared" si="118"/>
        <v>26.697500000000002</v>
      </c>
      <c r="V1868" s="10">
        <f t="shared" si="119"/>
        <v>0.54834403080872918</v>
      </c>
    </row>
    <row r="1869" spans="1:22" ht="15.6" x14ac:dyDescent="0.3">
      <c r="A1869" s="3">
        <v>1687</v>
      </c>
      <c r="B1869" s="4">
        <v>46276</v>
      </c>
      <c r="C1869" s="5">
        <f>YEAR(SalesDataTable[[#This Row],[Order Date]])</f>
        <v>2026</v>
      </c>
      <c r="D1869" s="6" t="str">
        <f>"Q"&amp;ROUNDUP(MONTH(SalesDataTable[[#This Row],[Order Date]])/3,0)</f>
        <v>Q3</v>
      </c>
      <c r="E1869" s="5">
        <f>MONTH(SalesDataTable[[#This Row],[Order Date]])</f>
        <v>9</v>
      </c>
      <c r="F1869" s="6" t="str">
        <f>TEXT(SalesDataTable[[#This Row],[Order Date]],"MMM")</f>
        <v>Sep</v>
      </c>
      <c r="G1869" s="5" t="s">
        <v>31</v>
      </c>
      <c r="H1869" s="5" t="s">
        <v>72</v>
      </c>
      <c r="I1869" s="5" t="s">
        <v>22</v>
      </c>
      <c r="J1869" s="5" t="s">
        <v>23</v>
      </c>
      <c r="K1869" s="5" t="s">
        <v>54</v>
      </c>
      <c r="L1869" s="5" t="s">
        <v>65</v>
      </c>
      <c r="M1869" s="7">
        <v>1</v>
      </c>
      <c r="N1869" s="8">
        <v>50.78</v>
      </c>
      <c r="O1869" s="8">
        <f>SalesDataTable[[#This Row],[Units Sold]]*SalesDataTable[[#This Row],[Unit Price]]</f>
        <v>50.78</v>
      </c>
      <c r="P1869" s="9">
        <v>0.05</v>
      </c>
      <c r="Q1869" s="21">
        <f>SalesDataTable[[#This Row],[Units Sold]]*SalesDataTable[[#This Row],[Unit Price]]*SalesDataTable[[#This Row],[Discount %]]</f>
        <v>2.5390000000000001</v>
      </c>
      <c r="R1869" s="8">
        <v>22.52</v>
      </c>
      <c r="S1869" s="8">
        <f t="shared" si="116"/>
        <v>48.241</v>
      </c>
      <c r="T1869" s="8">
        <f t="shared" si="117"/>
        <v>22.52</v>
      </c>
      <c r="U1869" s="8">
        <f t="shared" si="118"/>
        <v>25.721</v>
      </c>
      <c r="V1869" s="10">
        <f t="shared" si="119"/>
        <v>0.5331771729441761</v>
      </c>
    </row>
    <row r="1870" spans="1:22" ht="15.6" x14ac:dyDescent="0.3">
      <c r="A1870" s="3">
        <v>2162</v>
      </c>
      <c r="B1870" s="4">
        <v>46276</v>
      </c>
      <c r="C1870" s="5">
        <f>YEAR(SalesDataTable[[#This Row],[Order Date]])</f>
        <v>2026</v>
      </c>
      <c r="D1870" s="6" t="str">
        <f>"Q"&amp;ROUNDUP(MONTH(SalesDataTable[[#This Row],[Order Date]])/3,0)</f>
        <v>Q3</v>
      </c>
      <c r="E1870" s="5">
        <f>MONTH(SalesDataTable[[#This Row],[Order Date]])</f>
        <v>9</v>
      </c>
      <c r="F1870" s="6" t="str">
        <f>TEXT(SalesDataTable[[#This Row],[Order Date]],"MMM")</f>
        <v>Sep</v>
      </c>
      <c r="G1870" s="5" t="s">
        <v>26</v>
      </c>
      <c r="H1870" s="5" t="s">
        <v>27</v>
      </c>
      <c r="I1870" s="5" t="s">
        <v>22</v>
      </c>
      <c r="J1870" s="5" t="s">
        <v>33</v>
      </c>
      <c r="K1870" s="5" t="s">
        <v>34</v>
      </c>
      <c r="L1870" s="5" t="s">
        <v>64</v>
      </c>
      <c r="M1870" s="7">
        <v>1</v>
      </c>
      <c r="N1870" s="8">
        <v>133.31</v>
      </c>
      <c r="O1870" s="8">
        <f>SalesDataTable[[#This Row],[Units Sold]]*SalesDataTable[[#This Row],[Unit Price]]</f>
        <v>133.31</v>
      </c>
      <c r="P1870" s="9">
        <v>0.05</v>
      </c>
      <c r="Q1870" s="21">
        <f>SalesDataTable[[#This Row],[Units Sold]]*SalesDataTable[[#This Row],[Unit Price]]*SalesDataTable[[#This Row],[Discount %]]</f>
        <v>6.6655000000000006</v>
      </c>
      <c r="R1870" s="8">
        <v>67.790000000000006</v>
      </c>
      <c r="S1870" s="8">
        <f t="shared" si="116"/>
        <v>126.64449999999999</v>
      </c>
      <c r="T1870" s="8">
        <f t="shared" si="117"/>
        <v>67.790000000000006</v>
      </c>
      <c r="U1870" s="8">
        <f t="shared" si="118"/>
        <v>58.854499999999987</v>
      </c>
      <c r="V1870" s="10">
        <f t="shared" si="119"/>
        <v>0.46472211584395684</v>
      </c>
    </row>
    <row r="1871" spans="1:22" ht="15.6" x14ac:dyDescent="0.3">
      <c r="A1871" s="3">
        <v>2307</v>
      </c>
      <c r="B1871" s="4">
        <v>46276</v>
      </c>
      <c r="C1871" s="5">
        <f>YEAR(SalesDataTable[[#This Row],[Order Date]])</f>
        <v>2026</v>
      </c>
      <c r="D1871" s="6" t="str">
        <f>"Q"&amp;ROUNDUP(MONTH(SalesDataTable[[#This Row],[Order Date]])/3,0)</f>
        <v>Q3</v>
      </c>
      <c r="E1871" s="5">
        <f>MONTH(SalesDataTable[[#This Row],[Order Date]])</f>
        <v>9</v>
      </c>
      <c r="F1871" s="6" t="str">
        <f>TEXT(SalesDataTable[[#This Row],[Order Date]],"MMM")</f>
        <v>Sep</v>
      </c>
      <c r="G1871" s="5" t="s">
        <v>31</v>
      </c>
      <c r="H1871" s="5" t="s">
        <v>32</v>
      </c>
      <c r="I1871" s="5" t="s">
        <v>22</v>
      </c>
      <c r="J1871" s="5" t="s">
        <v>23</v>
      </c>
      <c r="K1871" s="5" t="s">
        <v>34</v>
      </c>
      <c r="L1871" s="5" t="s">
        <v>68</v>
      </c>
      <c r="M1871" s="7">
        <v>1</v>
      </c>
      <c r="N1871" s="8">
        <v>162.06</v>
      </c>
      <c r="O1871" s="8">
        <f>SalesDataTable[[#This Row],[Units Sold]]*SalesDataTable[[#This Row],[Unit Price]]</f>
        <v>162.06</v>
      </c>
      <c r="P1871" s="9">
        <v>0</v>
      </c>
      <c r="Q1871" s="21">
        <f>SalesDataTable[[#This Row],[Units Sold]]*SalesDataTable[[#This Row],[Unit Price]]*SalesDataTable[[#This Row],[Discount %]]</f>
        <v>0</v>
      </c>
      <c r="R1871" s="8">
        <v>86.95</v>
      </c>
      <c r="S1871" s="8">
        <f t="shared" si="116"/>
        <v>162.06</v>
      </c>
      <c r="T1871" s="8">
        <f t="shared" si="117"/>
        <v>86.95</v>
      </c>
      <c r="U1871" s="8">
        <f t="shared" si="118"/>
        <v>75.11</v>
      </c>
      <c r="V1871" s="10">
        <f t="shared" si="119"/>
        <v>0.4634703196347032</v>
      </c>
    </row>
    <row r="1872" spans="1:22" ht="15.6" x14ac:dyDescent="0.3">
      <c r="A1872" s="3">
        <v>3976</v>
      </c>
      <c r="B1872" s="4">
        <v>46276</v>
      </c>
      <c r="C1872" s="5">
        <f>YEAR(SalesDataTable[[#This Row],[Order Date]])</f>
        <v>2026</v>
      </c>
      <c r="D1872" s="6" t="str">
        <f>"Q"&amp;ROUNDUP(MONTH(SalesDataTable[[#This Row],[Order Date]])/3,0)</f>
        <v>Q3</v>
      </c>
      <c r="E1872" s="5">
        <f>MONTH(SalesDataTable[[#This Row],[Order Date]])</f>
        <v>9</v>
      </c>
      <c r="F1872" s="6" t="str">
        <f>TEXT(SalesDataTable[[#This Row],[Order Date]],"MMM")</f>
        <v>Sep</v>
      </c>
      <c r="G1872" s="5" t="s">
        <v>31</v>
      </c>
      <c r="H1872" s="5" t="s">
        <v>45</v>
      </c>
      <c r="I1872" s="5" t="s">
        <v>39</v>
      </c>
      <c r="J1872" s="5" t="s">
        <v>23</v>
      </c>
      <c r="K1872" s="5" t="s">
        <v>34</v>
      </c>
      <c r="L1872" s="5" t="s">
        <v>35</v>
      </c>
      <c r="M1872" s="7">
        <v>2</v>
      </c>
      <c r="N1872" s="8">
        <v>37.03</v>
      </c>
      <c r="O1872" s="8">
        <f>SalesDataTable[[#This Row],[Units Sold]]*SalesDataTable[[#This Row],[Unit Price]]</f>
        <v>74.06</v>
      </c>
      <c r="P1872" s="9">
        <v>0.1</v>
      </c>
      <c r="Q1872" s="21">
        <f>SalesDataTable[[#This Row],[Units Sold]]*SalesDataTable[[#This Row],[Unit Price]]*SalesDataTable[[#This Row],[Discount %]]</f>
        <v>7.4060000000000006</v>
      </c>
      <c r="R1872" s="8">
        <v>13.46</v>
      </c>
      <c r="S1872" s="8">
        <f t="shared" si="116"/>
        <v>66.654000000000011</v>
      </c>
      <c r="T1872" s="8">
        <f t="shared" si="117"/>
        <v>26.92</v>
      </c>
      <c r="U1872" s="8">
        <f t="shared" si="118"/>
        <v>39.734000000000009</v>
      </c>
      <c r="V1872" s="10">
        <f t="shared" si="119"/>
        <v>0.59612326342004984</v>
      </c>
    </row>
    <row r="1873" spans="1:22" ht="15.6" x14ac:dyDescent="0.3">
      <c r="A1873" s="3">
        <v>5066</v>
      </c>
      <c r="B1873" s="4">
        <v>46276</v>
      </c>
      <c r="C1873" s="5">
        <f>YEAR(SalesDataTable[[#This Row],[Order Date]])</f>
        <v>2026</v>
      </c>
      <c r="D1873" s="6" t="str">
        <f>"Q"&amp;ROUNDUP(MONTH(SalesDataTable[[#This Row],[Order Date]])/3,0)</f>
        <v>Q3</v>
      </c>
      <c r="E1873" s="5">
        <f>MONTH(SalesDataTable[[#This Row],[Order Date]])</f>
        <v>9</v>
      </c>
      <c r="F1873" s="6" t="str">
        <f>TEXT(SalesDataTable[[#This Row],[Order Date]],"MMM")</f>
        <v>Sep</v>
      </c>
      <c r="G1873" s="5" t="s">
        <v>26</v>
      </c>
      <c r="H1873" s="5" t="s">
        <v>61</v>
      </c>
      <c r="I1873" s="5" t="s">
        <v>22</v>
      </c>
      <c r="J1873" s="5" t="s">
        <v>33</v>
      </c>
      <c r="K1873" s="5" t="s">
        <v>43</v>
      </c>
      <c r="L1873" s="5" t="s">
        <v>44</v>
      </c>
      <c r="M1873" s="7">
        <v>1</v>
      </c>
      <c r="N1873" s="8">
        <v>338.01</v>
      </c>
      <c r="O1873" s="8">
        <f>SalesDataTable[[#This Row],[Units Sold]]*SalesDataTable[[#This Row],[Unit Price]]</f>
        <v>338.01</v>
      </c>
      <c r="P1873" s="9">
        <v>0</v>
      </c>
      <c r="Q1873" s="21">
        <f>SalesDataTable[[#This Row],[Units Sold]]*SalesDataTable[[#This Row],[Unit Price]]*SalesDataTable[[#This Row],[Discount %]]</f>
        <v>0</v>
      </c>
      <c r="R1873" s="8">
        <v>190.89</v>
      </c>
      <c r="S1873" s="8">
        <f t="shared" si="116"/>
        <v>338.01</v>
      </c>
      <c r="T1873" s="8">
        <f t="shared" si="117"/>
        <v>190.89</v>
      </c>
      <c r="U1873" s="8">
        <f t="shared" si="118"/>
        <v>147.12</v>
      </c>
      <c r="V1873" s="10">
        <f t="shared" si="119"/>
        <v>0.43525339486997427</v>
      </c>
    </row>
    <row r="1874" spans="1:22" ht="15.6" x14ac:dyDescent="0.3">
      <c r="A1874" s="3">
        <v>78</v>
      </c>
      <c r="B1874" s="4">
        <v>46277</v>
      </c>
      <c r="C1874" s="5">
        <f>YEAR(SalesDataTable[[#This Row],[Order Date]])</f>
        <v>2026</v>
      </c>
      <c r="D1874" s="6" t="str">
        <f>"Q"&amp;ROUNDUP(MONTH(SalesDataTable[[#This Row],[Order Date]])/3,0)</f>
        <v>Q3</v>
      </c>
      <c r="E1874" s="5">
        <f>MONTH(SalesDataTable[[#This Row],[Order Date]])</f>
        <v>9</v>
      </c>
      <c r="F1874" s="6" t="str">
        <f>TEXT(SalesDataTable[[#This Row],[Order Date]],"MMM")</f>
        <v>Sep</v>
      </c>
      <c r="G1874" s="5" t="s">
        <v>40</v>
      </c>
      <c r="H1874" s="5" t="s">
        <v>67</v>
      </c>
      <c r="I1874" s="5" t="s">
        <v>22</v>
      </c>
      <c r="J1874" s="5" t="s">
        <v>33</v>
      </c>
      <c r="K1874" s="5" t="s">
        <v>54</v>
      </c>
      <c r="L1874" s="5" t="s">
        <v>55</v>
      </c>
      <c r="M1874" s="7">
        <v>5</v>
      </c>
      <c r="N1874" s="8">
        <v>40.78</v>
      </c>
      <c r="O1874" s="8">
        <f>SalesDataTable[[#This Row],[Units Sold]]*SalesDataTable[[#This Row],[Unit Price]]</f>
        <v>203.9</v>
      </c>
      <c r="P1874" s="9">
        <v>0.05</v>
      </c>
      <c r="Q1874" s="21">
        <f>SalesDataTable[[#This Row],[Units Sold]]*SalesDataTable[[#This Row],[Unit Price]]*SalesDataTable[[#This Row],[Discount %]]</f>
        <v>10.195</v>
      </c>
      <c r="R1874" s="8">
        <v>14.94</v>
      </c>
      <c r="S1874" s="8">
        <f t="shared" si="116"/>
        <v>193.70499999999998</v>
      </c>
      <c r="T1874" s="8">
        <f t="shared" si="117"/>
        <v>74.7</v>
      </c>
      <c r="U1874" s="8">
        <f t="shared" si="118"/>
        <v>119.00499999999998</v>
      </c>
      <c r="V1874" s="10">
        <f t="shared" si="119"/>
        <v>0.61436204537828132</v>
      </c>
    </row>
    <row r="1875" spans="1:22" ht="15.6" x14ac:dyDescent="0.3">
      <c r="A1875" s="3">
        <v>354</v>
      </c>
      <c r="B1875" s="4">
        <v>46277</v>
      </c>
      <c r="C1875" s="5">
        <f>YEAR(SalesDataTable[[#This Row],[Order Date]])</f>
        <v>2026</v>
      </c>
      <c r="D1875" s="6" t="str">
        <f>"Q"&amp;ROUNDUP(MONTH(SalesDataTable[[#This Row],[Order Date]])/3,0)</f>
        <v>Q3</v>
      </c>
      <c r="E1875" s="5">
        <f>MONTH(SalesDataTable[[#This Row],[Order Date]])</f>
        <v>9</v>
      </c>
      <c r="F1875" s="6" t="str">
        <f>TEXT(SalesDataTable[[#This Row],[Order Date]],"MMM")</f>
        <v>Sep</v>
      </c>
      <c r="G1875" s="5" t="s">
        <v>31</v>
      </c>
      <c r="H1875" s="5" t="s">
        <v>72</v>
      </c>
      <c r="I1875" s="5" t="s">
        <v>22</v>
      </c>
      <c r="J1875" s="5" t="s">
        <v>23</v>
      </c>
      <c r="K1875" s="5" t="s">
        <v>24</v>
      </c>
      <c r="L1875" s="5" t="s">
        <v>42</v>
      </c>
      <c r="M1875" s="7">
        <v>4</v>
      </c>
      <c r="N1875" s="8">
        <v>51.47</v>
      </c>
      <c r="O1875" s="8">
        <f>SalesDataTable[[#This Row],[Units Sold]]*SalesDataTable[[#This Row],[Unit Price]]</f>
        <v>205.88</v>
      </c>
      <c r="P1875" s="9">
        <v>0</v>
      </c>
      <c r="Q1875" s="21">
        <f>SalesDataTable[[#This Row],[Units Sold]]*SalesDataTable[[#This Row],[Unit Price]]*SalesDataTable[[#This Row],[Discount %]]</f>
        <v>0</v>
      </c>
      <c r="R1875" s="8">
        <v>21.9</v>
      </c>
      <c r="S1875" s="8">
        <f t="shared" si="116"/>
        <v>205.88</v>
      </c>
      <c r="T1875" s="8">
        <f t="shared" si="117"/>
        <v>87.6</v>
      </c>
      <c r="U1875" s="8">
        <f t="shared" si="118"/>
        <v>118.28</v>
      </c>
      <c r="V1875" s="10">
        <f t="shared" si="119"/>
        <v>0.57450942296483387</v>
      </c>
    </row>
    <row r="1876" spans="1:22" ht="15.6" x14ac:dyDescent="0.3">
      <c r="A1876" s="3">
        <v>1738</v>
      </c>
      <c r="B1876" s="4">
        <v>46277</v>
      </c>
      <c r="C1876" s="5">
        <f>YEAR(SalesDataTable[[#This Row],[Order Date]])</f>
        <v>2026</v>
      </c>
      <c r="D1876" s="6" t="str">
        <f>"Q"&amp;ROUNDUP(MONTH(SalesDataTable[[#This Row],[Order Date]])/3,0)</f>
        <v>Q3</v>
      </c>
      <c r="E1876" s="5">
        <f>MONTH(SalesDataTable[[#This Row],[Order Date]])</f>
        <v>9</v>
      </c>
      <c r="F1876" s="6" t="str">
        <f>TEXT(SalesDataTable[[#This Row],[Order Date]],"MMM")</f>
        <v>Sep</v>
      </c>
      <c r="G1876" s="5" t="s">
        <v>20</v>
      </c>
      <c r="H1876" s="5" t="s">
        <v>70</v>
      </c>
      <c r="I1876" s="5" t="s">
        <v>28</v>
      </c>
      <c r="J1876" s="5" t="s">
        <v>36</v>
      </c>
      <c r="K1876" s="5" t="s">
        <v>29</v>
      </c>
      <c r="L1876" s="5" t="s">
        <v>37</v>
      </c>
      <c r="M1876" s="7">
        <v>10</v>
      </c>
      <c r="N1876" s="8">
        <v>144.4</v>
      </c>
      <c r="O1876" s="8">
        <f>SalesDataTable[[#This Row],[Units Sold]]*SalesDataTable[[#This Row],[Unit Price]]</f>
        <v>1444</v>
      </c>
      <c r="P1876" s="9">
        <v>0.1</v>
      </c>
      <c r="Q1876" s="21">
        <f>SalesDataTable[[#This Row],[Units Sold]]*SalesDataTable[[#This Row],[Unit Price]]*SalesDataTable[[#This Row],[Discount %]]</f>
        <v>144.4</v>
      </c>
      <c r="R1876" s="8">
        <v>81.069999999999993</v>
      </c>
      <c r="S1876" s="8">
        <f t="shared" si="116"/>
        <v>1299.6000000000001</v>
      </c>
      <c r="T1876" s="8">
        <f t="shared" si="117"/>
        <v>810.69999999999993</v>
      </c>
      <c r="U1876" s="8">
        <f t="shared" si="118"/>
        <v>488.9000000000002</v>
      </c>
      <c r="V1876" s="10">
        <f t="shared" si="119"/>
        <v>0.37619267466912909</v>
      </c>
    </row>
    <row r="1877" spans="1:22" ht="15.6" x14ac:dyDescent="0.3">
      <c r="A1877" s="3">
        <v>1900</v>
      </c>
      <c r="B1877" s="4">
        <v>46277</v>
      </c>
      <c r="C1877" s="5">
        <f>YEAR(SalesDataTable[[#This Row],[Order Date]])</f>
        <v>2026</v>
      </c>
      <c r="D1877" s="6" t="str">
        <f>"Q"&amp;ROUNDUP(MONTH(SalesDataTable[[#This Row],[Order Date]])/3,0)</f>
        <v>Q3</v>
      </c>
      <c r="E1877" s="5">
        <f>MONTH(SalesDataTable[[#This Row],[Order Date]])</f>
        <v>9</v>
      </c>
      <c r="F1877" s="6" t="str">
        <f>TEXT(SalesDataTable[[#This Row],[Order Date]],"MMM")</f>
        <v>Sep</v>
      </c>
      <c r="G1877" s="5" t="s">
        <v>26</v>
      </c>
      <c r="H1877" s="5" t="s">
        <v>47</v>
      </c>
      <c r="I1877" s="5" t="s">
        <v>39</v>
      </c>
      <c r="J1877" s="5" t="s">
        <v>33</v>
      </c>
      <c r="K1877" s="5" t="s">
        <v>54</v>
      </c>
      <c r="L1877" s="5" t="s">
        <v>65</v>
      </c>
      <c r="M1877" s="7">
        <v>1</v>
      </c>
      <c r="N1877" s="8">
        <v>51.34</v>
      </c>
      <c r="O1877" s="8">
        <f>SalesDataTable[[#This Row],[Units Sold]]*SalesDataTable[[#This Row],[Unit Price]]</f>
        <v>51.34</v>
      </c>
      <c r="P1877" s="9">
        <v>0.1</v>
      </c>
      <c r="Q1877" s="21">
        <f>SalesDataTable[[#This Row],[Units Sold]]*SalesDataTable[[#This Row],[Unit Price]]*SalesDataTable[[#This Row],[Discount %]]</f>
        <v>5.1340000000000003</v>
      </c>
      <c r="R1877" s="8">
        <v>22.63</v>
      </c>
      <c r="S1877" s="8">
        <f t="shared" si="116"/>
        <v>46.206000000000003</v>
      </c>
      <c r="T1877" s="8">
        <f t="shared" si="117"/>
        <v>22.63</v>
      </c>
      <c r="U1877" s="8">
        <f t="shared" si="118"/>
        <v>23.576000000000004</v>
      </c>
      <c r="V1877" s="10">
        <f t="shared" si="119"/>
        <v>0.51023676578799293</v>
      </c>
    </row>
    <row r="1878" spans="1:22" ht="15.6" x14ac:dyDescent="0.3">
      <c r="A1878" s="3">
        <v>3375</v>
      </c>
      <c r="B1878" s="4">
        <v>46277</v>
      </c>
      <c r="C1878" s="5">
        <f>YEAR(SalesDataTable[[#This Row],[Order Date]])</f>
        <v>2026</v>
      </c>
      <c r="D1878" s="6" t="str">
        <f>"Q"&amp;ROUNDUP(MONTH(SalesDataTable[[#This Row],[Order Date]])/3,0)</f>
        <v>Q3</v>
      </c>
      <c r="E1878" s="5">
        <f>MONTH(SalesDataTable[[#This Row],[Order Date]])</f>
        <v>9</v>
      </c>
      <c r="F1878" s="6" t="str">
        <f>TEXT(SalesDataTable[[#This Row],[Order Date]],"MMM")</f>
        <v>Sep</v>
      </c>
      <c r="G1878" s="5" t="s">
        <v>26</v>
      </c>
      <c r="H1878" s="5" t="s">
        <v>27</v>
      </c>
      <c r="I1878" s="5" t="s">
        <v>28</v>
      </c>
      <c r="J1878" s="5" t="s">
        <v>23</v>
      </c>
      <c r="K1878" s="5" t="s">
        <v>34</v>
      </c>
      <c r="L1878" s="5" t="s">
        <v>52</v>
      </c>
      <c r="M1878" s="7">
        <v>6</v>
      </c>
      <c r="N1878" s="8">
        <v>47.72</v>
      </c>
      <c r="O1878" s="8">
        <f>SalesDataTable[[#This Row],[Units Sold]]*SalesDataTable[[#This Row],[Unit Price]]</f>
        <v>286.32</v>
      </c>
      <c r="P1878" s="9">
        <v>0.1</v>
      </c>
      <c r="Q1878" s="21">
        <f>SalesDataTable[[#This Row],[Units Sold]]*SalesDataTable[[#This Row],[Unit Price]]*SalesDataTable[[#This Row],[Discount %]]</f>
        <v>28.632000000000001</v>
      </c>
      <c r="R1878" s="8">
        <v>18.41</v>
      </c>
      <c r="S1878" s="8">
        <f t="shared" si="116"/>
        <v>257.68799999999999</v>
      </c>
      <c r="T1878" s="8">
        <f t="shared" si="117"/>
        <v>110.46000000000001</v>
      </c>
      <c r="U1878" s="8">
        <f t="shared" si="118"/>
        <v>147.22799999999998</v>
      </c>
      <c r="V1878" s="10">
        <f t="shared" si="119"/>
        <v>0.57134208810654741</v>
      </c>
    </row>
    <row r="1879" spans="1:22" ht="15.6" x14ac:dyDescent="0.3">
      <c r="A1879" s="3">
        <v>3567</v>
      </c>
      <c r="B1879" s="4">
        <v>46277</v>
      </c>
      <c r="C1879" s="5">
        <f>YEAR(SalesDataTable[[#This Row],[Order Date]])</f>
        <v>2026</v>
      </c>
      <c r="D1879" s="6" t="str">
        <f>"Q"&amp;ROUNDUP(MONTH(SalesDataTable[[#This Row],[Order Date]])/3,0)</f>
        <v>Q3</v>
      </c>
      <c r="E1879" s="5">
        <f>MONTH(SalesDataTable[[#This Row],[Order Date]])</f>
        <v>9</v>
      </c>
      <c r="F1879" s="6" t="str">
        <f>TEXT(SalesDataTable[[#This Row],[Order Date]],"MMM")</f>
        <v>Sep</v>
      </c>
      <c r="G1879" s="5" t="s">
        <v>26</v>
      </c>
      <c r="H1879" s="5" t="s">
        <v>61</v>
      </c>
      <c r="I1879" s="5" t="s">
        <v>22</v>
      </c>
      <c r="J1879" s="5" t="s">
        <v>36</v>
      </c>
      <c r="K1879" s="5" t="s">
        <v>43</v>
      </c>
      <c r="L1879" s="5" t="s">
        <v>60</v>
      </c>
      <c r="M1879" s="7">
        <v>1</v>
      </c>
      <c r="N1879" s="8">
        <v>81.489999999999995</v>
      </c>
      <c r="O1879" s="8">
        <f>SalesDataTable[[#This Row],[Units Sold]]*SalesDataTable[[#This Row],[Unit Price]]</f>
        <v>81.489999999999995</v>
      </c>
      <c r="P1879" s="9">
        <v>0.1</v>
      </c>
      <c r="Q1879" s="21">
        <f>SalesDataTable[[#This Row],[Units Sold]]*SalesDataTable[[#This Row],[Unit Price]]*SalesDataTable[[#This Row],[Discount %]]</f>
        <v>8.1489999999999991</v>
      </c>
      <c r="R1879" s="8">
        <v>38.83</v>
      </c>
      <c r="S1879" s="8">
        <f t="shared" si="116"/>
        <v>73.340999999999994</v>
      </c>
      <c r="T1879" s="8">
        <f t="shared" si="117"/>
        <v>38.83</v>
      </c>
      <c r="U1879" s="8">
        <f t="shared" si="118"/>
        <v>34.510999999999996</v>
      </c>
      <c r="V1879" s="10">
        <f t="shared" si="119"/>
        <v>0.47055535103148305</v>
      </c>
    </row>
    <row r="1880" spans="1:22" ht="15.6" x14ac:dyDescent="0.3">
      <c r="A1880" s="3">
        <v>4106</v>
      </c>
      <c r="B1880" s="4">
        <v>46277</v>
      </c>
      <c r="C1880" s="5">
        <f>YEAR(SalesDataTable[[#This Row],[Order Date]])</f>
        <v>2026</v>
      </c>
      <c r="D1880" s="6" t="str">
        <f>"Q"&amp;ROUNDUP(MONTH(SalesDataTable[[#This Row],[Order Date]])/3,0)</f>
        <v>Q3</v>
      </c>
      <c r="E1880" s="5">
        <f>MONTH(SalesDataTable[[#This Row],[Order Date]])</f>
        <v>9</v>
      </c>
      <c r="F1880" s="6" t="str">
        <f>TEXT(SalesDataTable[[#This Row],[Order Date]],"MMM")</f>
        <v>Sep</v>
      </c>
      <c r="G1880" s="5" t="s">
        <v>26</v>
      </c>
      <c r="H1880" s="5" t="s">
        <v>47</v>
      </c>
      <c r="I1880" s="5" t="s">
        <v>39</v>
      </c>
      <c r="J1880" s="5" t="s">
        <v>23</v>
      </c>
      <c r="K1880" s="5" t="s">
        <v>24</v>
      </c>
      <c r="L1880" s="5" t="s">
        <v>46</v>
      </c>
      <c r="M1880" s="7">
        <v>2</v>
      </c>
      <c r="N1880" s="8">
        <v>39.700000000000003</v>
      </c>
      <c r="O1880" s="8">
        <f>SalesDataTable[[#This Row],[Units Sold]]*SalesDataTable[[#This Row],[Unit Price]]</f>
        <v>79.400000000000006</v>
      </c>
      <c r="P1880" s="9">
        <v>0</v>
      </c>
      <c r="Q1880" s="21">
        <f>SalesDataTable[[#This Row],[Units Sold]]*SalesDataTable[[#This Row],[Unit Price]]*SalesDataTable[[#This Row],[Discount %]]</f>
        <v>0</v>
      </c>
      <c r="R1880" s="8">
        <v>16.32</v>
      </c>
      <c r="S1880" s="8">
        <f t="shared" si="116"/>
        <v>79.400000000000006</v>
      </c>
      <c r="T1880" s="8">
        <f t="shared" si="117"/>
        <v>32.64</v>
      </c>
      <c r="U1880" s="8">
        <f t="shared" si="118"/>
        <v>46.760000000000005</v>
      </c>
      <c r="V1880" s="10">
        <f t="shared" si="119"/>
        <v>0.58891687657430736</v>
      </c>
    </row>
    <row r="1881" spans="1:22" ht="15.6" x14ac:dyDescent="0.3">
      <c r="A1881" s="3">
        <v>4293</v>
      </c>
      <c r="B1881" s="4">
        <v>46277</v>
      </c>
      <c r="C1881" s="5">
        <f>YEAR(SalesDataTable[[#This Row],[Order Date]])</f>
        <v>2026</v>
      </c>
      <c r="D1881" s="6" t="str">
        <f>"Q"&amp;ROUNDUP(MONTH(SalesDataTable[[#This Row],[Order Date]])/3,0)</f>
        <v>Q3</v>
      </c>
      <c r="E1881" s="5">
        <f>MONTH(SalesDataTable[[#This Row],[Order Date]])</f>
        <v>9</v>
      </c>
      <c r="F1881" s="6" t="str">
        <f>TEXT(SalesDataTable[[#This Row],[Order Date]],"MMM")</f>
        <v>Sep</v>
      </c>
      <c r="G1881" s="5" t="s">
        <v>26</v>
      </c>
      <c r="H1881" s="5" t="s">
        <v>63</v>
      </c>
      <c r="I1881" s="5" t="s">
        <v>28</v>
      </c>
      <c r="J1881" s="5" t="s">
        <v>33</v>
      </c>
      <c r="K1881" s="5" t="s">
        <v>43</v>
      </c>
      <c r="L1881" s="5" t="s">
        <v>44</v>
      </c>
      <c r="M1881" s="7">
        <v>4</v>
      </c>
      <c r="N1881" s="8">
        <v>344.67</v>
      </c>
      <c r="O1881" s="8">
        <f>SalesDataTable[[#This Row],[Units Sold]]*SalesDataTable[[#This Row],[Unit Price]]</f>
        <v>1378.68</v>
      </c>
      <c r="P1881" s="9">
        <v>0.1</v>
      </c>
      <c r="Q1881" s="21">
        <f>SalesDataTable[[#This Row],[Units Sold]]*SalesDataTable[[#This Row],[Unit Price]]*SalesDataTable[[#This Row],[Discount %]]</f>
        <v>137.86800000000002</v>
      </c>
      <c r="R1881" s="8">
        <v>195.35</v>
      </c>
      <c r="S1881" s="8">
        <f t="shared" si="116"/>
        <v>1240.8120000000001</v>
      </c>
      <c r="T1881" s="8">
        <f t="shared" si="117"/>
        <v>781.4</v>
      </c>
      <c r="U1881" s="8">
        <f t="shared" si="118"/>
        <v>459.41200000000015</v>
      </c>
      <c r="V1881" s="10">
        <f t="shared" si="119"/>
        <v>0.37025109363868186</v>
      </c>
    </row>
    <row r="1882" spans="1:22" ht="15.6" x14ac:dyDescent="0.3">
      <c r="A1882" s="3">
        <v>4859</v>
      </c>
      <c r="B1882" s="4">
        <v>46277</v>
      </c>
      <c r="C1882" s="5">
        <f>YEAR(SalesDataTable[[#This Row],[Order Date]])</f>
        <v>2026</v>
      </c>
      <c r="D1882" s="6" t="str">
        <f>"Q"&amp;ROUNDUP(MONTH(SalesDataTable[[#This Row],[Order Date]])/3,0)</f>
        <v>Q3</v>
      </c>
      <c r="E1882" s="5">
        <f>MONTH(SalesDataTable[[#This Row],[Order Date]])</f>
        <v>9</v>
      </c>
      <c r="F1882" s="6" t="str">
        <f>TEXT(SalesDataTable[[#This Row],[Order Date]],"MMM")</f>
        <v>Sep</v>
      </c>
      <c r="G1882" s="5" t="s">
        <v>20</v>
      </c>
      <c r="H1882" s="5" t="s">
        <v>21</v>
      </c>
      <c r="I1882" s="5" t="s">
        <v>22</v>
      </c>
      <c r="J1882" s="5" t="s">
        <v>23</v>
      </c>
      <c r="K1882" s="5" t="s">
        <v>24</v>
      </c>
      <c r="L1882" s="5" t="s">
        <v>25</v>
      </c>
      <c r="M1882" s="7">
        <v>1</v>
      </c>
      <c r="N1882" s="8">
        <v>80.39</v>
      </c>
      <c r="O1882" s="8">
        <f>SalesDataTable[[#This Row],[Units Sold]]*SalesDataTable[[#This Row],[Unit Price]]</f>
        <v>80.39</v>
      </c>
      <c r="P1882" s="9">
        <v>0</v>
      </c>
      <c r="Q1882" s="21">
        <f>SalesDataTable[[#This Row],[Units Sold]]*SalesDataTable[[#This Row],[Unit Price]]*SalesDataTable[[#This Row],[Discount %]]</f>
        <v>0</v>
      </c>
      <c r="R1882" s="8">
        <v>42.85</v>
      </c>
      <c r="S1882" s="8">
        <f t="shared" si="116"/>
        <v>80.39</v>
      </c>
      <c r="T1882" s="8">
        <f t="shared" si="117"/>
        <v>42.85</v>
      </c>
      <c r="U1882" s="8">
        <f t="shared" si="118"/>
        <v>37.54</v>
      </c>
      <c r="V1882" s="10">
        <f t="shared" si="119"/>
        <v>0.46697350416718497</v>
      </c>
    </row>
    <row r="1883" spans="1:22" ht="15.6" x14ac:dyDescent="0.3">
      <c r="A1883" s="3">
        <v>770</v>
      </c>
      <c r="B1883" s="4">
        <v>46278</v>
      </c>
      <c r="C1883" s="5">
        <f>YEAR(SalesDataTable[[#This Row],[Order Date]])</f>
        <v>2026</v>
      </c>
      <c r="D1883" s="6" t="str">
        <f>"Q"&amp;ROUNDUP(MONTH(SalesDataTable[[#This Row],[Order Date]])/3,0)</f>
        <v>Q3</v>
      </c>
      <c r="E1883" s="5">
        <f>MONTH(SalesDataTable[[#This Row],[Order Date]])</f>
        <v>9</v>
      </c>
      <c r="F1883" s="6" t="str">
        <f>TEXT(SalesDataTable[[#This Row],[Order Date]],"MMM")</f>
        <v>Sep</v>
      </c>
      <c r="G1883" s="5" t="s">
        <v>31</v>
      </c>
      <c r="H1883" s="5" t="s">
        <v>38</v>
      </c>
      <c r="I1883" s="5" t="s">
        <v>39</v>
      </c>
      <c r="J1883" s="5" t="s">
        <v>23</v>
      </c>
      <c r="K1883" s="5" t="s">
        <v>29</v>
      </c>
      <c r="L1883" s="5" t="s">
        <v>37</v>
      </c>
      <c r="M1883" s="7">
        <v>1</v>
      </c>
      <c r="N1883" s="8">
        <v>143.66999999999999</v>
      </c>
      <c r="O1883" s="8">
        <f>SalesDataTable[[#This Row],[Units Sold]]*SalesDataTable[[#This Row],[Unit Price]]</f>
        <v>143.66999999999999</v>
      </c>
      <c r="P1883" s="9">
        <v>0.1</v>
      </c>
      <c r="Q1883" s="21">
        <f>SalesDataTable[[#This Row],[Units Sold]]*SalesDataTable[[#This Row],[Unit Price]]*SalesDataTable[[#This Row],[Discount %]]</f>
        <v>14.366999999999999</v>
      </c>
      <c r="R1883" s="8">
        <v>79.89</v>
      </c>
      <c r="S1883" s="8">
        <f t="shared" si="116"/>
        <v>129.303</v>
      </c>
      <c r="T1883" s="8">
        <f t="shared" si="117"/>
        <v>79.89</v>
      </c>
      <c r="U1883" s="8">
        <f t="shared" si="118"/>
        <v>49.412999999999997</v>
      </c>
      <c r="V1883" s="10">
        <f t="shared" si="119"/>
        <v>0.38214890605786406</v>
      </c>
    </row>
    <row r="1884" spans="1:22" ht="15.6" x14ac:dyDescent="0.3">
      <c r="A1884" s="3">
        <v>1375</v>
      </c>
      <c r="B1884" s="4">
        <v>46278</v>
      </c>
      <c r="C1884" s="5">
        <f>YEAR(SalesDataTable[[#This Row],[Order Date]])</f>
        <v>2026</v>
      </c>
      <c r="D1884" s="6" t="str">
        <f>"Q"&amp;ROUNDUP(MONTH(SalesDataTable[[#This Row],[Order Date]])/3,0)</f>
        <v>Q3</v>
      </c>
      <c r="E1884" s="5">
        <f>MONTH(SalesDataTable[[#This Row],[Order Date]])</f>
        <v>9</v>
      </c>
      <c r="F1884" s="6" t="str">
        <f>TEXT(SalesDataTable[[#This Row],[Order Date]],"MMM")</f>
        <v>Sep</v>
      </c>
      <c r="G1884" s="5" t="s">
        <v>26</v>
      </c>
      <c r="H1884" s="5" t="s">
        <v>63</v>
      </c>
      <c r="I1884" s="5" t="s">
        <v>39</v>
      </c>
      <c r="J1884" s="5" t="s">
        <v>23</v>
      </c>
      <c r="K1884" s="5" t="s">
        <v>34</v>
      </c>
      <c r="L1884" s="5" t="s">
        <v>35</v>
      </c>
      <c r="M1884" s="7">
        <v>1</v>
      </c>
      <c r="N1884" s="8">
        <v>35.86</v>
      </c>
      <c r="O1884" s="8">
        <f>SalesDataTable[[#This Row],[Units Sold]]*SalesDataTable[[#This Row],[Unit Price]]</f>
        <v>35.86</v>
      </c>
      <c r="P1884" s="9">
        <v>0</v>
      </c>
      <c r="Q1884" s="21">
        <f>SalesDataTable[[#This Row],[Units Sold]]*SalesDataTable[[#This Row],[Unit Price]]*SalesDataTable[[#This Row],[Discount %]]</f>
        <v>0</v>
      </c>
      <c r="R1884" s="8">
        <v>13.33</v>
      </c>
      <c r="S1884" s="8">
        <f t="shared" si="116"/>
        <v>35.86</v>
      </c>
      <c r="T1884" s="8">
        <f t="shared" si="117"/>
        <v>13.33</v>
      </c>
      <c r="U1884" s="8">
        <f t="shared" si="118"/>
        <v>22.53</v>
      </c>
      <c r="V1884" s="10">
        <f t="shared" si="119"/>
        <v>0.62827663134411604</v>
      </c>
    </row>
    <row r="1885" spans="1:22" ht="15.6" x14ac:dyDescent="0.3">
      <c r="A1885" s="3">
        <v>2063</v>
      </c>
      <c r="B1885" s="4">
        <v>46278</v>
      </c>
      <c r="C1885" s="5">
        <f>YEAR(SalesDataTable[[#This Row],[Order Date]])</f>
        <v>2026</v>
      </c>
      <c r="D1885" s="6" t="str">
        <f>"Q"&amp;ROUNDUP(MONTH(SalesDataTable[[#This Row],[Order Date]])/3,0)</f>
        <v>Q3</v>
      </c>
      <c r="E1885" s="5">
        <f>MONTH(SalesDataTable[[#This Row],[Order Date]])</f>
        <v>9</v>
      </c>
      <c r="F1885" s="6" t="str">
        <f>TEXT(SalesDataTable[[#This Row],[Order Date]],"MMM")</f>
        <v>Sep</v>
      </c>
      <c r="G1885" s="5" t="s">
        <v>26</v>
      </c>
      <c r="H1885" s="5" t="s">
        <v>69</v>
      </c>
      <c r="I1885" s="5" t="s">
        <v>39</v>
      </c>
      <c r="J1885" s="5" t="s">
        <v>23</v>
      </c>
      <c r="K1885" s="5" t="s">
        <v>34</v>
      </c>
      <c r="L1885" s="5" t="s">
        <v>64</v>
      </c>
      <c r="M1885" s="7">
        <v>3</v>
      </c>
      <c r="N1885" s="8">
        <v>130.28</v>
      </c>
      <c r="O1885" s="8">
        <f>SalesDataTable[[#This Row],[Units Sold]]*SalesDataTable[[#This Row],[Unit Price]]</f>
        <v>390.84000000000003</v>
      </c>
      <c r="P1885" s="9">
        <v>0.1</v>
      </c>
      <c r="Q1885" s="21">
        <f>SalesDataTable[[#This Row],[Units Sold]]*SalesDataTable[[#This Row],[Unit Price]]*SalesDataTable[[#This Row],[Discount %]]</f>
        <v>39.084000000000003</v>
      </c>
      <c r="R1885" s="8">
        <v>65.33</v>
      </c>
      <c r="S1885" s="8">
        <f t="shared" si="116"/>
        <v>351.75600000000003</v>
      </c>
      <c r="T1885" s="8">
        <f t="shared" si="117"/>
        <v>195.99</v>
      </c>
      <c r="U1885" s="8">
        <f t="shared" si="118"/>
        <v>155.76600000000002</v>
      </c>
      <c r="V1885" s="10">
        <f t="shared" si="119"/>
        <v>0.44282400300208102</v>
      </c>
    </row>
    <row r="1886" spans="1:22" ht="15.6" x14ac:dyDescent="0.3">
      <c r="A1886" s="3">
        <v>2563</v>
      </c>
      <c r="B1886" s="4">
        <v>46278</v>
      </c>
      <c r="C1886" s="5">
        <f>YEAR(SalesDataTable[[#This Row],[Order Date]])</f>
        <v>2026</v>
      </c>
      <c r="D1886" s="6" t="str">
        <f>"Q"&amp;ROUNDUP(MONTH(SalesDataTable[[#This Row],[Order Date]])/3,0)</f>
        <v>Q3</v>
      </c>
      <c r="E1886" s="5">
        <f>MONTH(SalesDataTable[[#This Row],[Order Date]])</f>
        <v>9</v>
      </c>
      <c r="F1886" s="6" t="str">
        <f>TEXT(SalesDataTable[[#This Row],[Order Date]],"MMM")</f>
        <v>Sep</v>
      </c>
      <c r="G1886" s="5" t="s">
        <v>26</v>
      </c>
      <c r="H1886" s="5" t="s">
        <v>47</v>
      </c>
      <c r="I1886" s="5" t="s">
        <v>48</v>
      </c>
      <c r="J1886" s="5" t="s">
        <v>23</v>
      </c>
      <c r="K1886" s="5" t="s">
        <v>29</v>
      </c>
      <c r="L1886" s="5" t="s">
        <v>57</v>
      </c>
      <c r="M1886" s="7">
        <v>1</v>
      </c>
      <c r="N1886" s="8">
        <v>157.88999999999999</v>
      </c>
      <c r="O1886" s="8">
        <f>SalesDataTable[[#This Row],[Units Sold]]*SalesDataTable[[#This Row],[Unit Price]]</f>
        <v>157.88999999999999</v>
      </c>
      <c r="P1886" s="9">
        <v>0.1</v>
      </c>
      <c r="Q1886" s="21">
        <f>SalesDataTable[[#This Row],[Units Sold]]*SalesDataTable[[#This Row],[Unit Price]]*SalesDataTable[[#This Row],[Discount %]]</f>
        <v>15.789</v>
      </c>
      <c r="R1886" s="8">
        <v>78.209999999999994</v>
      </c>
      <c r="S1886" s="8">
        <f t="shared" si="116"/>
        <v>142.101</v>
      </c>
      <c r="T1886" s="8">
        <f t="shared" si="117"/>
        <v>78.209999999999994</v>
      </c>
      <c r="U1886" s="8">
        <f t="shared" si="118"/>
        <v>63.891000000000005</v>
      </c>
      <c r="V1886" s="10">
        <f t="shared" si="119"/>
        <v>0.44961682183798851</v>
      </c>
    </row>
    <row r="1887" spans="1:22" ht="15.6" x14ac:dyDescent="0.3">
      <c r="A1887" s="3">
        <v>2786</v>
      </c>
      <c r="B1887" s="4">
        <v>46278</v>
      </c>
      <c r="C1887" s="5">
        <f>YEAR(SalesDataTable[[#This Row],[Order Date]])</f>
        <v>2026</v>
      </c>
      <c r="D1887" s="6" t="str">
        <f>"Q"&amp;ROUNDUP(MONTH(SalesDataTable[[#This Row],[Order Date]])/3,0)</f>
        <v>Q3</v>
      </c>
      <c r="E1887" s="5">
        <f>MONTH(SalesDataTable[[#This Row],[Order Date]])</f>
        <v>9</v>
      </c>
      <c r="F1887" s="6" t="str">
        <f>TEXT(SalesDataTable[[#This Row],[Order Date]],"MMM")</f>
        <v>Sep</v>
      </c>
      <c r="G1887" s="5" t="s">
        <v>40</v>
      </c>
      <c r="H1887" s="5" t="s">
        <v>53</v>
      </c>
      <c r="I1887" s="5" t="s">
        <v>22</v>
      </c>
      <c r="J1887" s="5" t="s">
        <v>33</v>
      </c>
      <c r="K1887" s="5" t="s">
        <v>54</v>
      </c>
      <c r="L1887" s="5" t="s">
        <v>55</v>
      </c>
      <c r="M1887" s="7">
        <v>2</v>
      </c>
      <c r="N1887" s="8">
        <v>40.83</v>
      </c>
      <c r="O1887" s="8">
        <f>SalesDataTable[[#This Row],[Units Sold]]*SalesDataTable[[#This Row],[Unit Price]]</f>
        <v>81.66</v>
      </c>
      <c r="P1887" s="9">
        <v>0</v>
      </c>
      <c r="Q1887" s="21">
        <f>SalesDataTable[[#This Row],[Units Sold]]*SalesDataTable[[#This Row],[Unit Price]]*SalesDataTable[[#This Row],[Discount %]]</f>
        <v>0</v>
      </c>
      <c r="R1887" s="8">
        <v>14.56</v>
      </c>
      <c r="S1887" s="8">
        <f t="shared" si="116"/>
        <v>81.66</v>
      </c>
      <c r="T1887" s="8">
        <f t="shared" si="117"/>
        <v>29.12</v>
      </c>
      <c r="U1887" s="8">
        <f t="shared" si="118"/>
        <v>52.539999999999992</v>
      </c>
      <c r="V1887" s="10">
        <f t="shared" si="119"/>
        <v>0.64339946118050451</v>
      </c>
    </row>
    <row r="1888" spans="1:22" ht="15.6" x14ac:dyDescent="0.3">
      <c r="A1888" s="3">
        <v>3269</v>
      </c>
      <c r="B1888" s="4">
        <v>46278</v>
      </c>
      <c r="C1888" s="5">
        <f>YEAR(SalesDataTable[[#This Row],[Order Date]])</f>
        <v>2026</v>
      </c>
      <c r="D1888" s="6" t="str">
        <f>"Q"&amp;ROUNDUP(MONTH(SalesDataTable[[#This Row],[Order Date]])/3,0)</f>
        <v>Q3</v>
      </c>
      <c r="E1888" s="5">
        <f>MONTH(SalesDataTable[[#This Row],[Order Date]])</f>
        <v>9</v>
      </c>
      <c r="F1888" s="6" t="str">
        <f>TEXT(SalesDataTable[[#This Row],[Order Date]],"MMM")</f>
        <v>Sep</v>
      </c>
      <c r="G1888" s="5" t="s">
        <v>31</v>
      </c>
      <c r="H1888" s="5" t="s">
        <v>72</v>
      </c>
      <c r="I1888" s="5" t="s">
        <v>39</v>
      </c>
      <c r="J1888" s="5" t="s">
        <v>33</v>
      </c>
      <c r="K1888" s="5" t="s">
        <v>54</v>
      </c>
      <c r="L1888" s="5" t="s">
        <v>62</v>
      </c>
      <c r="M1888" s="7">
        <v>2</v>
      </c>
      <c r="N1888" s="8">
        <v>37.119999999999997</v>
      </c>
      <c r="O1888" s="8">
        <f>SalesDataTable[[#This Row],[Units Sold]]*SalesDataTable[[#This Row],[Unit Price]]</f>
        <v>74.239999999999995</v>
      </c>
      <c r="P1888" s="9">
        <v>0</v>
      </c>
      <c r="Q1888" s="21">
        <f>SalesDataTable[[#This Row],[Units Sold]]*SalesDataTable[[#This Row],[Unit Price]]*SalesDataTable[[#This Row],[Discount %]]</f>
        <v>0</v>
      </c>
      <c r="R1888" s="8">
        <v>14.26</v>
      </c>
      <c r="S1888" s="8">
        <f t="shared" si="116"/>
        <v>74.239999999999995</v>
      </c>
      <c r="T1888" s="8">
        <f t="shared" si="117"/>
        <v>28.52</v>
      </c>
      <c r="U1888" s="8">
        <f t="shared" si="118"/>
        <v>45.72</v>
      </c>
      <c r="V1888" s="10">
        <f t="shared" si="119"/>
        <v>0.61584051724137934</v>
      </c>
    </row>
    <row r="1889" spans="1:22" ht="15.6" x14ac:dyDescent="0.3">
      <c r="A1889" s="3">
        <v>3346</v>
      </c>
      <c r="B1889" s="4">
        <v>46278</v>
      </c>
      <c r="C1889" s="5">
        <f>YEAR(SalesDataTable[[#This Row],[Order Date]])</f>
        <v>2026</v>
      </c>
      <c r="D1889" s="6" t="str">
        <f>"Q"&amp;ROUNDUP(MONTH(SalesDataTable[[#This Row],[Order Date]])/3,0)</f>
        <v>Q3</v>
      </c>
      <c r="E1889" s="5">
        <f>MONTH(SalesDataTable[[#This Row],[Order Date]])</f>
        <v>9</v>
      </c>
      <c r="F1889" s="6" t="str">
        <f>TEXT(SalesDataTable[[#This Row],[Order Date]],"MMM")</f>
        <v>Sep</v>
      </c>
      <c r="G1889" s="5" t="s">
        <v>40</v>
      </c>
      <c r="H1889" s="5" t="s">
        <v>53</v>
      </c>
      <c r="I1889" s="5" t="s">
        <v>22</v>
      </c>
      <c r="J1889" s="5" t="s">
        <v>23</v>
      </c>
      <c r="K1889" s="5" t="s">
        <v>43</v>
      </c>
      <c r="L1889" s="5" t="s">
        <v>71</v>
      </c>
      <c r="M1889" s="7">
        <v>2</v>
      </c>
      <c r="N1889" s="8">
        <v>124.04</v>
      </c>
      <c r="O1889" s="8">
        <f>SalesDataTable[[#This Row],[Units Sold]]*SalesDataTable[[#This Row],[Unit Price]]</f>
        <v>248.08</v>
      </c>
      <c r="P1889" s="9">
        <v>0.05</v>
      </c>
      <c r="Q1889" s="21">
        <f>SalesDataTable[[#This Row],[Units Sold]]*SalesDataTable[[#This Row],[Unit Price]]*SalesDataTable[[#This Row],[Discount %]]</f>
        <v>12.404000000000002</v>
      </c>
      <c r="R1889" s="8">
        <v>59.29</v>
      </c>
      <c r="S1889" s="8">
        <f t="shared" si="116"/>
        <v>235.67599999999999</v>
      </c>
      <c r="T1889" s="8">
        <f t="shared" si="117"/>
        <v>118.58</v>
      </c>
      <c r="U1889" s="8">
        <f t="shared" si="118"/>
        <v>117.09599999999999</v>
      </c>
      <c r="V1889" s="10">
        <f t="shared" si="119"/>
        <v>0.49685160983723414</v>
      </c>
    </row>
    <row r="1890" spans="1:22" ht="15.6" x14ac:dyDescent="0.3">
      <c r="A1890" s="3">
        <v>4097</v>
      </c>
      <c r="B1890" s="4">
        <v>46278</v>
      </c>
      <c r="C1890" s="5">
        <f>YEAR(SalesDataTable[[#This Row],[Order Date]])</f>
        <v>2026</v>
      </c>
      <c r="D1890" s="6" t="str">
        <f>"Q"&amp;ROUNDUP(MONTH(SalesDataTable[[#This Row],[Order Date]])/3,0)</f>
        <v>Q3</v>
      </c>
      <c r="E1890" s="5">
        <f>MONTH(SalesDataTable[[#This Row],[Order Date]])</f>
        <v>9</v>
      </c>
      <c r="F1890" s="6" t="str">
        <f>TEXT(SalesDataTable[[#This Row],[Order Date]],"MMM")</f>
        <v>Sep</v>
      </c>
      <c r="G1890" s="5" t="s">
        <v>26</v>
      </c>
      <c r="H1890" s="5" t="s">
        <v>63</v>
      </c>
      <c r="I1890" s="5" t="s">
        <v>22</v>
      </c>
      <c r="J1890" s="5" t="s">
        <v>23</v>
      </c>
      <c r="K1890" s="5" t="s">
        <v>29</v>
      </c>
      <c r="L1890" s="5" t="s">
        <v>37</v>
      </c>
      <c r="M1890" s="7">
        <v>1</v>
      </c>
      <c r="N1890" s="8">
        <v>142.36000000000001</v>
      </c>
      <c r="O1890" s="8">
        <f>SalesDataTable[[#This Row],[Units Sold]]*SalesDataTable[[#This Row],[Unit Price]]</f>
        <v>142.36000000000001</v>
      </c>
      <c r="P1890" s="9">
        <v>0</v>
      </c>
      <c r="Q1890" s="21">
        <f>SalesDataTable[[#This Row],[Units Sold]]*SalesDataTable[[#This Row],[Unit Price]]*SalesDataTable[[#This Row],[Discount %]]</f>
        <v>0</v>
      </c>
      <c r="R1890" s="8">
        <v>78.3</v>
      </c>
      <c r="S1890" s="8">
        <f t="shared" si="116"/>
        <v>142.36000000000001</v>
      </c>
      <c r="T1890" s="8">
        <f t="shared" si="117"/>
        <v>78.3</v>
      </c>
      <c r="U1890" s="8">
        <f t="shared" si="118"/>
        <v>64.060000000000016</v>
      </c>
      <c r="V1890" s="10">
        <f t="shared" si="119"/>
        <v>0.44998595110986239</v>
      </c>
    </row>
    <row r="1891" spans="1:22" ht="15.6" x14ac:dyDescent="0.3">
      <c r="A1891" s="3">
        <v>4208</v>
      </c>
      <c r="B1891" s="4">
        <v>46278</v>
      </c>
      <c r="C1891" s="5">
        <f>YEAR(SalesDataTable[[#This Row],[Order Date]])</f>
        <v>2026</v>
      </c>
      <c r="D1891" s="6" t="str">
        <f>"Q"&amp;ROUNDUP(MONTH(SalesDataTable[[#This Row],[Order Date]])/3,0)</f>
        <v>Q3</v>
      </c>
      <c r="E1891" s="5">
        <f>MONTH(SalesDataTable[[#This Row],[Order Date]])</f>
        <v>9</v>
      </c>
      <c r="F1891" s="6" t="str">
        <f>TEXT(SalesDataTable[[#This Row],[Order Date]],"MMM")</f>
        <v>Sep</v>
      </c>
      <c r="G1891" s="5" t="s">
        <v>26</v>
      </c>
      <c r="H1891" s="5" t="s">
        <v>63</v>
      </c>
      <c r="I1891" s="5" t="s">
        <v>28</v>
      </c>
      <c r="J1891" s="5" t="s">
        <v>36</v>
      </c>
      <c r="K1891" s="5" t="s">
        <v>24</v>
      </c>
      <c r="L1891" s="5" t="s">
        <v>50</v>
      </c>
      <c r="M1891" s="7">
        <v>6</v>
      </c>
      <c r="N1891" s="8">
        <v>104.11</v>
      </c>
      <c r="O1891" s="8">
        <f>SalesDataTable[[#This Row],[Units Sold]]*SalesDataTable[[#This Row],[Unit Price]]</f>
        <v>624.66</v>
      </c>
      <c r="P1891" s="9">
        <v>0.1</v>
      </c>
      <c r="Q1891" s="21">
        <f>SalesDataTable[[#This Row],[Units Sold]]*SalesDataTable[[#This Row],[Unit Price]]*SalesDataTable[[#This Row],[Discount %]]</f>
        <v>62.466000000000001</v>
      </c>
      <c r="R1891" s="8">
        <v>49</v>
      </c>
      <c r="S1891" s="8">
        <f t="shared" si="116"/>
        <v>562.19399999999996</v>
      </c>
      <c r="T1891" s="8">
        <f t="shared" si="117"/>
        <v>294</v>
      </c>
      <c r="U1891" s="8">
        <f t="shared" si="118"/>
        <v>268.19399999999996</v>
      </c>
      <c r="V1891" s="10">
        <f t="shared" si="119"/>
        <v>0.47704884790659446</v>
      </c>
    </row>
    <row r="1892" spans="1:22" ht="15.6" x14ac:dyDescent="0.3">
      <c r="A1892" s="3">
        <v>4606</v>
      </c>
      <c r="B1892" s="4">
        <v>46278</v>
      </c>
      <c r="C1892" s="5">
        <f>YEAR(SalesDataTable[[#This Row],[Order Date]])</f>
        <v>2026</v>
      </c>
      <c r="D1892" s="6" t="str">
        <f>"Q"&amp;ROUNDUP(MONTH(SalesDataTable[[#This Row],[Order Date]])/3,0)</f>
        <v>Q3</v>
      </c>
      <c r="E1892" s="5">
        <f>MONTH(SalesDataTable[[#This Row],[Order Date]])</f>
        <v>9</v>
      </c>
      <c r="F1892" s="6" t="str">
        <f>TEXT(SalesDataTable[[#This Row],[Order Date]],"MMM")</f>
        <v>Sep</v>
      </c>
      <c r="G1892" s="5" t="s">
        <v>40</v>
      </c>
      <c r="H1892" s="5" t="s">
        <v>53</v>
      </c>
      <c r="I1892" s="5" t="s">
        <v>22</v>
      </c>
      <c r="J1892" s="5" t="s">
        <v>36</v>
      </c>
      <c r="K1892" s="5" t="s">
        <v>43</v>
      </c>
      <c r="L1892" s="5" t="s">
        <v>44</v>
      </c>
      <c r="M1892" s="7">
        <v>1</v>
      </c>
      <c r="N1892" s="8">
        <v>335.02</v>
      </c>
      <c r="O1892" s="8">
        <f>SalesDataTable[[#This Row],[Units Sold]]*SalesDataTable[[#This Row],[Unit Price]]</f>
        <v>335.02</v>
      </c>
      <c r="P1892" s="9">
        <v>0.05</v>
      </c>
      <c r="Q1892" s="21">
        <f>SalesDataTable[[#This Row],[Units Sold]]*SalesDataTable[[#This Row],[Unit Price]]*SalesDataTable[[#This Row],[Discount %]]</f>
        <v>16.751000000000001</v>
      </c>
      <c r="R1892" s="8">
        <v>198.44</v>
      </c>
      <c r="S1892" s="8">
        <f t="shared" si="116"/>
        <v>318.26899999999995</v>
      </c>
      <c r="T1892" s="8">
        <f t="shared" si="117"/>
        <v>198.44</v>
      </c>
      <c r="U1892" s="8">
        <f t="shared" si="118"/>
        <v>119.82899999999995</v>
      </c>
      <c r="V1892" s="10">
        <f t="shared" si="119"/>
        <v>0.3765022669502841</v>
      </c>
    </row>
    <row r="1893" spans="1:22" ht="15.6" x14ac:dyDescent="0.3">
      <c r="A1893" s="3">
        <v>222</v>
      </c>
      <c r="B1893" s="4">
        <v>46279</v>
      </c>
      <c r="C1893" s="5">
        <f>YEAR(SalesDataTable[[#This Row],[Order Date]])</f>
        <v>2026</v>
      </c>
      <c r="D1893" s="6" t="str">
        <f>"Q"&amp;ROUNDUP(MONTH(SalesDataTable[[#This Row],[Order Date]])/3,0)</f>
        <v>Q3</v>
      </c>
      <c r="E1893" s="5">
        <f>MONTH(SalesDataTable[[#This Row],[Order Date]])</f>
        <v>9</v>
      </c>
      <c r="F1893" s="6" t="str">
        <f>TEXT(SalesDataTable[[#This Row],[Order Date]],"MMM")</f>
        <v>Sep</v>
      </c>
      <c r="G1893" s="5" t="s">
        <v>26</v>
      </c>
      <c r="H1893" s="5" t="s">
        <v>63</v>
      </c>
      <c r="I1893" s="5" t="s">
        <v>22</v>
      </c>
      <c r="J1893" s="5" t="s">
        <v>23</v>
      </c>
      <c r="K1893" s="5" t="s">
        <v>24</v>
      </c>
      <c r="L1893" s="5" t="s">
        <v>42</v>
      </c>
      <c r="M1893" s="7">
        <v>2</v>
      </c>
      <c r="N1893" s="8">
        <v>49.69</v>
      </c>
      <c r="O1893" s="8">
        <f>SalesDataTable[[#This Row],[Units Sold]]*SalesDataTable[[#This Row],[Unit Price]]</f>
        <v>99.38</v>
      </c>
      <c r="P1893" s="9">
        <v>0.05</v>
      </c>
      <c r="Q1893" s="21">
        <f>SalesDataTable[[#This Row],[Units Sold]]*SalesDataTable[[#This Row],[Unit Price]]*SalesDataTable[[#This Row],[Discount %]]</f>
        <v>4.9690000000000003</v>
      </c>
      <c r="R1893" s="8">
        <v>22.55</v>
      </c>
      <c r="S1893" s="8">
        <f t="shared" si="116"/>
        <v>94.410999999999987</v>
      </c>
      <c r="T1893" s="8">
        <f t="shared" si="117"/>
        <v>45.1</v>
      </c>
      <c r="U1893" s="8">
        <f t="shared" si="118"/>
        <v>49.310999999999986</v>
      </c>
      <c r="V1893" s="10">
        <f t="shared" si="119"/>
        <v>0.52230142674052804</v>
      </c>
    </row>
    <row r="1894" spans="1:22" ht="15.6" x14ac:dyDescent="0.3">
      <c r="A1894" s="3">
        <v>241</v>
      </c>
      <c r="B1894" s="4">
        <v>46279</v>
      </c>
      <c r="C1894" s="5">
        <f>YEAR(SalesDataTable[[#This Row],[Order Date]])</f>
        <v>2026</v>
      </c>
      <c r="D1894" s="6" t="str">
        <f>"Q"&amp;ROUNDUP(MONTH(SalesDataTable[[#This Row],[Order Date]])/3,0)</f>
        <v>Q3</v>
      </c>
      <c r="E1894" s="5">
        <f>MONTH(SalesDataTable[[#This Row],[Order Date]])</f>
        <v>9</v>
      </c>
      <c r="F1894" s="6" t="str">
        <f>TEXT(SalesDataTable[[#This Row],[Order Date]],"MMM")</f>
        <v>Sep</v>
      </c>
      <c r="G1894" s="5" t="s">
        <v>31</v>
      </c>
      <c r="H1894" s="5" t="s">
        <v>45</v>
      </c>
      <c r="I1894" s="5" t="s">
        <v>22</v>
      </c>
      <c r="J1894" s="5" t="s">
        <v>23</v>
      </c>
      <c r="K1894" s="5" t="s">
        <v>24</v>
      </c>
      <c r="L1894" s="5" t="s">
        <v>42</v>
      </c>
      <c r="M1894" s="7">
        <v>4</v>
      </c>
      <c r="N1894" s="8">
        <v>50.5</v>
      </c>
      <c r="O1894" s="8">
        <f>SalesDataTable[[#This Row],[Units Sold]]*SalesDataTable[[#This Row],[Unit Price]]</f>
        <v>202</v>
      </c>
      <c r="P1894" s="9">
        <v>0</v>
      </c>
      <c r="Q1894" s="21">
        <f>SalesDataTable[[#This Row],[Units Sold]]*SalesDataTable[[#This Row],[Unit Price]]*SalesDataTable[[#This Row],[Discount %]]</f>
        <v>0</v>
      </c>
      <c r="R1894" s="8">
        <v>23.02</v>
      </c>
      <c r="S1894" s="8">
        <f t="shared" si="116"/>
        <v>202</v>
      </c>
      <c r="T1894" s="8">
        <f t="shared" si="117"/>
        <v>92.08</v>
      </c>
      <c r="U1894" s="8">
        <f t="shared" si="118"/>
        <v>109.92</v>
      </c>
      <c r="V1894" s="10">
        <f t="shared" si="119"/>
        <v>0.5441584158415842</v>
      </c>
    </row>
    <row r="1895" spans="1:22" ht="15.6" x14ac:dyDescent="0.3">
      <c r="A1895" s="3">
        <v>753</v>
      </c>
      <c r="B1895" s="4">
        <v>46279</v>
      </c>
      <c r="C1895" s="5">
        <f>YEAR(SalesDataTable[[#This Row],[Order Date]])</f>
        <v>2026</v>
      </c>
      <c r="D1895" s="6" t="str">
        <f>"Q"&amp;ROUNDUP(MONTH(SalesDataTable[[#This Row],[Order Date]])/3,0)</f>
        <v>Q3</v>
      </c>
      <c r="E1895" s="5">
        <f>MONTH(SalesDataTable[[#This Row],[Order Date]])</f>
        <v>9</v>
      </c>
      <c r="F1895" s="6" t="str">
        <f>TEXT(SalesDataTable[[#This Row],[Order Date]],"MMM")</f>
        <v>Sep</v>
      </c>
      <c r="G1895" s="5" t="s">
        <v>40</v>
      </c>
      <c r="H1895" s="5" t="s">
        <v>41</v>
      </c>
      <c r="I1895" s="5" t="s">
        <v>39</v>
      </c>
      <c r="J1895" s="5" t="s">
        <v>23</v>
      </c>
      <c r="K1895" s="5" t="s">
        <v>34</v>
      </c>
      <c r="L1895" s="5" t="s">
        <v>52</v>
      </c>
      <c r="M1895" s="7">
        <v>1</v>
      </c>
      <c r="N1895" s="8">
        <v>47.55</v>
      </c>
      <c r="O1895" s="8">
        <f>SalesDataTable[[#This Row],[Units Sold]]*SalesDataTable[[#This Row],[Unit Price]]</f>
        <v>47.55</v>
      </c>
      <c r="P1895" s="9">
        <v>0.05</v>
      </c>
      <c r="Q1895" s="21">
        <f>SalesDataTable[[#This Row],[Units Sold]]*SalesDataTable[[#This Row],[Unit Price]]*SalesDataTable[[#This Row],[Discount %]]</f>
        <v>2.3774999999999999</v>
      </c>
      <c r="R1895" s="8">
        <v>18.350000000000001</v>
      </c>
      <c r="S1895" s="8">
        <f t="shared" si="116"/>
        <v>45.172499999999992</v>
      </c>
      <c r="T1895" s="8">
        <f t="shared" si="117"/>
        <v>18.350000000000001</v>
      </c>
      <c r="U1895" s="8">
        <f t="shared" si="118"/>
        <v>26.822499999999991</v>
      </c>
      <c r="V1895" s="10">
        <f t="shared" si="119"/>
        <v>0.5937794011843488</v>
      </c>
    </row>
    <row r="1896" spans="1:22" ht="15.6" x14ac:dyDescent="0.3">
      <c r="A1896" s="3">
        <v>2530</v>
      </c>
      <c r="B1896" s="4">
        <v>46279</v>
      </c>
      <c r="C1896" s="5">
        <f>YEAR(SalesDataTable[[#This Row],[Order Date]])</f>
        <v>2026</v>
      </c>
      <c r="D1896" s="6" t="str">
        <f>"Q"&amp;ROUNDUP(MONTH(SalesDataTable[[#This Row],[Order Date]])/3,0)</f>
        <v>Q3</v>
      </c>
      <c r="E1896" s="5">
        <f>MONTH(SalesDataTable[[#This Row],[Order Date]])</f>
        <v>9</v>
      </c>
      <c r="F1896" s="6" t="str">
        <f>TEXT(SalesDataTable[[#This Row],[Order Date]],"MMM")</f>
        <v>Sep</v>
      </c>
      <c r="G1896" s="5" t="s">
        <v>40</v>
      </c>
      <c r="H1896" s="5" t="s">
        <v>51</v>
      </c>
      <c r="I1896" s="5" t="s">
        <v>22</v>
      </c>
      <c r="J1896" s="5" t="s">
        <v>33</v>
      </c>
      <c r="K1896" s="5" t="s">
        <v>34</v>
      </c>
      <c r="L1896" s="5" t="s">
        <v>52</v>
      </c>
      <c r="M1896" s="7">
        <v>6</v>
      </c>
      <c r="N1896" s="8">
        <v>46.16</v>
      </c>
      <c r="O1896" s="8">
        <f>SalesDataTable[[#This Row],[Units Sold]]*SalesDataTable[[#This Row],[Unit Price]]</f>
        <v>276.95999999999998</v>
      </c>
      <c r="P1896" s="9">
        <v>0.1</v>
      </c>
      <c r="Q1896" s="21">
        <f>SalesDataTable[[#This Row],[Units Sold]]*SalesDataTable[[#This Row],[Unit Price]]*SalesDataTable[[#This Row],[Discount %]]</f>
        <v>27.695999999999998</v>
      </c>
      <c r="R1896" s="8">
        <v>18.39</v>
      </c>
      <c r="S1896" s="8">
        <f t="shared" si="116"/>
        <v>249.26399999999998</v>
      </c>
      <c r="T1896" s="8">
        <f t="shared" si="117"/>
        <v>110.34</v>
      </c>
      <c r="U1896" s="8">
        <f t="shared" si="118"/>
        <v>138.92399999999998</v>
      </c>
      <c r="V1896" s="10">
        <f t="shared" si="119"/>
        <v>0.55733679953783932</v>
      </c>
    </row>
    <row r="1897" spans="1:22" ht="15.6" x14ac:dyDescent="0.3">
      <c r="A1897" s="3">
        <v>572</v>
      </c>
      <c r="B1897" s="4">
        <v>46280</v>
      </c>
      <c r="C1897" s="5">
        <f>YEAR(SalesDataTable[[#This Row],[Order Date]])</f>
        <v>2026</v>
      </c>
      <c r="D1897" s="6" t="str">
        <f>"Q"&amp;ROUNDUP(MONTH(SalesDataTable[[#This Row],[Order Date]])/3,0)</f>
        <v>Q3</v>
      </c>
      <c r="E1897" s="5">
        <f>MONTH(SalesDataTable[[#This Row],[Order Date]])</f>
        <v>9</v>
      </c>
      <c r="F1897" s="6" t="str">
        <f>TEXT(SalesDataTable[[#This Row],[Order Date]],"MMM")</f>
        <v>Sep</v>
      </c>
      <c r="G1897" s="5" t="s">
        <v>20</v>
      </c>
      <c r="H1897" s="5" t="s">
        <v>70</v>
      </c>
      <c r="I1897" s="5" t="s">
        <v>39</v>
      </c>
      <c r="J1897" s="5" t="s">
        <v>23</v>
      </c>
      <c r="K1897" s="5" t="s">
        <v>34</v>
      </c>
      <c r="L1897" s="5" t="s">
        <v>64</v>
      </c>
      <c r="M1897" s="7">
        <v>2</v>
      </c>
      <c r="N1897" s="8">
        <v>135.79</v>
      </c>
      <c r="O1897" s="8">
        <f>SalesDataTable[[#This Row],[Units Sold]]*SalesDataTable[[#This Row],[Unit Price]]</f>
        <v>271.58</v>
      </c>
      <c r="P1897" s="9">
        <v>0.05</v>
      </c>
      <c r="Q1897" s="21">
        <f>SalesDataTable[[#This Row],[Units Sold]]*SalesDataTable[[#This Row],[Unit Price]]*SalesDataTable[[#This Row],[Discount %]]</f>
        <v>13.579000000000001</v>
      </c>
      <c r="R1897" s="8">
        <v>66.53</v>
      </c>
      <c r="S1897" s="8">
        <f t="shared" si="116"/>
        <v>258.00099999999998</v>
      </c>
      <c r="T1897" s="8">
        <f t="shared" si="117"/>
        <v>133.06</v>
      </c>
      <c r="U1897" s="8">
        <f t="shared" si="118"/>
        <v>124.94099999999997</v>
      </c>
      <c r="V1897" s="10">
        <f t="shared" si="119"/>
        <v>0.48426556486215167</v>
      </c>
    </row>
    <row r="1898" spans="1:22" ht="15.6" x14ac:dyDescent="0.3">
      <c r="A1898" s="3">
        <v>874</v>
      </c>
      <c r="B1898" s="4">
        <v>46280</v>
      </c>
      <c r="C1898" s="5">
        <f>YEAR(SalesDataTable[[#This Row],[Order Date]])</f>
        <v>2026</v>
      </c>
      <c r="D1898" s="6" t="str">
        <f>"Q"&amp;ROUNDUP(MONTH(SalesDataTable[[#This Row],[Order Date]])/3,0)</f>
        <v>Q3</v>
      </c>
      <c r="E1898" s="5">
        <f>MONTH(SalesDataTable[[#This Row],[Order Date]])</f>
        <v>9</v>
      </c>
      <c r="F1898" s="6" t="str">
        <f>TEXT(SalesDataTable[[#This Row],[Order Date]],"MMM")</f>
        <v>Sep</v>
      </c>
      <c r="G1898" s="5" t="s">
        <v>20</v>
      </c>
      <c r="H1898" s="5" t="s">
        <v>70</v>
      </c>
      <c r="I1898" s="5" t="s">
        <v>22</v>
      </c>
      <c r="J1898" s="5" t="s">
        <v>23</v>
      </c>
      <c r="K1898" s="5" t="s">
        <v>29</v>
      </c>
      <c r="L1898" s="5" t="s">
        <v>37</v>
      </c>
      <c r="M1898" s="7">
        <v>2</v>
      </c>
      <c r="N1898" s="8">
        <v>141.91999999999999</v>
      </c>
      <c r="O1898" s="8">
        <f>SalesDataTable[[#This Row],[Units Sold]]*SalesDataTable[[#This Row],[Unit Price]]</f>
        <v>283.83999999999997</v>
      </c>
      <c r="P1898" s="9">
        <v>0</v>
      </c>
      <c r="Q1898" s="21">
        <f>SalesDataTable[[#This Row],[Units Sold]]*SalesDataTable[[#This Row],[Unit Price]]*SalesDataTable[[#This Row],[Discount %]]</f>
        <v>0</v>
      </c>
      <c r="R1898" s="8">
        <v>79.900000000000006</v>
      </c>
      <c r="S1898" s="8">
        <f t="shared" si="116"/>
        <v>283.83999999999997</v>
      </c>
      <c r="T1898" s="8">
        <f t="shared" si="117"/>
        <v>159.80000000000001</v>
      </c>
      <c r="U1898" s="8">
        <f t="shared" si="118"/>
        <v>124.03999999999996</v>
      </c>
      <c r="V1898" s="10">
        <f t="shared" si="119"/>
        <v>0.43700676437429531</v>
      </c>
    </row>
    <row r="1899" spans="1:22" ht="15.6" x14ac:dyDescent="0.3">
      <c r="A1899" s="3">
        <v>937</v>
      </c>
      <c r="B1899" s="4">
        <v>46280</v>
      </c>
      <c r="C1899" s="5">
        <f>YEAR(SalesDataTable[[#This Row],[Order Date]])</f>
        <v>2026</v>
      </c>
      <c r="D1899" s="6" t="str">
        <f>"Q"&amp;ROUNDUP(MONTH(SalesDataTable[[#This Row],[Order Date]])/3,0)</f>
        <v>Q3</v>
      </c>
      <c r="E1899" s="5">
        <f>MONTH(SalesDataTable[[#This Row],[Order Date]])</f>
        <v>9</v>
      </c>
      <c r="F1899" s="6" t="str">
        <f>TEXT(SalesDataTable[[#This Row],[Order Date]],"MMM")</f>
        <v>Sep</v>
      </c>
      <c r="G1899" s="5" t="s">
        <v>40</v>
      </c>
      <c r="H1899" s="5" t="s">
        <v>41</v>
      </c>
      <c r="I1899" s="5" t="s">
        <v>48</v>
      </c>
      <c r="J1899" s="5" t="s">
        <v>36</v>
      </c>
      <c r="K1899" s="5" t="s">
        <v>29</v>
      </c>
      <c r="L1899" s="5" t="s">
        <v>37</v>
      </c>
      <c r="M1899" s="7">
        <v>1</v>
      </c>
      <c r="N1899" s="8">
        <v>146.41</v>
      </c>
      <c r="O1899" s="8">
        <f>SalesDataTable[[#This Row],[Units Sold]]*SalesDataTable[[#This Row],[Unit Price]]</f>
        <v>146.41</v>
      </c>
      <c r="P1899" s="9">
        <v>0.15</v>
      </c>
      <c r="Q1899" s="21">
        <f>SalesDataTable[[#This Row],[Units Sold]]*SalesDataTable[[#This Row],[Unit Price]]*SalesDataTable[[#This Row],[Discount %]]</f>
        <v>21.961499999999997</v>
      </c>
      <c r="R1899" s="8">
        <v>80.87</v>
      </c>
      <c r="S1899" s="8">
        <f t="shared" si="116"/>
        <v>124.4485</v>
      </c>
      <c r="T1899" s="8">
        <f t="shared" si="117"/>
        <v>80.87</v>
      </c>
      <c r="U1899" s="8">
        <f t="shared" si="118"/>
        <v>43.578499999999991</v>
      </c>
      <c r="V1899" s="10">
        <f t="shared" si="119"/>
        <v>0.35017296311325563</v>
      </c>
    </row>
    <row r="1900" spans="1:22" ht="15.6" x14ac:dyDescent="0.3">
      <c r="A1900" s="3">
        <v>1229</v>
      </c>
      <c r="B1900" s="4">
        <v>46280</v>
      </c>
      <c r="C1900" s="5">
        <f>YEAR(SalesDataTable[[#This Row],[Order Date]])</f>
        <v>2026</v>
      </c>
      <c r="D1900" s="6" t="str">
        <f>"Q"&amp;ROUNDUP(MONTH(SalesDataTable[[#This Row],[Order Date]])/3,0)</f>
        <v>Q3</v>
      </c>
      <c r="E1900" s="5">
        <f>MONTH(SalesDataTable[[#This Row],[Order Date]])</f>
        <v>9</v>
      </c>
      <c r="F1900" s="6" t="str">
        <f>TEXT(SalesDataTable[[#This Row],[Order Date]],"MMM")</f>
        <v>Sep</v>
      </c>
      <c r="G1900" s="5" t="s">
        <v>26</v>
      </c>
      <c r="H1900" s="5" t="s">
        <v>27</v>
      </c>
      <c r="I1900" s="5" t="s">
        <v>48</v>
      </c>
      <c r="J1900" s="5" t="s">
        <v>33</v>
      </c>
      <c r="K1900" s="5" t="s">
        <v>24</v>
      </c>
      <c r="L1900" s="5" t="s">
        <v>46</v>
      </c>
      <c r="M1900" s="7">
        <v>5</v>
      </c>
      <c r="N1900" s="8">
        <v>40.17</v>
      </c>
      <c r="O1900" s="8">
        <f>SalesDataTable[[#This Row],[Units Sold]]*SalesDataTable[[#This Row],[Unit Price]]</f>
        <v>200.85000000000002</v>
      </c>
      <c r="P1900" s="9">
        <v>0</v>
      </c>
      <c r="Q1900" s="21">
        <f>SalesDataTable[[#This Row],[Units Sold]]*SalesDataTable[[#This Row],[Unit Price]]*SalesDataTable[[#This Row],[Discount %]]</f>
        <v>0</v>
      </c>
      <c r="R1900" s="8">
        <v>16.27</v>
      </c>
      <c r="S1900" s="8">
        <f t="shared" si="116"/>
        <v>200.85000000000002</v>
      </c>
      <c r="T1900" s="8">
        <f t="shared" si="117"/>
        <v>81.349999999999994</v>
      </c>
      <c r="U1900" s="8">
        <f t="shared" si="118"/>
        <v>119.50000000000003</v>
      </c>
      <c r="V1900" s="10">
        <f t="shared" si="119"/>
        <v>0.59497137167040082</v>
      </c>
    </row>
    <row r="1901" spans="1:22" ht="15.6" x14ac:dyDescent="0.3">
      <c r="A1901" s="3">
        <v>2186</v>
      </c>
      <c r="B1901" s="4">
        <v>46280</v>
      </c>
      <c r="C1901" s="5">
        <f>YEAR(SalesDataTable[[#This Row],[Order Date]])</f>
        <v>2026</v>
      </c>
      <c r="D1901" s="6" t="str">
        <f>"Q"&amp;ROUNDUP(MONTH(SalesDataTable[[#This Row],[Order Date]])/3,0)</f>
        <v>Q3</v>
      </c>
      <c r="E1901" s="5">
        <f>MONTH(SalesDataTable[[#This Row],[Order Date]])</f>
        <v>9</v>
      </c>
      <c r="F1901" s="6" t="str">
        <f>TEXT(SalesDataTable[[#This Row],[Order Date]],"MMM")</f>
        <v>Sep</v>
      </c>
      <c r="G1901" s="5" t="s">
        <v>31</v>
      </c>
      <c r="H1901" s="5" t="s">
        <v>32</v>
      </c>
      <c r="I1901" s="5" t="s">
        <v>22</v>
      </c>
      <c r="J1901" s="5" t="s">
        <v>23</v>
      </c>
      <c r="K1901" s="5" t="s">
        <v>29</v>
      </c>
      <c r="L1901" s="5" t="s">
        <v>30</v>
      </c>
      <c r="M1901" s="7">
        <v>2</v>
      </c>
      <c r="N1901" s="8">
        <v>91.6</v>
      </c>
      <c r="O1901" s="8">
        <f>SalesDataTable[[#This Row],[Units Sold]]*SalesDataTable[[#This Row],[Unit Price]]</f>
        <v>183.2</v>
      </c>
      <c r="P1901" s="9">
        <v>0</v>
      </c>
      <c r="Q1901" s="21">
        <f>SalesDataTable[[#This Row],[Units Sold]]*SalesDataTable[[#This Row],[Unit Price]]*SalesDataTable[[#This Row],[Discount %]]</f>
        <v>0</v>
      </c>
      <c r="R1901" s="8">
        <v>46.54</v>
      </c>
      <c r="S1901" s="8">
        <f t="shared" si="116"/>
        <v>183.2</v>
      </c>
      <c r="T1901" s="8">
        <f t="shared" si="117"/>
        <v>93.08</v>
      </c>
      <c r="U1901" s="8">
        <f t="shared" si="118"/>
        <v>90.11999999999999</v>
      </c>
      <c r="V1901" s="10">
        <f t="shared" si="119"/>
        <v>0.49192139737991264</v>
      </c>
    </row>
    <row r="1902" spans="1:22" ht="15.6" x14ac:dyDescent="0.3">
      <c r="A1902" s="3">
        <v>2922</v>
      </c>
      <c r="B1902" s="4">
        <v>46280</v>
      </c>
      <c r="C1902" s="5">
        <f>YEAR(SalesDataTable[[#This Row],[Order Date]])</f>
        <v>2026</v>
      </c>
      <c r="D1902" s="6" t="str">
        <f>"Q"&amp;ROUNDUP(MONTH(SalesDataTable[[#This Row],[Order Date]])/3,0)</f>
        <v>Q3</v>
      </c>
      <c r="E1902" s="5">
        <f>MONTH(SalesDataTable[[#This Row],[Order Date]])</f>
        <v>9</v>
      </c>
      <c r="F1902" s="6" t="str">
        <f>TEXT(SalesDataTable[[#This Row],[Order Date]],"MMM")</f>
        <v>Sep</v>
      </c>
      <c r="G1902" s="5" t="s">
        <v>31</v>
      </c>
      <c r="H1902" s="5" t="s">
        <v>32</v>
      </c>
      <c r="I1902" s="5" t="s">
        <v>22</v>
      </c>
      <c r="J1902" s="5" t="s">
        <v>33</v>
      </c>
      <c r="K1902" s="5" t="s">
        <v>54</v>
      </c>
      <c r="L1902" s="5" t="s">
        <v>58</v>
      </c>
      <c r="M1902" s="7">
        <v>4</v>
      </c>
      <c r="N1902" s="8">
        <v>121.47</v>
      </c>
      <c r="O1902" s="8">
        <f>SalesDataTable[[#This Row],[Units Sold]]*SalesDataTable[[#This Row],[Unit Price]]</f>
        <v>485.88</v>
      </c>
      <c r="P1902" s="9">
        <v>0.05</v>
      </c>
      <c r="Q1902" s="21">
        <f>SalesDataTable[[#This Row],[Units Sold]]*SalesDataTable[[#This Row],[Unit Price]]*SalesDataTable[[#This Row],[Discount %]]</f>
        <v>24.294</v>
      </c>
      <c r="R1902" s="8">
        <v>67.650000000000006</v>
      </c>
      <c r="S1902" s="8">
        <f t="shared" si="116"/>
        <v>461.58599999999996</v>
      </c>
      <c r="T1902" s="8">
        <f t="shared" si="117"/>
        <v>270.60000000000002</v>
      </c>
      <c r="U1902" s="8">
        <f t="shared" si="118"/>
        <v>190.98599999999993</v>
      </c>
      <c r="V1902" s="10">
        <f t="shared" si="119"/>
        <v>0.41376038268058379</v>
      </c>
    </row>
    <row r="1903" spans="1:22" ht="15.6" x14ac:dyDescent="0.3">
      <c r="A1903" s="3">
        <v>3140</v>
      </c>
      <c r="B1903" s="4">
        <v>46280</v>
      </c>
      <c r="C1903" s="5">
        <f>YEAR(SalesDataTable[[#This Row],[Order Date]])</f>
        <v>2026</v>
      </c>
      <c r="D1903" s="6" t="str">
        <f>"Q"&amp;ROUNDUP(MONTH(SalesDataTable[[#This Row],[Order Date]])/3,0)</f>
        <v>Q3</v>
      </c>
      <c r="E1903" s="5">
        <f>MONTH(SalesDataTable[[#This Row],[Order Date]])</f>
        <v>9</v>
      </c>
      <c r="F1903" s="6" t="str">
        <f>TEXT(SalesDataTable[[#This Row],[Order Date]],"MMM")</f>
        <v>Sep</v>
      </c>
      <c r="G1903" s="5" t="s">
        <v>26</v>
      </c>
      <c r="H1903" s="5" t="s">
        <v>63</v>
      </c>
      <c r="I1903" s="5" t="s">
        <v>48</v>
      </c>
      <c r="J1903" s="5" t="s">
        <v>33</v>
      </c>
      <c r="K1903" s="5" t="s">
        <v>43</v>
      </c>
      <c r="L1903" s="5" t="s">
        <v>71</v>
      </c>
      <c r="M1903" s="7">
        <v>2</v>
      </c>
      <c r="N1903" s="8">
        <v>122.69</v>
      </c>
      <c r="O1903" s="8">
        <f>SalesDataTable[[#This Row],[Units Sold]]*SalesDataTable[[#This Row],[Unit Price]]</f>
        <v>245.38</v>
      </c>
      <c r="P1903" s="9">
        <v>0</v>
      </c>
      <c r="Q1903" s="21">
        <f>SalesDataTable[[#This Row],[Units Sold]]*SalesDataTable[[#This Row],[Unit Price]]*SalesDataTable[[#This Row],[Discount %]]</f>
        <v>0</v>
      </c>
      <c r="R1903" s="8">
        <v>61.4</v>
      </c>
      <c r="S1903" s="8">
        <f t="shared" si="116"/>
        <v>245.38</v>
      </c>
      <c r="T1903" s="8">
        <f t="shared" si="117"/>
        <v>122.8</v>
      </c>
      <c r="U1903" s="8">
        <f t="shared" si="118"/>
        <v>122.58</v>
      </c>
      <c r="V1903" s="10">
        <f t="shared" si="119"/>
        <v>0.49955171570625151</v>
      </c>
    </row>
    <row r="1904" spans="1:22" ht="15.6" x14ac:dyDescent="0.3">
      <c r="A1904" s="3">
        <v>3369</v>
      </c>
      <c r="B1904" s="4">
        <v>46280</v>
      </c>
      <c r="C1904" s="5">
        <f>YEAR(SalesDataTable[[#This Row],[Order Date]])</f>
        <v>2026</v>
      </c>
      <c r="D1904" s="6" t="str">
        <f>"Q"&amp;ROUNDUP(MONTH(SalesDataTable[[#This Row],[Order Date]])/3,0)</f>
        <v>Q3</v>
      </c>
      <c r="E1904" s="5">
        <f>MONTH(SalesDataTable[[#This Row],[Order Date]])</f>
        <v>9</v>
      </c>
      <c r="F1904" s="6" t="str">
        <f>TEXT(SalesDataTable[[#This Row],[Order Date]],"MMM")</f>
        <v>Sep</v>
      </c>
      <c r="G1904" s="5" t="s">
        <v>26</v>
      </c>
      <c r="H1904" s="5" t="s">
        <v>63</v>
      </c>
      <c r="I1904" s="5" t="s">
        <v>48</v>
      </c>
      <c r="J1904" s="5" t="s">
        <v>33</v>
      </c>
      <c r="K1904" s="5" t="s">
        <v>34</v>
      </c>
      <c r="L1904" s="5" t="s">
        <v>52</v>
      </c>
      <c r="M1904" s="7">
        <v>1</v>
      </c>
      <c r="N1904" s="8">
        <v>45.59</v>
      </c>
      <c r="O1904" s="8">
        <f>SalesDataTable[[#This Row],[Units Sold]]*SalesDataTable[[#This Row],[Unit Price]]</f>
        <v>45.59</v>
      </c>
      <c r="P1904" s="9">
        <v>0</v>
      </c>
      <c r="Q1904" s="21">
        <f>SalesDataTable[[#This Row],[Units Sold]]*SalesDataTable[[#This Row],[Unit Price]]*SalesDataTable[[#This Row],[Discount %]]</f>
        <v>0</v>
      </c>
      <c r="R1904" s="8">
        <v>18.28</v>
      </c>
      <c r="S1904" s="8">
        <f t="shared" si="116"/>
        <v>45.59</v>
      </c>
      <c r="T1904" s="8">
        <f t="shared" si="117"/>
        <v>18.28</v>
      </c>
      <c r="U1904" s="8">
        <f t="shared" si="118"/>
        <v>27.310000000000002</v>
      </c>
      <c r="V1904" s="10">
        <f t="shared" si="119"/>
        <v>0.59903487606931349</v>
      </c>
    </row>
    <row r="1905" spans="1:22" ht="15.6" x14ac:dyDescent="0.3">
      <c r="A1905" s="3">
        <v>4865</v>
      </c>
      <c r="B1905" s="4">
        <v>46280</v>
      </c>
      <c r="C1905" s="5">
        <f>YEAR(SalesDataTable[[#This Row],[Order Date]])</f>
        <v>2026</v>
      </c>
      <c r="D1905" s="6" t="str">
        <f>"Q"&amp;ROUNDUP(MONTH(SalesDataTable[[#This Row],[Order Date]])/3,0)</f>
        <v>Q3</v>
      </c>
      <c r="E1905" s="5">
        <f>MONTH(SalesDataTable[[#This Row],[Order Date]])</f>
        <v>9</v>
      </c>
      <c r="F1905" s="6" t="str">
        <f>TEXT(SalesDataTable[[#This Row],[Order Date]],"MMM")</f>
        <v>Sep</v>
      </c>
      <c r="G1905" s="5" t="s">
        <v>40</v>
      </c>
      <c r="H1905" s="5" t="s">
        <v>41</v>
      </c>
      <c r="I1905" s="5" t="s">
        <v>22</v>
      </c>
      <c r="J1905" s="5" t="s">
        <v>23</v>
      </c>
      <c r="K1905" s="5" t="s">
        <v>24</v>
      </c>
      <c r="L1905" s="5" t="s">
        <v>25</v>
      </c>
      <c r="M1905" s="7">
        <v>1</v>
      </c>
      <c r="N1905" s="8">
        <v>83.8</v>
      </c>
      <c r="O1905" s="8">
        <f>SalesDataTable[[#This Row],[Units Sold]]*SalesDataTable[[#This Row],[Unit Price]]</f>
        <v>83.8</v>
      </c>
      <c r="P1905" s="9">
        <v>0</v>
      </c>
      <c r="Q1905" s="21">
        <f>SalesDataTable[[#This Row],[Units Sold]]*SalesDataTable[[#This Row],[Unit Price]]*SalesDataTable[[#This Row],[Discount %]]</f>
        <v>0</v>
      </c>
      <c r="R1905" s="8">
        <v>42.23</v>
      </c>
      <c r="S1905" s="8">
        <f t="shared" si="116"/>
        <v>83.8</v>
      </c>
      <c r="T1905" s="8">
        <f t="shared" si="117"/>
        <v>42.23</v>
      </c>
      <c r="U1905" s="8">
        <f t="shared" si="118"/>
        <v>41.57</v>
      </c>
      <c r="V1905" s="10">
        <f t="shared" si="119"/>
        <v>0.49606205250596663</v>
      </c>
    </row>
    <row r="1906" spans="1:22" ht="15.6" x14ac:dyDescent="0.3">
      <c r="A1906" s="3">
        <v>103</v>
      </c>
      <c r="B1906" s="4">
        <v>46281</v>
      </c>
      <c r="C1906" s="5">
        <f>YEAR(SalesDataTable[[#This Row],[Order Date]])</f>
        <v>2026</v>
      </c>
      <c r="D1906" s="6" t="str">
        <f>"Q"&amp;ROUNDUP(MONTH(SalesDataTable[[#This Row],[Order Date]])/3,0)</f>
        <v>Q3</v>
      </c>
      <c r="E1906" s="5">
        <f>MONTH(SalesDataTable[[#This Row],[Order Date]])</f>
        <v>9</v>
      </c>
      <c r="F1906" s="6" t="str">
        <f>TEXT(SalesDataTable[[#This Row],[Order Date]],"MMM")</f>
        <v>Sep</v>
      </c>
      <c r="G1906" s="5" t="s">
        <v>31</v>
      </c>
      <c r="H1906" s="5" t="s">
        <v>38</v>
      </c>
      <c r="I1906" s="5" t="s">
        <v>22</v>
      </c>
      <c r="J1906" s="5" t="s">
        <v>33</v>
      </c>
      <c r="K1906" s="5" t="s">
        <v>34</v>
      </c>
      <c r="L1906" s="5" t="s">
        <v>64</v>
      </c>
      <c r="M1906" s="7">
        <v>1</v>
      </c>
      <c r="N1906" s="8">
        <v>132.58000000000001</v>
      </c>
      <c r="O1906" s="8">
        <f>SalesDataTable[[#This Row],[Units Sold]]*SalesDataTable[[#This Row],[Unit Price]]</f>
        <v>132.58000000000001</v>
      </c>
      <c r="P1906" s="9">
        <v>0.15</v>
      </c>
      <c r="Q1906" s="21">
        <f>SalesDataTable[[#This Row],[Units Sold]]*SalesDataTable[[#This Row],[Unit Price]]*SalesDataTable[[#This Row],[Discount %]]</f>
        <v>19.887</v>
      </c>
      <c r="R1906" s="8">
        <v>67.62</v>
      </c>
      <c r="S1906" s="8">
        <f t="shared" si="116"/>
        <v>112.69300000000001</v>
      </c>
      <c r="T1906" s="8">
        <f t="shared" si="117"/>
        <v>67.62</v>
      </c>
      <c r="U1906" s="8">
        <f t="shared" si="118"/>
        <v>45.073000000000008</v>
      </c>
      <c r="V1906" s="10">
        <f t="shared" si="119"/>
        <v>0.39996273060438536</v>
      </c>
    </row>
    <row r="1907" spans="1:22" ht="15.6" x14ac:dyDescent="0.3">
      <c r="A1907" s="3">
        <v>4500</v>
      </c>
      <c r="B1907" s="4">
        <v>46281</v>
      </c>
      <c r="C1907" s="5">
        <f>YEAR(SalesDataTable[[#This Row],[Order Date]])</f>
        <v>2026</v>
      </c>
      <c r="D1907" s="6" t="str">
        <f>"Q"&amp;ROUNDUP(MONTH(SalesDataTable[[#This Row],[Order Date]])/3,0)</f>
        <v>Q3</v>
      </c>
      <c r="E1907" s="5">
        <f>MONTH(SalesDataTable[[#This Row],[Order Date]])</f>
        <v>9</v>
      </c>
      <c r="F1907" s="6" t="str">
        <f>TEXT(SalesDataTable[[#This Row],[Order Date]],"MMM")</f>
        <v>Sep</v>
      </c>
      <c r="G1907" s="5" t="s">
        <v>40</v>
      </c>
      <c r="H1907" s="5" t="s">
        <v>53</v>
      </c>
      <c r="I1907" s="5" t="s">
        <v>22</v>
      </c>
      <c r="J1907" s="5" t="s">
        <v>33</v>
      </c>
      <c r="K1907" s="5" t="s">
        <v>43</v>
      </c>
      <c r="L1907" s="5" t="s">
        <v>71</v>
      </c>
      <c r="M1907" s="7">
        <v>2</v>
      </c>
      <c r="N1907" s="8">
        <v>122.12</v>
      </c>
      <c r="O1907" s="8">
        <f>SalesDataTable[[#This Row],[Units Sold]]*SalesDataTable[[#This Row],[Unit Price]]</f>
        <v>244.24</v>
      </c>
      <c r="P1907" s="9">
        <v>0.05</v>
      </c>
      <c r="Q1907" s="21">
        <f>SalesDataTable[[#This Row],[Units Sold]]*SalesDataTable[[#This Row],[Unit Price]]*SalesDataTable[[#This Row],[Discount %]]</f>
        <v>12.212000000000002</v>
      </c>
      <c r="R1907" s="8">
        <v>61.76</v>
      </c>
      <c r="S1907" s="8">
        <f t="shared" si="116"/>
        <v>232.02799999999999</v>
      </c>
      <c r="T1907" s="8">
        <f t="shared" si="117"/>
        <v>123.52</v>
      </c>
      <c r="U1907" s="8">
        <f t="shared" si="118"/>
        <v>108.508</v>
      </c>
      <c r="V1907" s="10">
        <f t="shared" si="119"/>
        <v>0.46765045597945076</v>
      </c>
    </row>
    <row r="1908" spans="1:22" ht="15.6" x14ac:dyDescent="0.3">
      <c r="A1908" s="3">
        <v>5093</v>
      </c>
      <c r="B1908" s="4">
        <v>46281</v>
      </c>
      <c r="C1908" s="5">
        <f>YEAR(SalesDataTable[[#This Row],[Order Date]])</f>
        <v>2026</v>
      </c>
      <c r="D1908" s="6" t="str">
        <f>"Q"&amp;ROUNDUP(MONTH(SalesDataTable[[#This Row],[Order Date]])/3,0)</f>
        <v>Q3</v>
      </c>
      <c r="E1908" s="5">
        <f>MONTH(SalesDataTable[[#This Row],[Order Date]])</f>
        <v>9</v>
      </c>
      <c r="F1908" s="6" t="str">
        <f>TEXT(SalesDataTable[[#This Row],[Order Date]],"MMM")</f>
        <v>Sep</v>
      </c>
      <c r="G1908" s="5" t="s">
        <v>20</v>
      </c>
      <c r="H1908" s="5" t="s">
        <v>21</v>
      </c>
      <c r="I1908" s="5" t="s">
        <v>28</v>
      </c>
      <c r="J1908" s="5" t="s">
        <v>36</v>
      </c>
      <c r="K1908" s="5" t="s">
        <v>29</v>
      </c>
      <c r="L1908" s="5" t="s">
        <v>37</v>
      </c>
      <c r="M1908" s="7">
        <v>3</v>
      </c>
      <c r="N1908" s="8">
        <v>140.47</v>
      </c>
      <c r="O1908" s="8">
        <f>SalesDataTable[[#This Row],[Units Sold]]*SalesDataTable[[#This Row],[Unit Price]]</f>
        <v>421.40999999999997</v>
      </c>
      <c r="P1908" s="9">
        <v>0.15</v>
      </c>
      <c r="Q1908" s="21">
        <f>SalesDataTable[[#This Row],[Units Sold]]*SalesDataTable[[#This Row],[Unit Price]]*SalesDataTable[[#This Row],[Discount %]]</f>
        <v>63.211499999999994</v>
      </c>
      <c r="R1908" s="8">
        <v>81.739999999999995</v>
      </c>
      <c r="S1908" s="8">
        <f t="shared" si="116"/>
        <v>358.19849999999997</v>
      </c>
      <c r="T1908" s="8">
        <f t="shared" si="117"/>
        <v>245.21999999999997</v>
      </c>
      <c r="U1908" s="8">
        <f t="shared" si="118"/>
        <v>112.9785</v>
      </c>
      <c r="V1908" s="10">
        <f t="shared" si="119"/>
        <v>0.31540751845694498</v>
      </c>
    </row>
    <row r="1909" spans="1:22" ht="15.6" x14ac:dyDescent="0.3">
      <c r="A1909" s="3">
        <v>5147</v>
      </c>
      <c r="B1909" s="4">
        <v>46281</v>
      </c>
      <c r="C1909" s="5">
        <f>YEAR(SalesDataTable[[#This Row],[Order Date]])</f>
        <v>2026</v>
      </c>
      <c r="D1909" s="6" t="str">
        <f>"Q"&amp;ROUNDUP(MONTH(SalesDataTable[[#This Row],[Order Date]])/3,0)</f>
        <v>Q3</v>
      </c>
      <c r="E1909" s="5">
        <f>MONTH(SalesDataTable[[#This Row],[Order Date]])</f>
        <v>9</v>
      </c>
      <c r="F1909" s="6" t="str">
        <f>TEXT(SalesDataTable[[#This Row],[Order Date]],"MMM")</f>
        <v>Sep</v>
      </c>
      <c r="G1909" s="5" t="s">
        <v>40</v>
      </c>
      <c r="H1909" s="5" t="s">
        <v>67</v>
      </c>
      <c r="I1909" s="5" t="s">
        <v>22</v>
      </c>
      <c r="J1909" s="5" t="s">
        <v>33</v>
      </c>
      <c r="K1909" s="5" t="s">
        <v>29</v>
      </c>
      <c r="L1909" s="5" t="s">
        <v>37</v>
      </c>
      <c r="M1909" s="7">
        <v>2</v>
      </c>
      <c r="N1909" s="8">
        <v>145.35</v>
      </c>
      <c r="O1909" s="8">
        <f>SalesDataTable[[#This Row],[Units Sold]]*SalesDataTable[[#This Row],[Unit Price]]</f>
        <v>290.7</v>
      </c>
      <c r="P1909" s="9">
        <v>0.05</v>
      </c>
      <c r="Q1909" s="21">
        <f>SalesDataTable[[#This Row],[Units Sold]]*SalesDataTable[[#This Row],[Unit Price]]*SalesDataTable[[#This Row],[Discount %]]</f>
        <v>14.535</v>
      </c>
      <c r="R1909" s="8">
        <v>78.39</v>
      </c>
      <c r="S1909" s="8">
        <f t="shared" si="116"/>
        <v>276.16499999999996</v>
      </c>
      <c r="T1909" s="8">
        <f t="shared" si="117"/>
        <v>156.78</v>
      </c>
      <c r="U1909" s="8">
        <f t="shared" si="118"/>
        <v>119.38499999999996</v>
      </c>
      <c r="V1909" s="10">
        <f t="shared" si="119"/>
        <v>0.4322959100537721</v>
      </c>
    </row>
    <row r="1910" spans="1:22" ht="15.6" x14ac:dyDescent="0.3">
      <c r="A1910" s="3">
        <v>365</v>
      </c>
      <c r="B1910" s="4">
        <v>46282</v>
      </c>
      <c r="C1910" s="5">
        <f>YEAR(SalesDataTable[[#This Row],[Order Date]])</f>
        <v>2026</v>
      </c>
      <c r="D1910" s="6" t="str">
        <f>"Q"&amp;ROUNDUP(MONTH(SalesDataTable[[#This Row],[Order Date]])/3,0)</f>
        <v>Q3</v>
      </c>
      <c r="E1910" s="5">
        <f>MONTH(SalesDataTable[[#This Row],[Order Date]])</f>
        <v>9</v>
      </c>
      <c r="F1910" s="6" t="str">
        <f>TEXT(SalesDataTable[[#This Row],[Order Date]],"MMM")</f>
        <v>Sep</v>
      </c>
      <c r="G1910" s="5" t="s">
        <v>40</v>
      </c>
      <c r="H1910" s="5" t="s">
        <v>53</v>
      </c>
      <c r="I1910" s="5" t="s">
        <v>48</v>
      </c>
      <c r="J1910" s="5" t="s">
        <v>23</v>
      </c>
      <c r="K1910" s="5" t="s">
        <v>43</v>
      </c>
      <c r="L1910" s="5" t="s">
        <v>71</v>
      </c>
      <c r="M1910" s="7">
        <v>2</v>
      </c>
      <c r="N1910" s="8">
        <v>121.25</v>
      </c>
      <c r="O1910" s="8">
        <f>SalesDataTable[[#This Row],[Units Sold]]*SalesDataTable[[#This Row],[Unit Price]]</f>
        <v>242.5</v>
      </c>
      <c r="P1910" s="9">
        <v>0</v>
      </c>
      <c r="Q1910" s="21">
        <f>SalesDataTable[[#This Row],[Units Sold]]*SalesDataTable[[#This Row],[Unit Price]]*SalesDataTable[[#This Row],[Discount %]]</f>
        <v>0</v>
      </c>
      <c r="R1910" s="8">
        <v>61.5</v>
      </c>
      <c r="S1910" s="8">
        <f t="shared" si="116"/>
        <v>242.5</v>
      </c>
      <c r="T1910" s="8">
        <f t="shared" si="117"/>
        <v>123</v>
      </c>
      <c r="U1910" s="8">
        <f t="shared" si="118"/>
        <v>119.5</v>
      </c>
      <c r="V1910" s="10">
        <f t="shared" si="119"/>
        <v>0.4927835051546392</v>
      </c>
    </row>
    <row r="1911" spans="1:22" ht="15.6" x14ac:dyDescent="0.3">
      <c r="A1911" s="3">
        <v>494</v>
      </c>
      <c r="B1911" s="4">
        <v>46282</v>
      </c>
      <c r="C1911" s="5">
        <f>YEAR(SalesDataTable[[#This Row],[Order Date]])</f>
        <v>2026</v>
      </c>
      <c r="D1911" s="6" t="str">
        <f>"Q"&amp;ROUNDUP(MONTH(SalesDataTable[[#This Row],[Order Date]])/3,0)</f>
        <v>Q3</v>
      </c>
      <c r="E1911" s="5">
        <f>MONTH(SalesDataTable[[#This Row],[Order Date]])</f>
        <v>9</v>
      </c>
      <c r="F1911" s="6" t="str">
        <f>TEXT(SalesDataTable[[#This Row],[Order Date]],"MMM")</f>
        <v>Sep</v>
      </c>
      <c r="G1911" s="5" t="s">
        <v>40</v>
      </c>
      <c r="H1911" s="5" t="s">
        <v>41</v>
      </c>
      <c r="I1911" s="5" t="s">
        <v>22</v>
      </c>
      <c r="J1911" s="5" t="s">
        <v>33</v>
      </c>
      <c r="K1911" s="5" t="s">
        <v>34</v>
      </c>
      <c r="L1911" s="5" t="s">
        <v>35</v>
      </c>
      <c r="M1911" s="7">
        <v>1</v>
      </c>
      <c r="N1911" s="8">
        <v>35.94</v>
      </c>
      <c r="O1911" s="8">
        <f>SalesDataTable[[#This Row],[Units Sold]]*SalesDataTable[[#This Row],[Unit Price]]</f>
        <v>35.94</v>
      </c>
      <c r="P1911" s="9">
        <v>0.1</v>
      </c>
      <c r="Q1911" s="21">
        <f>SalesDataTable[[#This Row],[Units Sold]]*SalesDataTable[[#This Row],[Unit Price]]*SalesDataTable[[#This Row],[Discount %]]</f>
        <v>3.5939999999999999</v>
      </c>
      <c r="R1911" s="8">
        <v>13.19</v>
      </c>
      <c r="S1911" s="8">
        <f t="shared" si="116"/>
        <v>32.345999999999997</v>
      </c>
      <c r="T1911" s="8">
        <f t="shared" si="117"/>
        <v>13.19</v>
      </c>
      <c r="U1911" s="8">
        <f t="shared" si="118"/>
        <v>19.155999999999999</v>
      </c>
      <c r="V1911" s="10">
        <f t="shared" si="119"/>
        <v>0.59222160390774747</v>
      </c>
    </row>
    <row r="1912" spans="1:22" ht="15.6" x14ac:dyDescent="0.3">
      <c r="A1912" s="3">
        <v>665</v>
      </c>
      <c r="B1912" s="4">
        <v>46282</v>
      </c>
      <c r="C1912" s="5">
        <f>YEAR(SalesDataTable[[#This Row],[Order Date]])</f>
        <v>2026</v>
      </c>
      <c r="D1912" s="6" t="str">
        <f>"Q"&amp;ROUNDUP(MONTH(SalesDataTable[[#This Row],[Order Date]])/3,0)</f>
        <v>Q3</v>
      </c>
      <c r="E1912" s="5">
        <f>MONTH(SalesDataTable[[#This Row],[Order Date]])</f>
        <v>9</v>
      </c>
      <c r="F1912" s="6" t="str">
        <f>TEXT(SalesDataTable[[#This Row],[Order Date]],"MMM")</f>
        <v>Sep</v>
      </c>
      <c r="G1912" s="5" t="s">
        <v>26</v>
      </c>
      <c r="H1912" s="5" t="s">
        <v>69</v>
      </c>
      <c r="I1912" s="5" t="s">
        <v>22</v>
      </c>
      <c r="J1912" s="5" t="s">
        <v>33</v>
      </c>
      <c r="K1912" s="5" t="s">
        <v>24</v>
      </c>
      <c r="L1912" s="5" t="s">
        <v>50</v>
      </c>
      <c r="M1912" s="7">
        <v>1</v>
      </c>
      <c r="N1912" s="8">
        <v>101.18</v>
      </c>
      <c r="O1912" s="8">
        <f>SalesDataTable[[#This Row],[Units Sold]]*SalesDataTable[[#This Row],[Unit Price]]</f>
        <v>101.18</v>
      </c>
      <c r="P1912" s="9">
        <v>0.1</v>
      </c>
      <c r="Q1912" s="21">
        <f>SalesDataTable[[#This Row],[Units Sold]]*SalesDataTable[[#This Row],[Unit Price]]*SalesDataTable[[#This Row],[Discount %]]</f>
        <v>10.118000000000002</v>
      </c>
      <c r="R1912" s="8">
        <v>49.38</v>
      </c>
      <c r="S1912" s="8">
        <f t="shared" si="116"/>
        <v>91.062000000000012</v>
      </c>
      <c r="T1912" s="8">
        <f t="shared" si="117"/>
        <v>49.38</v>
      </c>
      <c r="U1912" s="8">
        <f t="shared" si="118"/>
        <v>41.682000000000009</v>
      </c>
      <c r="V1912" s="10">
        <f t="shared" si="119"/>
        <v>0.45773209461685449</v>
      </c>
    </row>
    <row r="1913" spans="1:22" ht="15.6" x14ac:dyDescent="0.3">
      <c r="A1913" s="3">
        <v>2067</v>
      </c>
      <c r="B1913" s="4">
        <v>46282</v>
      </c>
      <c r="C1913" s="5">
        <f>YEAR(SalesDataTable[[#This Row],[Order Date]])</f>
        <v>2026</v>
      </c>
      <c r="D1913" s="6" t="str">
        <f>"Q"&amp;ROUNDUP(MONTH(SalesDataTable[[#This Row],[Order Date]])/3,0)</f>
        <v>Q3</v>
      </c>
      <c r="E1913" s="5">
        <f>MONTH(SalesDataTable[[#This Row],[Order Date]])</f>
        <v>9</v>
      </c>
      <c r="F1913" s="6" t="str">
        <f>TEXT(SalesDataTable[[#This Row],[Order Date]],"MMM")</f>
        <v>Sep</v>
      </c>
      <c r="G1913" s="5" t="s">
        <v>40</v>
      </c>
      <c r="H1913" s="5" t="s">
        <v>51</v>
      </c>
      <c r="I1913" s="5" t="s">
        <v>39</v>
      </c>
      <c r="J1913" s="5" t="s">
        <v>33</v>
      </c>
      <c r="K1913" s="5" t="s">
        <v>24</v>
      </c>
      <c r="L1913" s="5" t="s">
        <v>25</v>
      </c>
      <c r="M1913" s="7">
        <v>2</v>
      </c>
      <c r="N1913" s="8">
        <v>82.47</v>
      </c>
      <c r="O1913" s="8">
        <f>SalesDataTable[[#This Row],[Units Sold]]*SalesDataTable[[#This Row],[Unit Price]]</f>
        <v>164.94</v>
      </c>
      <c r="P1913" s="9">
        <v>0</v>
      </c>
      <c r="Q1913" s="21">
        <f>SalesDataTable[[#This Row],[Units Sold]]*SalesDataTable[[#This Row],[Unit Price]]*SalesDataTable[[#This Row],[Discount %]]</f>
        <v>0</v>
      </c>
      <c r="R1913" s="8">
        <v>42.49</v>
      </c>
      <c r="S1913" s="8">
        <f t="shared" si="116"/>
        <v>164.94</v>
      </c>
      <c r="T1913" s="8">
        <f t="shared" si="117"/>
        <v>84.98</v>
      </c>
      <c r="U1913" s="8">
        <f t="shared" si="118"/>
        <v>79.959999999999994</v>
      </c>
      <c r="V1913" s="10">
        <f t="shared" si="119"/>
        <v>0.48478234509518608</v>
      </c>
    </row>
    <row r="1914" spans="1:22" ht="15.6" x14ac:dyDescent="0.3">
      <c r="A1914" s="3">
        <v>2648</v>
      </c>
      <c r="B1914" s="4">
        <v>46282</v>
      </c>
      <c r="C1914" s="5">
        <f>YEAR(SalesDataTable[[#This Row],[Order Date]])</f>
        <v>2026</v>
      </c>
      <c r="D1914" s="6" t="str">
        <f>"Q"&amp;ROUNDUP(MONTH(SalesDataTable[[#This Row],[Order Date]])/3,0)</f>
        <v>Q3</v>
      </c>
      <c r="E1914" s="5">
        <f>MONTH(SalesDataTable[[#This Row],[Order Date]])</f>
        <v>9</v>
      </c>
      <c r="F1914" s="6" t="str">
        <f>TEXT(SalesDataTable[[#This Row],[Order Date]],"MMM")</f>
        <v>Sep</v>
      </c>
      <c r="G1914" s="5" t="s">
        <v>31</v>
      </c>
      <c r="H1914" s="5" t="s">
        <v>72</v>
      </c>
      <c r="I1914" s="5" t="s">
        <v>48</v>
      </c>
      <c r="J1914" s="5" t="s">
        <v>33</v>
      </c>
      <c r="K1914" s="5" t="s">
        <v>54</v>
      </c>
      <c r="L1914" s="5" t="s">
        <v>65</v>
      </c>
      <c r="M1914" s="7">
        <v>1</v>
      </c>
      <c r="N1914" s="8">
        <v>50.47</v>
      </c>
      <c r="O1914" s="8">
        <f>SalesDataTable[[#This Row],[Units Sold]]*SalesDataTable[[#This Row],[Unit Price]]</f>
        <v>50.47</v>
      </c>
      <c r="P1914" s="9">
        <v>0.05</v>
      </c>
      <c r="Q1914" s="21">
        <f>SalesDataTable[[#This Row],[Units Sold]]*SalesDataTable[[#This Row],[Unit Price]]*SalesDataTable[[#This Row],[Discount %]]</f>
        <v>2.5235000000000003</v>
      </c>
      <c r="R1914" s="8">
        <v>22.27</v>
      </c>
      <c r="S1914" s="8">
        <f t="shared" si="116"/>
        <v>47.946499999999993</v>
      </c>
      <c r="T1914" s="8">
        <f t="shared" si="117"/>
        <v>22.27</v>
      </c>
      <c r="U1914" s="8">
        <f t="shared" si="118"/>
        <v>25.676499999999994</v>
      </c>
      <c r="V1914" s="10">
        <f t="shared" si="119"/>
        <v>0.53552396942425406</v>
      </c>
    </row>
    <row r="1915" spans="1:22" ht="15.6" x14ac:dyDescent="0.3">
      <c r="A1915" s="3">
        <v>3074</v>
      </c>
      <c r="B1915" s="4">
        <v>46282</v>
      </c>
      <c r="C1915" s="5">
        <f>YEAR(SalesDataTable[[#This Row],[Order Date]])</f>
        <v>2026</v>
      </c>
      <c r="D1915" s="6" t="str">
        <f>"Q"&amp;ROUNDUP(MONTH(SalesDataTable[[#This Row],[Order Date]])/3,0)</f>
        <v>Q3</v>
      </c>
      <c r="E1915" s="5">
        <f>MONTH(SalesDataTable[[#This Row],[Order Date]])</f>
        <v>9</v>
      </c>
      <c r="F1915" s="6" t="str">
        <f>TEXT(SalesDataTable[[#This Row],[Order Date]],"MMM")</f>
        <v>Sep</v>
      </c>
      <c r="G1915" s="5" t="s">
        <v>40</v>
      </c>
      <c r="H1915" s="5" t="s">
        <v>53</v>
      </c>
      <c r="I1915" s="5" t="s">
        <v>28</v>
      </c>
      <c r="J1915" s="5" t="s">
        <v>36</v>
      </c>
      <c r="K1915" s="5" t="s">
        <v>43</v>
      </c>
      <c r="L1915" s="5" t="s">
        <v>60</v>
      </c>
      <c r="M1915" s="7">
        <v>5</v>
      </c>
      <c r="N1915" s="8">
        <v>82.63</v>
      </c>
      <c r="O1915" s="8">
        <f>SalesDataTable[[#This Row],[Units Sold]]*SalesDataTable[[#This Row],[Unit Price]]</f>
        <v>413.15</v>
      </c>
      <c r="P1915" s="9">
        <v>0.15</v>
      </c>
      <c r="Q1915" s="21">
        <f>SalesDataTable[[#This Row],[Units Sold]]*SalesDataTable[[#This Row],[Unit Price]]*SalesDataTable[[#This Row],[Discount %]]</f>
        <v>61.972499999999997</v>
      </c>
      <c r="R1915" s="8">
        <v>38.630000000000003</v>
      </c>
      <c r="S1915" s="8">
        <f t="shared" si="116"/>
        <v>351.17749999999995</v>
      </c>
      <c r="T1915" s="8">
        <f t="shared" si="117"/>
        <v>193.15</v>
      </c>
      <c r="U1915" s="8">
        <f t="shared" si="118"/>
        <v>158.02749999999995</v>
      </c>
      <c r="V1915" s="10">
        <f t="shared" si="119"/>
        <v>0.44999323703824978</v>
      </c>
    </row>
    <row r="1916" spans="1:22" ht="15.6" x14ac:dyDescent="0.3">
      <c r="A1916" s="3">
        <v>259</v>
      </c>
      <c r="B1916" s="4">
        <v>46283</v>
      </c>
      <c r="C1916" s="5">
        <f>YEAR(SalesDataTable[[#This Row],[Order Date]])</f>
        <v>2026</v>
      </c>
      <c r="D1916" s="6" t="str">
        <f>"Q"&amp;ROUNDUP(MONTH(SalesDataTable[[#This Row],[Order Date]])/3,0)</f>
        <v>Q3</v>
      </c>
      <c r="E1916" s="5">
        <f>MONTH(SalesDataTable[[#This Row],[Order Date]])</f>
        <v>9</v>
      </c>
      <c r="F1916" s="6" t="str">
        <f>TEXT(SalesDataTable[[#This Row],[Order Date]],"MMM")</f>
        <v>Sep</v>
      </c>
      <c r="G1916" s="5" t="s">
        <v>40</v>
      </c>
      <c r="H1916" s="5" t="s">
        <v>53</v>
      </c>
      <c r="I1916" s="5" t="s">
        <v>39</v>
      </c>
      <c r="J1916" s="5" t="s">
        <v>36</v>
      </c>
      <c r="K1916" s="5" t="s">
        <v>34</v>
      </c>
      <c r="L1916" s="5" t="s">
        <v>68</v>
      </c>
      <c r="M1916" s="7">
        <v>4</v>
      </c>
      <c r="N1916" s="8">
        <v>168.48</v>
      </c>
      <c r="O1916" s="8">
        <f>SalesDataTable[[#This Row],[Units Sold]]*SalesDataTable[[#This Row],[Unit Price]]</f>
        <v>673.92</v>
      </c>
      <c r="P1916" s="9">
        <v>0.1</v>
      </c>
      <c r="Q1916" s="21">
        <f>SalesDataTable[[#This Row],[Units Sold]]*SalesDataTable[[#This Row],[Unit Price]]*SalesDataTable[[#This Row],[Discount %]]</f>
        <v>67.391999999999996</v>
      </c>
      <c r="R1916" s="8">
        <v>89.85</v>
      </c>
      <c r="S1916" s="8">
        <f t="shared" si="116"/>
        <v>606.52800000000002</v>
      </c>
      <c r="T1916" s="8">
        <f t="shared" si="117"/>
        <v>359.4</v>
      </c>
      <c r="U1916" s="8">
        <f t="shared" si="118"/>
        <v>247.12800000000004</v>
      </c>
      <c r="V1916" s="10">
        <f t="shared" si="119"/>
        <v>0.4074469768914214</v>
      </c>
    </row>
    <row r="1917" spans="1:22" ht="15.6" x14ac:dyDescent="0.3">
      <c r="A1917" s="3">
        <v>997</v>
      </c>
      <c r="B1917" s="4">
        <v>46283</v>
      </c>
      <c r="C1917" s="5">
        <f>YEAR(SalesDataTable[[#This Row],[Order Date]])</f>
        <v>2026</v>
      </c>
      <c r="D1917" s="6" t="str">
        <f>"Q"&amp;ROUNDUP(MONTH(SalesDataTable[[#This Row],[Order Date]])/3,0)</f>
        <v>Q3</v>
      </c>
      <c r="E1917" s="5">
        <f>MONTH(SalesDataTable[[#This Row],[Order Date]])</f>
        <v>9</v>
      </c>
      <c r="F1917" s="6" t="str">
        <f>TEXT(SalesDataTable[[#This Row],[Order Date]],"MMM")</f>
        <v>Sep</v>
      </c>
      <c r="G1917" s="5" t="s">
        <v>26</v>
      </c>
      <c r="H1917" s="5" t="s">
        <v>61</v>
      </c>
      <c r="I1917" s="5" t="s">
        <v>48</v>
      </c>
      <c r="J1917" s="5" t="s">
        <v>23</v>
      </c>
      <c r="K1917" s="5" t="s">
        <v>43</v>
      </c>
      <c r="L1917" s="5" t="s">
        <v>71</v>
      </c>
      <c r="M1917" s="7">
        <v>2</v>
      </c>
      <c r="N1917" s="8">
        <v>121.82</v>
      </c>
      <c r="O1917" s="8">
        <f>SalesDataTable[[#This Row],[Units Sold]]*SalesDataTable[[#This Row],[Unit Price]]</f>
        <v>243.64</v>
      </c>
      <c r="P1917" s="9">
        <v>0</v>
      </c>
      <c r="Q1917" s="21">
        <f>SalesDataTable[[#This Row],[Units Sold]]*SalesDataTable[[#This Row],[Unit Price]]*SalesDataTable[[#This Row],[Discount %]]</f>
        <v>0</v>
      </c>
      <c r="R1917" s="8">
        <v>61.92</v>
      </c>
      <c r="S1917" s="8">
        <f t="shared" si="116"/>
        <v>243.64</v>
      </c>
      <c r="T1917" s="8">
        <f t="shared" si="117"/>
        <v>123.84</v>
      </c>
      <c r="U1917" s="8">
        <f t="shared" si="118"/>
        <v>119.79999999999998</v>
      </c>
      <c r="V1917" s="10">
        <f t="shared" si="119"/>
        <v>0.49170907896897059</v>
      </c>
    </row>
    <row r="1918" spans="1:22" ht="15.6" x14ac:dyDescent="0.3">
      <c r="A1918" s="3">
        <v>2102</v>
      </c>
      <c r="B1918" s="4">
        <v>46283</v>
      </c>
      <c r="C1918" s="5">
        <f>YEAR(SalesDataTable[[#This Row],[Order Date]])</f>
        <v>2026</v>
      </c>
      <c r="D1918" s="6" t="str">
        <f>"Q"&amp;ROUNDUP(MONTH(SalesDataTable[[#This Row],[Order Date]])/3,0)</f>
        <v>Q3</v>
      </c>
      <c r="E1918" s="5">
        <f>MONTH(SalesDataTable[[#This Row],[Order Date]])</f>
        <v>9</v>
      </c>
      <c r="F1918" s="6" t="str">
        <f>TEXT(SalesDataTable[[#This Row],[Order Date]],"MMM")</f>
        <v>Sep</v>
      </c>
      <c r="G1918" s="5" t="s">
        <v>20</v>
      </c>
      <c r="H1918" s="5" t="s">
        <v>70</v>
      </c>
      <c r="I1918" s="5" t="s">
        <v>39</v>
      </c>
      <c r="J1918" s="5" t="s">
        <v>23</v>
      </c>
      <c r="K1918" s="5" t="s">
        <v>24</v>
      </c>
      <c r="L1918" s="5" t="s">
        <v>42</v>
      </c>
      <c r="M1918" s="7">
        <v>1</v>
      </c>
      <c r="N1918" s="8">
        <v>50.02</v>
      </c>
      <c r="O1918" s="8">
        <f>SalesDataTable[[#This Row],[Units Sold]]*SalesDataTable[[#This Row],[Unit Price]]</f>
        <v>50.02</v>
      </c>
      <c r="P1918" s="9">
        <v>0.1</v>
      </c>
      <c r="Q1918" s="21">
        <f>SalesDataTable[[#This Row],[Units Sold]]*SalesDataTable[[#This Row],[Unit Price]]*SalesDataTable[[#This Row],[Discount %]]</f>
        <v>5.0020000000000007</v>
      </c>
      <c r="R1918" s="8">
        <v>22.47</v>
      </c>
      <c r="S1918" s="8">
        <f t="shared" si="116"/>
        <v>45.018000000000001</v>
      </c>
      <c r="T1918" s="8">
        <f t="shared" si="117"/>
        <v>22.47</v>
      </c>
      <c r="U1918" s="8">
        <f t="shared" si="118"/>
        <v>22.548000000000002</v>
      </c>
      <c r="V1918" s="10">
        <f t="shared" si="119"/>
        <v>0.50086632013861121</v>
      </c>
    </row>
    <row r="1919" spans="1:22" ht="15.6" x14ac:dyDescent="0.3">
      <c r="A1919" s="3">
        <v>2452</v>
      </c>
      <c r="B1919" s="4">
        <v>46283</v>
      </c>
      <c r="C1919" s="5">
        <f>YEAR(SalesDataTable[[#This Row],[Order Date]])</f>
        <v>2026</v>
      </c>
      <c r="D1919" s="6" t="str">
        <f>"Q"&amp;ROUNDUP(MONTH(SalesDataTable[[#This Row],[Order Date]])/3,0)</f>
        <v>Q3</v>
      </c>
      <c r="E1919" s="5">
        <f>MONTH(SalesDataTable[[#This Row],[Order Date]])</f>
        <v>9</v>
      </c>
      <c r="F1919" s="6" t="str">
        <f>TEXT(SalesDataTable[[#This Row],[Order Date]],"MMM")</f>
        <v>Sep</v>
      </c>
      <c r="G1919" s="5" t="s">
        <v>31</v>
      </c>
      <c r="H1919" s="5" t="s">
        <v>45</v>
      </c>
      <c r="I1919" s="5" t="s">
        <v>22</v>
      </c>
      <c r="J1919" s="5" t="s">
        <v>33</v>
      </c>
      <c r="K1919" s="5" t="s">
        <v>54</v>
      </c>
      <c r="L1919" s="5" t="s">
        <v>65</v>
      </c>
      <c r="M1919" s="7">
        <v>1</v>
      </c>
      <c r="N1919" s="8">
        <v>50.17</v>
      </c>
      <c r="O1919" s="8">
        <f>SalesDataTable[[#This Row],[Units Sold]]*SalesDataTable[[#This Row],[Unit Price]]</f>
        <v>50.17</v>
      </c>
      <c r="P1919" s="9">
        <v>0.1</v>
      </c>
      <c r="Q1919" s="21">
        <f>SalesDataTable[[#This Row],[Units Sold]]*SalesDataTable[[#This Row],[Unit Price]]*SalesDataTable[[#This Row],[Discount %]]</f>
        <v>5.0170000000000003</v>
      </c>
      <c r="R1919" s="8">
        <v>21.99</v>
      </c>
      <c r="S1919" s="8">
        <f t="shared" si="116"/>
        <v>45.153000000000006</v>
      </c>
      <c r="T1919" s="8">
        <f t="shared" si="117"/>
        <v>21.99</v>
      </c>
      <c r="U1919" s="8">
        <f t="shared" si="118"/>
        <v>23.163000000000007</v>
      </c>
      <c r="V1919" s="10">
        <f t="shared" si="119"/>
        <v>0.51298917015480705</v>
      </c>
    </row>
    <row r="1920" spans="1:22" ht="15.6" x14ac:dyDescent="0.3">
      <c r="A1920" s="3">
        <v>2761</v>
      </c>
      <c r="B1920" s="4">
        <v>46283</v>
      </c>
      <c r="C1920" s="5">
        <f>YEAR(SalesDataTable[[#This Row],[Order Date]])</f>
        <v>2026</v>
      </c>
      <c r="D1920" s="6" t="str">
        <f>"Q"&amp;ROUNDUP(MONTH(SalesDataTable[[#This Row],[Order Date]])/3,0)</f>
        <v>Q3</v>
      </c>
      <c r="E1920" s="5">
        <f>MONTH(SalesDataTable[[#This Row],[Order Date]])</f>
        <v>9</v>
      </c>
      <c r="F1920" s="6" t="str">
        <f>TEXT(SalesDataTable[[#This Row],[Order Date]],"MMM")</f>
        <v>Sep</v>
      </c>
      <c r="G1920" s="5" t="s">
        <v>20</v>
      </c>
      <c r="H1920" s="5" t="s">
        <v>70</v>
      </c>
      <c r="I1920" s="5" t="s">
        <v>28</v>
      </c>
      <c r="J1920" s="5" t="s">
        <v>36</v>
      </c>
      <c r="K1920" s="5" t="s">
        <v>43</v>
      </c>
      <c r="L1920" s="5" t="s">
        <v>71</v>
      </c>
      <c r="M1920" s="7">
        <v>5</v>
      </c>
      <c r="N1920" s="8">
        <v>124.51</v>
      </c>
      <c r="O1920" s="8">
        <f>SalesDataTable[[#This Row],[Units Sold]]*SalesDataTable[[#This Row],[Unit Price]]</f>
        <v>622.55000000000007</v>
      </c>
      <c r="P1920" s="9">
        <v>0.1</v>
      </c>
      <c r="Q1920" s="21">
        <f>SalesDataTable[[#This Row],[Units Sold]]*SalesDataTable[[#This Row],[Unit Price]]*SalesDataTable[[#This Row],[Discount %]]</f>
        <v>62.25500000000001</v>
      </c>
      <c r="R1920" s="8">
        <v>60.29</v>
      </c>
      <c r="S1920" s="8">
        <f t="shared" si="116"/>
        <v>560.29500000000007</v>
      </c>
      <c r="T1920" s="8">
        <f t="shared" si="117"/>
        <v>301.45</v>
      </c>
      <c r="U1920" s="8">
        <f t="shared" si="118"/>
        <v>258.84500000000008</v>
      </c>
      <c r="V1920" s="10">
        <f t="shared" si="119"/>
        <v>0.46197984990049895</v>
      </c>
    </row>
    <row r="1921" spans="1:22" ht="15.6" x14ac:dyDescent="0.3">
      <c r="A1921" s="3">
        <v>3993</v>
      </c>
      <c r="B1921" s="4">
        <v>46283</v>
      </c>
      <c r="C1921" s="5">
        <f>YEAR(SalesDataTable[[#This Row],[Order Date]])</f>
        <v>2026</v>
      </c>
      <c r="D1921" s="6" t="str">
        <f>"Q"&amp;ROUNDUP(MONTH(SalesDataTable[[#This Row],[Order Date]])/3,0)</f>
        <v>Q3</v>
      </c>
      <c r="E1921" s="5">
        <f>MONTH(SalesDataTable[[#This Row],[Order Date]])</f>
        <v>9</v>
      </c>
      <c r="F1921" s="6" t="str">
        <f>TEXT(SalesDataTable[[#This Row],[Order Date]],"MMM")</f>
        <v>Sep</v>
      </c>
      <c r="G1921" s="5" t="s">
        <v>26</v>
      </c>
      <c r="H1921" s="5" t="s">
        <v>63</v>
      </c>
      <c r="I1921" s="5" t="s">
        <v>48</v>
      </c>
      <c r="J1921" s="5" t="s">
        <v>23</v>
      </c>
      <c r="K1921" s="5" t="s">
        <v>29</v>
      </c>
      <c r="L1921" s="5" t="s">
        <v>57</v>
      </c>
      <c r="M1921" s="7">
        <v>1</v>
      </c>
      <c r="N1921" s="8">
        <v>153.68</v>
      </c>
      <c r="O1921" s="8">
        <f>SalesDataTable[[#This Row],[Units Sold]]*SalesDataTable[[#This Row],[Unit Price]]</f>
        <v>153.68</v>
      </c>
      <c r="P1921" s="9">
        <v>0.05</v>
      </c>
      <c r="Q1921" s="21">
        <f>SalesDataTable[[#This Row],[Units Sold]]*SalesDataTable[[#This Row],[Unit Price]]*SalesDataTable[[#This Row],[Discount %]]</f>
        <v>7.6840000000000011</v>
      </c>
      <c r="R1921" s="8">
        <v>77.42</v>
      </c>
      <c r="S1921" s="8">
        <f t="shared" si="116"/>
        <v>145.99600000000001</v>
      </c>
      <c r="T1921" s="8">
        <f t="shared" si="117"/>
        <v>77.42</v>
      </c>
      <c r="U1921" s="8">
        <f t="shared" si="118"/>
        <v>68.576000000000008</v>
      </c>
      <c r="V1921" s="10">
        <f t="shared" si="119"/>
        <v>0.46971149894517661</v>
      </c>
    </row>
    <row r="1922" spans="1:22" ht="15.6" x14ac:dyDescent="0.3">
      <c r="A1922" s="3">
        <v>4343</v>
      </c>
      <c r="B1922" s="4">
        <v>46283</v>
      </c>
      <c r="C1922" s="5">
        <f>YEAR(SalesDataTable[[#This Row],[Order Date]])</f>
        <v>2026</v>
      </c>
      <c r="D1922" s="6" t="str">
        <f>"Q"&amp;ROUNDUP(MONTH(SalesDataTable[[#This Row],[Order Date]])/3,0)</f>
        <v>Q3</v>
      </c>
      <c r="E1922" s="5">
        <f>MONTH(SalesDataTable[[#This Row],[Order Date]])</f>
        <v>9</v>
      </c>
      <c r="F1922" s="6" t="str">
        <f>TEXT(SalesDataTable[[#This Row],[Order Date]],"MMM")</f>
        <v>Sep</v>
      </c>
      <c r="G1922" s="5" t="s">
        <v>26</v>
      </c>
      <c r="H1922" s="5" t="s">
        <v>63</v>
      </c>
      <c r="I1922" s="5" t="s">
        <v>48</v>
      </c>
      <c r="J1922" s="5" t="s">
        <v>33</v>
      </c>
      <c r="K1922" s="5" t="s">
        <v>43</v>
      </c>
      <c r="L1922" s="5" t="s">
        <v>71</v>
      </c>
      <c r="M1922" s="7">
        <v>2</v>
      </c>
      <c r="N1922" s="8">
        <v>121.37</v>
      </c>
      <c r="O1922" s="8">
        <f>SalesDataTable[[#This Row],[Units Sold]]*SalesDataTable[[#This Row],[Unit Price]]</f>
        <v>242.74</v>
      </c>
      <c r="P1922" s="9">
        <v>0.05</v>
      </c>
      <c r="Q1922" s="21">
        <f>SalesDataTable[[#This Row],[Units Sold]]*SalesDataTable[[#This Row],[Unit Price]]*SalesDataTable[[#This Row],[Discount %]]</f>
        <v>12.137</v>
      </c>
      <c r="R1922" s="8">
        <v>60.13</v>
      </c>
      <c r="S1922" s="8">
        <f t="shared" ref="S1922:S1985" si="120">M1922*N1922*(1-P1922)</f>
        <v>230.60300000000001</v>
      </c>
      <c r="T1922" s="8">
        <f t="shared" ref="T1922:T1985" si="121">M1922*R1922</f>
        <v>120.26</v>
      </c>
      <c r="U1922" s="8">
        <f t="shared" ref="U1922:U1985" si="122">S1922-T1922</f>
        <v>110.343</v>
      </c>
      <c r="V1922" s="10">
        <f t="shared" ref="V1922:V1985" si="123">IFERROR(U1922/S1922,0)</f>
        <v>0.47849767782726155</v>
      </c>
    </row>
    <row r="1923" spans="1:22" ht="15.6" x14ac:dyDescent="0.3">
      <c r="A1923" s="3">
        <v>4429</v>
      </c>
      <c r="B1923" s="4">
        <v>46283</v>
      </c>
      <c r="C1923" s="5">
        <f>YEAR(SalesDataTable[[#This Row],[Order Date]])</f>
        <v>2026</v>
      </c>
      <c r="D1923" s="6" t="str">
        <f>"Q"&amp;ROUNDUP(MONTH(SalesDataTable[[#This Row],[Order Date]])/3,0)</f>
        <v>Q3</v>
      </c>
      <c r="E1923" s="5">
        <f>MONTH(SalesDataTable[[#This Row],[Order Date]])</f>
        <v>9</v>
      </c>
      <c r="F1923" s="6" t="str">
        <f>TEXT(SalesDataTable[[#This Row],[Order Date]],"MMM")</f>
        <v>Sep</v>
      </c>
      <c r="G1923" s="5" t="s">
        <v>20</v>
      </c>
      <c r="H1923" s="5" t="s">
        <v>70</v>
      </c>
      <c r="I1923" s="5" t="s">
        <v>22</v>
      </c>
      <c r="J1923" s="5" t="s">
        <v>36</v>
      </c>
      <c r="K1923" s="5" t="s">
        <v>29</v>
      </c>
      <c r="L1923" s="5" t="s">
        <v>37</v>
      </c>
      <c r="M1923" s="7">
        <v>2</v>
      </c>
      <c r="N1923" s="8">
        <v>145.1</v>
      </c>
      <c r="O1923" s="8">
        <f>SalesDataTable[[#This Row],[Units Sold]]*SalesDataTable[[#This Row],[Unit Price]]</f>
        <v>290.2</v>
      </c>
      <c r="P1923" s="9">
        <v>0.1</v>
      </c>
      <c r="Q1923" s="21">
        <f>SalesDataTable[[#This Row],[Units Sold]]*SalesDataTable[[#This Row],[Unit Price]]*SalesDataTable[[#This Row],[Discount %]]</f>
        <v>29.02</v>
      </c>
      <c r="R1923" s="8">
        <v>77.62</v>
      </c>
      <c r="S1923" s="8">
        <f t="shared" si="120"/>
        <v>261.18</v>
      </c>
      <c r="T1923" s="8">
        <f t="shared" si="121"/>
        <v>155.24</v>
      </c>
      <c r="U1923" s="8">
        <f t="shared" si="122"/>
        <v>105.94</v>
      </c>
      <c r="V1923" s="10">
        <f t="shared" si="123"/>
        <v>0.40562064476606169</v>
      </c>
    </row>
    <row r="1924" spans="1:22" ht="15.6" x14ac:dyDescent="0.3">
      <c r="A1924" s="3">
        <v>4824</v>
      </c>
      <c r="B1924" s="4">
        <v>46283</v>
      </c>
      <c r="C1924" s="5">
        <f>YEAR(SalesDataTable[[#This Row],[Order Date]])</f>
        <v>2026</v>
      </c>
      <c r="D1924" s="6" t="str">
        <f>"Q"&amp;ROUNDUP(MONTH(SalesDataTable[[#This Row],[Order Date]])/3,0)</f>
        <v>Q3</v>
      </c>
      <c r="E1924" s="5">
        <f>MONTH(SalesDataTable[[#This Row],[Order Date]])</f>
        <v>9</v>
      </c>
      <c r="F1924" s="6" t="str">
        <f>TEXT(SalesDataTable[[#This Row],[Order Date]],"MMM")</f>
        <v>Sep</v>
      </c>
      <c r="G1924" s="5" t="s">
        <v>40</v>
      </c>
      <c r="H1924" s="5" t="s">
        <v>53</v>
      </c>
      <c r="I1924" s="5" t="s">
        <v>22</v>
      </c>
      <c r="J1924" s="5" t="s">
        <v>23</v>
      </c>
      <c r="K1924" s="5" t="s">
        <v>54</v>
      </c>
      <c r="L1924" s="5" t="s">
        <v>62</v>
      </c>
      <c r="M1924" s="7">
        <v>1</v>
      </c>
      <c r="N1924" s="8">
        <v>36.729999999999997</v>
      </c>
      <c r="O1924" s="8">
        <f>SalesDataTable[[#This Row],[Units Sold]]*SalesDataTable[[#This Row],[Unit Price]]</f>
        <v>36.729999999999997</v>
      </c>
      <c r="P1924" s="9">
        <v>0.05</v>
      </c>
      <c r="Q1924" s="21">
        <f>SalesDataTable[[#This Row],[Units Sold]]*SalesDataTable[[#This Row],[Unit Price]]*SalesDataTable[[#This Row],[Discount %]]</f>
        <v>1.8365</v>
      </c>
      <c r="R1924" s="8">
        <v>14.11</v>
      </c>
      <c r="S1924" s="8">
        <f t="shared" si="120"/>
        <v>34.893499999999996</v>
      </c>
      <c r="T1924" s="8">
        <f t="shared" si="121"/>
        <v>14.11</v>
      </c>
      <c r="U1924" s="8">
        <f t="shared" si="122"/>
        <v>20.783499999999997</v>
      </c>
      <c r="V1924" s="10">
        <f t="shared" si="123"/>
        <v>0.59562669265049362</v>
      </c>
    </row>
    <row r="1925" spans="1:22" ht="15.6" x14ac:dyDescent="0.3">
      <c r="A1925" s="3">
        <v>4881</v>
      </c>
      <c r="B1925" s="4">
        <v>46283</v>
      </c>
      <c r="C1925" s="5">
        <f>YEAR(SalesDataTable[[#This Row],[Order Date]])</f>
        <v>2026</v>
      </c>
      <c r="D1925" s="6" t="str">
        <f>"Q"&amp;ROUNDUP(MONTH(SalesDataTable[[#This Row],[Order Date]])/3,0)</f>
        <v>Q3</v>
      </c>
      <c r="E1925" s="5">
        <f>MONTH(SalesDataTable[[#This Row],[Order Date]])</f>
        <v>9</v>
      </c>
      <c r="F1925" s="6" t="str">
        <f>TEXT(SalesDataTable[[#This Row],[Order Date]],"MMM")</f>
        <v>Sep</v>
      </c>
      <c r="G1925" s="5" t="s">
        <v>31</v>
      </c>
      <c r="H1925" s="5" t="s">
        <v>32</v>
      </c>
      <c r="I1925" s="5" t="s">
        <v>22</v>
      </c>
      <c r="J1925" s="5" t="s">
        <v>36</v>
      </c>
      <c r="K1925" s="5" t="s">
        <v>34</v>
      </c>
      <c r="L1925" s="5" t="s">
        <v>64</v>
      </c>
      <c r="M1925" s="7">
        <v>4</v>
      </c>
      <c r="N1925" s="8">
        <v>134.15</v>
      </c>
      <c r="O1925" s="8">
        <f>SalesDataTable[[#This Row],[Units Sold]]*SalesDataTable[[#This Row],[Unit Price]]</f>
        <v>536.6</v>
      </c>
      <c r="P1925" s="9">
        <v>0.05</v>
      </c>
      <c r="Q1925" s="21">
        <f>SalesDataTable[[#This Row],[Units Sold]]*SalesDataTable[[#This Row],[Unit Price]]*SalesDataTable[[#This Row],[Discount %]]</f>
        <v>26.830000000000002</v>
      </c>
      <c r="R1925" s="8">
        <v>65.58</v>
      </c>
      <c r="S1925" s="8">
        <f t="shared" si="120"/>
        <v>509.77</v>
      </c>
      <c r="T1925" s="8">
        <f t="shared" si="121"/>
        <v>262.32</v>
      </c>
      <c r="U1925" s="8">
        <f t="shared" si="122"/>
        <v>247.45</v>
      </c>
      <c r="V1925" s="10">
        <f t="shared" si="123"/>
        <v>0.48541499107440611</v>
      </c>
    </row>
    <row r="1926" spans="1:22" ht="15.6" x14ac:dyDescent="0.3">
      <c r="A1926" s="3">
        <v>5138</v>
      </c>
      <c r="B1926" s="4">
        <v>46283</v>
      </c>
      <c r="C1926" s="5">
        <f>YEAR(SalesDataTable[[#This Row],[Order Date]])</f>
        <v>2026</v>
      </c>
      <c r="D1926" s="6" t="str">
        <f>"Q"&amp;ROUNDUP(MONTH(SalesDataTable[[#This Row],[Order Date]])/3,0)</f>
        <v>Q3</v>
      </c>
      <c r="E1926" s="5">
        <f>MONTH(SalesDataTable[[#This Row],[Order Date]])</f>
        <v>9</v>
      </c>
      <c r="F1926" s="6" t="str">
        <f>TEXT(SalesDataTable[[#This Row],[Order Date]],"MMM")</f>
        <v>Sep</v>
      </c>
      <c r="G1926" s="5" t="s">
        <v>20</v>
      </c>
      <c r="H1926" s="5" t="s">
        <v>21</v>
      </c>
      <c r="I1926" s="5" t="s">
        <v>28</v>
      </c>
      <c r="J1926" s="5" t="s">
        <v>36</v>
      </c>
      <c r="K1926" s="5" t="s">
        <v>29</v>
      </c>
      <c r="L1926" s="5" t="s">
        <v>30</v>
      </c>
      <c r="M1926" s="7">
        <v>8</v>
      </c>
      <c r="N1926" s="8">
        <v>94.21</v>
      </c>
      <c r="O1926" s="8">
        <f>SalesDataTable[[#This Row],[Units Sold]]*SalesDataTable[[#This Row],[Unit Price]]</f>
        <v>753.68</v>
      </c>
      <c r="P1926" s="9">
        <v>0.1</v>
      </c>
      <c r="Q1926" s="21">
        <f>SalesDataTable[[#This Row],[Units Sold]]*SalesDataTable[[#This Row],[Unit Price]]*SalesDataTable[[#This Row],[Discount %]]</f>
        <v>75.367999999999995</v>
      </c>
      <c r="R1926" s="8">
        <v>45.05</v>
      </c>
      <c r="S1926" s="8">
        <f t="shared" si="120"/>
        <v>678.31200000000001</v>
      </c>
      <c r="T1926" s="8">
        <f t="shared" si="121"/>
        <v>360.4</v>
      </c>
      <c r="U1926" s="8">
        <f t="shared" si="122"/>
        <v>317.91200000000003</v>
      </c>
      <c r="V1926" s="10">
        <f t="shared" si="123"/>
        <v>0.46868107891353833</v>
      </c>
    </row>
    <row r="1927" spans="1:22" ht="15.6" x14ac:dyDescent="0.3">
      <c r="A1927" s="3">
        <v>1214</v>
      </c>
      <c r="B1927" s="4">
        <v>46284</v>
      </c>
      <c r="C1927" s="5">
        <f>YEAR(SalesDataTable[[#This Row],[Order Date]])</f>
        <v>2026</v>
      </c>
      <c r="D1927" s="6" t="str">
        <f>"Q"&amp;ROUNDUP(MONTH(SalesDataTable[[#This Row],[Order Date]])/3,0)</f>
        <v>Q3</v>
      </c>
      <c r="E1927" s="5">
        <f>MONTH(SalesDataTable[[#This Row],[Order Date]])</f>
        <v>9</v>
      </c>
      <c r="F1927" s="6" t="str">
        <f>TEXT(SalesDataTable[[#This Row],[Order Date]],"MMM")</f>
        <v>Sep</v>
      </c>
      <c r="G1927" s="5" t="s">
        <v>20</v>
      </c>
      <c r="H1927" s="5" t="s">
        <v>70</v>
      </c>
      <c r="I1927" s="5" t="s">
        <v>39</v>
      </c>
      <c r="J1927" s="5" t="s">
        <v>23</v>
      </c>
      <c r="K1927" s="5" t="s">
        <v>43</v>
      </c>
      <c r="L1927" s="5" t="s">
        <v>49</v>
      </c>
      <c r="M1927" s="7">
        <v>1</v>
      </c>
      <c r="N1927" s="8">
        <v>198.29</v>
      </c>
      <c r="O1927" s="8">
        <f>SalesDataTable[[#This Row],[Units Sold]]*SalesDataTable[[#This Row],[Unit Price]]</f>
        <v>198.29</v>
      </c>
      <c r="P1927" s="9">
        <v>0.05</v>
      </c>
      <c r="Q1927" s="21">
        <f>SalesDataTable[[#This Row],[Units Sold]]*SalesDataTable[[#This Row],[Unit Price]]*SalesDataTable[[#This Row],[Discount %]]</f>
        <v>9.9145000000000003</v>
      </c>
      <c r="R1927" s="8">
        <v>106.24</v>
      </c>
      <c r="S1927" s="8">
        <f t="shared" si="120"/>
        <v>188.37549999999999</v>
      </c>
      <c r="T1927" s="8">
        <f t="shared" si="121"/>
        <v>106.24</v>
      </c>
      <c r="U1927" s="8">
        <f t="shared" si="122"/>
        <v>82.135499999999993</v>
      </c>
      <c r="V1927" s="10">
        <f t="shared" si="123"/>
        <v>0.436020076920831</v>
      </c>
    </row>
    <row r="1928" spans="1:22" ht="15.6" x14ac:dyDescent="0.3">
      <c r="A1928" s="3">
        <v>1346</v>
      </c>
      <c r="B1928" s="4">
        <v>46284</v>
      </c>
      <c r="C1928" s="5">
        <f>YEAR(SalesDataTable[[#This Row],[Order Date]])</f>
        <v>2026</v>
      </c>
      <c r="D1928" s="6" t="str">
        <f>"Q"&amp;ROUNDUP(MONTH(SalesDataTable[[#This Row],[Order Date]])/3,0)</f>
        <v>Q3</v>
      </c>
      <c r="E1928" s="5">
        <f>MONTH(SalesDataTable[[#This Row],[Order Date]])</f>
        <v>9</v>
      </c>
      <c r="F1928" s="6" t="str">
        <f>TEXT(SalesDataTable[[#This Row],[Order Date]],"MMM")</f>
        <v>Sep</v>
      </c>
      <c r="G1928" s="5" t="s">
        <v>26</v>
      </c>
      <c r="H1928" s="5" t="s">
        <v>69</v>
      </c>
      <c r="I1928" s="5" t="s">
        <v>48</v>
      </c>
      <c r="J1928" s="5" t="s">
        <v>23</v>
      </c>
      <c r="K1928" s="5" t="s">
        <v>34</v>
      </c>
      <c r="L1928" s="5" t="s">
        <v>68</v>
      </c>
      <c r="M1928" s="7">
        <v>3</v>
      </c>
      <c r="N1928" s="8">
        <v>166.21</v>
      </c>
      <c r="O1928" s="8">
        <f>SalesDataTable[[#This Row],[Units Sold]]*SalesDataTable[[#This Row],[Unit Price]]</f>
        <v>498.63</v>
      </c>
      <c r="P1928" s="9">
        <v>0.05</v>
      </c>
      <c r="Q1928" s="21">
        <f>SalesDataTable[[#This Row],[Units Sold]]*SalesDataTable[[#This Row],[Unit Price]]*SalesDataTable[[#This Row],[Discount %]]</f>
        <v>24.9315</v>
      </c>
      <c r="R1928" s="8">
        <v>85.03</v>
      </c>
      <c r="S1928" s="8">
        <f t="shared" si="120"/>
        <v>473.69849999999997</v>
      </c>
      <c r="T1928" s="8">
        <f t="shared" si="121"/>
        <v>255.09</v>
      </c>
      <c r="U1928" s="8">
        <f t="shared" si="122"/>
        <v>218.60849999999996</v>
      </c>
      <c r="V1928" s="10">
        <f t="shared" si="123"/>
        <v>0.4614929116304991</v>
      </c>
    </row>
    <row r="1929" spans="1:22" ht="15.6" x14ac:dyDescent="0.3">
      <c r="A1929" s="3">
        <v>1361</v>
      </c>
      <c r="B1929" s="4">
        <v>46284</v>
      </c>
      <c r="C1929" s="5">
        <f>YEAR(SalesDataTable[[#This Row],[Order Date]])</f>
        <v>2026</v>
      </c>
      <c r="D1929" s="6" t="str">
        <f>"Q"&amp;ROUNDUP(MONTH(SalesDataTable[[#This Row],[Order Date]])/3,0)</f>
        <v>Q3</v>
      </c>
      <c r="E1929" s="5">
        <f>MONTH(SalesDataTable[[#This Row],[Order Date]])</f>
        <v>9</v>
      </c>
      <c r="F1929" s="6" t="str">
        <f>TEXT(SalesDataTable[[#This Row],[Order Date]],"MMM")</f>
        <v>Sep</v>
      </c>
      <c r="G1929" s="5" t="s">
        <v>26</v>
      </c>
      <c r="H1929" s="5" t="s">
        <v>47</v>
      </c>
      <c r="I1929" s="5" t="s">
        <v>48</v>
      </c>
      <c r="J1929" s="5" t="s">
        <v>33</v>
      </c>
      <c r="K1929" s="5" t="s">
        <v>24</v>
      </c>
      <c r="L1929" s="5" t="s">
        <v>46</v>
      </c>
      <c r="M1929" s="7">
        <v>1</v>
      </c>
      <c r="N1929" s="8">
        <v>40.700000000000003</v>
      </c>
      <c r="O1929" s="8">
        <f>SalesDataTable[[#This Row],[Units Sold]]*SalesDataTable[[#This Row],[Unit Price]]</f>
        <v>40.700000000000003</v>
      </c>
      <c r="P1929" s="9">
        <v>0.05</v>
      </c>
      <c r="Q1929" s="21">
        <f>SalesDataTable[[#This Row],[Units Sold]]*SalesDataTable[[#This Row],[Unit Price]]*SalesDataTable[[#This Row],[Discount %]]</f>
        <v>2.0350000000000001</v>
      </c>
      <c r="R1929" s="8">
        <v>16.43</v>
      </c>
      <c r="S1929" s="8">
        <f t="shared" si="120"/>
        <v>38.664999999999999</v>
      </c>
      <c r="T1929" s="8">
        <f t="shared" si="121"/>
        <v>16.43</v>
      </c>
      <c r="U1929" s="8">
        <f t="shared" si="122"/>
        <v>22.234999999999999</v>
      </c>
      <c r="V1929" s="10">
        <f t="shared" si="123"/>
        <v>0.57506789085736454</v>
      </c>
    </row>
    <row r="1930" spans="1:22" ht="15.6" x14ac:dyDescent="0.3">
      <c r="A1930" s="3">
        <v>2728</v>
      </c>
      <c r="B1930" s="4">
        <v>46284</v>
      </c>
      <c r="C1930" s="5">
        <f>YEAR(SalesDataTable[[#This Row],[Order Date]])</f>
        <v>2026</v>
      </c>
      <c r="D1930" s="6" t="str">
        <f>"Q"&amp;ROUNDUP(MONTH(SalesDataTable[[#This Row],[Order Date]])/3,0)</f>
        <v>Q3</v>
      </c>
      <c r="E1930" s="5">
        <f>MONTH(SalesDataTable[[#This Row],[Order Date]])</f>
        <v>9</v>
      </c>
      <c r="F1930" s="6" t="str">
        <f>TEXT(SalesDataTable[[#This Row],[Order Date]],"MMM")</f>
        <v>Sep</v>
      </c>
      <c r="G1930" s="5" t="s">
        <v>20</v>
      </c>
      <c r="H1930" s="5" t="s">
        <v>70</v>
      </c>
      <c r="I1930" s="5" t="s">
        <v>22</v>
      </c>
      <c r="J1930" s="5" t="s">
        <v>33</v>
      </c>
      <c r="K1930" s="5" t="s">
        <v>29</v>
      </c>
      <c r="L1930" s="5" t="s">
        <v>57</v>
      </c>
      <c r="M1930" s="7">
        <v>3</v>
      </c>
      <c r="N1930" s="8">
        <v>153.5</v>
      </c>
      <c r="O1930" s="8">
        <f>SalesDataTable[[#This Row],[Units Sold]]*SalesDataTable[[#This Row],[Unit Price]]</f>
        <v>460.5</v>
      </c>
      <c r="P1930" s="9">
        <v>0</v>
      </c>
      <c r="Q1930" s="21">
        <f>SalesDataTable[[#This Row],[Units Sold]]*SalesDataTable[[#This Row],[Unit Price]]*SalesDataTable[[#This Row],[Discount %]]</f>
        <v>0</v>
      </c>
      <c r="R1930" s="8">
        <v>80.819999999999993</v>
      </c>
      <c r="S1930" s="8">
        <f t="shared" si="120"/>
        <v>460.5</v>
      </c>
      <c r="T1930" s="8">
        <f t="shared" si="121"/>
        <v>242.45999999999998</v>
      </c>
      <c r="U1930" s="8">
        <f t="shared" si="122"/>
        <v>218.04000000000002</v>
      </c>
      <c r="V1930" s="10">
        <f t="shared" si="123"/>
        <v>0.47348534201954401</v>
      </c>
    </row>
    <row r="1931" spans="1:22" ht="15.6" x14ac:dyDescent="0.3">
      <c r="A1931" s="3">
        <v>2788</v>
      </c>
      <c r="B1931" s="4">
        <v>46284</v>
      </c>
      <c r="C1931" s="5">
        <f>YEAR(SalesDataTable[[#This Row],[Order Date]])</f>
        <v>2026</v>
      </c>
      <c r="D1931" s="6" t="str">
        <f>"Q"&amp;ROUNDUP(MONTH(SalesDataTable[[#This Row],[Order Date]])/3,0)</f>
        <v>Q3</v>
      </c>
      <c r="E1931" s="5">
        <f>MONTH(SalesDataTable[[#This Row],[Order Date]])</f>
        <v>9</v>
      </c>
      <c r="F1931" s="6" t="str">
        <f>TEXT(SalesDataTable[[#This Row],[Order Date]],"MMM")</f>
        <v>Sep</v>
      </c>
      <c r="G1931" s="5" t="s">
        <v>26</v>
      </c>
      <c r="H1931" s="5" t="s">
        <v>63</v>
      </c>
      <c r="I1931" s="5" t="s">
        <v>48</v>
      </c>
      <c r="J1931" s="5" t="s">
        <v>33</v>
      </c>
      <c r="K1931" s="5" t="s">
        <v>29</v>
      </c>
      <c r="L1931" s="5" t="s">
        <v>66</v>
      </c>
      <c r="M1931" s="7">
        <v>1</v>
      </c>
      <c r="N1931" s="8">
        <v>70.430000000000007</v>
      </c>
      <c r="O1931" s="8">
        <f>SalesDataTable[[#This Row],[Units Sold]]*SalesDataTable[[#This Row],[Unit Price]]</f>
        <v>70.430000000000007</v>
      </c>
      <c r="P1931" s="9">
        <v>0</v>
      </c>
      <c r="Q1931" s="21">
        <f>SalesDataTable[[#This Row],[Units Sold]]*SalesDataTable[[#This Row],[Unit Price]]*SalesDataTable[[#This Row],[Discount %]]</f>
        <v>0</v>
      </c>
      <c r="R1931" s="8">
        <v>31.51</v>
      </c>
      <c r="S1931" s="8">
        <f t="shared" si="120"/>
        <v>70.430000000000007</v>
      </c>
      <c r="T1931" s="8">
        <f t="shared" si="121"/>
        <v>31.51</v>
      </c>
      <c r="U1931" s="8">
        <f t="shared" si="122"/>
        <v>38.92</v>
      </c>
      <c r="V1931" s="10">
        <f t="shared" si="123"/>
        <v>0.55260542382507449</v>
      </c>
    </row>
    <row r="1932" spans="1:22" ht="15.6" x14ac:dyDescent="0.3">
      <c r="A1932" s="3">
        <v>2932</v>
      </c>
      <c r="B1932" s="4">
        <v>46284</v>
      </c>
      <c r="C1932" s="5">
        <f>YEAR(SalesDataTable[[#This Row],[Order Date]])</f>
        <v>2026</v>
      </c>
      <c r="D1932" s="6" t="str">
        <f>"Q"&amp;ROUNDUP(MONTH(SalesDataTable[[#This Row],[Order Date]])/3,0)</f>
        <v>Q3</v>
      </c>
      <c r="E1932" s="5">
        <f>MONTH(SalesDataTable[[#This Row],[Order Date]])</f>
        <v>9</v>
      </c>
      <c r="F1932" s="6" t="str">
        <f>TEXT(SalesDataTable[[#This Row],[Order Date]],"MMM")</f>
        <v>Sep</v>
      </c>
      <c r="G1932" s="5" t="s">
        <v>20</v>
      </c>
      <c r="H1932" s="5" t="s">
        <v>70</v>
      </c>
      <c r="I1932" s="5" t="s">
        <v>39</v>
      </c>
      <c r="J1932" s="5" t="s">
        <v>36</v>
      </c>
      <c r="K1932" s="5" t="s">
        <v>24</v>
      </c>
      <c r="L1932" s="5" t="s">
        <v>42</v>
      </c>
      <c r="M1932" s="7">
        <v>4</v>
      </c>
      <c r="N1932" s="8">
        <v>49.93</v>
      </c>
      <c r="O1932" s="8">
        <f>SalesDataTable[[#This Row],[Units Sold]]*SalesDataTable[[#This Row],[Unit Price]]</f>
        <v>199.72</v>
      </c>
      <c r="P1932" s="9">
        <v>0</v>
      </c>
      <c r="Q1932" s="21">
        <f>SalesDataTable[[#This Row],[Units Sold]]*SalesDataTable[[#This Row],[Unit Price]]*SalesDataTable[[#This Row],[Discount %]]</f>
        <v>0</v>
      </c>
      <c r="R1932" s="8">
        <v>22.99</v>
      </c>
      <c r="S1932" s="8">
        <f t="shared" si="120"/>
        <v>199.72</v>
      </c>
      <c r="T1932" s="8">
        <f t="shared" si="121"/>
        <v>91.96</v>
      </c>
      <c r="U1932" s="8">
        <f t="shared" si="122"/>
        <v>107.76</v>
      </c>
      <c r="V1932" s="10">
        <f t="shared" si="123"/>
        <v>0.53955537752853999</v>
      </c>
    </row>
    <row r="1933" spans="1:22" ht="15.6" x14ac:dyDescent="0.3">
      <c r="A1933" s="3">
        <v>3399</v>
      </c>
      <c r="B1933" s="4">
        <v>46284</v>
      </c>
      <c r="C1933" s="5">
        <f>YEAR(SalesDataTable[[#This Row],[Order Date]])</f>
        <v>2026</v>
      </c>
      <c r="D1933" s="6" t="str">
        <f>"Q"&amp;ROUNDUP(MONTH(SalesDataTable[[#This Row],[Order Date]])/3,0)</f>
        <v>Q3</v>
      </c>
      <c r="E1933" s="5">
        <f>MONTH(SalesDataTable[[#This Row],[Order Date]])</f>
        <v>9</v>
      </c>
      <c r="F1933" s="6" t="str">
        <f>TEXT(SalesDataTable[[#This Row],[Order Date]],"MMM")</f>
        <v>Sep</v>
      </c>
      <c r="G1933" s="5" t="s">
        <v>26</v>
      </c>
      <c r="H1933" s="5" t="s">
        <v>63</v>
      </c>
      <c r="I1933" s="5" t="s">
        <v>39</v>
      </c>
      <c r="J1933" s="5" t="s">
        <v>23</v>
      </c>
      <c r="K1933" s="5" t="s">
        <v>24</v>
      </c>
      <c r="L1933" s="5" t="s">
        <v>42</v>
      </c>
      <c r="M1933" s="7">
        <v>1</v>
      </c>
      <c r="N1933" s="8">
        <v>50.18</v>
      </c>
      <c r="O1933" s="8">
        <f>SalesDataTable[[#This Row],[Units Sold]]*SalesDataTable[[#This Row],[Unit Price]]</f>
        <v>50.18</v>
      </c>
      <c r="P1933" s="9">
        <v>0</v>
      </c>
      <c r="Q1933" s="21">
        <f>SalesDataTable[[#This Row],[Units Sold]]*SalesDataTable[[#This Row],[Unit Price]]*SalesDataTable[[#This Row],[Discount %]]</f>
        <v>0</v>
      </c>
      <c r="R1933" s="8">
        <v>22.92</v>
      </c>
      <c r="S1933" s="8">
        <f t="shared" si="120"/>
        <v>50.18</v>
      </c>
      <c r="T1933" s="8">
        <f t="shared" si="121"/>
        <v>22.92</v>
      </c>
      <c r="U1933" s="8">
        <f t="shared" si="122"/>
        <v>27.259999999999998</v>
      </c>
      <c r="V1933" s="10">
        <f t="shared" si="123"/>
        <v>0.54324432044639293</v>
      </c>
    </row>
    <row r="1934" spans="1:22" ht="15.6" x14ac:dyDescent="0.3">
      <c r="A1934" s="3">
        <v>3588</v>
      </c>
      <c r="B1934" s="4">
        <v>46284</v>
      </c>
      <c r="C1934" s="5">
        <f>YEAR(SalesDataTable[[#This Row],[Order Date]])</f>
        <v>2026</v>
      </c>
      <c r="D1934" s="6" t="str">
        <f>"Q"&amp;ROUNDUP(MONTH(SalesDataTable[[#This Row],[Order Date]])/3,0)</f>
        <v>Q3</v>
      </c>
      <c r="E1934" s="5">
        <f>MONTH(SalesDataTable[[#This Row],[Order Date]])</f>
        <v>9</v>
      </c>
      <c r="F1934" s="6" t="str">
        <f>TEXT(SalesDataTable[[#This Row],[Order Date]],"MMM")</f>
        <v>Sep</v>
      </c>
      <c r="G1934" s="5" t="s">
        <v>40</v>
      </c>
      <c r="H1934" s="5" t="s">
        <v>67</v>
      </c>
      <c r="I1934" s="5" t="s">
        <v>39</v>
      </c>
      <c r="J1934" s="5" t="s">
        <v>33</v>
      </c>
      <c r="K1934" s="5" t="s">
        <v>34</v>
      </c>
      <c r="L1934" s="5" t="s">
        <v>68</v>
      </c>
      <c r="M1934" s="7">
        <v>2</v>
      </c>
      <c r="N1934" s="8">
        <v>164.01</v>
      </c>
      <c r="O1934" s="8">
        <f>SalesDataTable[[#This Row],[Units Sold]]*SalesDataTable[[#This Row],[Unit Price]]</f>
        <v>328.02</v>
      </c>
      <c r="P1934" s="9">
        <v>0.15</v>
      </c>
      <c r="Q1934" s="21">
        <f>SalesDataTable[[#This Row],[Units Sold]]*SalesDataTable[[#This Row],[Unit Price]]*SalesDataTable[[#This Row],[Discount %]]</f>
        <v>49.202999999999996</v>
      </c>
      <c r="R1934" s="8">
        <v>87.14</v>
      </c>
      <c r="S1934" s="8">
        <f t="shared" si="120"/>
        <v>278.81699999999995</v>
      </c>
      <c r="T1934" s="8">
        <f t="shared" si="121"/>
        <v>174.28</v>
      </c>
      <c r="U1934" s="8">
        <f t="shared" si="122"/>
        <v>104.53699999999995</v>
      </c>
      <c r="V1934" s="10">
        <f t="shared" si="123"/>
        <v>0.37493050997607741</v>
      </c>
    </row>
    <row r="1935" spans="1:22" ht="15.6" x14ac:dyDescent="0.3">
      <c r="A1935" s="3">
        <v>3603</v>
      </c>
      <c r="B1935" s="4">
        <v>46284</v>
      </c>
      <c r="C1935" s="5">
        <f>YEAR(SalesDataTable[[#This Row],[Order Date]])</f>
        <v>2026</v>
      </c>
      <c r="D1935" s="6" t="str">
        <f>"Q"&amp;ROUNDUP(MONTH(SalesDataTable[[#This Row],[Order Date]])/3,0)</f>
        <v>Q3</v>
      </c>
      <c r="E1935" s="5">
        <f>MONTH(SalesDataTable[[#This Row],[Order Date]])</f>
        <v>9</v>
      </c>
      <c r="F1935" s="6" t="str">
        <f>TEXT(SalesDataTable[[#This Row],[Order Date]],"MMM")</f>
        <v>Sep</v>
      </c>
      <c r="G1935" s="5" t="s">
        <v>26</v>
      </c>
      <c r="H1935" s="5" t="s">
        <v>69</v>
      </c>
      <c r="I1935" s="5" t="s">
        <v>48</v>
      </c>
      <c r="J1935" s="5" t="s">
        <v>23</v>
      </c>
      <c r="K1935" s="5" t="s">
        <v>24</v>
      </c>
      <c r="L1935" s="5" t="s">
        <v>25</v>
      </c>
      <c r="M1935" s="7">
        <v>2</v>
      </c>
      <c r="N1935" s="8">
        <v>83.77</v>
      </c>
      <c r="O1935" s="8">
        <f>SalesDataTable[[#This Row],[Units Sold]]*SalesDataTable[[#This Row],[Unit Price]]</f>
        <v>167.54</v>
      </c>
      <c r="P1935" s="9">
        <v>0</v>
      </c>
      <c r="Q1935" s="21">
        <f>SalesDataTable[[#This Row],[Units Sold]]*SalesDataTable[[#This Row],[Unit Price]]*SalesDataTable[[#This Row],[Discount %]]</f>
        <v>0</v>
      </c>
      <c r="R1935" s="8">
        <v>43.32</v>
      </c>
      <c r="S1935" s="8">
        <f t="shared" si="120"/>
        <v>167.54</v>
      </c>
      <c r="T1935" s="8">
        <f t="shared" si="121"/>
        <v>86.64</v>
      </c>
      <c r="U1935" s="8">
        <f t="shared" si="122"/>
        <v>80.899999999999991</v>
      </c>
      <c r="V1935" s="10">
        <f t="shared" si="123"/>
        <v>0.4828697624447893</v>
      </c>
    </row>
    <row r="1936" spans="1:22" ht="15.6" x14ac:dyDescent="0.3">
      <c r="A1936" s="3">
        <v>3845</v>
      </c>
      <c r="B1936" s="4">
        <v>46284</v>
      </c>
      <c r="C1936" s="5">
        <f>YEAR(SalesDataTable[[#This Row],[Order Date]])</f>
        <v>2026</v>
      </c>
      <c r="D1936" s="6" t="str">
        <f>"Q"&amp;ROUNDUP(MONTH(SalesDataTable[[#This Row],[Order Date]])/3,0)</f>
        <v>Q3</v>
      </c>
      <c r="E1936" s="5">
        <f>MONTH(SalesDataTable[[#This Row],[Order Date]])</f>
        <v>9</v>
      </c>
      <c r="F1936" s="6" t="str">
        <f>TEXT(SalesDataTable[[#This Row],[Order Date]],"MMM")</f>
        <v>Sep</v>
      </c>
      <c r="G1936" s="5" t="s">
        <v>40</v>
      </c>
      <c r="H1936" s="5" t="s">
        <v>53</v>
      </c>
      <c r="I1936" s="5" t="s">
        <v>22</v>
      </c>
      <c r="J1936" s="5" t="s">
        <v>33</v>
      </c>
      <c r="K1936" s="5" t="s">
        <v>43</v>
      </c>
      <c r="L1936" s="5" t="s">
        <v>60</v>
      </c>
      <c r="M1936" s="7">
        <v>1</v>
      </c>
      <c r="N1936" s="8">
        <v>81.84</v>
      </c>
      <c r="O1936" s="8">
        <f>SalesDataTable[[#This Row],[Units Sold]]*SalesDataTable[[#This Row],[Unit Price]]</f>
        <v>81.84</v>
      </c>
      <c r="P1936" s="9">
        <v>0</v>
      </c>
      <c r="Q1936" s="21">
        <f>SalesDataTable[[#This Row],[Units Sold]]*SalesDataTable[[#This Row],[Unit Price]]*SalesDataTable[[#This Row],[Discount %]]</f>
        <v>0</v>
      </c>
      <c r="R1936" s="8">
        <v>38.5</v>
      </c>
      <c r="S1936" s="8">
        <f t="shared" si="120"/>
        <v>81.84</v>
      </c>
      <c r="T1936" s="8">
        <f t="shared" si="121"/>
        <v>38.5</v>
      </c>
      <c r="U1936" s="8">
        <f t="shared" si="122"/>
        <v>43.34</v>
      </c>
      <c r="V1936" s="10">
        <f t="shared" si="123"/>
        <v>0.52956989247311825</v>
      </c>
    </row>
    <row r="1937" spans="1:22" ht="15.6" x14ac:dyDescent="0.3">
      <c r="A1937" s="3">
        <v>4191</v>
      </c>
      <c r="B1937" s="4">
        <v>46284</v>
      </c>
      <c r="C1937" s="5">
        <f>YEAR(SalesDataTable[[#This Row],[Order Date]])</f>
        <v>2026</v>
      </c>
      <c r="D1937" s="6" t="str">
        <f>"Q"&amp;ROUNDUP(MONTH(SalesDataTable[[#This Row],[Order Date]])/3,0)</f>
        <v>Q3</v>
      </c>
      <c r="E1937" s="5">
        <f>MONTH(SalesDataTable[[#This Row],[Order Date]])</f>
        <v>9</v>
      </c>
      <c r="F1937" s="6" t="str">
        <f>TEXT(SalesDataTable[[#This Row],[Order Date]],"MMM")</f>
        <v>Sep</v>
      </c>
      <c r="G1937" s="5" t="s">
        <v>31</v>
      </c>
      <c r="H1937" s="5" t="s">
        <v>45</v>
      </c>
      <c r="I1937" s="5" t="s">
        <v>48</v>
      </c>
      <c r="J1937" s="5" t="s">
        <v>23</v>
      </c>
      <c r="K1937" s="5" t="s">
        <v>54</v>
      </c>
      <c r="L1937" s="5" t="s">
        <v>55</v>
      </c>
      <c r="M1937" s="7">
        <v>1</v>
      </c>
      <c r="N1937" s="8">
        <v>40.32</v>
      </c>
      <c r="O1937" s="8">
        <f>SalesDataTable[[#This Row],[Units Sold]]*SalesDataTable[[#This Row],[Unit Price]]</f>
        <v>40.32</v>
      </c>
      <c r="P1937" s="9">
        <v>0.15</v>
      </c>
      <c r="Q1937" s="21">
        <f>SalesDataTable[[#This Row],[Units Sold]]*SalesDataTable[[#This Row],[Unit Price]]*SalesDataTable[[#This Row],[Discount %]]</f>
        <v>6.048</v>
      </c>
      <c r="R1937" s="8">
        <v>14.39</v>
      </c>
      <c r="S1937" s="8">
        <f t="shared" si="120"/>
        <v>34.271999999999998</v>
      </c>
      <c r="T1937" s="8">
        <f t="shared" si="121"/>
        <v>14.39</v>
      </c>
      <c r="U1937" s="8">
        <f t="shared" si="122"/>
        <v>19.881999999999998</v>
      </c>
      <c r="V1937" s="10">
        <f t="shared" si="123"/>
        <v>0.58012371615312786</v>
      </c>
    </row>
    <row r="1938" spans="1:22" ht="15.6" x14ac:dyDescent="0.3">
      <c r="A1938" s="3">
        <v>4269</v>
      </c>
      <c r="B1938" s="4">
        <v>46284</v>
      </c>
      <c r="C1938" s="5">
        <f>YEAR(SalesDataTable[[#This Row],[Order Date]])</f>
        <v>2026</v>
      </c>
      <c r="D1938" s="6" t="str">
        <f>"Q"&amp;ROUNDUP(MONTH(SalesDataTable[[#This Row],[Order Date]])/3,0)</f>
        <v>Q3</v>
      </c>
      <c r="E1938" s="5">
        <f>MONTH(SalesDataTable[[#This Row],[Order Date]])</f>
        <v>9</v>
      </c>
      <c r="F1938" s="6" t="str">
        <f>TEXT(SalesDataTable[[#This Row],[Order Date]],"MMM")</f>
        <v>Sep</v>
      </c>
      <c r="G1938" s="5" t="s">
        <v>31</v>
      </c>
      <c r="H1938" s="5" t="s">
        <v>72</v>
      </c>
      <c r="I1938" s="5" t="s">
        <v>28</v>
      </c>
      <c r="J1938" s="5" t="s">
        <v>36</v>
      </c>
      <c r="K1938" s="5" t="s">
        <v>29</v>
      </c>
      <c r="L1938" s="5" t="s">
        <v>57</v>
      </c>
      <c r="M1938" s="7">
        <v>4</v>
      </c>
      <c r="N1938" s="8">
        <v>155.84</v>
      </c>
      <c r="O1938" s="8">
        <f>SalesDataTable[[#This Row],[Units Sold]]*SalesDataTable[[#This Row],[Unit Price]]</f>
        <v>623.36</v>
      </c>
      <c r="P1938" s="9">
        <v>0.05</v>
      </c>
      <c r="Q1938" s="21">
        <f>SalesDataTable[[#This Row],[Units Sold]]*SalesDataTable[[#This Row],[Unit Price]]*SalesDataTable[[#This Row],[Discount %]]</f>
        <v>31.168000000000003</v>
      </c>
      <c r="R1938" s="8">
        <v>80.790000000000006</v>
      </c>
      <c r="S1938" s="8">
        <f t="shared" si="120"/>
        <v>592.19200000000001</v>
      </c>
      <c r="T1938" s="8">
        <f t="shared" si="121"/>
        <v>323.16000000000003</v>
      </c>
      <c r="U1938" s="8">
        <f t="shared" si="122"/>
        <v>269.03199999999998</v>
      </c>
      <c r="V1938" s="10">
        <f t="shared" si="123"/>
        <v>0.45429860585755966</v>
      </c>
    </row>
    <row r="1939" spans="1:22" ht="15.6" x14ac:dyDescent="0.3">
      <c r="A1939" s="3">
        <v>5</v>
      </c>
      <c r="B1939" s="4">
        <v>46285</v>
      </c>
      <c r="C1939" s="5">
        <f>YEAR(SalesDataTable[[#This Row],[Order Date]])</f>
        <v>2026</v>
      </c>
      <c r="D1939" s="6" t="str">
        <f>"Q"&amp;ROUNDUP(MONTH(SalesDataTable[[#This Row],[Order Date]])/3,0)</f>
        <v>Q3</v>
      </c>
      <c r="E1939" s="5">
        <f>MONTH(SalesDataTable[[#This Row],[Order Date]])</f>
        <v>9</v>
      </c>
      <c r="F1939" s="6" t="str">
        <f>TEXT(SalesDataTable[[#This Row],[Order Date]],"MMM")</f>
        <v>Sep</v>
      </c>
      <c r="G1939" s="5" t="s">
        <v>26</v>
      </c>
      <c r="H1939" s="5" t="s">
        <v>47</v>
      </c>
      <c r="I1939" s="5" t="s">
        <v>22</v>
      </c>
      <c r="J1939" s="5" t="s">
        <v>36</v>
      </c>
      <c r="K1939" s="5" t="s">
        <v>54</v>
      </c>
      <c r="L1939" s="5" t="s">
        <v>65</v>
      </c>
      <c r="M1939" s="7">
        <v>1</v>
      </c>
      <c r="N1939" s="8">
        <v>51.83</v>
      </c>
      <c r="O1939" s="8">
        <f>SalesDataTable[[#This Row],[Units Sold]]*SalesDataTable[[#This Row],[Unit Price]]</f>
        <v>51.83</v>
      </c>
      <c r="P1939" s="9">
        <v>0</v>
      </c>
      <c r="Q1939" s="21">
        <f>SalesDataTable[[#This Row],[Units Sold]]*SalesDataTable[[#This Row],[Unit Price]]*SalesDataTable[[#This Row],[Discount %]]</f>
        <v>0</v>
      </c>
      <c r="R1939" s="8">
        <v>21.9</v>
      </c>
      <c r="S1939" s="8">
        <f t="shared" si="120"/>
        <v>51.83</v>
      </c>
      <c r="T1939" s="8">
        <f t="shared" si="121"/>
        <v>21.9</v>
      </c>
      <c r="U1939" s="8">
        <f t="shared" si="122"/>
        <v>29.93</v>
      </c>
      <c r="V1939" s="10">
        <f t="shared" si="123"/>
        <v>0.57746478873239437</v>
      </c>
    </row>
    <row r="1940" spans="1:22" ht="15.6" x14ac:dyDescent="0.3">
      <c r="A1940" s="3">
        <v>210</v>
      </c>
      <c r="B1940" s="4">
        <v>46285</v>
      </c>
      <c r="C1940" s="5">
        <f>YEAR(SalesDataTable[[#This Row],[Order Date]])</f>
        <v>2026</v>
      </c>
      <c r="D1940" s="6" t="str">
        <f>"Q"&amp;ROUNDUP(MONTH(SalesDataTable[[#This Row],[Order Date]])/3,0)</f>
        <v>Q3</v>
      </c>
      <c r="E1940" s="5">
        <f>MONTH(SalesDataTable[[#This Row],[Order Date]])</f>
        <v>9</v>
      </c>
      <c r="F1940" s="6" t="str">
        <f>TEXT(SalesDataTable[[#This Row],[Order Date]],"MMM")</f>
        <v>Sep</v>
      </c>
      <c r="G1940" s="5" t="s">
        <v>31</v>
      </c>
      <c r="H1940" s="5" t="s">
        <v>38</v>
      </c>
      <c r="I1940" s="5" t="s">
        <v>39</v>
      </c>
      <c r="J1940" s="5" t="s">
        <v>23</v>
      </c>
      <c r="K1940" s="5" t="s">
        <v>43</v>
      </c>
      <c r="L1940" s="5" t="s">
        <v>49</v>
      </c>
      <c r="M1940" s="7">
        <v>1</v>
      </c>
      <c r="N1940" s="8">
        <v>190.77</v>
      </c>
      <c r="O1940" s="8">
        <f>SalesDataTable[[#This Row],[Units Sold]]*SalesDataTable[[#This Row],[Unit Price]]</f>
        <v>190.77</v>
      </c>
      <c r="P1940" s="9">
        <v>0.05</v>
      </c>
      <c r="Q1940" s="21">
        <f>SalesDataTable[[#This Row],[Units Sold]]*SalesDataTable[[#This Row],[Unit Price]]*SalesDataTable[[#This Row],[Discount %]]</f>
        <v>9.5385000000000009</v>
      </c>
      <c r="R1940" s="8">
        <v>104.69</v>
      </c>
      <c r="S1940" s="8">
        <f t="shared" si="120"/>
        <v>181.23150000000001</v>
      </c>
      <c r="T1940" s="8">
        <f t="shared" si="121"/>
        <v>104.69</v>
      </c>
      <c r="U1940" s="8">
        <f t="shared" si="122"/>
        <v>76.541500000000013</v>
      </c>
      <c r="V1940" s="10">
        <f t="shared" si="123"/>
        <v>0.42234103894742364</v>
      </c>
    </row>
    <row r="1941" spans="1:22" ht="15.6" x14ac:dyDescent="0.3">
      <c r="A1941" s="3">
        <v>462</v>
      </c>
      <c r="B1941" s="4">
        <v>46285</v>
      </c>
      <c r="C1941" s="5">
        <f>YEAR(SalesDataTable[[#This Row],[Order Date]])</f>
        <v>2026</v>
      </c>
      <c r="D1941" s="6" t="str">
        <f>"Q"&amp;ROUNDUP(MONTH(SalesDataTable[[#This Row],[Order Date]])/3,0)</f>
        <v>Q3</v>
      </c>
      <c r="E1941" s="5">
        <f>MONTH(SalesDataTable[[#This Row],[Order Date]])</f>
        <v>9</v>
      </c>
      <c r="F1941" s="6" t="str">
        <f>TEXT(SalesDataTable[[#This Row],[Order Date]],"MMM")</f>
        <v>Sep</v>
      </c>
      <c r="G1941" s="5" t="s">
        <v>26</v>
      </c>
      <c r="H1941" s="5" t="s">
        <v>63</v>
      </c>
      <c r="I1941" s="5" t="s">
        <v>39</v>
      </c>
      <c r="J1941" s="5" t="s">
        <v>33</v>
      </c>
      <c r="K1941" s="5" t="s">
        <v>24</v>
      </c>
      <c r="L1941" s="5" t="s">
        <v>46</v>
      </c>
      <c r="M1941" s="7">
        <v>2</v>
      </c>
      <c r="N1941" s="8">
        <v>40.049999999999997</v>
      </c>
      <c r="O1941" s="8">
        <f>SalesDataTable[[#This Row],[Units Sold]]*SalesDataTable[[#This Row],[Unit Price]]</f>
        <v>80.099999999999994</v>
      </c>
      <c r="P1941" s="9">
        <v>0.05</v>
      </c>
      <c r="Q1941" s="21">
        <f>SalesDataTable[[#This Row],[Units Sold]]*SalesDataTable[[#This Row],[Unit Price]]*SalesDataTable[[#This Row],[Discount %]]</f>
        <v>4.0049999999999999</v>
      </c>
      <c r="R1941" s="8">
        <v>16.97</v>
      </c>
      <c r="S1941" s="8">
        <f t="shared" si="120"/>
        <v>76.094999999999985</v>
      </c>
      <c r="T1941" s="8">
        <f t="shared" si="121"/>
        <v>33.94</v>
      </c>
      <c r="U1941" s="8">
        <f t="shared" si="122"/>
        <v>42.154999999999987</v>
      </c>
      <c r="V1941" s="10">
        <f t="shared" si="123"/>
        <v>0.55397857940731976</v>
      </c>
    </row>
    <row r="1942" spans="1:22" ht="15.6" x14ac:dyDescent="0.3">
      <c r="A1942" s="3">
        <v>725</v>
      </c>
      <c r="B1942" s="4">
        <v>46285</v>
      </c>
      <c r="C1942" s="5">
        <f>YEAR(SalesDataTable[[#This Row],[Order Date]])</f>
        <v>2026</v>
      </c>
      <c r="D1942" s="6" t="str">
        <f>"Q"&amp;ROUNDUP(MONTH(SalesDataTable[[#This Row],[Order Date]])/3,0)</f>
        <v>Q3</v>
      </c>
      <c r="E1942" s="5">
        <f>MONTH(SalesDataTable[[#This Row],[Order Date]])</f>
        <v>9</v>
      </c>
      <c r="F1942" s="6" t="str">
        <f>TEXT(SalesDataTable[[#This Row],[Order Date]],"MMM")</f>
        <v>Sep</v>
      </c>
      <c r="G1942" s="5" t="s">
        <v>26</v>
      </c>
      <c r="H1942" s="5" t="s">
        <v>63</v>
      </c>
      <c r="I1942" s="5" t="s">
        <v>22</v>
      </c>
      <c r="J1942" s="5" t="s">
        <v>33</v>
      </c>
      <c r="K1942" s="5" t="s">
        <v>24</v>
      </c>
      <c r="L1942" s="5" t="s">
        <v>25</v>
      </c>
      <c r="M1942" s="7">
        <v>1</v>
      </c>
      <c r="N1942" s="8">
        <v>82.08</v>
      </c>
      <c r="O1942" s="8">
        <f>SalesDataTable[[#This Row],[Units Sold]]*SalesDataTable[[#This Row],[Unit Price]]</f>
        <v>82.08</v>
      </c>
      <c r="P1942" s="9">
        <v>0.05</v>
      </c>
      <c r="Q1942" s="21">
        <f>SalesDataTable[[#This Row],[Units Sold]]*SalesDataTable[[#This Row],[Unit Price]]*SalesDataTable[[#This Row],[Discount %]]</f>
        <v>4.1040000000000001</v>
      </c>
      <c r="R1942" s="8">
        <v>43.18</v>
      </c>
      <c r="S1942" s="8">
        <f t="shared" si="120"/>
        <v>77.975999999999999</v>
      </c>
      <c r="T1942" s="8">
        <f t="shared" si="121"/>
        <v>43.18</v>
      </c>
      <c r="U1942" s="8">
        <f t="shared" si="122"/>
        <v>34.795999999999999</v>
      </c>
      <c r="V1942" s="10">
        <f t="shared" si="123"/>
        <v>0.44623986867754178</v>
      </c>
    </row>
    <row r="1943" spans="1:22" ht="15.6" x14ac:dyDescent="0.3">
      <c r="A1943" s="3">
        <v>918</v>
      </c>
      <c r="B1943" s="4">
        <v>46285</v>
      </c>
      <c r="C1943" s="5">
        <f>YEAR(SalesDataTable[[#This Row],[Order Date]])</f>
        <v>2026</v>
      </c>
      <c r="D1943" s="6" t="str">
        <f>"Q"&amp;ROUNDUP(MONTH(SalesDataTable[[#This Row],[Order Date]])/3,0)</f>
        <v>Q3</v>
      </c>
      <c r="E1943" s="5">
        <f>MONTH(SalesDataTable[[#This Row],[Order Date]])</f>
        <v>9</v>
      </c>
      <c r="F1943" s="6" t="str">
        <f>TEXT(SalesDataTable[[#This Row],[Order Date]],"MMM")</f>
        <v>Sep</v>
      </c>
      <c r="G1943" s="5" t="s">
        <v>20</v>
      </c>
      <c r="H1943" s="5" t="s">
        <v>70</v>
      </c>
      <c r="I1943" s="5" t="s">
        <v>22</v>
      </c>
      <c r="J1943" s="5" t="s">
        <v>23</v>
      </c>
      <c r="K1943" s="5" t="s">
        <v>24</v>
      </c>
      <c r="L1943" s="5" t="s">
        <v>42</v>
      </c>
      <c r="M1943" s="7">
        <v>1</v>
      </c>
      <c r="N1943" s="8">
        <v>50.3</v>
      </c>
      <c r="O1943" s="8">
        <f>SalesDataTable[[#This Row],[Units Sold]]*SalesDataTable[[#This Row],[Unit Price]]</f>
        <v>50.3</v>
      </c>
      <c r="P1943" s="9">
        <v>0.05</v>
      </c>
      <c r="Q1943" s="21">
        <f>SalesDataTable[[#This Row],[Units Sold]]*SalesDataTable[[#This Row],[Unit Price]]*SalesDataTable[[#This Row],[Discount %]]</f>
        <v>2.5150000000000001</v>
      </c>
      <c r="R1943" s="8">
        <v>22.14</v>
      </c>
      <c r="S1943" s="8">
        <f t="shared" si="120"/>
        <v>47.784999999999997</v>
      </c>
      <c r="T1943" s="8">
        <f t="shared" si="121"/>
        <v>22.14</v>
      </c>
      <c r="U1943" s="8">
        <f t="shared" si="122"/>
        <v>25.644999999999996</v>
      </c>
      <c r="V1943" s="10">
        <f t="shared" si="123"/>
        <v>0.53667468870984614</v>
      </c>
    </row>
    <row r="1944" spans="1:22" ht="15.6" x14ac:dyDescent="0.3">
      <c r="A1944" s="3">
        <v>1442</v>
      </c>
      <c r="B1944" s="4">
        <v>46285</v>
      </c>
      <c r="C1944" s="5">
        <f>YEAR(SalesDataTable[[#This Row],[Order Date]])</f>
        <v>2026</v>
      </c>
      <c r="D1944" s="6" t="str">
        <f>"Q"&amp;ROUNDUP(MONTH(SalesDataTable[[#This Row],[Order Date]])/3,0)</f>
        <v>Q3</v>
      </c>
      <c r="E1944" s="5">
        <f>MONTH(SalesDataTable[[#This Row],[Order Date]])</f>
        <v>9</v>
      </c>
      <c r="F1944" s="6" t="str">
        <f>TEXT(SalesDataTable[[#This Row],[Order Date]],"MMM")</f>
        <v>Sep</v>
      </c>
      <c r="G1944" s="5" t="s">
        <v>31</v>
      </c>
      <c r="H1944" s="5" t="s">
        <v>72</v>
      </c>
      <c r="I1944" s="5" t="s">
        <v>22</v>
      </c>
      <c r="J1944" s="5" t="s">
        <v>33</v>
      </c>
      <c r="K1944" s="5" t="s">
        <v>34</v>
      </c>
      <c r="L1944" s="5" t="s">
        <v>52</v>
      </c>
      <c r="M1944" s="7">
        <v>1</v>
      </c>
      <c r="N1944" s="8">
        <v>47.68</v>
      </c>
      <c r="O1944" s="8">
        <f>SalesDataTable[[#This Row],[Units Sold]]*SalesDataTable[[#This Row],[Unit Price]]</f>
        <v>47.68</v>
      </c>
      <c r="P1944" s="9">
        <v>0.1</v>
      </c>
      <c r="Q1944" s="21">
        <f>SalesDataTable[[#This Row],[Units Sold]]*SalesDataTable[[#This Row],[Unit Price]]*SalesDataTable[[#This Row],[Discount %]]</f>
        <v>4.7679999999999998</v>
      </c>
      <c r="R1944" s="8">
        <v>18.03</v>
      </c>
      <c r="S1944" s="8">
        <f t="shared" si="120"/>
        <v>42.911999999999999</v>
      </c>
      <c r="T1944" s="8">
        <f t="shared" si="121"/>
        <v>18.03</v>
      </c>
      <c r="U1944" s="8">
        <f t="shared" si="122"/>
        <v>24.881999999999998</v>
      </c>
      <c r="V1944" s="10">
        <f t="shared" si="123"/>
        <v>0.57983780760626391</v>
      </c>
    </row>
    <row r="1945" spans="1:22" ht="15.6" x14ac:dyDescent="0.3">
      <c r="A1945" s="3">
        <v>4290</v>
      </c>
      <c r="B1945" s="4">
        <v>46285</v>
      </c>
      <c r="C1945" s="5">
        <f>YEAR(SalesDataTable[[#This Row],[Order Date]])</f>
        <v>2026</v>
      </c>
      <c r="D1945" s="6" t="str">
        <f>"Q"&amp;ROUNDUP(MONTH(SalesDataTable[[#This Row],[Order Date]])/3,0)</f>
        <v>Q3</v>
      </c>
      <c r="E1945" s="5">
        <f>MONTH(SalesDataTable[[#This Row],[Order Date]])</f>
        <v>9</v>
      </c>
      <c r="F1945" s="6" t="str">
        <f>TEXT(SalesDataTable[[#This Row],[Order Date]],"MMM")</f>
        <v>Sep</v>
      </c>
      <c r="G1945" s="5" t="s">
        <v>31</v>
      </c>
      <c r="H1945" s="5" t="s">
        <v>32</v>
      </c>
      <c r="I1945" s="5" t="s">
        <v>39</v>
      </c>
      <c r="J1945" s="5" t="s">
        <v>23</v>
      </c>
      <c r="K1945" s="5" t="s">
        <v>24</v>
      </c>
      <c r="L1945" s="5" t="s">
        <v>42</v>
      </c>
      <c r="M1945" s="7">
        <v>2</v>
      </c>
      <c r="N1945" s="8">
        <v>51.48</v>
      </c>
      <c r="O1945" s="8">
        <f>SalesDataTable[[#This Row],[Units Sold]]*SalesDataTable[[#This Row],[Unit Price]]</f>
        <v>102.96</v>
      </c>
      <c r="P1945" s="9">
        <v>0.05</v>
      </c>
      <c r="Q1945" s="21">
        <f>SalesDataTable[[#This Row],[Units Sold]]*SalesDataTable[[#This Row],[Unit Price]]*SalesDataTable[[#This Row],[Discount %]]</f>
        <v>5.1479999999999997</v>
      </c>
      <c r="R1945" s="8">
        <v>22.38</v>
      </c>
      <c r="S1945" s="8">
        <f t="shared" si="120"/>
        <v>97.811999999999983</v>
      </c>
      <c r="T1945" s="8">
        <f t="shared" si="121"/>
        <v>44.76</v>
      </c>
      <c r="U1945" s="8">
        <f t="shared" si="122"/>
        <v>53.051999999999985</v>
      </c>
      <c r="V1945" s="10">
        <f t="shared" si="123"/>
        <v>0.54238743712427917</v>
      </c>
    </row>
    <row r="1946" spans="1:22" ht="15.6" x14ac:dyDescent="0.3">
      <c r="A1946" s="3">
        <v>4666</v>
      </c>
      <c r="B1946" s="4">
        <v>46285</v>
      </c>
      <c r="C1946" s="5">
        <f>YEAR(SalesDataTable[[#This Row],[Order Date]])</f>
        <v>2026</v>
      </c>
      <c r="D1946" s="6" t="str">
        <f>"Q"&amp;ROUNDUP(MONTH(SalesDataTable[[#This Row],[Order Date]])/3,0)</f>
        <v>Q3</v>
      </c>
      <c r="E1946" s="5">
        <f>MONTH(SalesDataTable[[#This Row],[Order Date]])</f>
        <v>9</v>
      </c>
      <c r="F1946" s="6" t="str">
        <f>TEXT(SalesDataTable[[#This Row],[Order Date]],"MMM")</f>
        <v>Sep</v>
      </c>
      <c r="G1946" s="5" t="s">
        <v>31</v>
      </c>
      <c r="H1946" s="5" t="s">
        <v>38</v>
      </c>
      <c r="I1946" s="5" t="s">
        <v>22</v>
      </c>
      <c r="J1946" s="5" t="s">
        <v>36</v>
      </c>
      <c r="K1946" s="5" t="s">
        <v>54</v>
      </c>
      <c r="L1946" s="5" t="s">
        <v>58</v>
      </c>
      <c r="M1946" s="7">
        <v>2</v>
      </c>
      <c r="N1946" s="8">
        <v>123.73</v>
      </c>
      <c r="O1946" s="8">
        <f>SalesDataTable[[#This Row],[Units Sold]]*SalesDataTable[[#This Row],[Unit Price]]</f>
        <v>247.46</v>
      </c>
      <c r="P1946" s="9">
        <v>0</v>
      </c>
      <c r="Q1946" s="21">
        <f>SalesDataTable[[#This Row],[Units Sold]]*SalesDataTable[[#This Row],[Unit Price]]*SalesDataTable[[#This Row],[Discount %]]</f>
        <v>0</v>
      </c>
      <c r="R1946" s="8">
        <v>68.459999999999994</v>
      </c>
      <c r="S1946" s="8">
        <f t="shared" si="120"/>
        <v>247.46</v>
      </c>
      <c r="T1946" s="8">
        <f t="shared" si="121"/>
        <v>136.91999999999999</v>
      </c>
      <c r="U1946" s="8">
        <f t="shared" si="122"/>
        <v>110.54000000000002</v>
      </c>
      <c r="V1946" s="10">
        <f t="shared" si="123"/>
        <v>0.44669845631617239</v>
      </c>
    </row>
    <row r="1947" spans="1:22" ht="15.6" x14ac:dyDescent="0.3">
      <c r="A1947" s="3">
        <v>234</v>
      </c>
      <c r="B1947" s="4">
        <v>46286</v>
      </c>
      <c r="C1947" s="5">
        <f>YEAR(SalesDataTable[[#This Row],[Order Date]])</f>
        <v>2026</v>
      </c>
      <c r="D1947" s="6" t="str">
        <f>"Q"&amp;ROUNDUP(MONTH(SalesDataTable[[#This Row],[Order Date]])/3,0)</f>
        <v>Q3</v>
      </c>
      <c r="E1947" s="5">
        <f>MONTH(SalesDataTable[[#This Row],[Order Date]])</f>
        <v>9</v>
      </c>
      <c r="F1947" s="6" t="str">
        <f>TEXT(SalesDataTable[[#This Row],[Order Date]],"MMM")</f>
        <v>Sep</v>
      </c>
      <c r="G1947" s="5" t="s">
        <v>31</v>
      </c>
      <c r="H1947" s="5" t="s">
        <v>45</v>
      </c>
      <c r="I1947" s="5" t="s">
        <v>22</v>
      </c>
      <c r="J1947" s="5" t="s">
        <v>36</v>
      </c>
      <c r="K1947" s="5" t="s">
        <v>29</v>
      </c>
      <c r="L1947" s="5" t="s">
        <v>37</v>
      </c>
      <c r="M1947" s="7">
        <v>2</v>
      </c>
      <c r="N1947" s="8">
        <v>146.81</v>
      </c>
      <c r="O1947" s="8">
        <f>SalesDataTable[[#This Row],[Units Sold]]*SalesDataTable[[#This Row],[Unit Price]]</f>
        <v>293.62</v>
      </c>
      <c r="P1947" s="9">
        <v>0</v>
      </c>
      <c r="Q1947" s="21">
        <f>SalesDataTable[[#This Row],[Units Sold]]*SalesDataTable[[#This Row],[Unit Price]]*SalesDataTable[[#This Row],[Discount %]]</f>
        <v>0</v>
      </c>
      <c r="R1947" s="8">
        <v>79.72</v>
      </c>
      <c r="S1947" s="8">
        <f t="shared" si="120"/>
        <v>293.62</v>
      </c>
      <c r="T1947" s="8">
        <f t="shared" si="121"/>
        <v>159.44</v>
      </c>
      <c r="U1947" s="8">
        <f t="shared" si="122"/>
        <v>134.18</v>
      </c>
      <c r="V1947" s="10">
        <f t="shared" si="123"/>
        <v>0.45698521899053202</v>
      </c>
    </row>
    <row r="1948" spans="1:22" ht="15.6" x14ac:dyDescent="0.3">
      <c r="A1948" s="3">
        <v>802</v>
      </c>
      <c r="B1948" s="4">
        <v>46286</v>
      </c>
      <c r="C1948" s="5">
        <f>YEAR(SalesDataTable[[#This Row],[Order Date]])</f>
        <v>2026</v>
      </c>
      <c r="D1948" s="6" t="str">
        <f>"Q"&amp;ROUNDUP(MONTH(SalesDataTable[[#This Row],[Order Date]])/3,0)</f>
        <v>Q3</v>
      </c>
      <c r="E1948" s="5">
        <f>MONTH(SalesDataTable[[#This Row],[Order Date]])</f>
        <v>9</v>
      </c>
      <c r="F1948" s="6" t="str">
        <f>TEXT(SalesDataTable[[#This Row],[Order Date]],"MMM")</f>
        <v>Sep</v>
      </c>
      <c r="G1948" s="5" t="s">
        <v>26</v>
      </c>
      <c r="H1948" s="5" t="s">
        <v>63</v>
      </c>
      <c r="I1948" s="5" t="s">
        <v>39</v>
      </c>
      <c r="J1948" s="5" t="s">
        <v>23</v>
      </c>
      <c r="K1948" s="5" t="s">
        <v>34</v>
      </c>
      <c r="L1948" s="5" t="s">
        <v>68</v>
      </c>
      <c r="M1948" s="7">
        <v>2</v>
      </c>
      <c r="N1948" s="8">
        <v>167.16</v>
      </c>
      <c r="O1948" s="8">
        <f>SalesDataTable[[#This Row],[Units Sold]]*SalesDataTable[[#This Row],[Unit Price]]</f>
        <v>334.32</v>
      </c>
      <c r="P1948" s="9">
        <v>0</v>
      </c>
      <c r="Q1948" s="21">
        <f>SalesDataTable[[#This Row],[Units Sold]]*SalesDataTable[[#This Row],[Unit Price]]*SalesDataTable[[#This Row],[Discount %]]</f>
        <v>0</v>
      </c>
      <c r="R1948" s="8">
        <v>88.51</v>
      </c>
      <c r="S1948" s="8">
        <f t="shared" si="120"/>
        <v>334.32</v>
      </c>
      <c r="T1948" s="8">
        <f t="shared" si="121"/>
        <v>177.02</v>
      </c>
      <c r="U1948" s="8">
        <f t="shared" si="122"/>
        <v>157.29999999999998</v>
      </c>
      <c r="V1948" s="10">
        <f t="shared" si="123"/>
        <v>0.4705072983967456</v>
      </c>
    </row>
    <row r="1949" spans="1:22" ht="15.6" x14ac:dyDescent="0.3">
      <c r="A1949" s="3">
        <v>1942</v>
      </c>
      <c r="B1949" s="4">
        <v>46286</v>
      </c>
      <c r="C1949" s="5">
        <f>YEAR(SalesDataTable[[#This Row],[Order Date]])</f>
        <v>2026</v>
      </c>
      <c r="D1949" s="6" t="str">
        <f>"Q"&amp;ROUNDUP(MONTH(SalesDataTable[[#This Row],[Order Date]])/3,0)</f>
        <v>Q3</v>
      </c>
      <c r="E1949" s="5">
        <f>MONTH(SalesDataTable[[#This Row],[Order Date]])</f>
        <v>9</v>
      </c>
      <c r="F1949" s="6" t="str">
        <f>TEXT(SalesDataTable[[#This Row],[Order Date]],"MMM")</f>
        <v>Sep</v>
      </c>
      <c r="G1949" s="5" t="s">
        <v>31</v>
      </c>
      <c r="H1949" s="5" t="s">
        <v>32</v>
      </c>
      <c r="I1949" s="5" t="s">
        <v>22</v>
      </c>
      <c r="J1949" s="5" t="s">
        <v>33</v>
      </c>
      <c r="K1949" s="5" t="s">
        <v>24</v>
      </c>
      <c r="L1949" s="5" t="s">
        <v>25</v>
      </c>
      <c r="M1949" s="7">
        <v>1</v>
      </c>
      <c r="N1949" s="8">
        <v>83.69</v>
      </c>
      <c r="O1949" s="8">
        <f>SalesDataTable[[#This Row],[Units Sold]]*SalesDataTable[[#This Row],[Unit Price]]</f>
        <v>83.69</v>
      </c>
      <c r="P1949" s="9">
        <v>0</v>
      </c>
      <c r="Q1949" s="21">
        <f>SalesDataTable[[#This Row],[Units Sold]]*SalesDataTable[[#This Row],[Unit Price]]*SalesDataTable[[#This Row],[Discount %]]</f>
        <v>0</v>
      </c>
      <c r="R1949" s="8">
        <v>42.76</v>
      </c>
      <c r="S1949" s="8">
        <f t="shared" si="120"/>
        <v>83.69</v>
      </c>
      <c r="T1949" s="8">
        <f t="shared" si="121"/>
        <v>42.76</v>
      </c>
      <c r="U1949" s="8">
        <f t="shared" si="122"/>
        <v>40.93</v>
      </c>
      <c r="V1949" s="10">
        <f t="shared" si="123"/>
        <v>0.48906679412116144</v>
      </c>
    </row>
    <row r="1950" spans="1:22" ht="15.6" x14ac:dyDescent="0.3">
      <c r="A1950" s="3">
        <v>2200</v>
      </c>
      <c r="B1950" s="4">
        <v>46286</v>
      </c>
      <c r="C1950" s="5">
        <f>YEAR(SalesDataTable[[#This Row],[Order Date]])</f>
        <v>2026</v>
      </c>
      <c r="D1950" s="6" t="str">
        <f>"Q"&amp;ROUNDUP(MONTH(SalesDataTable[[#This Row],[Order Date]])/3,0)</f>
        <v>Q3</v>
      </c>
      <c r="E1950" s="5">
        <f>MONTH(SalesDataTable[[#This Row],[Order Date]])</f>
        <v>9</v>
      </c>
      <c r="F1950" s="6" t="str">
        <f>TEXT(SalesDataTable[[#This Row],[Order Date]],"MMM")</f>
        <v>Sep</v>
      </c>
      <c r="G1950" s="5" t="s">
        <v>20</v>
      </c>
      <c r="H1950" s="5" t="s">
        <v>21</v>
      </c>
      <c r="I1950" s="5" t="s">
        <v>22</v>
      </c>
      <c r="J1950" s="5" t="s">
        <v>33</v>
      </c>
      <c r="K1950" s="5" t="s">
        <v>24</v>
      </c>
      <c r="L1950" s="5" t="s">
        <v>46</v>
      </c>
      <c r="M1950" s="7">
        <v>1</v>
      </c>
      <c r="N1950" s="8">
        <v>40.4</v>
      </c>
      <c r="O1950" s="8">
        <f>SalesDataTable[[#This Row],[Units Sold]]*SalesDataTable[[#This Row],[Unit Price]]</f>
        <v>40.4</v>
      </c>
      <c r="P1950" s="9">
        <v>0.15</v>
      </c>
      <c r="Q1950" s="21">
        <f>SalesDataTable[[#This Row],[Units Sold]]*SalesDataTable[[#This Row],[Unit Price]]*SalesDataTable[[#This Row],[Discount %]]</f>
        <v>6.06</v>
      </c>
      <c r="R1950" s="8">
        <v>16.47</v>
      </c>
      <c r="S1950" s="8">
        <f t="shared" si="120"/>
        <v>34.339999999999996</v>
      </c>
      <c r="T1950" s="8">
        <f t="shared" si="121"/>
        <v>16.47</v>
      </c>
      <c r="U1950" s="8">
        <f t="shared" si="122"/>
        <v>17.869999999999997</v>
      </c>
      <c r="V1950" s="10">
        <f t="shared" si="123"/>
        <v>0.52038439138031445</v>
      </c>
    </row>
    <row r="1951" spans="1:22" ht="15.6" x14ac:dyDescent="0.3">
      <c r="A1951" s="3">
        <v>2236</v>
      </c>
      <c r="B1951" s="4">
        <v>46286</v>
      </c>
      <c r="C1951" s="5">
        <f>YEAR(SalesDataTable[[#This Row],[Order Date]])</f>
        <v>2026</v>
      </c>
      <c r="D1951" s="6" t="str">
        <f>"Q"&amp;ROUNDUP(MONTH(SalesDataTable[[#This Row],[Order Date]])/3,0)</f>
        <v>Q3</v>
      </c>
      <c r="E1951" s="5">
        <f>MONTH(SalesDataTable[[#This Row],[Order Date]])</f>
        <v>9</v>
      </c>
      <c r="F1951" s="6" t="str">
        <f>TEXT(SalesDataTable[[#This Row],[Order Date]],"MMM")</f>
        <v>Sep</v>
      </c>
      <c r="G1951" s="5" t="s">
        <v>26</v>
      </c>
      <c r="H1951" s="5" t="s">
        <v>61</v>
      </c>
      <c r="I1951" s="5" t="s">
        <v>22</v>
      </c>
      <c r="J1951" s="5" t="s">
        <v>23</v>
      </c>
      <c r="K1951" s="5" t="s">
        <v>29</v>
      </c>
      <c r="L1951" s="5" t="s">
        <v>37</v>
      </c>
      <c r="M1951" s="7">
        <v>3</v>
      </c>
      <c r="N1951" s="8">
        <v>143.31</v>
      </c>
      <c r="O1951" s="8">
        <f>SalesDataTable[[#This Row],[Units Sold]]*SalesDataTable[[#This Row],[Unit Price]]</f>
        <v>429.93</v>
      </c>
      <c r="P1951" s="9">
        <v>0</v>
      </c>
      <c r="Q1951" s="21">
        <f>SalesDataTable[[#This Row],[Units Sold]]*SalesDataTable[[#This Row],[Unit Price]]*SalesDataTable[[#This Row],[Discount %]]</f>
        <v>0</v>
      </c>
      <c r="R1951" s="8">
        <v>81.36</v>
      </c>
      <c r="S1951" s="8">
        <f t="shared" si="120"/>
        <v>429.93</v>
      </c>
      <c r="T1951" s="8">
        <f t="shared" si="121"/>
        <v>244.07999999999998</v>
      </c>
      <c r="U1951" s="8">
        <f t="shared" si="122"/>
        <v>185.85000000000002</v>
      </c>
      <c r="V1951" s="10">
        <f t="shared" si="123"/>
        <v>0.43227967343521045</v>
      </c>
    </row>
    <row r="1952" spans="1:22" ht="15.6" x14ac:dyDescent="0.3">
      <c r="A1952" s="3">
        <v>4041</v>
      </c>
      <c r="B1952" s="4">
        <v>46286</v>
      </c>
      <c r="C1952" s="5">
        <f>YEAR(SalesDataTable[[#This Row],[Order Date]])</f>
        <v>2026</v>
      </c>
      <c r="D1952" s="6" t="str">
        <f>"Q"&amp;ROUNDUP(MONTH(SalesDataTable[[#This Row],[Order Date]])/3,0)</f>
        <v>Q3</v>
      </c>
      <c r="E1952" s="5">
        <f>MONTH(SalesDataTable[[#This Row],[Order Date]])</f>
        <v>9</v>
      </c>
      <c r="F1952" s="6" t="str">
        <f>TEXT(SalesDataTable[[#This Row],[Order Date]],"MMM")</f>
        <v>Sep</v>
      </c>
      <c r="G1952" s="5" t="s">
        <v>26</v>
      </c>
      <c r="H1952" s="5" t="s">
        <v>61</v>
      </c>
      <c r="I1952" s="5" t="s">
        <v>28</v>
      </c>
      <c r="J1952" s="5" t="s">
        <v>23</v>
      </c>
      <c r="K1952" s="5" t="s">
        <v>54</v>
      </c>
      <c r="L1952" s="5" t="s">
        <v>65</v>
      </c>
      <c r="M1952" s="7">
        <v>15</v>
      </c>
      <c r="N1952" s="8">
        <v>51.1</v>
      </c>
      <c r="O1952" s="8">
        <f>SalesDataTable[[#This Row],[Units Sold]]*SalesDataTable[[#This Row],[Unit Price]]</f>
        <v>766.5</v>
      </c>
      <c r="P1952" s="9">
        <v>0.1</v>
      </c>
      <c r="Q1952" s="21">
        <f>SalesDataTable[[#This Row],[Units Sold]]*SalesDataTable[[#This Row],[Unit Price]]*SalesDataTable[[#This Row],[Discount %]]</f>
        <v>76.650000000000006</v>
      </c>
      <c r="R1952" s="8">
        <v>21.9</v>
      </c>
      <c r="S1952" s="8">
        <f t="shared" si="120"/>
        <v>689.85</v>
      </c>
      <c r="T1952" s="8">
        <f t="shared" si="121"/>
        <v>328.5</v>
      </c>
      <c r="U1952" s="8">
        <f t="shared" si="122"/>
        <v>361.35</v>
      </c>
      <c r="V1952" s="10">
        <f t="shared" si="123"/>
        <v>0.52380952380952384</v>
      </c>
    </row>
    <row r="1953" spans="1:22" ht="15.6" x14ac:dyDescent="0.3">
      <c r="A1953" s="3">
        <v>4435</v>
      </c>
      <c r="B1953" s="4">
        <v>46286</v>
      </c>
      <c r="C1953" s="5">
        <f>YEAR(SalesDataTable[[#This Row],[Order Date]])</f>
        <v>2026</v>
      </c>
      <c r="D1953" s="6" t="str">
        <f>"Q"&amp;ROUNDUP(MONTH(SalesDataTable[[#This Row],[Order Date]])/3,0)</f>
        <v>Q3</v>
      </c>
      <c r="E1953" s="5">
        <f>MONTH(SalesDataTable[[#This Row],[Order Date]])</f>
        <v>9</v>
      </c>
      <c r="F1953" s="6" t="str">
        <f>TEXT(SalesDataTable[[#This Row],[Order Date]],"MMM")</f>
        <v>Sep</v>
      </c>
      <c r="G1953" s="5" t="s">
        <v>40</v>
      </c>
      <c r="H1953" s="5" t="s">
        <v>67</v>
      </c>
      <c r="I1953" s="5" t="s">
        <v>48</v>
      </c>
      <c r="J1953" s="5" t="s">
        <v>33</v>
      </c>
      <c r="K1953" s="5" t="s">
        <v>29</v>
      </c>
      <c r="L1953" s="5" t="s">
        <v>37</v>
      </c>
      <c r="M1953" s="7">
        <v>1</v>
      </c>
      <c r="N1953" s="8">
        <v>146.33000000000001</v>
      </c>
      <c r="O1953" s="8">
        <f>SalesDataTable[[#This Row],[Units Sold]]*SalesDataTable[[#This Row],[Unit Price]]</f>
        <v>146.33000000000001</v>
      </c>
      <c r="P1953" s="9">
        <v>0</v>
      </c>
      <c r="Q1953" s="21">
        <f>SalesDataTable[[#This Row],[Units Sold]]*SalesDataTable[[#This Row],[Unit Price]]*SalesDataTable[[#This Row],[Discount %]]</f>
        <v>0</v>
      </c>
      <c r="R1953" s="8">
        <v>80.05</v>
      </c>
      <c r="S1953" s="8">
        <f t="shared" si="120"/>
        <v>146.33000000000001</v>
      </c>
      <c r="T1953" s="8">
        <f t="shared" si="121"/>
        <v>80.05</v>
      </c>
      <c r="U1953" s="8">
        <f t="shared" si="122"/>
        <v>66.280000000000015</v>
      </c>
      <c r="V1953" s="10">
        <f t="shared" si="123"/>
        <v>0.45294881432378875</v>
      </c>
    </row>
    <row r="1954" spans="1:22" ht="15.6" x14ac:dyDescent="0.3">
      <c r="A1954" s="3">
        <v>305</v>
      </c>
      <c r="B1954" s="4">
        <v>46287</v>
      </c>
      <c r="C1954" s="5">
        <f>YEAR(SalesDataTable[[#This Row],[Order Date]])</f>
        <v>2026</v>
      </c>
      <c r="D1954" s="6" t="str">
        <f>"Q"&amp;ROUNDUP(MONTH(SalesDataTable[[#This Row],[Order Date]])/3,0)</f>
        <v>Q3</v>
      </c>
      <c r="E1954" s="5">
        <f>MONTH(SalesDataTable[[#This Row],[Order Date]])</f>
        <v>9</v>
      </c>
      <c r="F1954" s="6" t="str">
        <f>TEXT(SalesDataTable[[#This Row],[Order Date]],"MMM")</f>
        <v>Sep</v>
      </c>
      <c r="G1954" s="5" t="s">
        <v>40</v>
      </c>
      <c r="H1954" s="5" t="s">
        <v>53</v>
      </c>
      <c r="I1954" s="5" t="s">
        <v>22</v>
      </c>
      <c r="J1954" s="5" t="s">
        <v>23</v>
      </c>
      <c r="K1954" s="5" t="s">
        <v>34</v>
      </c>
      <c r="L1954" s="5" t="s">
        <v>64</v>
      </c>
      <c r="M1954" s="7">
        <v>1</v>
      </c>
      <c r="N1954" s="8">
        <v>130.69999999999999</v>
      </c>
      <c r="O1954" s="8">
        <f>SalesDataTable[[#This Row],[Units Sold]]*SalesDataTable[[#This Row],[Unit Price]]</f>
        <v>130.69999999999999</v>
      </c>
      <c r="P1954" s="9">
        <v>0.05</v>
      </c>
      <c r="Q1954" s="21">
        <f>SalesDataTable[[#This Row],[Units Sold]]*SalesDataTable[[#This Row],[Unit Price]]*SalesDataTable[[#This Row],[Discount %]]</f>
        <v>6.5350000000000001</v>
      </c>
      <c r="R1954" s="8">
        <v>68.23</v>
      </c>
      <c r="S1954" s="8">
        <f t="shared" si="120"/>
        <v>124.16499999999998</v>
      </c>
      <c r="T1954" s="8">
        <f t="shared" si="121"/>
        <v>68.23</v>
      </c>
      <c r="U1954" s="8">
        <f t="shared" si="122"/>
        <v>55.934999999999974</v>
      </c>
      <c r="V1954" s="10">
        <f t="shared" si="123"/>
        <v>0.45048926831232622</v>
      </c>
    </row>
    <row r="1955" spans="1:22" ht="15.6" x14ac:dyDescent="0.3">
      <c r="A1955" s="3">
        <v>808</v>
      </c>
      <c r="B1955" s="4">
        <v>46287</v>
      </c>
      <c r="C1955" s="5">
        <f>YEAR(SalesDataTable[[#This Row],[Order Date]])</f>
        <v>2026</v>
      </c>
      <c r="D1955" s="6" t="str">
        <f>"Q"&amp;ROUNDUP(MONTH(SalesDataTable[[#This Row],[Order Date]])/3,0)</f>
        <v>Q3</v>
      </c>
      <c r="E1955" s="5">
        <f>MONTH(SalesDataTable[[#This Row],[Order Date]])</f>
        <v>9</v>
      </c>
      <c r="F1955" s="6" t="str">
        <f>TEXT(SalesDataTable[[#This Row],[Order Date]],"MMM")</f>
        <v>Sep</v>
      </c>
      <c r="G1955" s="5" t="s">
        <v>26</v>
      </c>
      <c r="H1955" s="5" t="s">
        <v>63</v>
      </c>
      <c r="I1955" s="5" t="s">
        <v>28</v>
      </c>
      <c r="J1955" s="5" t="s">
        <v>36</v>
      </c>
      <c r="K1955" s="5" t="s">
        <v>54</v>
      </c>
      <c r="L1955" s="5" t="s">
        <v>55</v>
      </c>
      <c r="M1955" s="7">
        <v>8</v>
      </c>
      <c r="N1955" s="8">
        <v>39.630000000000003</v>
      </c>
      <c r="O1955" s="8">
        <f>SalesDataTable[[#This Row],[Units Sold]]*SalesDataTable[[#This Row],[Unit Price]]</f>
        <v>317.04000000000002</v>
      </c>
      <c r="P1955" s="9">
        <v>0.15</v>
      </c>
      <c r="Q1955" s="21">
        <f>SalesDataTable[[#This Row],[Units Sold]]*SalesDataTable[[#This Row],[Unit Price]]*SalesDataTable[[#This Row],[Discount %]]</f>
        <v>47.556000000000004</v>
      </c>
      <c r="R1955" s="8">
        <v>14.61</v>
      </c>
      <c r="S1955" s="8">
        <f t="shared" si="120"/>
        <v>269.48400000000004</v>
      </c>
      <c r="T1955" s="8">
        <f t="shared" si="121"/>
        <v>116.88</v>
      </c>
      <c r="U1955" s="8">
        <f t="shared" si="122"/>
        <v>152.60400000000004</v>
      </c>
      <c r="V1955" s="10">
        <f t="shared" si="123"/>
        <v>0.56628222825844954</v>
      </c>
    </row>
    <row r="1956" spans="1:22" ht="15.6" x14ac:dyDescent="0.3">
      <c r="A1956" s="3">
        <v>1029</v>
      </c>
      <c r="B1956" s="4">
        <v>46287</v>
      </c>
      <c r="C1956" s="5">
        <f>YEAR(SalesDataTable[[#This Row],[Order Date]])</f>
        <v>2026</v>
      </c>
      <c r="D1956" s="6" t="str">
        <f>"Q"&amp;ROUNDUP(MONTH(SalesDataTable[[#This Row],[Order Date]])/3,0)</f>
        <v>Q3</v>
      </c>
      <c r="E1956" s="5">
        <f>MONTH(SalesDataTable[[#This Row],[Order Date]])</f>
        <v>9</v>
      </c>
      <c r="F1956" s="6" t="str">
        <f>TEXT(SalesDataTable[[#This Row],[Order Date]],"MMM")</f>
        <v>Sep</v>
      </c>
      <c r="G1956" s="5" t="s">
        <v>26</v>
      </c>
      <c r="H1956" s="5" t="s">
        <v>47</v>
      </c>
      <c r="I1956" s="5" t="s">
        <v>22</v>
      </c>
      <c r="J1956" s="5" t="s">
        <v>23</v>
      </c>
      <c r="K1956" s="5" t="s">
        <v>34</v>
      </c>
      <c r="L1956" s="5" t="s">
        <v>64</v>
      </c>
      <c r="M1956" s="7">
        <v>1</v>
      </c>
      <c r="N1956" s="8">
        <v>132.36000000000001</v>
      </c>
      <c r="O1956" s="8">
        <f>SalesDataTable[[#This Row],[Units Sold]]*SalesDataTable[[#This Row],[Unit Price]]</f>
        <v>132.36000000000001</v>
      </c>
      <c r="P1956" s="9">
        <v>0.05</v>
      </c>
      <c r="Q1956" s="21">
        <f>SalesDataTable[[#This Row],[Units Sold]]*SalesDataTable[[#This Row],[Unit Price]]*SalesDataTable[[#This Row],[Discount %]]</f>
        <v>6.6180000000000012</v>
      </c>
      <c r="R1956" s="8">
        <v>66.63</v>
      </c>
      <c r="S1956" s="8">
        <f t="shared" si="120"/>
        <v>125.742</v>
      </c>
      <c r="T1956" s="8">
        <f t="shared" si="121"/>
        <v>66.63</v>
      </c>
      <c r="U1956" s="8">
        <f t="shared" si="122"/>
        <v>59.112000000000009</v>
      </c>
      <c r="V1956" s="10">
        <f t="shared" si="123"/>
        <v>0.47010545402490822</v>
      </c>
    </row>
    <row r="1957" spans="1:22" ht="15.6" x14ac:dyDescent="0.3">
      <c r="A1957" s="3">
        <v>1721</v>
      </c>
      <c r="B1957" s="4">
        <v>46287</v>
      </c>
      <c r="C1957" s="5">
        <f>YEAR(SalesDataTable[[#This Row],[Order Date]])</f>
        <v>2026</v>
      </c>
      <c r="D1957" s="6" t="str">
        <f>"Q"&amp;ROUNDUP(MONTH(SalesDataTable[[#This Row],[Order Date]])/3,0)</f>
        <v>Q3</v>
      </c>
      <c r="E1957" s="5">
        <f>MONTH(SalesDataTable[[#This Row],[Order Date]])</f>
        <v>9</v>
      </c>
      <c r="F1957" s="6" t="str">
        <f>TEXT(SalesDataTable[[#This Row],[Order Date]],"MMM")</f>
        <v>Sep</v>
      </c>
      <c r="G1957" s="5" t="s">
        <v>40</v>
      </c>
      <c r="H1957" s="5" t="s">
        <v>51</v>
      </c>
      <c r="I1957" s="5" t="s">
        <v>22</v>
      </c>
      <c r="J1957" s="5" t="s">
        <v>36</v>
      </c>
      <c r="K1957" s="5" t="s">
        <v>29</v>
      </c>
      <c r="L1957" s="5" t="s">
        <v>57</v>
      </c>
      <c r="M1957" s="7">
        <v>1</v>
      </c>
      <c r="N1957" s="8">
        <v>156.81</v>
      </c>
      <c r="O1957" s="8">
        <f>SalesDataTable[[#This Row],[Units Sold]]*SalesDataTable[[#This Row],[Unit Price]]</f>
        <v>156.81</v>
      </c>
      <c r="P1957" s="9">
        <v>0</v>
      </c>
      <c r="Q1957" s="21">
        <f>SalesDataTable[[#This Row],[Units Sold]]*SalesDataTable[[#This Row],[Unit Price]]*SalesDataTable[[#This Row],[Discount %]]</f>
        <v>0</v>
      </c>
      <c r="R1957" s="8">
        <v>78.2</v>
      </c>
      <c r="S1957" s="8">
        <f t="shared" si="120"/>
        <v>156.81</v>
      </c>
      <c r="T1957" s="8">
        <f t="shared" si="121"/>
        <v>78.2</v>
      </c>
      <c r="U1957" s="8">
        <f t="shared" si="122"/>
        <v>78.61</v>
      </c>
      <c r="V1957" s="10">
        <f t="shared" si="123"/>
        <v>0.50130731458452904</v>
      </c>
    </row>
    <row r="1958" spans="1:22" ht="15.6" x14ac:dyDescent="0.3">
      <c r="A1958" s="3">
        <v>2425</v>
      </c>
      <c r="B1958" s="4">
        <v>46287</v>
      </c>
      <c r="C1958" s="5">
        <f>YEAR(SalesDataTable[[#This Row],[Order Date]])</f>
        <v>2026</v>
      </c>
      <c r="D1958" s="6" t="str">
        <f>"Q"&amp;ROUNDUP(MONTH(SalesDataTable[[#This Row],[Order Date]])/3,0)</f>
        <v>Q3</v>
      </c>
      <c r="E1958" s="5">
        <f>MONTH(SalesDataTable[[#This Row],[Order Date]])</f>
        <v>9</v>
      </c>
      <c r="F1958" s="6" t="str">
        <f>TEXT(SalesDataTable[[#This Row],[Order Date]],"MMM")</f>
        <v>Sep</v>
      </c>
      <c r="G1958" s="5" t="s">
        <v>40</v>
      </c>
      <c r="H1958" s="5" t="s">
        <v>53</v>
      </c>
      <c r="I1958" s="5" t="s">
        <v>48</v>
      </c>
      <c r="J1958" s="5" t="s">
        <v>33</v>
      </c>
      <c r="K1958" s="5" t="s">
        <v>34</v>
      </c>
      <c r="L1958" s="5" t="s">
        <v>64</v>
      </c>
      <c r="M1958" s="7">
        <v>3</v>
      </c>
      <c r="N1958" s="8">
        <v>134.52000000000001</v>
      </c>
      <c r="O1958" s="8">
        <f>SalesDataTable[[#This Row],[Units Sold]]*SalesDataTable[[#This Row],[Unit Price]]</f>
        <v>403.56000000000006</v>
      </c>
      <c r="P1958" s="9">
        <v>0.05</v>
      </c>
      <c r="Q1958" s="21">
        <f>SalesDataTable[[#This Row],[Units Sold]]*SalesDataTable[[#This Row],[Unit Price]]*SalesDataTable[[#This Row],[Discount %]]</f>
        <v>20.178000000000004</v>
      </c>
      <c r="R1958" s="8">
        <v>65.19</v>
      </c>
      <c r="S1958" s="8">
        <f t="shared" si="120"/>
        <v>383.38200000000006</v>
      </c>
      <c r="T1958" s="8">
        <f t="shared" si="121"/>
        <v>195.57</v>
      </c>
      <c r="U1958" s="8">
        <f t="shared" si="122"/>
        <v>187.81200000000007</v>
      </c>
      <c r="V1958" s="10">
        <f t="shared" si="123"/>
        <v>0.48988215409174152</v>
      </c>
    </row>
    <row r="1959" spans="1:22" ht="15.6" x14ac:dyDescent="0.3">
      <c r="A1959" s="3">
        <v>3322</v>
      </c>
      <c r="B1959" s="4">
        <v>46287</v>
      </c>
      <c r="C1959" s="5">
        <f>YEAR(SalesDataTable[[#This Row],[Order Date]])</f>
        <v>2026</v>
      </c>
      <c r="D1959" s="6" t="str">
        <f>"Q"&amp;ROUNDUP(MONTH(SalesDataTable[[#This Row],[Order Date]])/3,0)</f>
        <v>Q3</v>
      </c>
      <c r="E1959" s="5">
        <f>MONTH(SalesDataTable[[#This Row],[Order Date]])</f>
        <v>9</v>
      </c>
      <c r="F1959" s="6" t="str">
        <f>TEXT(SalesDataTable[[#This Row],[Order Date]],"MMM")</f>
        <v>Sep</v>
      </c>
      <c r="G1959" s="5" t="s">
        <v>40</v>
      </c>
      <c r="H1959" s="5" t="s">
        <v>53</v>
      </c>
      <c r="I1959" s="5" t="s">
        <v>22</v>
      </c>
      <c r="J1959" s="5" t="s">
        <v>23</v>
      </c>
      <c r="K1959" s="5" t="s">
        <v>43</v>
      </c>
      <c r="L1959" s="5" t="s">
        <v>71</v>
      </c>
      <c r="M1959" s="7">
        <v>1</v>
      </c>
      <c r="N1959" s="8">
        <v>124.51</v>
      </c>
      <c r="O1959" s="8">
        <f>SalesDataTable[[#This Row],[Units Sold]]*SalesDataTable[[#This Row],[Unit Price]]</f>
        <v>124.51</v>
      </c>
      <c r="P1959" s="9">
        <v>0</v>
      </c>
      <c r="Q1959" s="21">
        <f>SalesDataTable[[#This Row],[Units Sold]]*SalesDataTable[[#This Row],[Unit Price]]*SalesDataTable[[#This Row],[Discount %]]</f>
        <v>0</v>
      </c>
      <c r="R1959" s="8">
        <v>59.97</v>
      </c>
      <c r="S1959" s="8">
        <f t="shared" si="120"/>
        <v>124.51</v>
      </c>
      <c r="T1959" s="8">
        <f t="shared" si="121"/>
        <v>59.97</v>
      </c>
      <c r="U1959" s="8">
        <f t="shared" si="122"/>
        <v>64.540000000000006</v>
      </c>
      <c r="V1959" s="10">
        <f t="shared" si="123"/>
        <v>0.51835193960324477</v>
      </c>
    </row>
    <row r="1960" spans="1:22" ht="15.6" x14ac:dyDescent="0.3">
      <c r="A1960" s="3">
        <v>3821</v>
      </c>
      <c r="B1960" s="4">
        <v>46287</v>
      </c>
      <c r="C1960" s="5">
        <f>YEAR(SalesDataTable[[#This Row],[Order Date]])</f>
        <v>2026</v>
      </c>
      <c r="D1960" s="6" t="str">
        <f>"Q"&amp;ROUNDUP(MONTH(SalesDataTable[[#This Row],[Order Date]])/3,0)</f>
        <v>Q3</v>
      </c>
      <c r="E1960" s="5">
        <f>MONTH(SalesDataTable[[#This Row],[Order Date]])</f>
        <v>9</v>
      </c>
      <c r="F1960" s="6" t="str">
        <f>TEXT(SalesDataTable[[#This Row],[Order Date]],"MMM")</f>
        <v>Sep</v>
      </c>
      <c r="G1960" s="5" t="s">
        <v>31</v>
      </c>
      <c r="H1960" s="5" t="s">
        <v>38</v>
      </c>
      <c r="I1960" s="5" t="s">
        <v>22</v>
      </c>
      <c r="J1960" s="5" t="s">
        <v>23</v>
      </c>
      <c r="K1960" s="5" t="s">
        <v>29</v>
      </c>
      <c r="L1960" s="5" t="s">
        <v>37</v>
      </c>
      <c r="M1960" s="7">
        <v>1</v>
      </c>
      <c r="N1960" s="8">
        <v>141</v>
      </c>
      <c r="O1960" s="8">
        <f>SalesDataTable[[#This Row],[Units Sold]]*SalesDataTable[[#This Row],[Unit Price]]</f>
        <v>141</v>
      </c>
      <c r="P1960" s="9">
        <v>0</v>
      </c>
      <c r="Q1960" s="21">
        <f>SalesDataTable[[#This Row],[Units Sold]]*SalesDataTable[[#This Row],[Unit Price]]*SalesDataTable[[#This Row],[Discount %]]</f>
        <v>0</v>
      </c>
      <c r="R1960" s="8">
        <v>79.010000000000005</v>
      </c>
      <c r="S1960" s="8">
        <f t="shared" si="120"/>
        <v>141</v>
      </c>
      <c r="T1960" s="8">
        <f t="shared" si="121"/>
        <v>79.010000000000005</v>
      </c>
      <c r="U1960" s="8">
        <f t="shared" si="122"/>
        <v>61.989999999999995</v>
      </c>
      <c r="V1960" s="10">
        <f t="shared" si="123"/>
        <v>0.43964539007092196</v>
      </c>
    </row>
    <row r="1961" spans="1:22" ht="15.6" x14ac:dyDescent="0.3">
      <c r="A1961" s="3">
        <v>3899</v>
      </c>
      <c r="B1961" s="4">
        <v>46287</v>
      </c>
      <c r="C1961" s="5">
        <f>YEAR(SalesDataTable[[#This Row],[Order Date]])</f>
        <v>2026</v>
      </c>
      <c r="D1961" s="6" t="str">
        <f>"Q"&amp;ROUNDUP(MONTH(SalesDataTable[[#This Row],[Order Date]])/3,0)</f>
        <v>Q3</v>
      </c>
      <c r="E1961" s="5">
        <f>MONTH(SalesDataTable[[#This Row],[Order Date]])</f>
        <v>9</v>
      </c>
      <c r="F1961" s="6" t="str">
        <f>TEXT(SalesDataTable[[#This Row],[Order Date]],"MMM")</f>
        <v>Sep</v>
      </c>
      <c r="G1961" s="5" t="s">
        <v>40</v>
      </c>
      <c r="H1961" s="5" t="s">
        <v>41</v>
      </c>
      <c r="I1961" s="5" t="s">
        <v>28</v>
      </c>
      <c r="J1961" s="5" t="s">
        <v>23</v>
      </c>
      <c r="K1961" s="5" t="s">
        <v>43</v>
      </c>
      <c r="L1961" s="5" t="s">
        <v>71</v>
      </c>
      <c r="M1961" s="7">
        <v>6</v>
      </c>
      <c r="N1961" s="8">
        <v>121.7</v>
      </c>
      <c r="O1961" s="8">
        <f>SalesDataTable[[#This Row],[Units Sold]]*SalesDataTable[[#This Row],[Unit Price]]</f>
        <v>730.2</v>
      </c>
      <c r="P1961" s="9">
        <v>0.15</v>
      </c>
      <c r="Q1961" s="21">
        <f>SalesDataTable[[#This Row],[Units Sold]]*SalesDataTable[[#This Row],[Unit Price]]*SalesDataTable[[#This Row],[Discount %]]</f>
        <v>109.53</v>
      </c>
      <c r="R1961" s="8">
        <v>61.26</v>
      </c>
      <c r="S1961" s="8">
        <f t="shared" si="120"/>
        <v>620.67000000000007</v>
      </c>
      <c r="T1961" s="8">
        <f t="shared" si="121"/>
        <v>367.56</v>
      </c>
      <c r="U1961" s="8">
        <f t="shared" si="122"/>
        <v>253.11000000000007</v>
      </c>
      <c r="V1961" s="10">
        <f t="shared" si="123"/>
        <v>0.40780124703948967</v>
      </c>
    </row>
    <row r="1962" spans="1:22" ht="15.6" x14ac:dyDescent="0.3">
      <c r="A1962" s="3">
        <v>4807</v>
      </c>
      <c r="B1962" s="4">
        <v>46287</v>
      </c>
      <c r="C1962" s="5">
        <f>YEAR(SalesDataTable[[#This Row],[Order Date]])</f>
        <v>2026</v>
      </c>
      <c r="D1962" s="6" t="str">
        <f>"Q"&amp;ROUNDUP(MONTH(SalesDataTable[[#This Row],[Order Date]])/3,0)</f>
        <v>Q3</v>
      </c>
      <c r="E1962" s="5">
        <f>MONTH(SalesDataTable[[#This Row],[Order Date]])</f>
        <v>9</v>
      </c>
      <c r="F1962" s="6" t="str">
        <f>TEXT(SalesDataTable[[#This Row],[Order Date]],"MMM")</f>
        <v>Sep</v>
      </c>
      <c r="G1962" s="5" t="s">
        <v>40</v>
      </c>
      <c r="H1962" s="5" t="s">
        <v>51</v>
      </c>
      <c r="I1962" s="5" t="s">
        <v>28</v>
      </c>
      <c r="J1962" s="5" t="s">
        <v>36</v>
      </c>
      <c r="K1962" s="5" t="s">
        <v>24</v>
      </c>
      <c r="L1962" s="5" t="s">
        <v>50</v>
      </c>
      <c r="M1962" s="7">
        <v>4</v>
      </c>
      <c r="N1962" s="8">
        <v>103.86</v>
      </c>
      <c r="O1962" s="8">
        <f>SalesDataTable[[#This Row],[Units Sold]]*SalesDataTable[[#This Row],[Unit Price]]</f>
        <v>415.44</v>
      </c>
      <c r="P1962" s="9">
        <v>0.1</v>
      </c>
      <c r="Q1962" s="21">
        <f>SalesDataTable[[#This Row],[Units Sold]]*SalesDataTable[[#This Row],[Unit Price]]*SalesDataTable[[#This Row],[Discount %]]</f>
        <v>41.544000000000004</v>
      </c>
      <c r="R1962" s="8">
        <v>50.12</v>
      </c>
      <c r="S1962" s="8">
        <f t="shared" si="120"/>
        <v>373.89600000000002</v>
      </c>
      <c r="T1962" s="8">
        <f t="shared" si="121"/>
        <v>200.48</v>
      </c>
      <c r="U1962" s="8">
        <f t="shared" si="122"/>
        <v>173.41600000000003</v>
      </c>
      <c r="V1962" s="10">
        <f t="shared" si="123"/>
        <v>0.46380811776536796</v>
      </c>
    </row>
    <row r="1963" spans="1:22" ht="15.6" x14ac:dyDescent="0.3">
      <c r="A1963" s="3">
        <v>30</v>
      </c>
      <c r="B1963" s="4">
        <v>46288</v>
      </c>
      <c r="C1963" s="5">
        <f>YEAR(SalesDataTable[[#This Row],[Order Date]])</f>
        <v>2026</v>
      </c>
      <c r="D1963" s="6" t="str">
        <f>"Q"&amp;ROUNDUP(MONTH(SalesDataTable[[#This Row],[Order Date]])/3,0)</f>
        <v>Q3</v>
      </c>
      <c r="E1963" s="5">
        <f>MONTH(SalesDataTable[[#This Row],[Order Date]])</f>
        <v>9</v>
      </c>
      <c r="F1963" s="6" t="str">
        <f>TEXT(SalesDataTable[[#This Row],[Order Date]],"MMM")</f>
        <v>Sep</v>
      </c>
      <c r="G1963" s="5" t="s">
        <v>31</v>
      </c>
      <c r="H1963" s="5" t="s">
        <v>45</v>
      </c>
      <c r="I1963" s="5" t="s">
        <v>48</v>
      </c>
      <c r="J1963" s="5" t="s">
        <v>23</v>
      </c>
      <c r="K1963" s="5" t="s">
        <v>29</v>
      </c>
      <c r="L1963" s="5" t="s">
        <v>30</v>
      </c>
      <c r="M1963" s="7">
        <v>2</v>
      </c>
      <c r="N1963" s="8">
        <v>93.82</v>
      </c>
      <c r="O1963" s="8">
        <f>SalesDataTable[[#This Row],[Units Sold]]*SalesDataTable[[#This Row],[Unit Price]]</f>
        <v>187.64</v>
      </c>
      <c r="P1963" s="9">
        <v>0.05</v>
      </c>
      <c r="Q1963" s="21">
        <f>SalesDataTable[[#This Row],[Units Sold]]*SalesDataTable[[#This Row],[Unit Price]]*SalesDataTable[[#This Row],[Discount %]]</f>
        <v>9.3819999999999997</v>
      </c>
      <c r="R1963" s="8">
        <v>45.57</v>
      </c>
      <c r="S1963" s="8">
        <f t="shared" si="120"/>
        <v>178.25799999999998</v>
      </c>
      <c r="T1963" s="8">
        <f t="shared" si="121"/>
        <v>91.14</v>
      </c>
      <c r="U1963" s="8">
        <f t="shared" si="122"/>
        <v>87.117999999999981</v>
      </c>
      <c r="V1963" s="10">
        <f t="shared" si="123"/>
        <v>0.48871859888476249</v>
      </c>
    </row>
    <row r="1964" spans="1:22" ht="15.6" x14ac:dyDescent="0.3">
      <c r="A1964" s="3">
        <v>3027</v>
      </c>
      <c r="B1964" s="4">
        <v>46288</v>
      </c>
      <c r="C1964" s="5">
        <f>YEAR(SalesDataTable[[#This Row],[Order Date]])</f>
        <v>2026</v>
      </c>
      <c r="D1964" s="6" t="str">
        <f>"Q"&amp;ROUNDUP(MONTH(SalesDataTable[[#This Row],[Order Date]])/3,0)</f>
        <v>Q3</v>
      </c>
      <c r="E1964" s="5">
        <f>MONTH(SalesDataTable[[#This Row],[Order Date]])</f>
        <v>9</v>
      </c>
      <c r="F1964" s="6" t="str">
        <f>TEXT(SalesDataTable[[#This Row],[Order Date]],"MMM")</f>
        <v>Sep</v>
      </c>
      <c r="G1964" s="5" t="s">
        <v>40</v>
      </c>
      <c r="H1964" s="5" t="s">
        <v>53</v>
      </c>
      <c r="I1964" s="5" t="s">
        <v>28</v>
      </c>
      <c r="J1964" s="5" t="s">
        <v>36</v>
      </c>
      <c r="K1964" s="5" t="s">
        <v>29</v>
      </c>
      <c r="L1964" s="5" t="s">
        <v>57</v>
      </c>
      <c r="M1964" s="7">
        <v>8</v>
      </c>
      <c r="N1964" s="8">
        <v>155.13999999999999</v>
      </c>
      <c r="O1964" s="8">
        <f>SalesDataTable[[#This Row],[Units Sold]]*SalesDataTable[[#This Row],[Unit Price]]</f>
        <v>1241.1199999999999</v>
      </c>
      <c r="P1964" s="9">
        <v>0.1</v>
      </c>
      <c r="Q1964" s="21">
        <f>SalesDataTable[[#This Row],[Units Sold]]*SalesDataTable[[#This Row],[Unit Price]]*SalesDataTable[[#This Row],[Discount %]]</f>
        <v>124.11199999999999</v>
      </c>
      <c r="R1964" s="8">
        <v>76.87</v>
      </c>
      <c r="S1964" s="8">
        <f t="shared" si="120"/>
        <v>1117.008</v>
      </c>
      <c r="T1964" s="8">
        <f t="shared" si="121"/>
        <v>614.96</v>
      </c>
      <c r="U1964" s="8">
        <f t="shared" si="122"/>
        <v>502.048</v>
      </c>
      <c r="V1964" s="10">
        <f t="shared" si="123"/>
        <v>0.44945783736553363</v>
      </c>
    </row>
    <row r="1965" spans="1:22" ht="15.6" x14ac:dyDescent="0.3">
      <c r="A1965" s="3">
        <v>3690</v>
      </c>
      <c r="B1965" s="4">
        <v>46288</v>
      </c>
      <c r="C1965" s="5">
        <f>YEAR(SalesDataTable[[#This Row],[Order Date]])</f>
        <v>2026</v>
      </c>
      <c r="D1965" s="6" t="str">
        <f>"Q"&amp;ROUNDUP(MONTH(SalesDataTable[[#This Row],[Order Date]])/3,0)</f>
        <v>Q3</v>
      </c>
      <c r="E1965" s="5">
        <f>MONTH(SalesDataTable[[#This Row],[Order Date]])</f>
        <v>9</v>
      </c>
      <c r="F1965" s="6" t="str">
        <f>TEXT(SalesDataTable[[#This Row],[Order Date]],"MMM")</f>
        <v>Sep</v>
      </c>
      <c r="G1965" s="5" t="s">
        <v>40</v>
      </c>
      <c r="H1965" s="5" t="s">
        <v>53</v>
      </c>
      <c r="I1965" s="5" t="s">
        <v>22</v>
      </c>
      <c r="J1965" s="5" t="s">
        <v>23</v>
      </c>
      <c r="K1965" s="5" t="s">
        <v>29</v>
      </c>
      <c r="L1965" s="5" t="s">
        <v>30</v>
      </c>
      <c r="M1965" s="7">
        <v>3</v>
      </c>
      <c r="N1965" s="8">
        <v>92.14</v>
      </c>
      <c r="O1965" s="8">
        <f>SalesDataTable[[#This Row],[Units Sold]]*SalesDataTable[[#This Row],[Unit Price]]</f>
        <v>276.42</v>
      </c>
      <c r="P1965" s="9">
        <v>0.05</v>
      </c>
      <c r="Q1965" s="21">
        <f>SalesDataTable[[#This Row],[Units Sold]]*SalesDataTable[[#This Row],[Unit Price]]*SalesDataTable[[#This Row],[Discount %]]</f>
        <v>13.821000000000002</v>
      </c>
      <c r="R1965" s="8">
        <v>45.25</v>
      </c>
      <c r="S1965" s="8">
        <f t="shared" si="120"/>
        <v>262.59899999999999</v>
      </c>
      <c r="T1965" s="8">
        <f t="shared" si="121"/>
        <v>135.75</v>
      </c>
      <c r="U1965" s="8">
        <f t="shared" si="122"/>
        <v>126.84899999999999</v>
      </c>
      <c r="V1965" s="10">
        <f t="shared" si="123"/>
        <v>0.48305210606285626</v>
      </c>
    </row>
    <row r="1966" spans="1:22" ht="15.6" x14ac:dyDescent="0.3">
      <c r="A1966" s="3">
        <v>600</v>
      </c>
      <c r="B1966" s="4">
        <v>46289</v>
      </c>
      <c r="C1966" s="5">
        <f>YEAR(SalesDataTable[[#This Row],[Order Date]])</f>
        <v>2026</v>
      </c>
      <c r="D1966" s="6" t="str">
        <f>"Q"&amp;ROUNDUP(MONTH(SalesDataTable[[#This Row],[Order Date]])/3,0)</f>
        <v>Q3</v>
      </c>
      <c r="E1966" s="5">
        <f>MONTH(SalesDataTable[[#This Row],[Order Date]])</f>
        <v>9</v>
      </c>
      <c r="F1966" s="6" t="str">
        <f>TEXT(SalesDataTable[[#This Row],[Order Date]],"MMM")</f>
        <v>Sep</v>
      </c>
      <c r="G1966" s="5" t="s">
        <v>26</v>
      </c>
      <c r="H1966" s="5" t="s">
        <v>63</v>
      </c>
      <c r="I1966" s="5" t="s">
        <v>39</v>
      </c>
      <c r="J1966" s="5" t="s">
        <v>23</v>
      </c>
      <c r="K1966" s="5" t="s">
        <v>24</v>
      </c>
      <c r="L1966" s="5" t="s">
        <v>46</v>
      </c>
      <c r="M1966" s="7">
        <v>6</v>
      </c>
      <c r="N1966" s="8">
        <v>39.880000000000003</v>
      </c>
      <c r="O1966" s="8">
        <f>SalesDataTable[[#This Row],[Units Sold]]*SalesDataTable[[#This Row],[Unit Price]]</f>
        <v>239.28000000000003</v>
      </c>
      <c r="P1966" s="9">
        <v>0.05</v>
      </c>
      <c r="Q1966" s="21">
        <f>SalesDataTable[[#This Row],[Units Sold]]*SalesDataTable[[#This Row],[Unit Price]]*SalesDataTable[[#This Row],[Discount %]]</f>
        <v>11.964000000000002</v>
      </c>
      <c r="R1966" s="8">
        <v>16.79</v>
      </c>
      <c r="S1966" s="8">
        <f t="shared" si="120"/>
        <v>227.31600000000003</v>
      </c>
      <c r="T1966" s="8">
        <f t="shared" si="121"/>
        <v>100.74</v>
      </c>
      <c r="U1966" s="8">
        <f t="shared" si="122"/>
        <v>126.57600000000004</v>
      </c>
      <c r="V1966" s="10">
        <f t="shared" si="123"/>
        <v>0.5568283798764716</v>
      </c>
    </row>
    <row r="1967" spans="1:22" ht="15.6" x14ac:dyDescent="0.3">
      <c r="A1967" s="3">
        <v>1931</v>
      </c>
      <c r="B1967" s="4">
        <v>46289</v>
      </c>
      <c r="C1967" s="5">
        <f>YEAR(SalesDataTable[[#This Row],[Order Date]])</f>
        <v>2026</v>
      </c>
      <c r="D1967" s="6" t="str">
        <f>"Q"&amp;ROUNDUP(MONTH(SalesDataTable[[#This Row],[Order Date]])/3,0)</f>
        <v>Q3</v>
      </c>
      <c r="E1967" s="5">
        <f>MONTH(SalesDataTable[[#This Row],[Order Date]])</f>
        <v>9</v>
      </c>
      <c r="F1967" s="6" t="str">
        <f>TEXT(SalesDataTable[[#This Row],[Order Date]],"MMM")</f>
        <v>Sep</v>
      </c>
      <c r="G1967" s="5" t="s">
        <v>31</v>
      </c>
      <c r="H1967" s="5" t="s">
        <v>72</v>
      </c>
      <c r="I1967" s="5" t="s">
        <v>22</v>
      </c>
      <c r="J1967" s="5" t="s">
        <v>23</v>
      </c>
      <c r="K1967" s="5" t="s">
        <v>34</v>
      </c>
      <c r="L1967" s="5" t="s">
        <v>35</v>
      </c>
      <c r="M1967" s="7">
        <v>4</v>
      </c>
      <c r="N1967" s="8">
        <v>35.700000000000003</v>
      </c>
      <c r="O1967" s="8">
        <f>SalesDataTable[[#This Row],[Units Sold]]*SalesDataTable[[#This Row],[Unit Price]]</f>
        <v>142.80000000000001</v>
      </c>
      <c r="P1967" s="9">
        <v>0</v>
      </c>
      <c r="Q1967" s="21">
        <f>SalesDataTable[[#This Row],[Units Sold]]*SalesDataTable[[#This Row],[Unit Price]]*SalesDataTable[[#This Row],[Discount %]]</f>
        <v>0</v>
      </c>
      <c r="R1967" s="8">
        <v>13.91</v>
      </c>
      <c r="S1967" s="8">
        <f t="shared" si="120"/>
        <v>142.80000000000001</v>
      </c>
      <c r="T1967" s="8">
        <f t="shared" si="121"/>
        <v>55.64</v>
      </c>
      <c r="U1967" s="8">
        <f t="shared" si="122"/>
        <v>87.160000000000011</v>
      </c>
      <c r="V1967" s="10">
        <f t="shared" si="123"/>
        <v>0.61036414565826336</v>
      </c>
    </row>
    <row r="1968" spans="1:22" ht="15.6" x14ac:dyDescent="0.3">
      <c r="A1968" s="3">
        <v>2124</v>
      </c>
      <c r="B1968" s="4">
        <v>46289</v>
      </c>
      <c r="C1968" s="5">
        <f>YEAR(SalesDataTable[[#This Row],[Order Date]])</f>
        <v>2026</v>
      </c>
      <c r="D1968" s="6" t="str">
        <f>"Q"&amp;ROUNDUP(MONTH(SalesDataTable[[#This Row],[Order Date]])/3,0)</f>
        <v>Q3</v>
      </c>
      <c r="E1968" s="5">
        <f>MONTH(SalesDataTable[[#This Row],[Order Date]])</f>
        <v>9</v>
      </c>
      <c r="F1968" s="6" t="str">
        <f>TEXT(SalesDataTable[[#This Row],[Order Date]],"MMM")</f>
        <v>Sep</v>
      </c>
      <c r="G1968" s="5" t="s">
        <v>40</v>
      </c>
      <c r="H1968" s="5" t="s">
        <v>53</v>
      </c>
      <c r="I1968" s="5" t="s">
        <v>39</v>
      </c>
      <c r="J1968" s="5" t="s">
        <v>33</v>
      </c>
      <c r="K1968" s="5" t="s">
        <v>24</v>
      </c>
      <c r="L1968" s="5" t="s">
        <v>50</v>
      </c>
      <c r="M1968" s="7">
        <v>6</v>
      </c>
      <c r="N1968" s="8">
        <v>104.16</v>
      </c>
      <c r="O1968" s="8">
        <f>SalesDataTable[[#This Row],[Units Sold]]*SalesDataTable[[#This Row],[Unit Price]]</f>
        <v>624.96</v>
      </c>
      <c r="P1968" s="9">
        <v>0</v>
      </c>
      <c r="Q1968" s="21">
        <f>SalesDataTable[[#This Row],[Units Sold]]*SalesDataTable[[#This Row],[Unit Price]]*SalesDataTable[[#This Row],[Discount %]]</f>
        <v>0</v>
      </c>
      <c r="R1968" s="8">
        <v>51.76</v>
      </c>
      <c r="S1968" s="8">
        <f t="shared" si="120"/>
        <v>624.96</v>
      </c>
      <c r="T1968" s="8">
        <f t="shared" si="121"/>
        <v>310.56</v>
      </c>
      <c r="U1968" s="8">
        <f t="shared" si="122"/>
        <v>314.40000000000003</v>
      </c>
      <c r="V1968" s="10">
        <f t="shared" si="123"/>
        <v>0.50307219662058378</v>
      </c>
    </row>
    <row r="1969" spans="1:22" ht="15.6" x14ac:dyDescent="0.3">
      <c r="A1969" s="3">
        <v>2789</v>
      </c>
      <c r="B1969" s="4">
        <v>46289</v>
      </c>
      <c r="C1969" s="5">
        <f>YEAR(SalesDataTable[[#This Row],[Order Date]])</f>
        <v>2026</v>
      </c>
      <c r="D1969" s="6" t="str">
        <f>"Q"&amp;ROUNDUP(MONTH(SalesDataTable[[#This Row],[Order Date]])/3,0)</f>
        <v>Q3</v>
      </c>
      <c r="E1969" s="5">
        <f>MONTH(SalesDataTable[[#This Row],[Order Date]])</f>
        <v>9</v>
      </c>
      <c r="F1969" s="6" t="str">
        <f>TEXT(SalesDataTable[[#This Row],[Order Date]],"MMM")</f>
        <v>Sep</v>
      </c>
      <c r="G1969" s="5" t="s">
        <v>31</v>
      </c>
      <c r="H1969" s="5" t="s">
        <v>72</v>
      </c>
      <c r="I1969" s="5" t="s">
        <v>22</v>
      </c>
      <c r="J1969" s="5" t="s">
        <v>33</v>
      </c>
      <c r="K1969" s="5" t="s">
        <v>29</v>
      </c>
      <c r="L1969" s="5" t="s">
        <v>37</v>
      </c>
      <c r="M1969" s="7">
        <v>5</v>
      </c>
      <c r="N1969" s="8">
        <v>147.21</v>
      </c>
      <c r="O1969" s="8">
        <f>SalesDataTable[[#This Row],[Units Sold]]*SalesDataTable[[#This Row],[Unit Price]]</f>
        <v>736.05000000000007</v>
      </c>
      <c r="P1969" s="9">
        <v>0.05</v>
      </c>
      <c r="Q1969" s="21">
        <f>SalesDataTable[[#This Row],[Units Sold]]*SalesDataTable[[#This Row],[Unit Price]]*SalesDataTable[[#This Row],[Discount %]]</f>
        <v>36.802500000000002</v>
      </c>
      <c r="R1969" s="8">
        <v>79.14</v>
      </c>
      <c r="S1969" s="8">
        <f t="shared" si="120"/>
        <v>699.24750000000006</v>
      </c>
      <c r="T1969" s="8">
        <f t="shared" si="121"/>
        <v>395.7</v>
      </c>
      <c r="U1969" s="8">
        <f t="shared" si="122"/>
        <v>303.54750000000007</v>
      </c>
      <c r="V1969" s="10">
        <f t="shared" si="123"/>
        <v>0.43410594961011667</v>
      </c>
    </row>
    <row r="1970" spans="1:22" ht="15.6" x14ac:dyDescent="0.3">
      <c r="A1970" s="3">
        <v>2921</v>
      </c>
      <c r="B1970" s="4">
        <v>46289</v>
      </c>
      <c r="C1970" s="5">
        <f>YEAR(SalesDataTable[[#This Row],[Order Date]])</f>
        <v>2026</v>
      </c>
      <c r="D1970" s="6" t="str">
        <f>"Q"&amp;ROUNDUP(MONTH(SalesDataTable[[#This Row],[Order Date]])/3,0)</f>
        <v>Q3</v>
      </c>
      <c r="E1970" s="5">
        <f>MONTH(SalesDataTable[[#This Row],[Order Date]])</f>
        <v>9</v>
      </c>
      <c r="F1970" s="6" t="str">
        <f>TEXT(SalesDataTable[[#This Row],[Order Date]],"MMM")</f>
        <v>Sep</v>
      </c>
      <c r="G1970" s="5" t="s">
        <v>20</v>
      </c>
      <c r="H1970" s="5" t="s">
        <v>21</v>
      </c>
      <c r="I1970" s="5" t="s">
        <v>22</v>
      </c>
      <c r="J1970" s="5" t="s">
        <v>33</v>
      </c>
      <c r="K1970" s="5" t="s">
        <v>43</v>
      </c>
      <c r="L1970" s="5" t="s">
        <v>49</v>
      </c>
      <c r="M1970" s="7">
        <v>3</v>
      </c>
      <c r="N1970" s="8">
        <v>195.68</v>
      </c>
      <c r="O1970" s="8">
        <f>SalesDataTable[[#This Row],[Units Sold]]*SalesDataTable[[#This Row],[Unit Price]]</f>
        <v>587.04</v>
      </c>
      <c r="P1970" s="9">
        <v>0.05</v>
      </c>
      <c r="Q1970" s="21">
        <f>SalesDataTable[[#This Row],[Units Sold]]*SalesDataTable[[#This Row],[Unit Price]]*SalesDataTable[[#This Row],[Discount %]]</f>
        <v>29.352</v>
      </c>
      <c r="R1970" s="8">
        <v>102.16</v>
      </c>
      <c r="S1970" s="8">
        <f t="shared" si="120"/>
        <v>557.68799999999999</v>
      </c>
      <c r="T1970" s="8">
        <f t="shared" si="121"/>
        <v>306.48</v>
      </c>
      <c r="U1970" s="8">
        <f t="shared" si="122"/>
        <v>251.20799999999997</v>
      </c>
      <c r="V1970" s="10">
        <f t="shared" si="123"/>
        <v>0.45044541033696256</v>
      </c>
    </row>
    <row r="1971" spans="1:22" ht="15.6" x14ac:dyDescent="0.3">
      <c r="A1971" s="3">
        <v>3108</v>
      </c>
      <c r="B1971" s="4">
        <v>46289</v>
      </c>
      <c r="C1971" s="5">
        <f>YEAR(SalesDataTable[[#This Row],[Order Date]])</f>
        <v>2026</v>
      </c>
      <c r="D1971" s="6" t="str">
        <f>"Q"&amp;ROUNDUP(MONTH(SalesDataTable[[#This Row],[Order Date]])/3,0)</f>
        <v>Q3</v>
      </c>
      <c r="E1971" s="5">
        <f>MONTH(SalesDataTable[[#This Row],[Order Date]])</f>
        <v>9</v>
      </c>
      <c r="F1971" s="6" t="str">
        <f>TEXT(SalesDataTable[[#This Row],[Order Date]],"MMM")</f>
        <v>Sep</v>
      </c>
      <c r="G1971" s="5" t="s">
        <v>26</v>
      </c>
      <c r="H1971" s="5" t="s">
        <v>61</v>
      </c>
      <c r="I1971" s="5" t="s">
        <v>28</v>
      </c>
      <c r="J1971" s="5" t="s">
        <v>36</v>
      </c>
      <c r="K1971" s="5" t="s">
        <v>29</v>
      </c>
      <c r="L1971" s="5" t="s">
        <v>30</v>
      </c>
      <c r="M1971" s="7">
        <v>5</v>
      </c>
      <c r="N1971" s="8">
        <v>90.05</v>
      </c>
      <c r="O1971" s="8">
        <f>SalesDataTable[[#This Row],[Units Sold]]*SalesDataTable[[#This Row],[Unit Price]]</f>
        <v>450.25</v>
      </c>
      <c r="P1971" s="9">
        <v>0.15</v>
      </c>
      <c r="Q1971" s="21">
        <f>SalesDataTable[[#This Row],[Units Sold]]*SalesDataTable[[#This Row],[Unit Price]]*SalesDataTable[[#This Row],[Discount %]]</f>
        <v>67.537499999999994</v>
      </c>
      <c r="R1971" s="8">
        <v>44.12</v>
      </c>
      <c r="S1971" s="8">
        <f t="shared" si="120"/>
        <v>382.71249999999998</v>
      </c>
      <c r="T1971" s="8">
        <f t="shared" si="121"/>
        <v>220.6</v>
      </c>
      <c r="U1971" s="8">
        <f t="shared" si="122"/>
        <v>162.11249999999998</v>
      </c>
      <c r="V1971" s="10">
        <f t="shared" si="123"/>
        <v>0.42358820263252439</v>
      </c>
    </row>
    <row r="1972" spans="1:22" ht="15.6" x14ac:dyDescent="0.3">
      <c r="A1972" s="3">
        <v>3226</v>
      </c>
      <c r="B1972" s="4">
        <v>46289</v>
      </c>
      <c r="C1972" s="5">
        <f>YEAR(SalesDataTable[[#This Row],[Order Date]])</f>
        <v>2026</v>
      </c>
      <c r="D1972" s="6" t="str">
        <f>"Q"&amp;ROUNDUP(MONTH(SalesDataTable[[#This Row],[Order Date]])/3,0)</f>
        <v>Q3</v>
      </c>
      <c r="E1972" s="5">
        <f>MONTH(SalesDataTable[[#This Row],[Order Date]])</f>
        <v>9</v>
      </c>
      <c r="F1972" s="6" t="str">
        <f>TEXT(SalesDataTable[[#This Row],[Order Date]],"MMM")</f>
        <v>Sep</v>
      </c>
      <c r="G1972" s="5" t="s">
        <v>40</v>
      </c>
      <c r="H1972" s="5" t="s">
        <v>67</v>
      </c>
      <c r="I1972" s="5" t="s">
        <v>48</v>
      </c>
      <c r="J1972" s="5" t="s">
        <v>23</v>
      </c>
      <c r="K1972" s="5" t="s">
        <v>43</v>
      </c>
      <c r="L1972" s="5" t="s">
        <v>44</v>
      </c>
      <c r="M1972" s="7">
        <v>1</v>
      </c>
      <c r="N1972" s="8">
        <v>345.48</v>
      </c>
      <c r="O1972" s="8">
        <f>SalesDataTable[[#This Row],[Units Sold]]*SalesDataTable[[#This Row],[Unit Price]]</f>
        <v>345.48</v>
      </c>
      <c r="P1972" s="9">
        <v>0</v>
      </c>
      <c r="Q1972" s="21">
        <f>SalesDataTable[[#This Row],[Units Sold]]*SalesDataTable[[#This Row],[Unit Price]]*SalesDataTable[[#This Row],[Discount %]]</f>
        <v>0</v>
      </c>
      <c r="R1972" s="8">
        <v>196.31</v>
      </c>
      <c r="S1972" s="8">
        <f t="shared" si="120"/>
        <v>345.48</v>
      </c>
      <c r="T1972" s="8">
        <f t="shared" si="121"/>
        <v>196.31</v>
      </c>
      <c r="U1972" s="8">
        <f t="shared" si="122"/>
        <v>149.17000000000002</v>
      </c>
      <c r="V1972" s="10">
        <f t="shared" si="123"/>
        <v>0.43177607965728843</v>
      </c>
    </row>
    <row r="1973" spans="1:22" ht="15.6" x14ac:dyDescent="0.3">
      <c r="A1973" s="3">
        <v>3286</v>
      </c>
      <c r="B1973" s="4">
        <v>46289</v>
      </c>
      <c r="C1973" s="5">
        <f>YEAR(SalesDataTable[[#This Row],[Order Date]])</f>
        <v>2026</v>
      </c>
      <c r="D1973" s="6" t="str">
        <f>"Q"&amp;ROUNDUP(MONTH(SalesDataTable[[#This Row],[Order Date]])/3,0)</f>
        <v>Q3</v>
      </c>
      <c r="E1973" s="5">
        <f>MONTH(SalesDataTable[[#This Row],[Order Date]])</f>
        <v>9</v>
      </c>
      <c r="F1973" s="6" t="str">
        <f>TEXT(SalesDataTable[[#This Row],[Order Date]],"MMM")</f>
        <v>Sep</v>
      </c>
      <c r="G1973" s="5" t="s">
        <v>40</v>
      </c>
      <c r="H1973" s="5" t="s">
        <v>41</v>
      </c>
      <c r="I1973" s="5" t="s">
        <v>22</v>
      </c>
      <c r="J1973" s="5" t="s">
        <v>33</v>
      </c>
      <c r="K1973" s="5" t="s">
        <v>34</v>
      </c>
      <c r="L1973" s="5" t="s">
        <v>52</v>
      </c>
      <c r="M1973" s="7">
        <v>1</v>
      </c>
      <c r="N1973" s="8">
        <v>46.23</v>
      </c>
      <c r="O1973" s="8">
        <f>SalesDataTable[[#This Row],[Units Sold]]*SalesDataTable[[#This Row],[Unit Price]]</f>
        <v>46.23</v>
      </c>
      <c r="P1973" s="9">
        <v>0.1</v>
      </c>
      <c r="Q1973" s="21">
        <f>SalesDataTable[[#This Row],[Units Sold]]*SalesDataTable[[#This Row],[Unit Price]]*SalesDataTable[[#This Row],[Discount %]]</f>
        <v>4.6230000000000002</v>
      </c>
      <c r="R1973" s="8">
        <v>18.34</v>
      </c>
      <c r="S1973" s="8">
        <f t="shared" si="120"/>
        <v>41.606999999999999</v>
      </c>
      <c r="T1973" s="8">
        <f t="shared" si="121"/>
        <v>18.34</v>
      </c>
      <c r="U1973" s="8">
        <f t="shared" si="122"/>
        <v>23.266999999999999</v>
      </c>
      <c r="V1973" s="10">
        <f t="shared" si="123"/>
        <v>0.55920878698295962</v>
      </c>
    </row>
    <row r="1974" spans="1:22" ht="15.6" x14ac:dyDescent="0.3">
      <c r="A1974" s="3">
        <v>4510</v>
      </c>
      <c r="B1974" s="4">
        <v>46289</v>
      </c>
      <c r="C1974" s="5">
        <f>YEAR(SalesDataTable[[#This Row],[Order Date]])</f>
        <v>2026</v>
      </c>
      <c r="D1974" s="6" t="str">
        <f>"Q"&amp;ROUNDUP(MONTH(SalesDataTable[[#This Row],[Order Date]])/3,0)</f>
        <v>Q3</v>
      </c>
      <c r="E1974" s="5">
        <f>MONTH(SalesDataTable[[#This Row],[Order Date]])</f>
        <v>9</v>
      </c>
      <c r="F1974" s="6" t="str">
        <f>TEXT(SalesDataTable[[#This Row],[Order Date]],"MMM")</f>
        <v>Sep</v>
      </c>
      <c r="G1974" s="5" t="s">
        <v>20</v>
      </c>
      <c r="H1974" s="5" t="s">
        <v>21</v>
      </c>
      <c r="I1974" s="5" t="s">
        <v>48</v>
      </c>
      <c r="J1974" s="5" t="s">
        <v>23</v>
      </c>
      <c r="K1974" s="5" t="s">
        <v>43</v>
      </c>
      <c r="L1974" s="5" t="s">
        <v>60</v>
      </c>
      <c r="M1974" s="7">
        <v>3</v>
      </c>
      <c r="N1974" s="8">
        <v>82.38</v>
      </c>
      <c r="O1974" s="8">
        <f>SalesDataTable[[#This Row],[Units Sold]]*SalesDataTable[[#This Row],[Unit Price]]</f>
        <v>247.14</v>
      </c>
      <c r="P1974" s="9">
        <v>0.15</v>
      </c>
      <c r="Q1974" s="21">
        <f>SalesDataTable[[#This Row],[Units Sold]]*SalesDataTable[[#This Row],[Unit Price]]*SalesDataTable[[#This Row],[Discount %]]</f>
        <v>37.070999999999998</v>
      </c>
      <c r="R1974" s="8">
        <v>39.020000000000003</v>
      </c>
      <c r="S1974" s="8">
        <f t="shared" si="120"/>
        <v>210.06899999999999</v>
      </c>
      <c r="T1974" s="8">
        <f t="shared" si="121"/>
        <v>117.06</v>
      </c>
      <c r="U1974" s="8">
        <f t="shared" si="122"/>
        <v>93.008999999999986</v>
      </c>
      <c r="V1974" s="10">
        <f t="shared" si="123"/>
        <v>0.44275452351370259</v>
      </c>
    </row>
    <row r="1975" spans="1:22" ht="15.6" x14ac:dyDescent="0.3">
      <c r="A1975" s="3">
        <v>2069</v>
      </c>
      <c r="B1975" s="4">
        <v>46290</v>
      </c>
      <c r="C1975" s="5">
        <f>YEAR(SalesDataTable[[#This Row],[Order Date]])</f>
        <v>2026</v>
      </c>
      <c r="D1975" s="6" t="str">
        <f>"Q"&amp;ROUNDUP(MONTH(SalesDataTable[[#This Row],[Order Date]])/3,0)</f>
        <v>Q3</v>
      </c>
      <c r="E1975" s="5">
        <f>MONTH(SalesDataTable[[#This Row],[Order Date]])</f>
        <v>9</v>
      </c>
      <c r="F1975" s="6" t="str">
        <f>TEXT(SalesDataTable[[#This Row],[Order Date]],"MMM")</f>
        <v>Sep</v>
      </c>
      <c r="G1975" s="5" t="s">
        <v>40</v>
      </c>
      <c r="H1975" s="5" t="s">
        <v>51</v>
      </c>
      <c r="I1975" s="5" t="s">
        <v>22</v>
      </c>
      <c r="J1975" s="5" t="s">
        <v>33</v>
      </c>
      <c r="K1975" s="5" t="s">
        <v>43</v>
      </c>
      <c r="L1975" s="5" t="s">
        <v>44</v>
      </c>
      <c r="M1975" s="7">
        <v>1</v>
      </c>
      <c r="N1975" s="8">
        <v>344.79</v>
      </c>
      <c r="O1975" s="8">
        <f>SalesDataTable[[#This Row],[Units Sold]]*SalesDataTable[[#This Row],[Unit Price]]</f>
        <v>344.79</v>
      </c>
      <c r="P1975" s="9">
        <v>0</v>
      </c>
      <c r="Q1975" s="21">
        <f>SalesDataTable[[#This Row],[Units Sold]]*SalesDataTable[[#This Row],[Unit Price]]*SalesDataTable[[#This Row],[Discount %]]</f>
        <v>0</v>
      </c>
      <c r="R1975" s="8">
        <v>189.63</v>
      </c>
      <c r="S1975" s="8">
        <f t="shared" si="120"/>
        <v>344.79</v>
      </c>
      <c r="T1975" s="8">
        <f t="shared" si="121"/>
        <v>189.63</v>
      </c>
      <c r="U1975" s="8">
        <f t="shared" si="122"/>
        <v>155.16000000000003</v>
      </c>
      <c r="V1975" s="10">
        <f t="shared" si="123"/>
        <v>0.45001305142260511</v>
      </c>
    </row>
    <row r="1976" spans="1:22" ht="15.6" x14ac:dyDescent="0.3">
      <c r="A1976" s="3">
        <v>95</v>
      </c>
      <c r="B1976" s="4">
        <v>46291</v>
      </c>
      <c r="C1976" s="5">
        <f>YEAR(SalesDataTable[[#This Row],[Order Date]])</f>
        <v>2026</v>
      </c>
      <c r="D1976" s="6" t="str">
        <f>"Q"&amp;ROUNDUP(MONTH(SalesDataTable[[#This Row],[Order Date]])/3,0)</f>
        <v>Q3</v>
      </c>
      <c r="E1976" s="5">
        <f>MONTH(SalesDataTable[[#This Row],[Order Date]])</f>
        <v>9</v>
      </c>
      <c r="F1976" s="6" t="str">
        <f>TEXT(SalesDataTable[[#This Row],[Order Date]],"MMM")</f>
        <v>Sep</v>
      </c>
      <c r="G1976" s="5" t="s">
        <v>20</v>
      </c>
      <c r="H1976" s="5" t="s">
        <v>21</v>
      </c>
      <c r="I1976" s="5" t="s">
        <v>48</v>
      </c>
      <c r="J1976" s="5" t="s">
        <v>23</v>
      </c>
      <c r="K1976" s="5" t="s">
        <v>29</v>
      </c>
      <c r="L1976" s="5" t="s">
        <v>66</v>
      </c>
      <c r="M1976" s="7">
        <v>1</v>
      </c>
      <c r="N1976" s="8">
        <v>73.06</v>
      </c>
      <c r="O1976" s="8">
        <f>SalesDataTable[[#This Row],[Units Sold]]*SalesDataTable[[#This Row],[Unit Price]]</f>
        <v>73.06</v>
      </c>
      <c r="P1976" s="9">
        <v>0.05</v>
      </c>
      <c r="Q1976" s="21">
        <f>SalesDataTable[[#This Row],[Units Sold]]*SalesDataTable[[#This Row],[Unit Price]]*SalesDataTable[[#This Row],[Discount %]]</f>
        <v>3.6530000000000005</v>
      </c>
      <c r="R1976" s="8">
        <v>31.42</v>
      </c>
      <c r="S1976" s="8">
        <f t="shared" si="120"/>
        <v>69.406999999999996</v>
      </c>
      <c r="T1976" s="8">
        <f t="shared" si="121"/>
        <v>31.42</v>
      </c>
      <c r="U1976" s="8">
        <f t="shared" si="122"/>
        <v>37.986999999999995</v>
      </c>
      <c r="V1976" s="10">
        <f t="shared" si="123"/>
        <v>0.54730790842422228</v>
      </c>
    </row>
    <row r="1977" spans="1:22" ht="15.6" x14ac:dyDescent="0.3">
      <c r="A1977" s="3">
        <v>160</v>
      </c>
      <c r="B1977" s="4">
        <v>46291</v>
      </c>
      <c r="C1977" s="5">
        <f>YEAR(SalesDataTable[[#This Row],[Order Date]])</f>
        <v>2026</v>
      </c>
      <c r="D1977" s="6" t="str">
        <f>"Q"&amp;ROUNDUP(MONTH(SalesDataTable[[#This Row],[Order Date]])/3,0)</f>
        <v>Q3</v>
      </c>
      <c r="E1977" s="5">
        <f>MONTH(SalesDataTable[[#This Row],[Order Date]])</f>
        <v>9</v>
      </c>
      <c r="F1977" s="6" t="str">
        <f>TEXT(SalesDataTable[[#This Row],[Order Date]],"MMM")</f>
        <v>Sep</v>
      </c>
      <c r="G1977" s="5" t="s">
        <v>40</v>
      </c>
      <c r="H1977" s="5" t="s">
        <v>53</v>
      </c>
      <c r="I1977" s="5" t="s">
        <v>22</v>
      </c>
      <c r="J1977" s="5" t="s">
        <v>23</v>
      </c>
      <c r="K1977" s="5" t="s">
        <v>43</v>
      </c>
      <c r="L1977" s="5" t="s">
        <v>60</v>
      </c>
      <c r="M1977" s="7">
        <v>1</v>
      </c>
      <c r="N1977" s="8">
        <v>81.58</v>
      </c>
      <c r="O1977" s="8">
        <f>SalesDataTable[[#This Row],[Units Sold]]*SalesDataTable[[#This Row],[Unit Price]]</f>
        <v>81.58</v>
      </c>
      <c r="P1977" s="9">
        <v>0.1</v>
      </c>
      <c r="Q1977" s="21">
        <f>SalesDataTable[[#This Row],[Units Sold]]*SalesDataTable[[#This Row],[Unit Price]]*SalesDataTable[[#This Row],[Discount %]]</f>
        <v>8.1579999999999995</v>
      </c>
      <c r="R1977" s="8">
        <v>38.89</v>
      </c>
      <c r="S1977" s="8">
        <f t="shared" si="120"/>
        <v>73.421999999999997</v>
      </c>
      <c r="T1977" s="8">
        <f t="shared" si="121"/>
        <v>38.89</v>
      </c>
      <c r="U1977" s="8">
        <f t="shared" si="122"/>
        <v>34.531999999999996</v>
      </c>
      <c r="V1977" s="10">
        <f t="shared" si="123"/>
        <v>0.47032224673803491</v>
      </c>
    </row>
    <row r="1978" spans="1:22" ht="15.6" x14ac:dyDescent="0.3">
      <c r="A1978" s="3">
        <v>407</v>
      </c>
      <c r="B1978" s="4">
        <v>46291</v>
      </c>
      <c r="C1978" s="5">
        <f>YEAR(SalesDataTable[[#This Row],[Order Date]])</f>
        <v>2026</v>
      </c>
      <c r="D1978" s="6" t="str">
        <f>"Q"&amp;ROUNDUP(MONTH(SalesDataTable[[#This Row],[Order Date]])/3,0)</f>
        <v>Q3</v>
      </c>
      <c r="E1978" s="5">
        <f>MONTH(SalesDataTable[[#This Row],[Order Date]])</f>
        <v>9</v>
      </c>
      <c r="F1978" s="6" t="str">
        <f>TEXT(SalesDataTable[[#This Row],[Order Date]],"MMM")</f>
        <v>Sep</v>
      </c>
      <c r="G1978" s="5" t="s">
        <v>26</v>
      </c>
      <c r="H1978" s="5" t="s">
        <v>63</v>
      </c>
      <c r="I1978" s="5" t="s">
        <v>28</v>
      </c>
      <c r="J1978" s="5" t="s">
        <v>23</v>
      </c>
      <c r="K1978" s="5" t="s">
        <v>54</v>
      </c>
      <c r="L1978" s="5" t="s">
        <v>65</v>
      </c>
      <c r="M1978" s="7">
        <v>6</v>
      </c>
      <c r="N1978" s="8">
        <v>49.87</v>
      </c>
      <c r="O1978" s="8">
        <f>SalesDataTable[[#This Row],[Units Sold]]*SalesDataTable[[#This Row],[Unit Price]]</f>
        <v>299.21999999999997</v>
      </c>
      <c r="P1978" s="9">
        <v>0.1</v>
      </c>
      <c r="Q1978" s="21">
        <f>SalesDataTable[[#This Row],[Units Sold]]*SalesDataTable[[#This Row],[Unit Price]]*SalesDataTable[[#This Row],[Discount %]]</f>
        <v>29.921999999999997</v>
      </c>
      <c r="R1978" s="8">
        <v>21.75</v>
      </c>
      <c r="S1978" s="8">
        <f t="shared" si="120"/>
        <v>269.298</v>
      </c>
      <c r="T1978" s="8">
        <f t="shared" si="121"/>
        <v>130.5</v>
      </c>
      <c r="U1978" s="8">
        <f t="shared" si="122"/>
        <v>138.798</v>
      </c>
      <c r="V1978" s="10">
        <f t="shared" si="123"/>
        <v>0.51540672414945521</v>
      </c>
    </row>
    <row r="1979" spans="1:22" ht="15.6" x14ac:dyDescent="0.3">
      <c r="A1979" s="3">
        <v>1395</v>
      </c>
      <c r="B1979" s="4">
        <v>46291</v>
      </c>
      <c r="C1979" s="5">
        <f>YEAR(SalesDataTable[[#This Row],[Order Date]])</f>
        <v>2026</v>
      </c>
      <c r="D1979" s="6" t="str">
        <f>"Q"&amp;ROUNDUP(MONTH(SalesDataTable[[#This Row],[Order Date]])/3,0)</f>
        <v>Q3</v>
      </c>
      <c r="E1979" s="5">
        <f>MONTH(SalesDataTable[[#This Row],[Order Date]])</f>
        <v>9</v>
      </c>
      <c r="F1979" s="6" t="str">
        <f>TEXT(SalesDataTable[[#This Row],[Order Date]],"MMM")</f>
        <v>Sep</v>
      </c>
      <c r="G1979" s="5" t="s">
        <v>31</v>
      </c>
      <c r="H1979" s="5" t="s">
        <v>38</v>
      </c>
      <c r="I1979" s="5" t="s">
        <v>22</v>
      </c>
      <c r="J1979" s="5" t="s">
        <v>33</v>
      </c>
      <c r="K1979" s="5" t="s">
        <v>24</v>
      </c>
      <c r="L1979" s="5" t="s">
        <v>46</v>
      </c>
      <c r="M1979" s="7">
        <v>2</v>
      </c>
      <c r="N1979" s="8">
        <v>39.81</v>
      </c>
      <c r="O1979" s="8">
        <f>SalesDataTable[[#This Row],[Units Sold]]*SalesDataTable[[#This Row],[Unit Price]]</f>
        <v>79.62</v>
      </c>
      <c r="P1979" s="9">
        <v>0.05</v>
      </c>
      <c r="Q1979" s="21">
        <f>SalesDataTable[[#This Row],[Units Sold]]*SalesDataTable[[#This Row],[Unit Price]]*SalesDataTable[[#This Row],[Discount %]]</f>
        <v>3.9810000000000003</v>
      </c>
      <c r="R1979" s="8">
        <v>16.87</v>
      </c>
      <c r="S1979" s="8">
        <f t="shared" si="120"/>
        <v>75.638999999999996</v>
      </c>
      <c r="T1979" s="8">
        <f t="shared" si="121"/>
        <v>33.74</v>
      </c>
      <c r="U1979" s="8">
        <f t="shared" si="122"/>
        <v>41.898999999999994</v>
      </c>
      <c r="V1979" s="10">
        <f t="shared" si="123"/>
        <v>0.55393381721069812</v>
      </c>
    </row>
    <row r="1980" spans="1:22" ht="15.6" x14ac:dyDescent="0.3">
      <c r="A1980" s="3">
        <v>2085</v>
      </c>
      <c r="B1980" s="4">
        <v>46291</v>
      </c>
      <c r="C1980" s="5">
        <f>YEAR(SalesDataTable[[#This Row],[Order Date]])</f>
        <v>2026</v>
      </c>
      <c r="D1980" s="6" t="str">
        <f>"Q"&amp;ROUNDUP(MONTH(SalesDataTable[[#This Row],[Order Date]])/3,0)</f>
        <v>Q3</v>
      </c>
      <c r="E1980" s="5">
        <f>MONTH(SalesDataTable[[#This Row],[Order Date]])</f>
        <v>9</v>
      </c>
      <c r="F1980" s="6" t="str">
        <f>TEXT(SalesDataTable[[#This Row],[Order Date]],"MMM")</f>
        <v>Sep</v>
      </c>
      <c r="G1980" s="5" t="s">
        <v>31</v>
      </c>
      <c r="H1980" s="5" t="s">
        <v>32</v>
      </c>
      <c r="I1980" s="5" t="s">
        <v>22</v>
      </c>
      <c r="J1980" s="5" t="s">
        <v>23</v>
      </c>
      <c r="K1980" s="5" t="s">
        <v>43</v>
      </c>
      <c r="L1980" s="5" t="s">
        <v>49</v>
      </c>
      <c r="M1980" s="7">
        <v>3</v>
      </c>
      <c r="N1980" s="8">
        <v>191.46</v>
      </c>
      <c r="O1980" s="8">
        <f>SalesDataTable[[#This Row],[Units Sold]]*SalesDataTable[[#This Row],[Unit Price]]</f>
        <v>574.38</v>
      </c>
      <c r="P1980" s="9">
        <v>0</v>
      </c>
      <c r="Q1980" s="21">
        <f>SalesDataTable[[#This Row],[Units Sold]]*SalesDataTable[[#This Row],[Unit Price]]*SalesDataTable[[#This Row],[Discount %]]</f>
        <v>0</v>
      </c>
      <c r="R1980" s="8">
        <v>104.06</v>
      </c>
      <c r="S1980" s="8">
        <f t="shared" si="120"/>
        <v>574.38</v>
      </c>
      <c r="T1980" s="8">
        <f t="shared" si="121"/>
        <v>312.18</v>
      </c>
      <c r="U1980" s="8">
        <f t="shared" si="122"/>
        <v>262.2</v>
      </c>
      <c r="V1980" s="10">
        <f t="shared" si="123"/>
        <v>0.45649221769560222</v>
      </c>
    </row>
    <row r="1981" spans="1:22" ht="15.6" x14ac:dyDescent="0.3">
      <c r="A1981" s="3">
        <v>3124</v>
      </c>
      <c r="B1981" s="4">
        <v>46291</v>
      </c>
      <c r="C1981" s="5">
        <f>YEAR(SalesDataTable[[#This Row],[Order Date]])</f>
        <v>2026</v>
      </c>
      <c r="D1981" s="6" t="str">
        <f>"Q"&amp;ROUNDUP(MONTH(SalesDataTable[[#This Row],[Order Date]])/3,0)</f>
        <v>Q3</v>
      </c>
      <c r="E1981" s="5">
        <f>MONTH(SalesDataTable[[#This Row],[Order Date]])</f>
        <v>9</v>
      </c>
      <c r="F1981" s="6" t="str">
        <f>TEXT(SalesDataTable[[#This Row],[Order Date]],"MMM")</f>
        <v>Sep</v>
      </c>
      <c r="G1981" s="5" t="s">
        <v>31</v>
      </c>
      <c r="H1981" s="5" t="s">
        <v>45</v>
      </c>
      <c r="I1981" s="5" t="s">
        <v>22</v>
      </c>
      <c r="J1981" s="5" t="s">
        <v>23</v>
      </c>
      <c r="K1981" s="5" t="s">
        <v>34</v>
      </c>
      <c r="L1981" s="5" t="s">
        <v>52</v>
      </c>
      <c r="M1981" s="7">
        <v>3</v>
      </c>
      <c r="N1981" s="8">
        <v>46.48</v>
      </c>
      <c r="O1981" s="8">
        <f>SalesDataTable[[#This Row],[Units Sold]]*SalesDataTable[[#This Row],[Unit Price]]</f>
        <v>139.44</v>
      </c>
      <c r="P1981" s="9">
        <v>0.05</v>
      </c>
      <c r="Q1981" s="21">
        <f>SalesDataTable[[#This Row],[Units Sold]]*SalesDataTable[[#This Row],[Unit Price]]*SalesDataTable[[#This Row],[Discount %]]</f>
        <v>6.9720000000000004</v>
      </c>
      <c r="R1981" s="8">
        <v>18.82</v>
      </c>
      <c r="S1981" s="8">
        <f t="shared" si="120"/>
        <v>132.46799999999999</v>
      </c>
      <c r="T1981" s="8">
        <f t="shared" si="121"/>
        <v>56.46</v>
      </c>
      <c r="U1981" s="8">
        <f t="shared" si="122"/>
        <v>76.007999999999981</v>
      </c>
      <c r="V1981" s="10">
        <f t="shared" si="123"/>
        <v>0.57378385723344494</v>
      </c>
    </row>
    <row r="1982" spans="1:22" ht="15.6" x14ac:dyDescent="0.3">
      <c r="A1982" s="3">
        <v>3216</v>
      </c>
      <c r="B1982" s="4">
        <v>46291</v>
      </c>
      <c r="C1982" s="5">
        <f>YEAR(SalesDataTable[[#This Row],[Order Date]])</f>
        <v>2026</v>
      </c>
      <c r="D1982" s="6" t="str">
        <f>"Q"&amp;ROUNDUP(MONTH(SalesDataTable[[#This Row],[Order Date]])/3,0)</f>
        <v>Q3</v>
      </c>
      <c r="E1982" s="5">
        <f>MONTH(SalesDataTable[[#This Row],[Order Date]])</f>
        <v>9</v>
      </c>
      <c r="F1982" s="6" t="str">
        <f>TEXT(SalesDataTable[[#This Row],[Order Date]],"MMM")</f>
        <v>Sep</v>
      </c>
      <c r="G1982" s="5" t="s">
        <v>26</v>
      </c>
      <c r="H1982" s="5" t="s">
        <v>63</v>
      </c>
      <c r="I1982" s="5" t="s">
        <v>39</v>
      </c>
      <c r="J1982" s="5" t="s">
        <v>23</v>
      </c>
      <c r="K1982" s="5" t="s">
        <v>34</v>
      </c>
      <c r="L1982" s="5" t="s">
        <v>35</v>
      </c>
      <c r="M1982" s="7">
        <v>2</v>
      </c>
      <c r="N1982" s="8">
        <v>35.44</v>
      </c>
      <c r="O1982" s="8">
        <f>SalesDataTable[[#This Row],[Units Sold]]*SalesDataTable[[#This Row],[Unit Price]]</f>
        <v>70.88</v>
      </c>
      <c r="P1982" s="9">
        <v>0.1</v>
      </c>
      <c r="Q1982" s="21">
        <f>SalesDataTable[[#This Row],[Units Sold]]*SalesDataTable[[#This Row],[Unit Price]]*SalesDataTable[[#This Row],[Discount %]]</f>
        <v>7.0880000000000001</v>
      </c>
      <c r="R1982" s="8">
        <v>13.2</v>
      </c>
      <c r="S1982" s="8">
        <f t="shared" si="120"/>
        <v>63.791999999999994</v>
      </c>
      <c r="T1982" s="8">
        <f t="shared" si="121"/>
        <v>26.4</v>
      </c>
      <c r="U1982" s="8">
        <f t="shared" si="122"/>
        <v>37.391999999999996</v>
      </c>
      <c r="V1982" s="10">
        <f t="shared" si="123"/>
        <v>0.58615500376222718</v>
      </c>
    </row>
    <row r="1983" spans="1:22" ht="15.6" x14ac:dyDescent="0.3">
      <c r="A1983" s="3">
        <v>3743</v>
      </c>
      <c r="B1983" s="4">
        <v>46291</v>
      </c>
      <c r="C1983" s="5">
        <f>YEAR(SalesDataTable[[#This Row],[Order Date]])</f>
        <v>2026</v>
      </c>
      <c r="D1983" s="6" t="str">
        <f>"Q"&amp;ROUNDUP(MONTH(SalesDataTable[[#This Row],[Order Date]])/3,0)</f>
        <v>Q3</v>
      </c>
      <c r="E1983" s="5">
        <f>MONTH(SalesDataTable[[#This Row],[Order Date]])</f>
        <v>9</v>
      </c>
      <c r="F1983" s="6" t="str">
        <f>TEXT(SalesDataTable[[#This Row],[Order Date]],"MMM")</f>
        <v>Sep</v>
      </c>
      <c r="G1983" s="5" t="s">
        <v>31</v>
      </c>
      <c r="H1983" s="5" t="s">
        <v>32</v>
      </c>
      <c r="I1983" s="5" t="s">
        <v>22</v>
      </c>
      <c r="J1983" s="5" t="s">
        <v>33</v>
      </c>
      <c r="K1983" s="5" t="s">
        <v>54</v>
      </c>
      <c r="L1983" s="5" t="s">
        <v>62</v>
      </c>
      <c r="M1983" s="7">
        <v>4</v>
      </c>
      <c r="N1983" s="8">
        <v>36.159999999999997</v>
      </c>
      <c r="O1983" s="8">
        <f>SalesDataTable[[#This Row],[Units Sold]]*SalesDataTable[[#This Row],[Unit Price]]</f>
        <v>144.63999999999999</v>
      </c>
      <c r="P1983" s="9">
        <v>0.05</v>
      </c>
      <c r="Q1983" s="21">
        <f>SalesDataTable[[#This Row],[Units Sold]]*SalesDataTable[[#This Row],[Unit Price]]*SalesDataTable[[#This Row],[Discount %]]</f>
        <v>7.2319999999999993</v>
      </c>
      <c r="R1983" s="8">
        <v>13.68</v>
      </c>
      <c r="S1983" s="8">
        <f t="shared" si="120"/>
        <v>137.40799999999999</v>
      </c>
      <c r="T1983" s="8">
        <f t="shared" si="121"/>
        <v>54.72</v>
      </c>
      <c r="U1983" s="8">
        <f t="shared" si="122"/>
        <v>82.687999999999988</v>
      </c>
      <c r="V1983" s="10">
        <f t="shared" si="123"/>
        <v>0.60176991150442471</v>
      </c>
    </row>
    <row r="1984" spans="1:22" ht="15.6" x14ac:dyDescent="0.3">
      <c r="A1984" s="3">
        <v>3788</v>
      </c>
      <c r="B1984" s="4">
        <v>46291</v>
      </c>
      <c r="C1984" s="5">
        <f>YEAR(SalesDataTable[[#This Row],[Order Date]])</f>
        <v>2026</v>
      </c>
      <c r="D1984" s="6" t="str">
        <f>"Q"&amp;ROUNDUP(MONTH(SalesDataTable[[#This Row],[Order Date]])/3,0)</f>
        <v>Q3</v>
      </c>
      <c r="E1984" s="5">
        <f>MONTH(SalesDataTable[[#This Row],[Order Date]])</f>
        <v>9</v>
      </c>
      <c r="F1984" s="6" t="str">
        <f>TEXT(SalesDataTable[[#This Row],[Order Date]],"MMM")</f>
        <v>Sep</v>
      </c>
      <c r="G1984" s="5" t="s">
        <v>40</v>
      </c>
      <c r="H1984" s="5" t="s">
        <v>53</v>
      </c>
      <c r="I1984" s="5" t="s">
        <v>22</v>
      </c>
      <c r="J1984" s="5" t="s">
        <v>23</v>
      </c>
      <c r="K1984" s="5" t="s">
        <v>54</v>
      </c>
      <c r="L1984" s="5" t="s">
        <v>62</v>
      </c>
      <c r="M1984" s="7">
        <v>2</v>
      </c>
      <c r="N1984" s="8">
        <v>35.93</v>
      </c>
      <c r="O1984" s="8">
        <f>SalesDataTable[[#This Row],[Units Sold]]*SalesDataTable[[#This Row],[Unit Price]]</f>
        <v>71.86</v>
      </c>
      <c r="P1984" s="9">
        <v>0</v>
      </c>
      <c r="Q1984" s="21">
        <f>SalesDataTable[[#This Row],[Units Sold]]*SalesDataTable[[#This Row],[Unit Price]]*SalesDataTable[[#This Row],[Discount %]]</f>
        <v>0</v>
      </c>
      <c r="R1984" s="8">
        <v>13.91</v>
      </c>
      <c r="S1984" s="8">
        <f t="shared" si="120"/>
        <v>71.86</v>
      </c>
      <c r="T1984" s="8">
        <f t="shared" si="121"/>
        <v>27.82</v>
      </c>
      <c r="U1984" s="8">
        <f t="shared" si="122"/>
        <v>44.04</v>
      </c>
      <c r="V1984" s="10">
        <f t="shared" si="123"/>
        <v>0.6128583356526579</v>
      </c>
    </row>
    <row r="1985" spans="1:22" ht="15.6" x14ac:dyDescent="0.3">
      <c r="A1985" s="3">
        <v>4883</v>
      </c>
      <c r="B1985" s="4">
        <v>46291</v>
      </c>
      <c r="C1985" s="5">
        <f>YEAR(SalesDataTable[[#This Row],[Order Date]])</f>
        <v>2026</v>
      </c>
      <c r="D1985" s="6" t="str">
        <f>"Q"&amp;ROUNDUP(MONTH(SalesDataTable[[#This Row],[Order Date]])/3,0)</f>
        <v>Q3</v>
      </c>
      <c r="E1985" s="5">
        <f>MONTH(SalesDataTable[[#This Row],[Order Date]])</f>
        <v>9</v>
      </c>
      <c r="F1985" s="6" t="str">
        <f>TEXT(SalesDataTable[[#This Row],[Order Date]],"MMM")</f>
        <v>Sep</v>
      </c>
      <c r="G1985" s="5" t="s">
        <v>40</v>
      </c>
      <c r="H1985" s="5" t="s">
        <v>53</v>
      </c>
      <c r="I1985" s="5" t="s">
        <v>22</v>
      </c>
      <c r="J1985" s="5" t="s">
        <v>36</v>
      </c>
      <c r="K1985" s="5" t="s">
        <v>43</v>
      </c>
      <c r="L1985" s="5" t="s">
        <v>49</v>
      </c>
      <c r="M1985" s="7">
        <v>1</v>
      </c>
      <c r="N1985" s="8">
        <v>199.7</v>
      </c>
      <c r="O1985" s="8">
        <f>SalesDataTable[[#This Row],[Units Sold]]*SalesDataTable[[#This Row],[Unit Price]]</f>
        <v>199.7</v>
      </c>
      <c r="P1985" s="9">
        <v>0</v>
      </c>
      <c r="Q1985" s="21">
        <f>SalesDataTable[[#This Row],[Units Sold]]*SalesDataTable[[#This Row],[Unit Price]]*SalesDataTable[[#This Row],[Discount %]]</f>
        <v>0</v>
      </c>
      <c r="R1985" s="8">
        <v>103.77</v>
      </c>
      <c r="S1985" s="8">
        <f t="shared" si="120"/>
        <v>199.7</v>
      </c>
      <c r="T1985" s="8">
        <f t="shared" si="121"/>
        <v>103.77</v>
      </c>
      <c r="U1985" s="8">
        <f t="shared" si="122"/>
        <v>95.929999999999993</v>
      </c>
      <c r="V1985" s="10">
        <f t="shared" si="123"/>
        <v>0.4803705558337506</v>
      </c>
    </row>
    <row r="1986" spans="1:22" ht="15.6" x14ac:dyDescent="0.3">
      <c r="A1986" s="3">
        <v>1577</v>
      </c>
      <c r="B1986" s="4">
        <v>46292</v>
      </c>
      <c r="C1986" s="5">
        <f>YEAR(SalesDataTable[[#This Row],[Order Date]])</f>
        <v>2026</v>
      </c>
      <c r="D1986" s="6" t="str">
        <f>"Q"&amp;ROUNDUP(MONTH(SalesDataTable[[#This Row],[Order Date]])/3,0)</f>
        <v>Q3</v>
      </c>
      <c r="E1986" s="5">
        <f>MONTH(SalesDataTable[[#This Row],[Order Date]])</f>
        <v>9</v>
      </c>
      <c r="F1986" s="6" t="str">
        <f>TEXT(SalesDataTable[[#This Row],[Order Date]],"MMM")</f>
        <v>Sep</v>
      </c>
      <c r="G1986" s="5" t="s">
        <v>40</v>
      </c>
      <c r="H1986" s="5" t="s">
        <v>41</v>
      </c>
      <c r="I1986" s="5" t="s">
        <v>22</v>
      </c>
      <c r="J1986" s="5" t="s">
        <v>33</v>
      </c>
      <c r="K1986" s="5" t="s">
        <v>29</v>
      </c>
      <c r="L1986" s="5" t="s">
        <v>57</v>
      </c>
      <c r="M1986" s="7">
        <v>4</v>
      </c>
      <c r="N1986" s="8">
        <v>154.28</v>
      </c>
      <c r="O1986" s="8">
        <f>SalesDataTable[[#This Row],[Units Sold]]*SalesDataTable[[#This Row],[Unit Price]]</f>
        <v>617.12</v>
      </c>
      <c r="P1986" s="9">
        <v>0.05</v>
      </c>
      <c r="Q1986" s="21">
        <f>SalesDataTable[[#This Row],[Units Sold]]*SalesDataTable[[#This Row],[Unit Price]]*SalesDataTable[[#This Row],[Discount %]]</f>
        <v>30.856000000000002</v>
      </c>
      <c r="R1986" s="8">
        <v>78.180000000000007</v>
      </c>
      <c r="S1986" s="8">
        <f t="shared" ref="S1986:S2049" si="124">M1986*N1986*(1-P1986)</f>
        <v>586.26400000000001</v>
      </c>
      <c r="T1986" s="8">
        <f t="shared" ref="T1986:T2049" si="125">M1986*R1986</f>
        <v>312.72000000000003</v>
      </c>
      <c r="U1986" s="8">
        <f t="shared" ref="U1986:U2049" si="126">S1986-T1986</f>
        <v>273.54399999999998</v>
      </c>
      <c r="V1986" s="10">
        <f t="shared" ref="V1986:V2049" si="127">IFERROR(U1986/S1986,0)</f>
        <v>0.46658843115047144</v>
      </c>
    </row>
    <row r="1987" spans="1:22" ht="15.6" x14ac:dyDescent="0.3">
      <c r="A1987" s="3">
        <v>2310</v>
      </c>
      <c r="B1987" s="4">
        <v>46292</v>
      </c>
      <c r="C1987" s="5">
        <f>YEAR(SalesDataTable[[#This Row],[Order Date]])</f>
        <v>2026</v>
      </c>
      <c r="D1987" s="6" t="str">
        <f>"Q"&amp;ROUNDUP(MONTH(SalesDataTable[[#This Row],[Order Date]])/3,0)</f>
        <v>Q3</v>
      </c>
      <c r="E1987" s="5">
        <f>MONTH(SalesDataTable[[#This Row],[Order Date]])</f>
        <v>9</v>
      </c>
      <c r="F1987" s="6" t="str">
        <f>TEXT(SalesDataTable[[#This Row],[Order Date]],"MMM")</f>
        <v>Sep</v>
      </c>
      <c r="G1987" s="5" t="s">
        <v>20</v>
      </c>
      <c r="H1987" s="5" t="s">
        <v>70</v>
      </c>
      <c r="I1987" s="5" t="s">
        <v>22</v>
      </c>
      <c r="J1987" s="5" t="s">
        <v>23</v>
      </c>
      <c r="K1987" s="5" t="s">
        <v>34</v>
      </c>
      <c r="L1987" s="5" t="s">
        <v>68</v>
      </c>
      <c r="M1987" s="7">
        <v>1</v>
      </c>
      <c r="N1987" s="8">
        <v>165.44</v>
      </c>
      <c r="O1987" s="8">
        <f>SalesDataTable[[#This Row],[Units Sold]]*SalesDataTable[[#This Row],[Unit Price]]</f>
        <v>165.44</v>
      </c>
      <c r="P1987" s="9">
        <v>0</v>
      </c>
      <c r="Q1987" s="21">
        <f>SalesDataTable[[#This Row],[Units Sold]]*SalesDataTable[[#This Row],[Unit Price]]*SalesDataTable[[#This Row],[Discount %]]</f>
        <v>0</v>
      </c>
      <c r="R1987" s="8">
        <v>88.25</v>
      </c>
      <c r="S1987" s="8">
        <f t="shared" si="124"/>
        <v>165.44</v>
      </c>
      <c r="T1987" s="8">
        <f t="shared" si="125"/>
        <v>88.25</v>
      </c>
      <c r="U1987" s="8">
        <f t="shared" si="126"/>
        <v>77.19</v>
      </c>
      <c r="V1987" s="10">
        <f t="shared" si="127"/>
        <v>0.46657398452611215</v>
      </c>
    </row>
    <row r="1988" spans="1:22" ht="15.6" x14ac:dyDescent="0.3">
      <c r="A1988" s="3">
        <v>2383</v>
      </c>
      <c r="B1988" s="4">
        <v>46292</v>
      </c>
      <c r="C1988" s="5">
        <f>YEAR(SalesDataTable[[#This Row],[Order Date]])</f>
        <v>2026</v>
      </c>
      <c r="D1988" s="6" t="str">
        <f>"Q"&amp;ROUNDUP(MONTH(SalesDataTable[[#This Row],[Order Date]])/3,0)</f>
        <v>Q3</v>
      </c>
      <c r="E1988" s="5">
        <f>MONTH(SalesDataTable[[#This Row],[Order Date]])</f>
        <v>9</v>
      </c>
      <c r="F1988" s="6" t="str">
        <f>TEXT(SalesDataTable[[#This Row],[Order Date]],"MMM")</f>
        <v>Sep</v>
      </c>
      <c r="G1988" s="5" t="s">
        <v>40</v>
      </c>
      <c r="H1988" s="5" t="s">
        <v>51</v>
      </c>
      <c r="I1988" s="5" t="s">
        <v>22</v>
      </c>
      <c r="J1988" s="5" t="s">
        <v>23</v>
      </c>
      <c r="K1988" s="5" t="s">
        <v>34</v>
      </c>
      <c r="L1988" s="5" t="s">
        <v>64</v>
      </c>
      <c r="M1988" s="7">
        <v>2</v>
      </c>
      <c r="N1988" s="8">
        <v>130.29</v>
      </c>
      <c r="O1988" s="8">
        <f>SalesDataTable[[#This Row],[Units Sold]]*SalesDataTable[[#This Row],[Unit Price]]</f>
        <v>260.58</v>
      </c>
      <c r="P1988" s="9">
        <v>0.1</v>
      </c>
      <c r="Q1988" s="21">
        <f>SalesDataTable[[#This Row],[Units Sold]]*SalesDataTable[[#This Row],[Unit Price]]*SalesDataTable[[#This Row],[Discount %]]</f>
        <v>26.058</v>
      </c>
      <c r="R1988" s="8">
        <v>67.97</v>
      </c>
      <c r="S1988" s="8">
        <f t="shared" si="124"/>
        <v>234.52199999999999</v>
      </c>
      <c r="T1988" s="8">
        <f t="shared" si="125"/>
        <v>135.94</v>
      </c>
      <c r="U1988" s="8">
        <f t="shared" si="126"/>
        <v>98.581999999999994</v>
      </c>
      <c r="V1988" s="10">
        <f t="shared" si="127"/>
        <v>0.42035288800197845</v>
      </c>
    </row>
    <row r="1989" spans="1:22" ht="15.6" x14ac:dyDescent="0.3">
      <c r="A1989" s="3">
        <v>2803</v>
      </c>
      <c r="B1989" s="4">
        <v>46292</v>
      </c>
      <c r="C1989" s="5">
        <f>YEAR(SalesDataTable[[#This Row],[Order Date]])</f>
        <v>2026</v>
      </c>
      <c r="D1989" s="6" t="str">
        <f>"Q"&amp;ROUNDUP(MONTH(SalesDataTable[[#This Row],[Order Date]])/3,0)</f>
        <v>Q3</v>
      </c>
      <c r="E1989" s="5">
        <f>MONTH(SalesDataTable[[#This Row],[Order Date]])</f>
        <v>9</v>
      </c>
      <c r="F1989" s="6" t="str">
        <f>TEXT(SalesDataTable[[#This Row],[Order Date]],"MMM")</f>
        <v>Sep</v>
      </c>
      <c r="G1989" s="5" t="s">
        <v>26</v>
      </c>
      <c r="H1989" s="5" t="s">
        <v>63</v>
      </c>
      <c r="I1989" s="5" t="s">
        <v>22</v>
      </c>
      <c r="J1989" s="5" t="s">
        <v>23</v>
      </c>
      <c r="K1989" s="5" t="s">
        <v>54</v>
      </c>
      <c r="L1989" s="5" t="s">
        <v>62</v>
      </c>
      <c r="M1989" s="7">
        <v>3</v>
      </c>
      <c r="N1989" s="8">
        <v>36.909999999999997</v>
      </c>
      <c r="O1989" s="8">
        <f>SalesDataTable[[#This Row],[Units Sold]]*SalesDataTable[[#This Row],[Unit Price]]</f>
        <v>110.72999999999999</v>
      </c>
      <c r="P1989" s="9">
        <v>0.05</v>
      </c>
      <c r="Q1989" s="21">
        <f>SalesDataTable[[#This Row],[Units Sold]]*SalesDataTable[[#This Row],[Unit Price]]*SalesDataTable[[#This Row],[Discount %]]</f>
        <v>5.5365000000000002</v>
      </c>
      <c r="R1989" s="8">
        <v>13.7</v>
      </c>
      <c r="S1989" s="8">
        <f t="shared" si="124"/>
        <v>105.19349999999999</v>
      </c>
      <c r="T1989" s="8">
        <f t="shared" si="125"/>
        <v>41.099999999999994</v>
      </c>
      <c r="U1989" s="8">
        <f t="shared" si="126"/>
        <v>64.093499999999992</v>
      </c>
      <c r="V1989" s="10">
        <f t="shared" si="127"/>
        <v>0.60929144861612172</v>
      </c>
    </row>
    <row r="1990" spans="1:22" ht="15.6" x14ac:dyDescent="0.3">
      <c r="A1990" s="3">
        <v>4199</v>
      </c>
      <c r="B1990" s="4">
        <v>46292</v>
      </c>
      <c r="C1990" s="5">
        <f>YEAR(SalesDataTable[[#This Row],[Order Date]])</f>
        <v>2026</v>
      </c>
      <c r="D1990" s="6" t="str">
        <f>"Q"&amp;ROUNDUP(MONTH(SalesDataTable[[#This Row],[Order Date]])/3,0)</f>
        <v>Q3</v>
      </c>
      <c r="E1990" s="5">
        <f>MONTH(SalesDataTable[[#This Row],[Order Date]])</f>
        <v>9</v>
      </c>
      <c r="F1990" s="6" t="str">
        <f>TEXT(SalesDataTable[[#This Row],[Order Date]],"MMM")</f>
        <v>Sep</v>
      </c>
      <c r="G1990" s="5" t="s">
        <v>31</v>
      </c>
      <c r="H1990" s="5" t="s">
        <v>45</v>
      </c>
      <c r="I1990" s="5" t="s">
        <v>48</v>
      </c>
      <c r="J1990" s="5" t="s">
        <v>36</v>
      </c>
      <c r="K1990" s="5" t="s">
        <v>24</v>
      </c>
      <c r="L1990" s="5" t="s">
        <v>42</v>
      </c>
      <c r="M1990" s="7">
        <v>1</v>
      </c>
      <c r="N1990" s="8">
        <v>50.02</v>
      </c>
      <c r="O1990" s="8">
        <f>SalesDataTable[[#This Row],[Units Sold]]*SalesDataTable[[#This Row],[Unit Price]]</f>
        <v>50.02</v>
      </c>
      <c r="P1990" s="9">
        <v>0</v>
      </c>
      <c r="Q1990" s="21">
        <f>SalesDataTable[[#This Row],[Units Sold]]*SalesDataTable[[#This Row],[Unit Price]]*SalesDataTable[[#This Row],[Discount %]]</f>
        <v>0</v>
      </c>
      <c r="R1990" s="8">
        <v>22.65</v>
      </c>
      <c r="S1990" s="8">
        <f t="shared" si="124"/>
        <v>50.02</v>
      </c>
      <c r="T1990" s="8">
        <f t="shared" si="125"/>
        <v>22.65</v>
      </c>
      <c r="U1990" s="8">
        <f t="shared" si="126"/>
        <v>27.370000000000005</v>
      </c>
      <c r="V1990" s="10">
        <f t="shared" si="127"/>
        <v>0.54718112754898052</v>
      </c>
    </row>
    <row r="1991" spans="1:22" ht="15.6" x14ac:dyDescent="0.3">
      <c r="A1991" s="3">
        <v>4517</v>
      </c>
      <c r="B1991" s="4">
        <v>46292</v>
      </c>
      <c r="C1991" s="5">
        <f>YEAR(SalesDataTable[[#This Row],[Order Date]])</f>
        <v>2026</v>
      </c>
      <c r="D1991" s="6" t="str">
        <f>"Q"&amp;ROUNDUP(MONTH(SalesDataTable[[#This Row],[Order Date]])/3,0)</f>
        <v>Q3</v>
      </c>
      <c r="E1991" s="5">
        <f>MONTH(SalesDataTable[[#This Row],[Order Date]])</f>
        <v>9</v>
      </c>
      <c r="F1991" s="6" t="str">
        <f>TEXT(SalesDataTable[[#This Row],[Order Date]],"MMM")</f>
        <v>Sep</v>
      </c>
      <c r="G1991" s="5" t="s">
        <v>26</v>
      </c>
      <c r="H1991" s="5" t="s">
        <v>63</v>
      </c>
      <c r="I1991" s="5" t="s">
        <v>22</v>
      </c>
      <c r="J1991" s="5" t="s">
        <v>23</v>
      </c>
      <c r="K1991" s="5" t="s">
        <v>43</v>
      </c>
      <c r="L1991" s="5" t="s">
        <v>60</v>
      </c>
      <c r="M1991" s="7">
        <v>1</v>
      </c>
      <c r="N1991" s="8">
        <v>83.32</v>
      </c>
      <c r="O1991" s="8">
        <f>SalesDataTable[[#This Row],[Units Sold]]*SalesDataTable[[#This Row],[Unit Price]]</f>
        <v>83.32</v>
      </c>
      <c r="P1991" s="9">
        <v>0.05</v>
      </c>
      <c r="Q1991" s="21">
        <f>SalesDataTable[[#This Row],[Units Sold]]*SalesDataTable[[#This Row],[Unit Price]]*SalesDataTable[[#This Row],[Discount %]]</f>
        <v>4.1659999999999995</v>
      </c>
      <c r="R1991" s="8">
        <v>38.93</v>
      </c>
      <c r="S1991" s="8">
        <f t="shared" si="124"/>
        <v>79.153999999999996</v>
      </c>
      <c r="T1991" s="8">
        <f t="shared" si="125"/>
        <v>38.93</v>
      </c>
      <c r="U1991" s="8">
        <f t="shared" si="126"/>
        <v>40.223999999999997</v>
      </c>
      <c r="V1991" s="10">
        <f t="shared" si="127"/>
        <v>0.50817393940925282</v>
      </c>
    </row>
    <row r="1992" spans="1:22" ht="15.6" x14ac:dyDescent="0.3">
      <c r="A1992" s="3">
        <v>80</v>
      </c>
      <c r="B1992" s="4">
        <v>46293</v>
      </c>
      <c r="C1992" s="5">
        <f>YEAR(SalesDataTable[[#This Row],[Order Date]])</f>
        <v>2026</v>
      </c>
      <c r="D1992" s="6" t="str">
        <f>"Q"&amp;ROUNDUP(MONTH(SalesDataTable[[#This Row],[Order Date]])/3,0)</f>
        <v>Q3</v>
      </c>
      <c r="E1992" s="5">
        <f>MONTH(SalesDataTable[[#This Row],[Order Date]])</f>
        <v>9</v>
      </c>
      <c r="F1992" s="6" t="str">
        <f>TEXT(SalesDataTable[[#This Row],[Order Date]],"MMM")</f>
        <v>Sep</v>
      </c>
      <c r="G1992" s="5" t="s">
        <v>20</v>
      </c>
      <c r="H1992" s="5" t="s">
        <v>70</v>
      </c>
      <c r="I1992" s="5" t="s">
        <v>28</v>
      </c>
      <c r="J1992" s="5" t="s">
        <v>36</v>
      </c>
      <c r="K1992" s="5" t="s">
        <v>29</v>
      </c>
      <c r="L1992" s="5" t="s">
        <v>66</v>
      </c>
      <c r="M1992" s="7">
        <v>10</v>
      </c>
      <c r="N1992" s="8">
        <v>71.040000000000006</v>
      </c>
      <c r="O1992" s="8">
        <f>SalesDataTable[[#This Row],[Units Sold]]*SalesDataTable[[#This Row],[Unit Price]]</f>
        <v>710.40000000000009</v>
      </c>
      <c r="P1992" s="9">
        <v>0.2</v>
      </c>
      <c r="Q1992" s="21">
        <f>SalesDataTable[[#This Row],[Units Sold]]*SalesDataTable[[#This Row],[Unit Price]]*SalesDataTable[[#This Row],[Discount %]]</f>
        <v>142.08000000000001</v>
      </c>
      <c r="R1992" s="8">
        <v>31.7</v>
      </c>
      <c r="S1992" s="8">
        <f t="shared" si="124"/>
        <v>568.32000000000005</v>
      </c>
      <c r="T1992" s="8">
        <f t="shared" si="125"/>
        <v>317</v>
      </c>
      <c r="U1992" s="8">
        <f t="shared" si="126"/>
        <v>251.32000000000005</v>
      </c>
      <c r="V1992" s="10">
        <f t="shared" si="127"/>
        <v>0.4422156531531532</v>
      </c>
    </row>
    <row r="1993" spans="1:22" ht="15.6" x14ac:dyDescent="0.3">
      <c r="A1993" s="3">
        <v>370</v>
      </c>
      <c r="B1993" s="4">
        <v>46293</v>
      </c>
      <c r="C1993" s="5">
        <f>YEAR(SalesDataTable[[#This Row],[Order Date]])</f>
        <v>2026</v>
      </c>
      <c r="D1993" s="6" t="str">
        <f>"Q"&amp;ROUNDUP(MONTH(SalesDataTable[[#This Row],[Order Date]])/3,0)</f>
        <v>Q3</v>
      </c>
      <c r="E1993" s="5">
        <f>MONTH(SalesDataTable[[#This Row],[Order Date]])</f>
        <v>9</v>
      </c>
      <c r="F1993" s="6" t="str">
        <f>TEXT(SalesDataTable[[#This Row],[Order Date]],"MMM")</f>
        <v>Sep</v>
      </c>
      <c r="G1993" s="5" t="s">
        <v>40</v>
      </c>
      <c r="H1993" s="5" t="s">
        <v>51</v>
      </c>
      <c r="I1993" s="5" t="s">
        <v>39</v>
      </c>
      <c r="J1993" s="5" t="s">
        <v>23</v>
      </c>
      <c r="K1993" s="5" t="s">
        <v>24</v>
      </c>
      <c r="L1993" s="5" t="s">
        <v>46</v>
      </c>
      <c r="M1993" s="7">
        <v>2</v>
      </c>
      <c r="N1993" s="8">
        <v>40.83</v>
      </c>
      <c r="O1993" s="8">
        <f>SalesDataTable[[#This Row],[Units Sold]]*SalesDataTable[[#This Row],[Unit Price]]</f>
        <v>81.66</v>
      </c>
      <c r="P1993" s="9">
        <v>0</v>
      </c>
      <c r="Q1993" s="21">
        <f>SalesDataTable[[#This Row],[Units Sold]]*SalesDataTable[[#This Row],[Unit Price]]*SalesDataTable[[#This Row],[Discount %]]</f>
        <v>0</v>
      </c>
      <c r="R1993" s="8">
        <v>16.850000000000001</v>
      </c>
      <c r="S1993" s="8">
        <f t="shared" si="124"/>
        <v>81.66</v>
      </c>
      <c r="T1993" s="8">
        <f t="shared" si="125"/>
        <v>33.700000000000003</v>
      </c>
      <c r="U1993" s="8">
        <f t="shared" si="126"/>
        <v>47.959999999999994</v>
      </c>
      <c r="V1993" s="10">
        <f t="shared" si="127"/>
        <v>0.58731325006122947</v>
      </c>
    </row>
    <row r="1994" spans="1:22" ht="15.6" x14ac:dyDescent="0.3">
      <c r="A1994" s="3">
        <v>417</v>
      </c>
      <c r="B1994" s="4">
        <v>46293</v>
      </c>
      <c r="C1994" s="5">
        <f>YEAR(SalesDataTable[[#This Row],[Order Date]])</f>
        <v>2026</v>
      </c>
      <c r="D1994" s="6" t="str">
        <f>"Q"&amp;ROUNDUP(MONTH(SalesDataTable[[#This Row],[Order Date]])/3,0)</f>
        <v>Q3</v>
      </c>
      <c r="E1994" s="5">
        <f>MONTH(SalesDataTable[[#This Row],[Order Date]])</f>
        <v>9</v>
      </c>
      <c r="F1994" s="6" t="str">
        <f>TEXT(SalesDataTable[[#This Row],[Order Date]],"MMM")</f>
        <v>Sep</v>
      </c>
      <c r="G1994" s="5" t="s">
        <v>26</v>
      </c>
      <c r="H1994" s="5" t="s">
        <v>69</v>
      </c>
      <c r="I1994" s="5" t="s">
        <v>48</v>
      </c>
      <c r="J1994" s="5" t="s">
        <v>23</v>
      </c>
      <c r="K1994" s="5" t="s">
        <v>43</v>
      </c>
      <c r="L1994" s="5" t="s">
        <v>71</v>
      </c>
      <c r="M1994" s="7">
        <v>1</v>
      </c>
      <c r="N1994" s="8">
        <v>121.64</v>
      </c>
      <c r="O1994" s="8">
        <f>SalesDataTable[[#This Row],[Units Sold]]*SalesDataTable[[#This Row],[Unit Price]]</f>
        <v>121.64</v>
      </c>
      <c r="P1994" s="9">
        <v>0.15</v>
      </c>
      <c r="Q1994" s="21">
        <f>SalesDataTable[[#This Row],[Units Sold]]*SalesDataTable[[#This Row],[Unit Price]]*SalesDataTable[[#This Row],[Discount %]]</f>
        <v>18.245999999999999</v>
      </c>
      <c r="R1994" s="8">
        <v>61.56</v>
      </c>
      <c r="S1994" s="8">
        <f t="shared" si="124"/>
        <v>103.39399999999999</v>
      </c>
      <c r="T1994" s="8">
        <f t="shared" si="125"/>
        <v>61.56</v>
      </c>
      <c r="U1994" s="8">
        <f t="shared" si="126"/>
        <v>41.833999999999989</v>
      </c>
      <c r="V1994" s="10">
        <f t="shared" si="127"/>
        <v>0.40460761746329565</v>
      </c>
    </row>
    <row r="1995" spans="1:22" ht="15.6" x14ac:dyDescent="0.3">
      <c r="A1995" s="3">
        <v>437</v>
      </c>
      <c r="B1995" s="4">
        <v>46293</v>
      </c>
      <c r="C1995" s="5">
        <f>YEAR(SalesDataTable[[#This Row],[Order Date]])</f>
        <v>2026</v>
      </c>
      <c r="D1995" s="6" t="str">
        <f>"Q"&amp;ROUNDUP(MONTH(SalesDataTable[[#This Row],[Order Date]])/3,0)</f>
        <v>Q3</v>
      </c>
      <c r="E1995" s="5">
        <f>MONTH(SalesDataTable[[#This Row],[Order Date]])</f>
        <v>9</v>
      </c>
      <c r="F1995" s="6" t="str">
        <f>TEXT(SalesDataTable[[#This Row],[Order Date]],"MMM")</f>
        <v>Sep</v>
      </c>
      <c r="G1995" s="5" t="s">
        <v>26</v>
      </c>
      <c r="H1995" s="5" t="s">
        <v>27</v>
      </c>
      <c r="I1995" s="5" t="s">
        <v>39</v>
      </c>
      <c r="J1995" s="5" t="s">
        <v>33</v>
      </c>
      <c r="K1995" s="5" t="s">
        <v>34</v>
      </c>
      <c r="L1995" s="5" t="s">
        <v>68</v>
      </c>
      <c r="M1995" s="7">
        <v>1</v>
      </c>
      <c r="N1995" s="8">
        <v>164.7</v>
      </c>
      <c r="O1995" s="8">
        <f>SalesDataTable[[#This Row],[Units Sold]]*SalesDataTable[[#This Row],[Unit Price]]</f>
        <v>164.7</v>
      </c>
      <c r="P1995" s="9">
        <v>0</v>
      </c>
      <c r="Q1995" s="21">
        <f>SalesDataTable[[#This Row],[Units Sold]]*SalesDataTable[[#This Row],[Unit Price]]*SalesDataTable[[#This Row],[Discount %]]</f>
        <v>0</v>
      </c>
      <c r="R1995" s="8">
        <v>86.02</v>
      </c>
      <c r="S1995" s="8">
        <f t="shared" si="124"/>
        <v>164.7</v>
      </c>
      <c r="T1995" s="8">
        <f t="shared" si="125"/>
        <v>86.02</v>
      </c>
      <c r="U1995" s="8">
        <f t="shared" si="126"/>
        <v>78.679999999999993</v>
      </c>
      <c r="V1995" s="10">
        <f t="shared" si="127"/>
        <v>0.47771706132361869</v>
      </c>
    </row>
    <row r="1996" spans="1:22" ht="15.6" x14ac:dyDescent="0.3">
      <c r="A1996" s="3">
        <v>790</v>
      </c>
      <c r="B1996" s="4">
        <v>46293</v>
      </c>
      <c r="C1996" s="5">
        <f>YEAR(SalesDataTable[[#This Row],[Order Date]])</f>
        <v>2026</v>
      </c>
      <c r="D1996" s="6" t="str">
        <f>"Q"&amp;ROUNDUP(MONTH(SalesDataTable[[#This Row],[Order Date]])/3,0)</f>
        <v>Q3</v>
      </c>
      <c r="E1996" s="5">
        <f>MONTH(SalesDataTable[[#This Row],[Order Date]])</f>
        <v>9</v>
      </c>
      <c r="F1996" s="6" t="str">
        <f>TEXT(SalesDataTable[[#This Row],[Order Date]],"MMM")</f>
        <v>Sep</v>
      </c>
      <c r="G1996" s="5" t="s">
        <v>40</v>
      </c>
      <c r="H1996" s="5" t="s">
        <v>51</v>
      </c>
      <c r="I1996" s="5" t="s">
        <v>48</v>
      </c>
      <c r="J1996" s="5" t="s">
        <v>33</v>
      </c>
      <c r="K1996" s="5" t="s">
        <v>43</v>
      </c>
      <c r="L1996" s="5" t="s">
        <v>49</v>
      </c>
      <c r="M1996" s="7">
        <v>1</v>
      </c>
      <c r="N1996" s="8">
        <v>199.09</v>
      </c>
      <c r="O1996" s="8">
        <f>SalesDataTable[[#This Row],[Units Sold]]*SalesDataTable[[#This Row],[Unit Price]]</f>
        <v>199.09</v>
      </c>
      <c r="P1996" s="9">
        <v>0.05</v>
      </c>
      <c r="Q1996" s="21">
        <f>SalesDataTable[[#This Row],[Units Sold]]*SalesDataTable[[#This Row],[Unit Price]]*SalesDataTable[[#This Row],[Discount %]]</f>
        <v>9.9545000000000012</v>
      </c>
      <c r="R1996" s="8">
        <v>106.57</v>
      </c>
      <c r="S1996" s="8">
        <f t="shared" si="124"/>
        <v>189.13550000000001</v>
      </c>
      <c r="T1996" s="8">
        <f t="shared" si="125"/>
        <v>106.57</v>
      </c>
      <c r="U1996" s="8">
        <f t="shared" si="126"/>
        <v>82.565500000000014</v>
      </c>
      <c r="V1996" s="10">
        <f t="shared" si="127"/>
        <v>0.43654152710622812</v>
      </c>
    </row>
    <row r="1997" spans="1:22" ht="15.6" x14ac:dyDescent="0.3">
      <c r="A1997" s="3">
        <v>1151</v>
      </c>
      <c r="B1997" s="4">
        <v>46293</v>
      </c>
      <c r="C1997" s="5">
        <f>YEAR(SalesDataTable[[#This Row],[Order Date]])</f>
        <v>2026</v>
      </c>
      <c r="D1997" s="6" t="str">
        <f>"Q"&amp;ROUNDUP(MONTH(SalesDataTable[[#This Row],[Order Date]])/3,0)</f>
        <v>Q3</v>
      </c>
      <c r="E1997" s="5">
        <f>MONTH(SalesDataTable[[#This Row],[Order Date]])</f>
        <v>9</v>
      </c>
      <c r="F1997" s="6" t="str">
        <f>TEXT(SalesDataTable[[#This Row],[Order Date]],"MMM")</f>
        <v>Sep</v>
      </c>
      <c r="G1997" s="5" t="s">
        <v>20</v>
      </c>
      <c r="H1997" s="5" t="s">
        <v>21</v>
      </c>
      <c r="I1997" s="5" t="s">
        <v>48</v>
      </c>
      <c r="J1997" s="5" t="s">
        <v>23</v>
      </c>
      <c r="K1997" s="5" t="s">
        <v>24</v>
      </c>
      <c r="L1997" s="5" t="s">
        <v>25</v>
      </c>
      <c r="M1997" s="7">
        <v>1</v>
      </c>
      <c r="N1997" s="8">
        <v>81.48</v>
      </c>
      <c r="O1997" s="8">
        <f>SalesDataTable[[#This Row],[Units Sold]]*SalesDataTable[[#This Row],[Unit Price]]</f>
        <v>81.48</v>
      </c>
      <c r="P1997" s="9">
        <v>0</v>
      </c>
      <c r="Q1997" s="21">
        <f>SalesDataTable[[#This Row],[Units Sold]]*SalesDataTable[[#This Row],[Unit Price]]*SalesDataTable[[#This Row],[Discount %]]</f>
        <v>0</v>
      </c>
      <c r="R1997" s="8">
        <v>41.47</v>
      </c>
      <c r="S1997" s="8">
        <f t="shared" si="124"/>
        <v>81.48</v>
      </c>
      <c r="T1997" s="8">
        <f t="shared" si="125"/>
        <v>41.47</v>
      </c>
      <c r="U1997" s="8">
        <f t="shared" si="126"/>
        <v>40.010000000000005</v>
      </c>
      <c r="V1997" s="10">
        <f t="shared" si="127"/>
        <v>0.4910407461953854</v>
      </c>
    </row>
    <row r="1998" spans="1:22" ht="15.6" x14ac:dyDescent="0.3">
      <c r="A1998" s="3">
        <v>1331</v>
      </c>
      <c r="B1998" s="4">
        <v>46293</v>
      </c>
      <c r="C1998" s="5">
        <f>YEAR(SalesDataTable[[#This Row],[Order Date]])</f>
        <v>2026</v>
      </c>
      <c r="D1998" s="6" t="str">
        <f>"Q"&amp;ROUNDUP(MONTH(SalesDataTable[[#This Row],[Order Date]])/3,0)</f>
        <v>Q3</v>
      </c>
      <c r="E1998" s="5">
        <f>MONTH(SalesDataTable[[#This Row],[Order Date]])</f>
        <v>9</v>
      </c>
      <c r="F1998" s="6" t="str">
        <f>TEXT(SalesDataTable[[#This Row],[Order Date]],"MMM")</f>
        <v>Sep</v>
      </c>
      <c r="G1998" s="5" t="s">
        <v>20</v>
      </c>
      <c r="H1998" s="5" t="s">
        <v>21</v>
      </c>
      <c r="I1998" s="5" t="s">
        <v>22</v>
      </c>
      <c r="J1998" s="5" t="s">
        <v>33</v>
      </c>
      <c r="K1998" s="5" t="s">
        <v>54</v>
      </c>
      <c r="L1998" s="5" t="s">
        <v>55</v>
      </c>
      <c r="M1998" s="7">
        <v>3</v>
      </c>
      <c r="N1998" s="8">
        <v>39.450000000000003</v>
      </c>
      <c r="O1998" s="8">
        <f>SalesDataTable[[#This Row],[Units Sold]]*SalesDataTable[[#This Row],[Unit Price]]</f>
        <v>118.35000000000001</v>
      </c>
      <c r="P1998" s="9">
        <v>0.05</v>
      </c>
      <c r="Q1998" s="21">
        <f>SalesDataTable[[#This Row],[Units Sold]]*SalesDataTable[[#This Row],[Unit Price]]*SalesDataTable[[#This Row],[Discount %]]</f>
        <v>5.9175000000000004</v>
      </c>
      <c r="R1998" s="8">
        <v>15.1</v>
      </c>
      <c r="S1998" s="8">
        <f t="shared" si="124"/>
        <v>112.4325</v>
      </c>
      <c r="T1998" s="8">
        <f t="shared" si="125"/>
        <v>45.3</v>
      </c>
      <c r="U1998" s="8">
        <f t="shared" si="126"/>
        <v>67.132500000000007</v>
      </c>
      <c r="V1998" s="10">
        <f t="shared" si="127"/>
        <v>0.59709158828630515</v>
      </c>
    </row>
    <row r="1999" spans="1:22" ht="15.6" x14ac:dyDescent="0.3">
      <c r="A1999" s="3">
        <v>2388</v>
      </c>
      <c r="B1999" s="4">
        <v>46293</v>
      </c>
      <c r="C1999" s="5">
        <f>YEAR(SalesDataTable[[#This Row],[Order Date]])</f>
        <v>2026</v>
      </c>
      <c r="D1999" s="6" t="str">
        <f>"Q"&amp;ROUNDUP(MONTH(SalesDataTable[[#This Row],[Order Date]])/3,0)</f>
        <v>Q3</v>
      </c>
      <c r="E1999" s="5">
        <f>MONTH(SalesDataTable[[#This Row],[Order Date]])</f>
        <v>9</v>
      </c>
      <c r="F1999" s="6" t="str">
        <f>TEXT(SalesDataTable[[#This Row],[Order Date]],"MMM")</f>
        <v>Sep</v>
      </c>
      <c r="G1999" s="5" t="s">
        <v>40</v>
      </c>
      <c r="H1999" s="5" t="s">
        <v>53</v>
      </c>
      <c r="I1999" s="5" t="s">
        <v>22</v>
      </c>
      <c r="J1999" s="5" t="s">
        <v>23</v>
      </c>
      <c r="K1999" s="5" t="s">
        <v>29</v>
      </c>
      <c r="L1999" s="5" t="s">
        <v>30</v>
      </c>
      <c r="M1999" s="7">
        <v>3</v>
      </c>
      <c r="N1999" s="8">
        <v>93.22</v>
      </c>
      <c r="O1999" s="8">
        <f>SalesDataTable[[#This Row],[Units Sold]]*SalesDataTable[[#This Row],[Unit Price]]</f>
        <v>279.65999999999997</v>
      </c>
      <c r="P1999" s="9">
        <v>0</v>
      </c>
      <c r="Q1999" s="21">
        <f>SalesDataTable[[#This Row],[Units Sold]]*SalesDataTable[[#This Row],[Unit Price]]*SalesDataTable[[#This Row],[Discount %]]</f>
        <v>0</v>
      </c>
      <c r="R1999" s="8">
        <v>46.75</v>
      </c>
      <c r="S1999" s="8">
        <f t="shared" si="124"/>
        <v>279.65999999999997</v>
      </c>
      <c r="T1999" s="8">
        <f t="shared" si="125"/>
        <v>140.25</v>
      </c>
      <c r="U1999" s="8">
        <f t="shared" si="126"/>
        <v>139.40999999999997</v>
      </c>
      <c r="V1999" s="10">
        <f t="shared" si="127"/>
        <v>0.49849817635700489</v>
      </c>
    </row>
    <row r="2000" spans="1:22" ht="15.6" x14ac:dyDescent="0.3">
      <c r="A2000" s="3">
        <v>2795</v>
      </c>
      <c r="B2000" s="4">
        <v>46293</v>
      </c>
      <c r="C2000" s="5">
        <f>YEAR(SalesDataTable[[#This Row],[Order Date]])</f>
        <v>2026</v>
      </c>
      <c r="D2000" s="6" t="str">
        <f>"Q"&amp;ROUNDUP(MONTH(SalesDataTable[[#This Row],[Order Date]])/3,0)</f>
        <v>Q3</v>
      </c>
      <c r="E2000" s="5">
        <f>MONTH(SalesDataTable[[#This Row],[Order Date]])</f>
        <v>9</v>
      </c>
      <c r="F2000" s="6" t="str">
        <f>TEXT(SalesDataTable[[#This Row],[Order Date]],"MMM")</f>
        <v>Sep</v>
      </c>
      <c r="G2000" s="5" t="s">
        <v>26</v>
      </c>
      <c r="H2000" s="5" t="s">
        <v>63</v>
      </c>
      <c r="I2000" s="5" t="s">
        <v>22</v>
      </c>
      <c r="J2000" s="5" t="s">
        <v>33</v>
      </c>
      <c r="K2000" s="5" t="s">
        <v>29</v>
      </c>
      <c r="L2000" s="5" t="s">
        <v>37</v>
      </c>
      <c r="M2000" s="7">
        <v>3</v>
      </c>
      <c r="N2000" s="8">
        <v>142.19</v>
      </c>
      <c r="O2000" s="8">
        <f>SalesDataTable[[#This Row],[Units Sold]]*SalesDataTable[[#This Row],[Unit Price]]</f>
        <v>426.57</v>
      </c>
      <c r="P2000" s="9">
        <v>0.05</v>
      </c>
      <c r="Q2000" s="21">
        <f>SalesDataTable[[#This Row],[Units Sold]]*SalesDataTable[[#This Row],[Unit Price]]*SalesDataTable[[#This Row],[Discount %]]</f>
        <v>21.328500000000002</v>
      </c>
      <c r="R2000" s="8">
        <v>78.37</v>
      </c>
      <c r="S2000" s="8">
        <f t="shared" si="124"/>
        <v>405.24149999999997</v>
      </c>
      <c r="T2000" s="8">
        <f t="shared" si="125"/>
        <v>235.11</v>
      </c>
      <c r="U2000" s="8">
        <f t="shared" si="126"/>
        <v>170.13149999999996</v>
      </c>
      <c r="V2000" s="10">
        <f t="shared" si="127"/>
        <v>0.41982743623246871</v>
      </c>
    </row>
    <row r="2001" spans="1:22" ht="15.6" x14ac:dyDescent="0.3">
      <c r="A2001" s="3">
        <v>2840</v>
      </c>
      <c r="B2001" s="4">
        <v>46293</v>
      </c>
      <c r="C2001" s="5">
        <f>YEAR(SalesDataTable[[#This Row],[Order Date]])</f>
        <v>2026</v>
      </c>
      <c r="D2001" s="6" t="str">
        <f>"Q"&amp;ROUNDUP(MONTH(SalesDataTable[[#This Row],[Order Date]])/3,0)</f>
        <v>Q3</v>
      </c>
      <c r="E2001" s="5">
        <f>MONTH(SalesDataTable[[#This Row],[Order Date]])</f>
        <v>9</v>
      </c>
      <c r="F2001" s="6" t="str">
        <f>TEXT(SalesDataTable[[#This Row],[Order Date]],"MMM")</f>
        <v>Sep</v>
      </c>
      <c r="G2001" s="5" t="s">
        <v>20</v>
      </c>
      <c r="H2001" s="5" t="s">
        <v>21</v>
      </c>
      <c r="I2001" s="5" t="s">
        <v>22</v>
      </c>
      <c r="J2001" s="5" t="s">
        <v>23</v>
      </c>
      <c r="K2001" s="5" t="s">
        <v>29</v>
      </c>
      <c r="L2001" s="5" t="s">
        <v>57</v>
      </c>
      <c r="M2001" s="7">
        <v>2</v>
      </c>
      <c r="N2001" s="8">
        <v>151.69999999999999</v>
      </c>
      <c r="O2001" s="8">
        <f>SalesDataTable[[#This Row],[Units Sold]]*SalesDataTable[[#This Row],[Unit Price]]</f>
        <v>303.39999999999998</v>
      </c>
      <c r="P2001" s="9">
        <v>0</v>
      </c>
      <c r="Q2001" s="21">
        <f>SalesDataTable[[#This Row],[Units Sold]]*SalesDataTable[[#This Row],[Unit Price]]*SalesDataTable[[#This Row],[Discount %]]</f>
        <v>0</v>
      </c>
      <c r="R2001" s="8">
        <v>77.19</v>
      </c>
      <c r="S2001" s="8">
        <f t="shared" si="124"/>
        <v>303.39999999999998</v>
      </c>
      <c r="T2001" s="8">
        <f t="shared" si="125"/>
        <v>154.38</v>
      </c>
      <c r="U2001" s="8">
        <f t="shared" si="126"/>
        <v>149.01999999999998</v>
      </c>
      <c r="V2001" s="10">
        <f t="shared" si="127"/>
        <v>0.49116677653263019</v>
      </c>
    </row>
    <row r="2002" spans="1:22" ht="15.6" x14ac:dyDescent="0.3">
      <c r="A2002" s="3">
        <v>2863</v>
      </c>
      <c r="B2002" s="4">
        <v>46293</v>
      </c>
      <c r="C2002" s="5">
        <f>YEAR(SalesDataTable[[#This Row],[Order Date]])</f>
        <v>2026</v>
      </c>
      <c r="D2002" s="6" t="str">
        <f>"Q"&amp;ROUNDUP(MONTH(SalesDataTable[[#This Row],[Order Date]])/3,0)</f>
        <v>Q3</v>
      </c>
      <c r="E2002" s="5">
        <f>MONTH(SalesDataTable[[#This Row],[Order Date]])</f>
        <v>9</v>
      </c>
      <c r="F2002" s="6" t="str">
        <f>TEXT(SalesDataTable[[#This Row],[Order Date]],"MMM")</f>
        <v>Sep</v>
      </c>
      <c r="G2002" s="5" t="s">
        <v>31</v>
      </c>
      <c r="H2002" s="5" t="s">
        <v>32</v>
      </c>
      <c r="I2002" s="5" t="s">
        <v>39</v>
      </c>
      <c r="J2002" s="5" t="s">
        <v>33</v>
      </c>
      <c r="K2002" s="5" t="s">
        <v>34</v>
      </c>
      <c r="L2002" s="5" t="s">
        <v>64</v>
      </c>
      <c r="M2002" s="7">
        <v>1</v>
      </c>
      <c r="N2002" s="8">
        <v>133.85</v>
      </c>
      <c r="O2002" s="8">
        <f>SalesDataTable[[#This Row],[Units Sold]]*SalesDataTable[[#This Row],[Unit Price]]</f>
        <v>133.85</v>
      </c>
      <c r="P2002" s="9">
        <v>0.05</v>
      </c>
      <c r="Q2002" s="21">
        <f>SalesDataTable[[#This Row],[Units Sold]]*SalesDataTable[[#This Row],[Unit Price]]*SalesDataTable[[#This Row],[Discount %]]</f>
        <v>6.6924999999999999</v>
      </c>
      <c r="R2002" s="8">
        <v>66.41</v>
      </c>
      <c r="S2002" s="8">
        <f t="shared" si="124"/>
        <v>127.15749999999998</v>
      </c>
      <c r="T2002" s="8">
        <f t="shared" si="125"/>
        <v>66.41</v>
      </c>
      <c r="U2002" s="8">
        <f t="shared" si="126"/>
        <v>60.747499999999988</v>
      </c>
      <c r="V2002" s="10">
        <f t="shared" si="127"/>
        <v>0.47773430588050247</v>
      </c>
    </row>
    <row r="2003" spans="1:22" ht="15.6" x14ac:dyDescent="0.3">
      <c r="A2003" s="3">
        <v>4522</v>
      </c>
      <c r="B2003" s="4">
        <v>46293</v>
      </c>
      <c r="C2003" s="5">
        <f>YEAR(SalesDataTable[[#This Row],[Order Date]])</f>
        <v>2026</v>
      </c>
      <c r="D2003" s="6" t="str">
        <f>"Q"&amp;ROUNDUP(MONTH(SalesDataTable[[#This Row],[Order Date]])/3,0)</f>
        <v>Q3</v>
      </c>
      <c r="E2003" s="5">
        <f>MONTH(SalesDataTable[[#This Row],[Order Date]])</f>
        <v>9</v>
      </c>
      <c r="F2003" s="6" t="str">
        <f>TEXT(SalesDataTable[[#This Row],[Order Date]],"MMM")</f>
        <v>Sep</v>
      </c>
      <c r="G2003" s="5" t="s">
        <v>40</v>
      </c>
      <c r="H2003" s="5" t="s">
        <v>67</v>
      </c>
      <c r="I2003" s="5" t="s">
        <v>48</v>
      </c>
      <c r="J2003" s="5" t="s">
        <v>36</v>
      </c>
      <c r="K2003" s="5" t="s">
        <v>43</v>
      </c>
      <c r="L2003" s="5" t="s">
        <v>71</v>
      </c>
      <c r="M2003" s="7">
        <v>6</v>
      </c>
      <c r="N2003" s="8">
        <v>125.62</v>
      </c>
      <c r="O2003" s="8">
        <f>SalesDataTable[[#This Row],[Units Sold]]*SalesDataTable[[#This Row],[Unit Price]]</f>
        <v>753.72</v>
      </c>
      <c r="P2003" s="9">
        <v>0</v>
      </c>
      <c r="Q2003" s="21">
        <f>SalesDataTable[[#This Row],[Units Sold]]*SalesDataTable[[#This Row],[Unit Price]]*SalesDataTable[[#This Row],[Discount %]]</f>
        <v>0</v>
      </c>
      <c r="R2003" s="8">
        <v>61.34</v>
      </c>
      <c r="S2003" s="8">
        <f t="shared" si="124"/>
        <v>753.72</v>
      </c>
      <c r="T2003" s="8">
        <f t="shared" si="125"/>
        <v>368.04</v>
      </c>
      <c r="U2003" s="8">
        <f t="shared" si="126"/>
        <v>385.68</v>
      </c>
      <c r="V2003" s="10">
        <f t="shared" si="127"/>
        <v>0.51170195828689702</v>
      </c>
    </row>
    <row r="2004" spans="1:22" ht="15.6" x14ac:dyDescent="0.3">
      <c r="A2004" s="3">
        <v>5200</v>
      </c>
      <c r="B2004" s="4">
        <v>46293</v>
      </c>
      <c r="C2004" s="5">
        <f>YEAR(SalesDataTable[[#This Row],[Order Date]])</f>
        <v>2026</v>
      </c>
      <c r="D2004" s="6" t="str">
        <f>"Q"&amp;ROUNDUP(MONTH(SalesDataTable[[#This Row],[Order Date]])/3,0)</f>
        <v>Q3</v>
      </c>
      <c r="E2004" s="5">
        <f>MONTH(SalesDataTable[[#This Row],[Order Date]])</f>
        <v>9</v>
      </c>
      <c r="F2004" s="6" t="str">
        <f>TEXT(SalesDataTable[[#This Row],[Order Date]],"MMM")</f>
        <v>Sep</v>
      </c>
      <c r="G2004" s="5" t="s">
        <v>26</v>
      </c>
      <c r="H2004" s="5" t="s">
        <v>63</v>
      </c>
      <c r="I2004" s="5" t="s">
        <v>22</v>
      </c>
      <c r="J2004" s="5" t="s">
        <v>33</v>
      </c>
      <c r="K2004" s="5" t="s">
        <v>43</v>
      </c>
      <c r="L2004" s="5" t="s">
        <v>49</v>
      </c>
      <c r="M2004" s="7">
        <v>3</v>
      </c>
      <c r="N2004" s="8">
        <v>196.87</v>
      </c>
      <c r="O2004" s="8">
        <f>SalesDataTable[[#This Row],[Units Sold]]*SalesDataTable[[#This Row],[Unit Price]]</f>
        <v>590.61</v>
      </c>
      <c r="P2004" s="9">
        <v>0.1</v>
      </c>
      <c r="Q2004" s="21">
        <f>SalesDataTable[[#This Row],[Units Sold]]*SalesDataTable[[#This Row],[Unit Price]]*SalesDataTable[[#This Row],[Discount %]]</f>
        <v>59.061000000000007</v>
      </c>
      <c r="R2004" s="8">
        <v>105.93</v>
      </c>
      <c r="S2004" s="8">
        <f t="shared" si="124"/>
        <v>531.54899999999998</v>
      </c>
      <c r="T2004" s="8">
        <f t="shared" si="125"/>
        <v>317.79000000000002</v>
      </c>
      <c r="U2004" s="8">
        <f t="shared" si="126"/>
        <v>213.75899999999996</v>
      </c>
      <c r="V2004" s="10">
        <f t="shared" si="127"/>
        <v>0.40214354650276823</v>
      </c>
    </row>
    <row r="2005" spans="1:22" ht="15.6" x14ac:dyDescent="0.3">
      <c r="A2005" s="3">
        <v>452</v>
      </c>
      <c r="B2005" s="4">
        <v>46294</v>
      </c>
      <c r="C2005" s="5">
        <f>YEAR(SalesDataTable[[#This Row],[Order Date]])</f>
        <v>2026</v>
      </c>
      <c r="D2005" s="6" t="str">
        <f>"Q"&amp;ROUNDUP(MONTH(SalesDataTable[[#This Row],[Order Date]])/3,0)</f>
        <v>Q3</v>
      </c>
      <c r="E2005" s="5">
        <f>MONTH(SalesDataTable[[#This Row],[Order Date]])</f>
        <v>9</v>
      </c>
      <c r="F2005" s="6" t="str">
        <f>TEXT(SalesDataTable[[#This Row],[Order Date]],"MMM")</f>
        <v>Sep</v>
      </c>
      <c r="G2005" s="5" t="s">
        <v>26</v>
      </c>
      <c r="H2005" s="5" t="s">
        <v>27</v>
      </c>
      <c r="I2005" s="5" t="s">
        <v>22</v>
      </c>
      <c r="J2005" s="5" t="s">
        <v>23</v>
      </c>
      <c r="K2005" s="5" t="s">
        <v>34</v>
      </c>
      <c r="L2005" s="5" t="s">
        <v>35</v>
      </c>
      <c r="M2005" s="7">
        <v>4</v>
      </c>
      <c r="N2005" s="8">
        <v>36.869999999999997</v>
      </c>
      <c r="O2005" s="8">
        <f>SalesDataTable[[#This Row],[Units Sold]]*SalesDataTable[[#This Row],[Unit Price]]</f>
        <v>147.47999999999999</v>
      </c>
      <c r="P2005" s="9">
        <v>0</v>
      </c>
      <c r="Q2005" s="21">
        <f>SalesDataTable[[#This Row],[Units Sold]]*SalesDataTable[[#This Row],[Unit Price]]*SalesDataTable[[#This Row],[Discount %]]</f>
        <v>0</v>
      </c>
      <c r="R2005" s="8">
        <v>13.43</v>
      </c>
      <c r="S2005" s="8">
        <f t="shared" si="124"/>
        <v>147.47999999999999</v>
      </c>
      <c r="T2005" s="8">
        <f t="shared" si="125"/>
        <v>53.72</v>
      </c>
      <c r="U2005" s="8">
        <f t="shared" si="126"/>
        <v>93.759999999999991</v>
      </c>
      <c r="V2005" s="10">
        <f t="shared" si="127"/>
        <v>0.63574721996202876</v>
      </c>
    </row>
    <row r="2006" spans="1:22" ht="15.6" x14ac:dyDescent="0.3">
      <c r="A2006" s="3">
        <v>871</v>
      </c>
      <c r="B2006" s="4">
        <v>46294</v>
      </c>
      <c r="C2006" s="5">
        <f>YEAR(SalesDataTable[[#This Row],[Order Date]])</f>
        <v>2026</v>
      </c>
      <c r="D2006" s="6" t="str">
        <f>"Q"&amp;ROUNDUP(MONTH(SalesDataTable[[#This Row],[Order Date]])/3,0)</f>
        <v>Q3</v>
      </c>
      <c r="E2006" s="5">
        <f>MONTH(SalesDataTable[[#This Row],[Order Date]])</f>
        <v>9</v>
      </c>
      <c r="F2006" s="6" t="str">
        <f>TEXT(SalesDataTable[[#This Row],[Order Date]],"MMM")</f>
        <v>Sep</v>
      </c>
      <c r="G2006" s="5" t="s">
        <v>26</v>
      </c>
      <c r="H2006" s="5" t="s">
        <v>63</v>
      </c>
      <c r="I2006" s="5" t="s">
        <v>22</v>
      </c>
      <c r="J2006" s="5" t="s">
        <v>33</v>
      </c>
      <c r="K2006" s="5" t="s">
        <v>34</v>
      </c>
      <c r="L2006" s="5" t="s">
        <v>52</v>
      </c>
      <c r="M2006" s="7">
        <v>1</v>
      </c>
      <c r="N2006" s="8">
        <v>47.37</v>
      </c>
      <c r="O2006" s="8">
        <f>SalesDataTable[[#This Row],[Units Sold]]*SalesDataTable[[#This Row],[Unit Price]]</f>
        <v>47.37</v>
      </c>
      <c r="P2006" s="9">
        <v>0</v>
      </c>
      <c r="Q2006" s="21">
        <f>SalesDataTable[[#This Row],[Units Sold]]*SalesDataTable[[#This Row],[Unit Price]]*SalesDataTable[[#This Row],[Discount %]]</f>
        <v>0</v>
      </c>
      <c r="R2006" s="8">
        <v>18.2</v>
      </c>
      <c r="S2006" s="8">
        <f t="shared" si="124"/>
        <v>47.37</v>
      </c>
      <c r="T2006" s="8">
        <f t="shared" si="125"/>
        <v>18.2</v>
      </c>
      <c r="U2006" s="8">
        <f t="shared" si="126"/>
        <v>29.169999999999998</v>
      </c>
      <c r="V2006" s="10">
        <f t="shared" si="127"/>
        <v>0.61579058475828585</v>
      </c>
    </row>
    <row r="2007" spans="1:22" ht="15.6" x14ac:dyDescent="0.3">
      <c r="A2007" s="3">
        <v>922</v>
      </c>
      <c r="B2007" s="4">
        <v>46294</v>
      </c>
      <c r="C2007" s="5">
        <f>YEAR(SalesDataTable[[#This Row],[Order Date]])</f>
        <v>2026</v>
      </c>
      <c r="D2007" s="6" t="str">
        <f>"Q"&amp;ROUNDUP(MONTH(SalesDataTable[[#This Row],[Order Date]])/3,0)</f>
        <v>Q3</v>
      </c>
      <c r="E2007" s="5">
        <f>MONTH(SalesDataTable[[#This Row],[Order Date]])</f>
        <v>9</v>
      </c>
      <c r="F2007" s="6" t="str">
        <f>TEXT(SalesDataTable[[#This Row],[Order Date]],"MMM")</f>
        <v>Sep</v>
      </c>
      <c r="G2007" s="5" t="s">
        <v>40</v>
      </c>
      <c r="H2007" s="5" t="s">
        <v>53</v>
      </c>
      <c r="I2007" s="5" t="s">
        <v>48</v>
      </c>
      <c r="J2007" s="5" t="s">
        <v>36</v>
      </c>
      <c r="K2007" s="5" t="s">
        <v>29</v>
      </c>
      <c r="L2007" s="5" t="s">
        <v>37</v>
      </c>
      <c r="M2007" s="7">
        <v>1</v>
      </c>
      <c r="N2007" s="8">
        <v>145.62</v>
      </c>
      <c r="O2007" s="8">
        <f>SalesDataTable[[#This Row],[Units Sold]]*SalesDataTable[[#This Row],[Unit Price]]</f>
        <v>145.62</v>
      </c>
      <c r="P2007" s="9">
        <v>0.05</v>
      </c>
      <c r="Q2007" s="21">
        <f>SalesDataTable[[#This Row],[Units Sold]]*SalesDataTable[[#This Row],[Unit Price]]*SalesDataTable[[#This Row],[Discount %]]</f>
        <v>7.2810000000000006</v>
      </c>
      <c r="R2007" s="8">
        <v>80.25</v>
      </c>
      <c r="S2007" s="8">
        <f t="shared" si="124"/>
        <v>138.339</v>
      </c>
      <c r="T2007" s="8">
        <f t="shared" si="125"/>
        <v>80.25</v>
      </c>
      <c r="U2007" s="8">
        <f t="shared" si="126"/>
        <v>58.088999999999999</v>
      </c>
      <c r="V2007" s="10">
        <f t="shared" si="127"/>
        <v>0.41990328107041397</v>
      </c>
    </row>
    <row r="2008" spans="1:22" ht="15.6" x14ac:dyDescent="0.3">
      <c r="A2008" s="3">
        <v>1491</v>
      </c>
      <c r="B2008" s="4">
        <v>46294</v>
      </c>
      <c r="C2008" s="5">
        <f>YEAR(SalesDataTable[[#This Row],[Order Date]])</f>
        <v>2026</v>
      </c>
      <c r="D2008" s="6" t="str">
        <f>"Q"&amp;ROUNDUP(MONTH(SalesDataTable[[#This Row],[Order Date]])/3,0)</f>
        <v>Q3</v>
      </c>
      <c r="E2008" s="5">
        <f>MONTH(SalesDataTable[[#This Row],[Order Date]])</f>
        <v>9</v>
      </c>
      <c r="F2008" s="6" t="str">
        <f>TEXT(SalesDataTable[[#This Row],[Order Date]],"MMM")</f>
        <v>Sep</v>
      </c>
      <c r="G2008" s="5" t="s">
        <v>40</v>
      </c>
      <c r="H2008" s="5" t="s">
        <v>53</v>
      </c>
      <c r="I2008" s="5" t="s">
        <v>39</v>
      </c>
      <c r="J2008" s="5" t="s">
        <v>33</v>
      </c>
      <c r="K2008" s="5" t="s">
        <v>54</v>
      </c>
      <c r="L2008" s="5" t="s">
        <v>62</v>
      </c>
      <c r="M2008" s="7">
        <v>2</v>
      </c>
      <c r="N2008" s="8">
        <v>36.1</v>
      </c>
      <c r="O2008" s="8">
        <f>SalesDataTable[[#This Row],[Units Sold]]*SalesDataTable[[#This Row],[Unit Price]]</f>
        <v>72.2</v>
      </c>
      <c r="P2008" s="9">
        <v>0.05</v>
      </c>
      <c r="Q2008" s="21">
        <f>SalesDataTable[[#This Row],[Units Sold]]*SalesDataTable[[#This Row],[Unit Price]]*SalesDataTable[[#This Row],[Discount %]]</f>
        <v>3.6100000000000003</v>
      </c>
      <c r="R2008" s="8">
        <v>13.71</v>
      </c>
      <c r="S2008" s="8">
        <f t="shared" si="124"/>
        <v>68.59</v>
      </c>
      <c r="T2008" s="8">
        <f t="shared" si="125"/>
        <v>27.42</v>
      </c>
      <c r="U2008" s="8">
        <f t="shared" si="126"/>
        <v>41.17</v>
      </c>
      <c r="V2008" s="10">
        <f t="shared" si="127"/>
        <v>0.60023327015599937</v>
      </c>
    </row>
    <row r="2009" spans="1:22" ht="15.6" x14ac:dyDescent="0.3">
      <c r="A2009" s="3">
        <v>1548</v>
      </c>
      <c r="B2009" s="4">
        <v>46294</v>
      </c>
      <c r="C2009" s="5">
        <f>YEAR(SalesDataTable[[#This Row],[Order Date]])</f>
        <v>2026</v>
      </c>
      <c r="D2009" s="6" t="str">
        <f>"Q"&amp;ROUNDUP(MONTH(SalesDataTable[[#This Row],[Order Date]])/3,0)</f>
        <v>Q3</v>
      </c>
      <c r="E2009" s="5">
        <f>MONTH(SalesDataTable[[#This Row],[Order Date]])</f>
        <v>9</v>
      </c>
      <c r="F2009" s="6" t="str">
        <f>TEXT(SalesDataTable[[#This Row],[Order Date]],"MMM")</f>
        <v>Sep</v>
      </c>
      <c r="G2009" s="5" t="s">
        <v>20</v>
      </c>
      <c r="H2009" s="5" t="s">
        <v>56</v>
      </c>
      <c r="I2009" s="5" t="s">
        <v>39</v>
      </c>
      <c r="J2009" s="5" t="s">
        <v>23</v>
      </c>
      <c r="K2009" s="5" t="s">
        <v>29</v>
      </c>
      <c r="L2009" s="5" t="s">
        <v>66</v>
      </c>
      <c r="M2009" s="7">
        <v>2</v>
      </c>
      <c r="N2009" s="8">
        <v>73</v>
      </c>
      <c r="O2009" s="8">
        <f>SalesDataTable[[#This Row],[Units Sold]]*SalesDataTable[[#This Row],[Unit Price]]</f>
        <v>146</v>
      </c>
      <c r="P2009" s="9">
        <v>0.05</v>
      </c>
      <c r="Q2009" s="21">
        <f>SalesDataTable[[#This Row],[Units Sold]]*SalesDataTable[[#This Row],[Unit Price]]*SalesDataTable[[#This Row],[Discount %]]</f>
        <v>7.3000000000000007</v>
      </c>
      <c r="R2009" s="8">
        <v>31.41</v>
      </c>
      <c r="S2009" s="8">
        <f t="shared" si="124"/>
        <v>138.69999999999999</v>
      </c>
      <c r="T2009" s="8">
        <f t="shared" si="125"/>
        <v>62.82</v>
      </c>
      <c r="U2009" s="8">
        <f t="shared" si="126"/>
        <v>75.88</v>
      </c>
      <c r="V2009" s="10">
        <f t="shared" si="127"/>
        <v>0.54708002883922136</v>
      </c>
    </row>
    <row r="2010" spans="1:22" ht="15.6" x14ac:dyDescent="0.3">
      <c r="A2010" s="3">
        <v>2299</v>
      </c>
      <c r="B2010" s="4">
        <v>46294</v>
      </c>
      <c r="C2010" s="5">
        <f>YEAR(SalesDataTable[[#This Row],[Order Date]])</f>
        <v>2026</v>
      </c>
      <c r="D2010" s="6" t="str">
        <f>"Q"&amp;ROUNDUP(MONTH(SalesDataTable[[#This Row],[Order Date]])/3,0)</f>
        <v>Q3</v>
      </c>
      <c r="E2010" s="5">
        <f>MONTH(SalesDataTable[[#This Row],[Order Date]])</f>
        <v>9</v>
      </c>
      <c r="F2010" s="6" t="str">
        <f>TEXT(SalesDataTable[[#This Row],[Order Date]],"MMM")</f>
        <v>Sep</v>
      </c>
      <c r="G2010" s="5" t="s">
        <v>26</v>
      </c>
      <c r="H2010" s="5" t="s">
        <v>61</v>
      </c>
      <c r="I2010" s="5" t="s">
        <v>22</v>
      </c>
      <c r="J2010" s="5" t="s">
        <v>33</v>
      </c>
      <c r="K2010" s="5" t="s">
        <v>34</v>
      </c>
      <c r="L2010" s="5" t="s">
        <v>35</v>
      </c>
      <c r="M2010" s="7">
        <v>2</v>
      </c>
      <c r="N2010" s="8">
        <v>36.93</v>
      </c>
      <c r="O2010" s="8">
        <f>SalesDataTable[[#This Row],[Units Sold]]*SalesDataTable[[#This Row],[Unit Price]]</f>
        <v>73.86</v>
      </c>
      <c r="P2010" s="9">
        <v>0.1</v>
      </c>
      <c r="Q2010" s="21">
        <f>SalesDataTable[[#This Row],[Units Sold]]*SalesDataTable[[#This Row],[Unit Price]]*SalesDataTable[[#This Row],[Discount %]]</f>
        <v>7.3860000000000001</v>
      </c>
      <c r="R2010" s="8">
        <v>13.4</v>
      </c>
      <c r="S2010" s="8">
        <f t="shared" si="124"/>
        <v>66.474000000000004</v>
      </c>
      <c r="T2010" s="8">
        <f t="shared" si="125"/>
        <v>26.8</v>
      </c>
      <c r="U2010" s="8">
        <f t="shared" si="126"/>
        <v>39.674000000000007</v>
      </c>
      <c r="V2010" s="10">
        <f t="shared" si="127"/>
        <v>0.59683485272437353</v>
      </c>
    </row>
    <row r="2011" spans="1:22" ht="15.6" x14ac:dyDescent="0.3">
      <c r="A2011" s="3">
        <v>3051</v>
      </c>
      <c r="B2011" s="4">
        <v>46294</v>
      </c>
      <c r="C2011" s="5">
        <f>YEAR(SalesDataTable[[#This Row],[Order Date]])</f>
        <v>2026</v>
      </c>
      <c r="D2011" s="6" t="str">
        <f>"Q"&amp;ROUNDUP(MONTH(SalesDataTable[[#This Row],[Order Date]])/3,0)</f>
        <v>Q3</v>
      </c>
      <c r="E2011" s="5">
        <f>MONTH(SalesDataTable[[#This Row],[Order Date]])</f>
        <v>9</v>
      </c>
      <c r="F2011" s="6" t="str">
        <f>TEXT(SalesDataTable[[#This Row],[Order Date]],"MMM")</f>
        <v>Sep</v>
      </c>
      <c r="G2011" s="5" t="s">
        <v>26</v>
      </c>
      <c r="H2011" s="5" t="s">
        <v>69</v>
      </c>
      <c r="I2011" s="5" t="s">
        <v>22</v>
      </c>
      <c r="J2011" s="5" t="s">
        <v>33</v>
      </c>
      <c r="K2011" s="5" t="s">
        <v>54</v>
      </c>
      <c r="L2011" s="5" t="s">
        <v>65</v>
      </c>
      <c r="M2011" s="7">
        <v>2</v>
      </c>
      <c r="N2011" s="8">
        <v>51.52</v>
      </c>
      <c r="O2011" s="8">
        <f>SalesDataTable[[#This Row],[Units Sold]]*SalesDataTable[[#This Row],[Unit Price]]</f>
        <v>103.04</v>
      </c>
      <c r="P2011" s="9">
        <v>0</v>
      </c>
      <c r="Q2011" s="21">
        <f>SalesDataTable[[#This Row],[Units Sold]]*SalesDataTable[[#This Row],[Unit Price]]*SalesDataTable[[#This Row],[Discount %]]</f>
        <v>0</v>
      </c>
      <c r="R2011" s="8">
        <v>21.47</v>
      </c>
      <c r="S2011" s="8">
        <f t="shared" si="124"/>
        <v>103.04</v>
      </c>
      <c r="T2011" s="8">
        <f t="shared" si="125"/>
        <v>42.94</v>
      </c>
      <c r="U2011" s="8">
        <f t="shared" si="126"/>
        <v>60.100000000000009</v>
      </c>
      <c r="V2011" s="10">
        <f t="shared" si="127"/>
        <v>0.58326863354037273</v>
      </c>
    </row>
    <row r="2012" spans="1:22" ht="15.6" x14ac:dyDescent="0.3">
      <c r="A2012" s="3">
        <v>4018</v>
      </c>
      <c r="B2012" s="4">
        <v>46294</v>
      </c>
      <c r="C2012" s="5">
        <f>YEAR(SalesDataTable[[#This Row],[Order Date]])</f>
        <v>2026</v>
      </c>
      <c r="D2012" s="6" t="str">
        <f>"Q"&amp;ROUNDUP(MONTH(SalesDataTable[[#This Row],[Order Date]])/3,0)</f>
        <v>Q3</v>
      </c>
      <c r="E2012" s="5">
        <f>MONTH(SalesDataTable[[#This Row],[Order Date]])</f>
        <v>9</v>
      </c>
      <c r="F2012" s="6" t="str">
        <f>TEXT(SalesDataTable[[#This Row],[Order Date]],"MMM")</f>
        <v>Sep</v>
      </c>
      <c r="G2012" s="5" t="s">
        <v>26</v>
      </c>
      <c r="H2012" s="5" t="s">
        <v>47</v>
      </c>
      <c r="I2012" s="5" t="s">
        <v>22</v>
      </c>
      <c r="J2012" s="5" t="s">
        <v>33</v>
      </c>
      <c r="K2012" s="5" t="s">
        <v>54</v>
      </c>
      <c r="L2012" s="5" t="s">
        <v>65</v>
      </c>
      <c r="M2012" s="7">
        <v>1</v>
      </c>
      <c r="N2012" s="8">
        <v>50.42</v>
      </c>
      <c r="O2012" s="8">
        <f>SalesDataTable[[#This Row],[Units Sold]]*SalesDataTable[[#This Row],[Unit Price]]</f>
        <v>50.42</v>
      </c>
      <c r="P2012" s="9">
        <v>0</v>
      </c>
      <c r="Q2012" s="21">
        <f>SalesDataTable[[#This Row],[Units Sold]]*SalesDataTable[[#This Row],[Unit Price]]*SalesDataTable[[#This Row],[Discount %]]</f>
        <v>0</v>
      </c>
      <c r="R2012" s="8">
        <v>21.68</v>
      </c>
      <c r="S2012" s="8">
        <f t="shared" si="124"/>
        <v>50.42</v>
      </c>
      <c r="T2012" s="8">
        <f t="shared" si="125"/>
        <v>21.68</v>
      </c>
      <c r="U2012" s="8">
        <f t="shared" si="126"/>
        <v>28.740000000000002</v>
      </c>
      <c r="V2012" s="10">
        <f t="shared" si="127"/>
        <v>0.57001190003966684</v>
      </c>
    </row>
    <row r="2013" spans="1:22" ht="15.6" x14ac:dyDescent="0.3">
      <c r="A2013" s="3">
        <v>4118</v>
      </c>
      <c r="B2013" s="4">
        <v>46294</v>
      </c>
      <c r="C2013" s="5">
        <f>YEAR(SalesDataTable[[#This Row],[Order Date]])</f>
        <v>2026</v>
      </c>
      <c r="D2013" s="6" t="str">
        <f>"Q"&amp;ROUNDUP(MONTH(SalesDataTable[[#This Row],[Order Date]])/3,0)</f>
        <v>Q3</v>
      </c>
      <c r="E2013" s="5">
        <f>MONTH(SalesDataTable[[#This Row],[Order Date]])</f>
        <v>9</v>
      </c>
      <c r="F2013" s="6" t="str">
        <f>TEXT(SalesDataTable[[#This Row],[Order Date]],"MMM")</f>
        <v>Sep</v>
      </c>
      <c r="G2013" s="5" t="s">
        <v>26</v>
      </c>
      <c r="H2013" s="5" t="s">
        <v>69</v>
      </c>
      <c r="I2013" s="5" t="s">
        <v>28</v>
      </c>
      <c r="J2013" s="5" t="s">
        <v>23</v>
      </c>
      <c r="K2013" s="5" t="s">
        <v>29</v>
      </c>
      <c r="L2013" s="5" t="s">
        <v>57</v>
      </c>
      <c r="M2013" s="7">
        <v>10</v>
      </c>
      <c r="N2013" s="8">
        <v>157.79</v>
      </c>
      <c r="O2013" s="8">
        <f>SalesDataTable[[#This Row],[Units Sold]]*SalesDataTable[[#This Row],[Unit Price]]</f>
        <v>1577.8999999999999</v>
      </c>
      <c r="P2013" s="9">
        <v>0.1</v>
      </c>
      <c r="Q2013" s="21">
        <f>SalesDataTable[[#This Row],[Units Sold]]*SalesDataTable[[#This Row],[Unit Price]]*SalesDataTable[[#This Row],[Discount %]]</f>
        <v>157.79</v>
      </c>
      <c r="R2013" s="8">
        <v>77.900000000000006</v>
      </c>
      <c r="S2013" s="8">
        <f t="shared" si="124"/>
        <v>1420.11</v>
      </c>
      <c r="T2013" s="8">
        <f t="shared" si="125"/>
        <v>779</v>
      </c>
      <c r="U2013" s="8">
        <f t="shared" si="126"/>
        <v>641.1099999999999</v>
      </c>
      <c r="V2013" s="10">
        <f t="shared" si="127"/>
        <v>0.4514509439409623</v>
      </c>
    </row>
    <row r="2014" spans="1:22" ht="15.6" x14ac:dyDescent="0.3">
      <c r="A2014" s="3">
        <v>4251</v>
      </c>
      <c r="B2014" s="4">
        <v>46294</v>
      </c>
      <c r="C2014" s="5">
        <f>YEAR(SalesDataTable[[#This Row],[Order Date]])</f>
        <v>2026</v>
      </c>
      <c r="D2014" s="6" t="str">
        <f>"Q"&amp;ROUNDUP(MONTH(SalesDataTable[[#This Row],[Order Date]])/3,0)</f>
        <v>Q3</v>
      </c>
      <c r="E2014" s="5">
        <f>MONTH(SalesDataTable[[#This Row],[Order Date]])</f>
        <v>9</v>
      </c>
      <c r="F2014" s="6" t="str">
        <f>TEXT(SalesDataTable[[#This Row],[Order Date]],"MMM")</f>
        <v>Sep</v>
      </c>
      <c r="G2014" s="5" t="s">
        <v>26</v>
      </c>
      <c r="H2014" s="5" t="s">
        <v>61</v>
      </c>
      <c r="I2014" s="5" t="s">
        <v>22</v>
      </c>
      <c r="J2014" s="5" t="s">
        <v>23</v>
      </c>
      <c r="K2014" s="5" t="s">
        <v>24</v>
      </c>
      <c r="L2014" s="5" t="s">
        <v>46</v>
      </c>
      <c r="M2014" s="7">
        <v>1</v>
      </c>
      <c r="N2014" s="8">
        <v>40.409999999999997</v>
      </c>
      <c r="O2014" s="8">
        <f>SalesDataTable[[#This Row],[Units Sold]]*SalesDataTable[[#This Row],[Unit Price]]</f>
        <v>40.409999999999997</v>
      </c>
      <c r="P2014" s="9">
        <v>0.15</v>
      </c>
      <c r="Q2014" s="21">
        <f>SalesDataTable[[#This Row],[Units Sold]]*SalesDataTable[[#This Row],[Unit Price]]*SalesDataTable[[#This Row],[Discount %]]</f>
        <v>6.0614999999999997</v>
      </c>
      <c r="R2014" s="8">
        <v>16.3</v>
      </c>
      <c r="S2014" s="8">
        <f t="shared" si="124"/>
        <v>34.348499999999994</v>
      </c>
      <c r="T2014" s="8">
        <f t="shared" si="125"/>
        <v>16.3</v>
      </c>
      <c r="U2014" s="8">
        <f t="shared" si="126"/>
        <v>18.048499999999994</v>
      </c>
      <c r="V2014" s="10">
        <f t="shared" si="127"/>
        <v>0.52545234871974023</v>
      </c>
    </row>
    <row r="2015" spans="1:22" ht="15.6" x14ac:dyDescent="0.3">
      <c r="A2015" s="3">
        <v>4557</v>
      </c>
      <c r="B2015" s="4">
        <v>46294</v>
      </c>
      <c r="C2015" s="5">
        <f>YEAR(SalesDataTable[[#This Row],[Order Date]])</f>
        <v>2026</v>
      </c>
      <c r="D2015" s="6" t="str">
        <f>"Q"&amp;ROUNDUP(MONTH(SalesDataTable[[#This Row],[Order Date]])/3,0)</f>
        <v>Q3</v>
      </c>
      <c r="E2015" s="5">
        <f>MONTH(SalesDataTable[[#This Row],[Order Date]])</f>
        <v>9</v>
      </c>
      <c r="F2015" s="6" t="str">
        <f>TEXT(SalesDataTable[[#This Row],[Order Date]],"MMM")</f>
        <v>Sep</v>
      </c>
      <c r="G2015" s="5" t="s">
        <v>40</v>
      </c>
      <c r="H2015" s="5" t="s">
        <v>53</v>
      </c>
      <c r="I2015" s="5" t="s">
        <v>22</v>
      </c>
      <c r="J2015" s="5" t="s">
        <v>33</v>
      </c>
      <c r="K2015" s="5" t="s">
        <v>24</v>
      </c>
      <c r="L2015" s="5" t="s">
        <v>42</v>
      </c>
      <c r="M2015" s="7">
        <v>2</v>
      </c>
      <c r="N2015" s="8">
        <v>50.17</v>
      </c>
      <c r="O2015" s="8">
        <f>SalesDataTable[[#This Row],[Units Sold]]*SalesDataTable[[#This Row],[Unit Price]]</f>
        <v>100.34</v>
      </c>
      <c r="P2015" s="9">
        <v>0.05</v>
      </c>
      <c r="Q2015" s="21">
        <f>SalesDataTable[[#This Row],[Units Sold]]*SalesDataTable[[#This Row],[Unit Price]]*SalesDataTable[[#This Row],[Discount %]]</f>
        <v>5.0170000000000003</v>
      </c>
      <c r="R2015" s="8">
        <v>22.83</v>
      </c>
      <c r="S2015" s="8">
        <f t="shared" si="124"/>
        <v>95.322999999999993</v>
      </c>
      <c r="T2015" s="8">
        <f t="shared" si="125"/>
        <v>45.66</v>
      </c>
      <c r="U2015" s="8">
        <f t="shared" si="126"/>
        <v>49.662999999999997</v>
      </c>
      <c r="V2015" s="10">
        <f t="shared" si="127"/>
        <v>0.52099703114673268</v>
      </c>
    </row>
    <row r="2016" spans="1:22" ht="15.6" x14ac:dyDescent="0.3">
      <c r="A2016" s="3">
        <v>4811</v>
      </c>
      <c r="B2016" s="4">
        <v>46294</v>
      </c>
      <c r="C2016" s="5">
        <f>YEAR(SalesDataTable[[#This Row],[Order Date]])</f>
        <v>2026</v>
      </c>
      <c r="D2016" s="6" t="str">
        <f>"Q"&amp;ROUNDUP(MONTH(SalesDataTable[[#This Row],[Order Date]])/3,0)</f>
        <v>Q3</v>
      </c>
      <c r="E2016" s="5">
        <f>MONTH(SalesDataTable[[#This Row],[Order Date]])</f>
        <v>9</v>
      </c>
      <c r="F2016" s="6" t="str">
        <f>TEXT(SalesDataTable[[#This Row],[Order Date]],"MMM")</f>
        <v>Sep</v>
      </c>
      <c r="G2016" s="5" t="s">
        <v>26</v>
      </c>
      <c r="H2016" s="5" t="s">
        <v>69</v>
      </c>
      <c r="I2016" s="5" t="s">
        <v>22</v>
      </c>
      <c r="J2016" s="5" t="s">
        <v>33</v>
      </c>
      <c r="K2016" s="5" t="s">
        <v>29</v>
      </c>
      <c r="L2016" s="5" t="s">
        <v>57</v>
      </c>
      <c r="M2016" s="7">
        <v>1</v>
      </c>
      <c r="N2016" s="8">
        <v>155.55000000000001</v>
      </c>
      <c r="O2016" s="8">
        <f>SalesDataTable[[#This Row],[Units Sold]]*SalesDataTable[[#This Row],[Unit Price]]</f>
        <v>155.55000000000001</v>
      </c>
      <c r="P2016" s="9">
        <v>0.1</v>
      </c>
      <c r="Q2016" s="21">
        <f>SalesDataTable[[#This Row],[Units Sold]]*SalesDataTable[[#This Row],[Unit Price]]*SalesDataTable[[#This Row],[Discount %]]</f>
        <v>15.555000000000001</v>
      </c>
      <c r="R2016" s="8">
        <v>79.2</v>
      </c>
      <c r="S2016" s="8">
        <f t="shared" si="124"/>
        <v>139.995</v>
      </c>
      <c r="T2016" s="8">
        <f t="shared" si="125"/>
        <v>79.2</v>
      </c>
      <c r="U2016" s="8">
        <f t="shared" si="126"/>
        <v>60.795000000000002</v>
      </c>
      <c r="V2016" s="10">
        <f t="shared" si="127"/>
        <v>0.43426550948248149</v>
      </c>
    </row>
    <row r="2017" spans="1:22" ht="15.6" x14ac:dyDescent="0.3">
      <c r="A2017" s="3">
        <v>306</v>
      </c>
      <c r="B2017" s="4">
        <v>46295</v>
      </c>
      <c r="C2017" s="5">
        <f>YEAR(SalesDataTable[[#This Row],[Order Date]])</f>
        <v>2026</v>
      </c>
      <c r="D2017" s="6" t="str">
        <f>"Q"&amp;ROUNDUP(MONTH(SalesDataTable[[#This Row],[Order Date]])/3,0)</f>
        <v>Q3</v>
      </c>
      <c r="E2017" s="5">
        <f>MONTH(SalesDataTable[[#This Row],[Order Date]])</f>
        <v>9</v>
      </c>
      <c r="F2017" s="6" t="str">
        <f>TEXT(SalesDataTable[[#This Row],[Order Date]],"MMM")</f>
        <v>Sep</v>
      </c>
      <c r="G2017" s="5" t="s">
        <v>31</v>
      </c>
      <c r="H2017" s="5" t="s">
        <v>59</v>
      </c>
      <c r="I2017" s="5" t="s">
        <v>39</v>
      </c>
      <c r="J2017" s="5" t="s">
        <v>36</v>
      </c>
      <c r="K2017" s="5" t="s">
        <v>24</v>
      </c>
      <c r="L2017" s="5" t="s">
        <v>42</v>
      </c>
      <c r="M2017" s="7">
        <v>1</v>
      </c>
      <c r="N2017" s="8">
        <v>51.81</v>
      </c>
      <c r="O2017" s="8">
        <f>SalesDataTable[[#This Row],[Units Sold]]*SalesDataTable[[#This Row],[Unit Price]]</f>
        <v>51.81</v>
      </c>
      <c r="P2017" s="9">
        <v>0.1</v>
      </c>
      <c r="Q2017" s="21">
        <f>SalesDataTable[[#This Row],[Units Sold]]*SalesDataTable[[#This Row],[Unit Price]]*SalesDataTable[[#This Row],[Discount %]]</f>
        <v>5.1810000000000009</v>
      </c>
      <c r="R2017" s="8">
        <v>22.65</v>
      </c>
      <c r="S2017" s="8">
        <f t="shared" si="124"/>
        <v>46.629000000000005</v>
      </c>
      <c r="T2017" s="8">
        <f t="shared" si="125"/>
        <v>22.65</v>
      </c>
      <c r="U2017" s="8">
        <f t="shared" si="126"/>
        <v>23.979000000000006</v>
      </c>
      <c r="V2017" s="10">
        <f t="shared" si="127"/>
        <v>0.51425078813613856</v>
      </c>
    </row>
    <row r="2018" spans="1:22" ht="15.6" x14ac:dyDescent="0.3">
      <c r="A2018" s="3">
        <v>1158</v>
      </c>
      <c r="B2018" s="4">
        <v>46295</v>
      </c>
      <c r="C2018" s="5">
        <f>YEAR(SalesDataTable[[#This Row],[Order Date]])</f>
        <v>2026</v>
      </c>
      <c r="D2018" s="6" t="str">
        <f>"Q"&amp;ROUNDUP(MONTH(SalesDataTable[[#This Row],[Order Date]])/3,0)</f>
        <v>Q3</v>
      </c>
      <c r="E2018" s="5">
        <f>MONTH(SalesDataTable[[#This Row],[Order Date]])</f>
        <v>9</v>
      </c>
      <c r="F2018" s="6" t="str">
        <f>TEXT(SalesDataTable[[#This Row],[Order Date]],"MMM")</f>
        <v>Sep</v>
      </c>
      <c r="G2018" s="5" t="s">
        <v>20</v>
      </c>
      <c r="H2018" s="5" t="s">
        <v>56</v>
      </c>
      <c r="I2018" s="5" t="s">
        <v>39</v>
      </c>
      <c r="J2018" s="5" t="s">
        <v>23</v>
      </c>
      <c r="K2018" s="5" t="s">
        <v>54</v>
      </c>
      <c r="L2018" s="5" t="s">
        <v>55</v>
      </c>
      <c r="M2018" s="7">
        <v>1</v>
      </c>
      <c r="N2018" s="8">
        <v>40.61</v>
      </c>
      <c r="O2018" s="8">
        <f>SalesDataTable[[#This Row],[Units Sold]]*SalesDataTable[[#This Row],[Unit Price]]</f>
        <v>40.61</v>
      </c>
      <c r="P2018" s="9">
        <v>0.1</v>
      </c>
      <c r="Q2018" s="21">
        <f>SalesDataTable[[#This Row],[Units Sold]]*SalesDataTable[[#This Row],[Unit Price]]*SalesDataTable[[#This Row],[Discount %]]</f>
        <v>4.0609999999999999</v>
      </c>
      <c r="R2018" s="8">
        <v>14.28</v>
      </c>
      <c r="S2018" s="8">
        <f t="shared" si="124"/>
        <v>36.548999999999999</v>
      </c>
      <c r="T2018" s="8">
        <f t="shared" si="125"/>
        <v>14.28</v>
      </c>
      <c r="U2018" s="8">
        <f t="shared" si="126"/>
        <v>22.268999999999998</v>
      </c>
      <c r="V2018" s="10">
        <f t="shared" si="127"/>
        <v>0.60929163588607071</v>
      </c>
    </row>
    <row r="2019" spans="1:22" ht="15.6" x14ac:dyDescent="0.3">
      <c r="A2019" s="3">
        <v>1639</v>
      </c>
      <c r="B2019" s="4">
        <v>46295</v>
      </c>
      <c r="C2019" s="5">
        <f>YEAR(SalesDataTable[[#This Row],[Order Date]])</f>
        <v>2026</v>
      </c>
      <c r="D2019" s="6" t="str">
        <f>"Q"&amp;ROUNDUP(MONTH(SalesDataTable[[#This Row],[Order Date]])/3,0)</f>
        <v>Q3</v>
      </c>
      <c r="E2019" s="5">
        <f>MONTH(SalesDataTable[[#This Row],[Order Date]])</f>
        <v>9</v>
      </c>
      <c r="F2019" s="6" t="str">
        <f>TEXT(SalesDataTable[[#This Row],[Order Date]],"MMM")</f>
        <v>Sep</v>
      </c>
      <c r="G2019" s="5" t="s">
        <v>31</v>
      </c>
      <c r="H2019" s="5" t="s">
        <v>32</v>
      </c>
      <c r="I2019" s="5" t="s">
        <v>39</v>
      </c>
      <c r="J2019" s="5" t="s">
        <v>36</v>
      </c>
      <c r="K2019" s="5" t="s">
        <v>29</v>
      </c>
      <c r="L2019" s="5" t="s">
        <v>37</v>
      </c>
      <c r="M2019" s="7">
        <v>1</v>
      </c>
      <c r="N2019" s="8">
        <v>140.78</v>
      </c>
      <c r="O2019" s="8">
        <f>SalesDataTable[[#This Row],[Units Sold]]*SalesDataTable[[#This Row],[Unit Price]]</f>
        <v>140.78</v>
      </c>
      <c r="P2019" s="9">
        <v>0.05</v>
      </c>
      <c r="Q2019" s="21">
        <f>SalesDataTable[[#This Row],[Units Sold]]*SalesDataTable[[#This Row],[Unit Price]]*SalesDataTable[[#This Row],[Discount %]]</f>
        <v>7.0390000000000006</v>
      </c>
      <c r="R2019" s="8">
        <v>80.8</v>
      </c>
      <c r="S2019" s="8">
        <f t="shared" si="124"/>
        <v>133.74099999999999</v>
      </c>
      <c r="T2019" s="8">
        <f t="shared" si="125"/>
        <v>80.8</v>
      </c>
      <c r="U2019" s="8">
        <f t="shared" si="126"/>
        <v>52.940999999999988</v>
      </c>
      <c r="V2019" s="10">
        <f t="shared" si="127"/>
        <v>0.39584719719457756</v>
      </c>
    </row>
    <row r="2020" spans="1:22" ht="15.6" x14ac:dyDescent="0.3">
      <c r="A2020" s="3">
        <v>2247</v>
      </c>
      <c r="B2020" s="4">
        <v>46295</v>
      </c>
      <c r="C2020" s="5">
        <f>YEAR(SalesDataTable[[#This Row],[Order Date]])</f>
        <v>2026</v>
      </c>
      <c r="D2020" s="6" t="str">
        <f>"Q"&amp;ROUNDUP(MONTH(SalesDataTable[[#This Row],[Order Date]])/3,0)</f>
        <v>Q3</v>
      </c>
      <c r="E2020" s="5">
        <f>MONTH(SalesDataTable[[#This Row],[Order Date]])</f>
        <v>9</v>
      </c>
      <c r="F2020" s="6" t="str">
        <f>TEXT(SalesDataTable[[#This Row],[Order Date]],"MMM")</f>
        <v>Sep</v>
      </c>
      <c r="G2020" s="5" t="s">
        <v>26</v>
      </c>
      <c r="H2020" s="5" t="s">
        <v>47</v>
      </c>
      <c r="I2020" s="5" t="s">
        <v>39</v>
      </c>
      <c r="J2020" s="5" t="s">
        <v>36</v>
      </c>
      <c r="K2020" s="5" t="s">
        <v>34</v>
      </c>
      <c r="L2020" s="5" t="s">
        <v>68</v>
      </c>
      <c r="M2020" s="7">
        <v>1</v>
      </c>
      <c r="N2020" s="8">
        <v>163.13999999999999</v>
      </c>
      <c r="O2020" s="8">
        <f>SalesDataTable[[#This Row],[Units Sold]]*SalesDataTable[[#This Row],[Unit Price]]</f>
        <v>163.13999999999999</v>
      </c>
      <c r="P2020" s="9">
        <v>0</v>
      </c>
      <c r="Q2020" s="21">
        <f>SalesDataTable[[#This Row],[Units Sold]]*SalesDataTable[[#This Row],[Unit Price]]*SalesDataTable[[#This Row],[Discount %]]</f>
        <v>0</v>
      </c>
      <c r="R2020" s="8">
        <v>87.53</v>
      </c>
      <c r="S2020" s="8">
        <f t="shared" si="124"/>
        <v>163.13999999999999</v>
      </c>
      <c r="T2020" s="8">
        <f t="shared" si="125"/>
        <v>87.53</v>
      </c>
      <c r="U2020" s="8">
        <f t="shared" si="126"/>
        <v>75.609999999999985</v>
      </c>
      <c r="V2020" s="10">
        <f t="shared" si="127"/>
        <v>0.4634669608924849</v>
      </c>
    </row>
    <row r="2021" spans="1:22" ht="15.6" x14ac:dyDescent="0.3">
      <c r="A2021" s="3">
        <v>3119</v>
      </c>
      <c r="B2021" s="4">
        <v>46295</v>
      </c>
      <c r="C2021" s="5">
        <f>YEAR(SalesDataTable[[#This Row],[Order Date]])</f>
        <v>2026</v>
      </c>
      <c r="D2021" s="6" t="str">
        <f>"Q"&amp;ROUNDUP(MONTH(SalesDataTable[[#This Row],[Order Date]])/3,0)</f>
        <v>Q3</v>
      </c>
      <c r="E2021" s="5">
        <f>MONTH(SalesDataTable[[#This Row],[Order Date]])</f>
        <v>9</v>
      </c>
      <c r="F2021" s="6" t="str">
        <f>TEXT(SalesDataTable[[#This Row],[Order Date]],"MMM")</f>
        <v>Sep</v>
      </c>
      <c r="G2021" s="5" t="s">
        <v>40</v>
      </c>
      <c r="H2021" s="5" t="s">
        <v>41</v>
      </c>
      <c r="I2021" s="5" t="s">
        <v>39</v>
      </c>
      <c r="J2021" s="5" t="s">
        <v>23</v>
      </c>
      <c r="K2021" s="5" t="s">
        <v>29</v>
      </c>
      <c r="L2021" s="5" t="s">
        <v>66</v>
      </c>
      <c r="M2021" s="7">
        <v>1</v>
      </c>
      <c r="N2021" s="8">
        <v>70.91</v>
      </c>
      <c r="O2021" s="8">
        <f>SalesDataTable[[#This Row],[Units Sold]]*SalesDataTable[[#This Row],[Unit Price]]</f>
        <v>70.91</v>
      </c>
      <c r="P2021" s="9">
        <v>0</v>
      </c>
      <c r="Q2021" s="21">
        <f>SalesDataTable[[#This Row],[Units Sold]]*SalesDataTable[[#This Row],[Unit Price]]*SalesDataTable[[#This Row],[Discount %]]</f>
        <v>0</v>
      </c>
      <c r="R2021" s="8">
        <v>31.73</v>
      </c>
      <c r="S2021" s="8">
        <f t="shared" si="124"/>
        <v>70.91</v>
      </c>
      <c r="T2021" s="8">
        <f t="shared" si="125"/>
        <v>31.73</v>
      </c>
      <c r="U2021" s="8">
        <f t="shared" si="126"/>
        <v>39.179999999999993</v>
      </c>
      <c r="V2021" s="10">
        <f t="shared" si="127"/>
        <v>0.55253137780284856</v>
      </c>
    </row>
    <row r="2022" spans="1:22" ht="15.6" x14ac:dyDescent="0.3">
      <c r="A2022" s="3">
        <v>3267</v>
      </c>
      <c r="B2022" s="4">
        <v>46295</v>
      </c>
      <c r="C2022" s="5">
        <f>YEAR(SalesDataTable[[#This Row],[Order Date]])</f>
        <v>2026</v>
      </c>
      <c r="D2022" s="6" t="str">
        <f>"Q"&amp;ROUNDUP(MONTH(SalesDataTable[[#This Row],[Order Date]])/3,0)</f>
        <v>Q3</v>
      </c>
      <c r="E2022" s="5">
        <f>MONTH(SalesDataTable[[#This Row],[Order Date]])</f>
        <v>9</v>
      </c>
      <c r="F2022" s="6" t="str">
        <f>TEXT(SalesDataTable[[#This Row],[Order Date]],"MMM")</f>
        <v>Sep</v>
      </c>
      <c r="G2022" s="5" t="s">
        <v>40</v>
      </c>
      <c r="H2022" s="5" t="s">
        <v>67</v>
      </c>
      <c r="I2022" s="5" t="s">
        <v>48</v>
      </c>
      <c r="J2022" s="5" t="s">
        <v>23</v>
      </c>
      <c r="K2022" s="5" t="s">
        <v>24</v>
      </c>
      <c r="L2022" s="5" t="s">
        <v>25</v>
      </c>
      <c r="M2022" s="7">
        <v>2</v>
      </c>
      <c r="N2022" s="8">
        <v>81.99</v>
      </c>
      <c r="O2022" s="8">
        <f>SalesDataTable[[#This Row],[Units Sold]]*SalesDataTable[[#This Row],[Unit Price]]</f>
        <v>163.98</v>
      </c>
      <c r="P2022" s="9">
        <v>0</v>
      </c>
      <c r="Q2022" s="21">
        <f>SalesDataTable[[#This Row],[Units Sold]]*SalesDataTable[[#This Row],[Unit Price]]*SalesDataTable[[#This Row],[Discount %]]</f>
        <v>0</v>
      </c>
      <c r="R2022" s="8">
        <v>43.95</v>
      </c>
      <c r="S2022" s="8">
        <f t="shared" si="124"/>
        <v>163.98</v>
      </c>
      <c r="T2022" s="8">
        <f t="shared" si="125"/>
        <v>87.9</v>
      </c>
      <c r="U2022" s="8">
        <f t="shared" si="126"/>
        <v>76.079999999999984</v>
      </c>
      <c r="V2022" s="10">
        <f t="shared" si="127"/>
        <v>0.46395901939260881</v>
      </c>
    </row>
    <row r="2023" spans="1:22" ht="15.6" x14ac:dyDescent="0.3">
      <c r="A2023" s="3">
        <v>3382</v>
      </c>
      <c r="B2023" s="4">
        <v>46295</v>
      </c>
      <c r="C2023" s="5">
        <f>YEAR(SalesDataTable[[#This Row],[Order Date]])</f>
        <v>2026</v>
      </c>
      <c r="D2023" s="6" t="str">
        <f>"Q"&amp;ROUNDUP(MONTH(SalesDataTable[[#This Row],[Order Date]])/3,0)</f>
        <v>Q3</v>
      </c>
      <c r="E2023" s="5">
        <f>MONTH(SalesDataTable[[#This Row],[Order Date]])</f>
        <v>9</v>
      </c>
      <c r="F2023" s="6" t="str">
        <f>TEXT(SalesDataTable[[#This Row],[Order Date]],"MMM")</f>
        <v>Sep</v>
      </c>
      <c r="G2023" s="5" t="s">
        <v>40</v>
      </c>
      <c r="H2023" s="5" t="s">
        <v>41</v>
      </c>
      <c r="I2023" s="5" t="s">
        <v>48</v>
      </c>
      <c r="J2023" s="5" t="s">
        <v>33</v>
      </c>
      <c r="K2023" s="5" t="s">
        <v>24</v>
      </c>
      <c r="L2023" s="5" t="s">
        <v>25</v>
      </c>
      <c r="M2023" s="7">
        <v>2</v>
      </c>
      <c r="N2023" s="8">
        <v>81.13</v>
      </c>
      <c r="O2023" s="8">
        <f>SalesDataTable[[#This Row],[Units Sold]]*SalesDataTable[[#This Row],[Unit Price]]</f>
        <v>162.26</v>
      </c>
      <c r="P2023" s="9">
        <v>0</v>
      </c>
      <c r="Q2023" s="21">
        <f>SalesDataTable[[#This Row],[Units Sold]]*SalesDataTable[[#This Row],[Unit Price]]*SalesDataTable[[#This Row],[Discount %]]</f>
        <v>0</v>
      </c>
      <c r="R2023" s="8">
        <v>43.7</v>
      </c>
      <c r="S2023" s="8">
        <f t="shared" si="124"/>
        <v>162.26</v>
      </c>
      <c r="T2023" s="8">
        <f t="shared" si="125"/>
        <v>87.4</v>
      </c>
      <c r="U2023" s="8">
        <f t="shared" si="126"/>
        <v>74.859999999999985</v>
      </c>
      <c r="V2023" s="10">
        <f t="shared" si="127"/>
        <v>0.46135831381733017</v>
      </c>
    </row>
    <row r="2024" spans="1:22" ht="15.6" x14ac:dyDescent="0.3">
      <c r="A2024" s="3">
        <v>3814</v>
      </c>
      <c r="B2024" s="4">
        <v>46295</v>
      </c>
      <c r="C2024" s="5">
        <f>YEAR(SalesDataTable[[#This Row],[Order Date]])</f>
        <v>2026</v>
      </c>
      <c r="D2024" s="6" t="str">
        <f>"Q"&amp;ROUNDUP(MONTH(SalesDataTable[[#This Row],[Order Date]])/3,0)</f>
        <v>Q3</v>
      </c>
      <c r="E2024" s="5">
        <f>MONTH(SalesDataTable[[#This Row],[Order Date]])</f>
        <v>9</v>
      </c>
      <c r="F2024" s="6" t="str">
        <f>TEXT(SalesDataTable[[#This Row],[Order Date]],"MMM")</f>
        <v>Sep</v>
      </c>
      <c r="G2024" s="5" t="s">
        <v>26</v>
      </c>
      <c r="H2024" s="5" t="s">
        <v>63</v>
      </c>
      <c r="I2024" s="5" t="s">
        <v>28</v>
      </c>
      <c r="J2024" s="5" t="s">
        <v>23</v>
      </c>
      <c r="K2024" s="5" t="s">
        <v>29</v>
      </c>
      <c r="L2024" s="5" t="s">
        <v>37</v>
      </c>
      <c r="M2024" s="7">
        <v>5</v>
      </c>
      <c r="N2024" s="8">
        <v>141.08000000000001</v>
      </c>
      <c r="O2024" s="8">
        <f>SalesDataTable[[#This Row],[Units Sold]]*SalesDataTable[[#This Row],[Unit Price]]</f>
        <v>705.40000000000009</v>
      </c>
      <c r="P2024" s="9">
        <v>0.05</v>
      </c>
      <c r="Q2024" s="21">
        <f>SalesDataTable[[#This Row],[Units Sold]]*SalesDataTable[[#This Row],[Unit Price]]*SalesDataTable[[#This Row],[Discount %]]</f>
        <v>35.270000000000003</v>
      </c>
      <c r="R2024" s="8">
        <v>78.23</v>
      </c>
      <c r="S2024" s="8">
        <f t="shared" si="124"/>
        <v>670.13000000000011</v>
      </c>
      <c r="T2024" s="8">
        <f t="shared" si="125"/>
        <v>391.15000000000003</v>
      </c>
      <c r="U2024" s="8">
        <f t="shared" si="126"/>
        <v>278.98000000000008</v>
      </c>
      <c r="V2024" s="10">
        <f t="shared" si="127"/>
        <v>0.4163072836613792</v>
      </c>
    </row>
    <row r="2025" spans="1:22" ht="15.6" x14ac:dyDescent="0.3">
      <c r="A2025" s="3">
        <v>3818</v>
      </c>
      <c r="B2025" s="4">
        <v>46295</v>
      </c>
      <c r="C2025" s="5">
        <f>YEAR(SalesDataTable[[#This Row],[Order Date]])</f>
        <v>2026</v>
      </c>
      <c r="D2025" s="6" t="str">
        <f>"Q"&amp;ROUNDUP(MONTH(SalesDataTable[[#This Row],[Order Date]])/3,0)</f>
        <v>Q3</v>
      </c>
      <c r="E2025" s="5">
        <f>MONTH(SalesDataTable[[#This Row],[Order Date]])</f>
        <v>9</v>
      </c>
      <c r="F2025" s="6" t="str">
        <f>TEXT(SalesDataTable[[#This Row],[Order Date]],"MMM")</f>
        <v>Sep</v>
      </c>
      <c r="G2025" s="5" t="s">
        <v>20</v>
      </c>
      <c r="H2025" s="5" t="s">
        <v>70</v>
      </c>
      <c r="I2025" s="5" t="s">
        <v>22</v>
      </c>
      <c r="J2025" s="5" t="s">
        <v>23</v>
      </c>
      <c r="K2025" s="5" t="s">
        <v>34</v>
      </c>
      <c r="L2025" s="5" t="s">
        <v>35</v>
      </c>
      <c r="M2025" s="7">
        <v>5</v>
      </c>
      <c r="N2025" s="8">
        <v>36.18</v>
      </c>
      <c r="O2025" s="8">
        <f>SalesDataTable[[#This Row],[Units Sold]]*SalesDataTable[[#This Row],[Unit Price]]</f>
        <v>180.9</v>
      </c>
      <c r="P2025" s="9">
        <v>0</v>
      </c>
      <c r="Q2025" s="21">
        <f>SalesDataTable[[#This Row],[Units Sold]]*SalesDataTable[[#This Row],[Unit Price]]*SalesDataTable[[#This Row],[Discount %]]</f>
        <v>0</v>
      </c>
      <c r="R2025" s="8">
        <v>13.66</v>
      </c>
      <c r="S2025" s="8">
        <f t="shared" si="124"/>
        <v>180.9</v>
      </c>
      <c r="T2025" s="8">
        <f t="shared" si="125"/>
        <v>68.3</v>
      </c>
      <c r="U2025" s="8">
        <f t="shared" si="126"/>
        <v>112.60000000000001</v>
      </c>
      <c r="V2025" s="10">
        <f t="shared" si="127"/>
        <v>0.62244333886124936</v>
      </c>
    </row>
    <row r="2026" spans="1:22" ht="15.6" x14ac:dyDescent="0.3">
      <c r="A2026" s="3">
        <v>4347</v>
      </c>
      <c r="B2026" s="4">
        <v>46295</v>
      </c>
      <c r="C2026" s="5">
        <f>YEAR(SalesDataTable[[#This Row],[Order Date]])</f>
        <v>2026</v>
      </c>
      <c r="D2026" s="6" t="str">
        <f>"Q"&amp;ROUNDUP(MONTH(SalesDataTable[[#This Row],[Order Date]])/3,0)</f>
        <v>Q3</v>
      </c>
      <c r="E2026" s="5">
        <f>MONTH(SalesDataTable[[#This Row],[Order Date]])</f>
        <v>9</v>
      </c>
      <c r="F2026" s="6" t="str">
        <f>TEXT(SalesDataTable[[#This Row],[Order Date]],"MMM")</f>
        <v>Sep</v>
      </c>
      <c r="G2026" s="5" t="s">
        <v>40</v>
      </c>
      <c r="H2026" s="5" t="s">
        <v>67</v>
      </c>
      <c r="I2026" s="5" t="s">
        <v>48</v>
      </c>
      <c r="J2026" s="5" t="s">
        <v>33</v>
      </c>
      <c r="K2026" s="5" t="s">
        <v>24</v>
      </c>
      <c r="L2026" s="5" t="s">
        <v>25</v>
      </c>
      <c r="M2026" s="7">
        <v>1</v>
      </c>
      <c r="N2026" s="8">
        <v>81.06</v>
      </c>
      <c r="O2026" s="8">
        <f>SalesDataTable[[#This Row],[Units Sold]]*SalesDataTable[[#This Row],[Unit Price]]</f>
        <v>81.06</v>
      </c>
      <c r="P2026" s="9">
        <v>0.05</v>
      </c>
      <c r="Q2026" s="21">
        <f>SalesDataTable[[#This Row],[Units Sold]]*SalesDataTable[[#This Row],[Unit Price]]*SalesDataTable[[#This Row],[Discount %]]</f>
        <v>4.0529999999999999</v>
      </c>
      <c r="R2026" s="8">
        <v>43.54</v>
      </c>
      <c r="S2026" s="8">
        <f t="shared" si="124"/>
        <v>77.007000000000005</v>
      </c>
      <c r="T2026" s="8">
        <f t="shared" si="125"/>
        <v>43.54</v>
      </c>
      <c r="U2026" s="8">
        <f t="shared" si="126"/>
        <v>33.467000000000006</v>
      </c>
      <c r="V2026" s="10">
        <f t="shared" si="127"/>
        <v>0.434596854831379</v>
      </c>
    </row>
    <row r="2027" spans="1:22" ht="15.6" x14ac:dyDescent="0.3">
      <c r="A2027" s="3">
        <v>4646</v>
      </c>
      <c r="B2027" s="4">
        <v>46295</v>
      </c>
      <c r="C2027" s="5">
        <f>YEAR(SalesDataTable[[#This Row],[Order Date]])</f>
        <v>2026</v>
      </c>
      <c r="D2027" s="6" t="str">
        <f>"Q"&amp;ROUNDUP(MONTH(SalesDataTable[[#This Row],[Order Date]])/3,0)</f>
        <v>Q3</v>
      </c>
      <c r="E2027" s="5">
        <f>MONTH(SalesDataTable[[#This Row],[Order Date]])</f>
        <v>9</v>
      </c>
      <c r="F2027" s="6" t="str">
        <f>TEXT(SalesDataTable[[#This Row],[Order Date]],"MMM")</f>
        <v>Sep</v>
      </c>
      <c r="G2027" s="5" t="s">
        <v>31</v>
      </c>
      <c r="H2027" s="5" t="s">
        <v>38</v>
      </c>
      <c r="I2027" s="5" t="s">
        <v>22</v>
      </c>
      <c r="J2027" s="5" t="s">
        <v>36</v>
      </c>
      <c r="K2027" s="5" t="s">
        <v>54</v>
      </c>
      <c r="L2027" s="5" t="s">
        <v>65</v>
      </c>
      <c r="M2027" s="7">
        <v>1</v>
      </c>
      <c r="N2027" s="8">
        <v>49.51</v>
      </c>
      <c r="O2027" s="8">
        <f>SalesDataTable[[#This Row],[Units Sold]]*SalesDataTable[[#This Row],[Unit Price]]</f>
        <v>49.51</v>
      </c>
      <c r="P2027" s="9">
        <v>0.15</v>
      </c>
      <c r="Q2027" s="21">
        <f>SalesDataTable[[#This Row],[Units Sold]]*SalesDataTable[[#This Row],[Unit Price]]*SalesDataTable[[#This Row],[Discount %]]</f>
        <v>7.426499999999999</v>
      </c>
      <c r="R2027" s="8">
        <v>21.4</v>
      </c>
      <c r="S2027" s="8">
        <f t="shared" si="124"/>
        <v>42.083499999999994</v>
      </c>
      <c r="T2027" s="8">
        <f t="shared" si="125"/>
        <v>21.4</v>
      </c>
      <c r="U2027" s="8">
        <f t="shared" si="126"/>
        <v>20.683499999999995</v>
      </c>
      <c r="V2027" s="10">
        <f t="shared" si="127"/>
        <v>0.49148716242707946</v>
      </c>
    </row>
    <row r="2028" spans="1:22" ht="15.6" x14ac:dyDescent="0.3">
      <c r="A2028" s="3">
        <v>5102</v>
      </c>
      <c r="B2028" s="4">
        <v>46295</v>
      </c>
      <c r="C2028" s="5">
        <f>YEAR(SalesDataTable[[#This Row],[Order Date]])</f>
        <v>2026</v>
      </c>
      <c r="D2028" s="6" t="str">
        <f>"Q"&amp;ROUNDUP(MONTH(SalesDataTable[[#This Row],[Order Date]])/3,0)</f>
        <v>Q3</v>
      </c>
      <c r="E2028" s="5">
        <f>MONTH(SalesDataTable[[#This Row],[Order Date]])</f>
        <v>9</v>
      </c>
      <c r="F2028" s="6" t="str">
        <f>TEXT(SalesDataTable[[#This Row],[Order Date]],"MMM")</f>
        <v>Sep</v>
      </c>
      <c r="G2028" s="5" t="s">
        <v>26</v>
      </c>
      <c r="H2028" s="5" t="s">
        <v>69</v>
      </c>
      <c r="I2028" s="5" t="s">
        <v>22</v>
      </c>
      <c r="J2028" s="5" t="s">
        <v>33</v>
      </c>
      <c r="K2028" s="5" t="s">
        <v>43</v>
      </c>
      <c r="L2028" s="5" t="s">
        <v>49</v>
      </c>
      <c r="M2028" s="7">
        <v>1</v>
      </c>
      <c r="N2028" s="8">
        <v>196.74</v>
      </c>
      <c r="O2028" s="8">
        <f>SalesDataTable[[#This Row],[Units Sold]]*SalesDataTable[[#This Row],[Unit Price]]</f>
        <v>196.74</v>
      </c>
      <c r="P2028" s="9">
        <v>0.15</v>
      </c>
      <c r="Q2028" s="21">
        <f>SalesDataTable[[#This Row],[Units Sold]]*SalesDataTable[[#This Row],[Unit Price]]*SalesDataTable[[#This Row],[Discount %]]</f>
        <v>29.510999999999999</v>
      </c>
      <c r="R2028" s="8">
        <v>102.01</v>
      </c>
      <c r="S2028" s="8">
        <f t="shared" si="124"/>
        <v>167.22900000000001</v>
      </c>
      <c r="T2028" s="8">
        <f t="shared" si="125"/>
        <v>102.01</v>
      </c>
      <c r="U2028" s="8">
        <f t="shared" si="126"/>
        <v>65.219000000000008</v>
      </c>
      <c r="V2028" s="10">
        <f t="shared" si="127"/>
        <v>0.38999814625453721</v>
      </c>
    </row>
    <row r="2029" spans="1:22" ht="15.6" x14ac:dyDescent="0.3">
      <c r="A2029" s="3">
        <v>5152</v>
      </c>
      <c r="B2029" s="4">
        <v>46295</v>
      </c>
      <c r="C2029" s="5">
        <f>YEAR(SalesDataTable[[#This Row],[Order Date]])</f>
        <v>2026</v>
      </c>
      <c r="D2029" s="6" t="str">
        <f>"Q"&amp;ROUNDUP(MONTH(SalesDataTable[[#This Row],[Order Date]])/3,0)</f>
        <v>Q3</v>
      </c>
      <c r="E2029" s="5">
        <f>MONTH(SalesDataTable[[#This Row],[Order Date]])</f>
        <v>9</v>
      </c>
      <c r="F2029" s="6" t="str">
        <f>TEXT(SalesDataTable[[#This Row],[Order Date]],"MMM")</f>
        <v>Sep</v>
      </c>
      <c r="G2029" s="5" t="s">
        <v>40</v>
      </c>
      <c r="H2029" s="5" t="s">
        <v>67</v>
      </c>
      <c r="I2029" s="5" t="s">
        <v>22</v>
      </c>
      <c r="J2029" s="5" t="s">
        <v>33</v>
      </c>
      <c r="K2029" s="5" t="s">
        <v>29</v>
      </c>
      <c r="L2029" s="5" t="s">
        <v>30</v>
      </c>
      <c r="M2029" s="7">
        <v>2</v>
      </c>
      <c r="N2029" s="8">
        <v>91.78</v>
      </c>
      <c r="O2029" s="8">
        <f>SalesDataTable[[#This Row],[Units Sold]]*SalesDataTable[[#This Row],[Unit Price]]</f>
        <v>183.56</v>
      </c>
      <c r="P2029" s="9">
        <v>0.1</v>
      </c>
      <c r="Q2029" s="21">
        <f>SalesDataTable[[#This Row],[Units Sold]]*SalesDataTable[[#This Row],[Unit Price]]*SalesDataTable[[#This Row],[Discount %]]</f>
        <v>18.356000000000002</v>
      </c>
      <c r="R2029" s="8">
        <v>45.51</v>
      </c>
      <c r="S2029" s="8">
        <f t="shared" si="124"/>
        <v>165.20400000000001</v>
      </c>
      <c r="T2029" s="8">
        <f t="shared" si="125"/>
        <v>91.02</v>
      </c>
      <c r="U2029" s="8">
        <f t="shared" si="126"/>
        <v>74.184000000000012</v>
      </c>
      <c r="V2029" s="10">
        <f t="shared" si="127"/>
        <v>0.44904481731677204</v>
      </c>
    </row>
    <row r="2030" spans="1:22" ht="15.6" x14ac:dyDescent="0.3">
      <c r="A2030" s="3">
        <v>151</v>
      </c>
      <c r="B2030" s="4">
        <v>46296</v>
      </c>
      <c r="C2030" s="5">
        <f>YEAR(SalesDataTable[[#This Row],[Order Date]])</f>
        <v>2026</v>
      </c>
      <c r="D2030" s="6" t="str">
        <f>"Q"&amp;ROUNDUP(MONTH(SalesDataTable[[#This Row],[Order Date]])/3,0)</f>
        <v>Q4</v>
      </c>
      <c r="E2030" s="5">
        <f>MONTH(SalesDataTable[[#This Row],[Order Date]])</f>
        <v>10</v>
      </c>
      <c r="F2030" s="6" t="str">
        <f>TEXT(SalesDataTable[[#This Row],[Order Date]],"MMM")</f>
        <v>Oct</v>
      </c>
      <c r="G2030" s="5" t="s">
        <v>31</v>
      </c>
      <c r="H2030" s="5" t="s">
        <v>59</v>
      </c>
      <c r="I2030" s="5" t="s">
        <v>22</v>
      </c>
      <c r="J2030" s="5" t="s">
        <v>33</v>
      </c>
      <c r="K2030" s="5" t="s">
        <v>29</v>
      </c>
      <c r="L2030" s="5" t="s">
        <v>37</v>
      </c>
      <c r="M2030" s="7">
        <v>5</v>
      </c>
      <c r="N2030" s="8">
        <v>146.69</v>
      </c>
      <c r="O2030" s="8">
        <f>SalesDataTable[[#This Row],[Units Sold]]*SalesDataTable[[#This Row],[Unit Price]]</f>
        <v>733.45</v>
      </c>
      <c r="P2030" s="9">
        <v>0</v>
      </c>
      <c r="Q2030" s="21">
        <f>SalesDataTable[[#This Row],[Units Sold]]*SalesDataTable[[#This Row],[Unit Price]]*SalesDataTable[[#This Row],[Discount %]]</f>
        <v>0</v>
      </c>
      <c r="R2030" s="8">
        <v>79</v>
      </c>
      <c r="S2030" s="8">
        <f t="shared" si="124"/>
        <v>733.45</v>
      </c>
      <c r="T2030" s="8">
        <f t="shared" si="125"/>
        <v>395</v>
      </c>
      <c r="U2030" s="8">
        <f t="shared" si="126"/>
        <v>338.45000000000005</v>
      </c>
      <c r="V2030" s="10">
        <f t="shared" si="127"/>
        <v>0.46144931488172342</v>
      </c>
    </row>
    <row r="2031" spans="1:22" ht="15.6" x14ac:dyDescent="0.3">
      <c r="A2031" s="3">
        <v>1292</v>
      </c>
      <c r="B2031" s="4">
        <v>46296</v>
      </c>
      <c r="C2031" s="5">
        <f>YEAR(SalesDataTable[[#This Row],[Order Date]])</f>
        <v>2026</v>
      </c>
      <c r="D2031" s="6" t="str">
        <f>"Q"&amp;ROUNDUP(MONTH(SalesDataTable[[#This Row],[Order Date]])/3,0)</f>
        <v>Q4</v>
      </c>
      <c r="E2031" s="5">
        <f>MONTH(SalesDataTable[[#This Row],[Order Date]])</f>
        <v>10</v>
      </c>
      <c r="F2031" s="6" t="str">
        <f>TEXT(SalesDataTable[[#This Row],[Order Date]],"MMM")</f>
        <v>Oct</v>
      </c>
      <c r="G2031" s="5" t="s">
        <v>20</v>
      </c>
      <c r="H2031" s="5" t="s">
        <v>56</v>
      </c>
      <c r="I2031" s="5" t="s">
        <v>39</v>
      </c>
      <c r="J2031" s="5" t="s">
        <v>33</v>
      </c>
      <c r="K2031" s="5" t="s">
        <v>43</v>
      </c>
      <c r="L2031" s="5" t="s">
        <v>60</v>
      </c>
      <c r="M2031" s="7">
        <v>1</v>
      </c>
      <c r="N2031" s="8">
        <v>79.81</v>
      </c>
      <c r="O2031" s="8">
        <f>SalesDataTable[[#This Row],[Units Sold]]*SalesDataTable[[#This Row],[Unit Price]]</f>
        <v>79.81</v>
      </c>
      <c r="P2031" s="9">
        <v>0</v>
      </c>
      <c r="Q2031" s="21">
        <f>SalesDataTable[[#This Row],[Units Sold]]*SalesDataTable[[#This Row],[Unit Price]]*SalesDataTable[[#This Row],[Discount %]]</f>
        <v>0</v>
      </c>
      <c r="R2031" s="8">
        <v>39.08</v>
      </c>
      <c r="S2031" s="8">
        <f t="shared" si="124"/>
        <v>79.81</v>
      </c>
      <c r="T2031" s="8">
        <f t="shared" si="125"/>
        <v>39.08</v>
      </c>
      <c r="U2031" s="8">
        <f t="shared" si="126"/>
        <v>40.730000000000004</v>
      </c>
      <c r="V2031" s="10">
        <f t="shared" si="127"/>
        <v>0.5103370504949255</v>
      </c>
    </row>
    <row r="2032" spans="1:22" ht="15.6" x14ac:dyDescent="0.3">
      <c r="A2032" s="3">
        <v>1862</v>
      </c>
      <c r="B2032" s="4">
        <v>46296</v>
      </c>
      <c r="C2032" s="5">
        <f>YEAR(SalesDataTable[[#This Row],[Order Date]])</f>
        <v>2026</v>
      </c>
      <c r="D2032" s="6" t="str">
        <f>"Q"&amp;ROUNDUP(MONTH(SalesDataTable[[#This Row],[Order Date]])/3,0)</f>
        <v>Q4</v>
      </c>
      <c r="E2032" s="5">
        <f>MONTH(SalesDataTable[[#This Row],[Order Date]])</f>
        <v>10</v>
      </c>
      <c r="F2032" s="6" t="str">
        <f>TEXT(SalesDataTable[[#This Row],[Order Date]],"MMM")</f>
        <v>Oct</v>
      </c>
      <c r="G2032" s="5" t="s">
        <v>40</v>
      </c>
      <c r="H2032" s="5" t="s">
        <v>53</v>
      </c>
      <c r="I2032" s="5" t="s">
        <v>22</v>
      </c>
      <c r="J2032" s="5" t="s">
        <v>33</v>
      </c>
      <c r="K2032" s="5" t="s">
        <v>43</v>
      </c>
      <c r="L2032" s="5" t="s">
        <v>71</v>
      </c>
      <c r="M2032" s="7">
        <v>5</v>
      </c>
      <c r="N2032" s="8">
        <v>121.63</v>
      </c>
      <c r="O2032" s="8">
        <f>SalesDataTable[[#This Row],[Units Sold]]*SalesDataTable[[#This Row],[Unit Price]]</f>
        <v>608.15</v>
      </c>
      <c r="P2032" s="9">
        <v>0.05</v>
      </c>
      <c r="Q2032" s="21">
        <f>SalesDataTable[[#This Row],[Units Sold]]*SalesDataTable[[#This Row],[Unit Price]]*SalesDataTable[[#This Row],[Discount %]]</f>
        <v>30.407499999999999</v>
      </c>
      <c r="R2032" s="8">
        <v>61.7</v>
      </c>
      <c r="S2032" s="8">
        <f t="shared" si="124"/>
        <v>577.74249999999995</v>
      </c>
      <c r="T2032" s="8">
        <f t="shared" si="125"/>
        <v>308.5</v>
      </c>
      <c r="U2032" s="8">
        <f t="shared" si="126"/>
        <v>269.24249999999995</v>
      </c>
      <c r="V2032" s="10">
        <f t="shared" si="127"/>
        <v>0.46602508903187834</v>
      </c>
    </row>
    <row r="2033" spans="1:22" ht="15.6" x14ac:dyDescent="0.3">
      <c r="A2033" s="3">
        <v>2569</v>
      </c>
      <c r="B2033" s="4">
        <v>46296</v>
      </c>
      <c r="C2033" s="5">
        <f>YEAR(SalesDataTable[[#This Row],[Order Date]])</f>
        <v>2026</v>
      </c>
      <c r="D2033" s="6" t="str">
        <f>"Q"&amp;ROUNDUP(MONTH(SalesDataTable[[#This Row],[Order Date]])/3,0)</f>
        <v>Q4</v>
      </c>
      <c r="E2033" s="5">
        <f>MONTH(SalesDataTable[[#This Row],[Order Date]])</f>
        <v>10</v>
      </c>
      <c r="F2033" s="6" t="str">
        <f>TEXT(SalesDataTable[[#This Row],[Order Date]],"MMM")</f>
        <v>Oct</v>
      </c>
      <c r="G2033" s="5" t="s">
        <v>40</v>
      </c>
      <c r="H2033" s="5" t="s">
        <v>67</v>
      </c>
      <c r="I2033" s="5" t="s">
        <v>28</v>
      </c>
      <c r="J2033" s="5" t="s">
        <v>36</v>
      </c>
      <c r="K2033" s="5" t="s">
        <v>24</v>
      </c>
      <c r="L2033" s="5" t="s">
        <v>42</v>
      </c>
      <c r="M2033" s="7">
        <v>10</v>
      </c>
      <c r="N2033" s="8">
        <v>50.42</v>
      </c>
      <c r="O2033" s="8">
        <f>SalesDataTable[[#This Row],[Units Sold]]*SalesDataTable[[#This Row],[Unit Price]]</f>
        <v>504.20000000000005</v>
      </c>
      <c r="P2033" s="9">
        <v>0.05</v>
      </c>
      <c r="Q2033" s="21">
        <f>SalesDataTable[[#This Row],[Units Sold]]*SalesDataTable[[#This Row],[Unit Price]]*SalesDataTable[[#This Row],[Discount %]]</f>
        <v>25.210000000000004</v>
      </c>
      <c r="R2033" s="8">
        <v>22.5</v>
      </c>
      <c r="S2033" s="8">
        <f t="shared" si="124"/>
        <v>478.99</v>
      </c>
      <c r="T2033" s="8">
        <f t="shared" si="125"/>
        <v>225</v>
      </c>
      <c r="U2033" s="8">
        <f t="shared" si="126"/>
        <v>253.99</v>
      </c>
      <c r="V2033" s="10">
        <f t="shared" si="127"/>
        <v>0.53026159210004387</v>
      </c>
    </row>
    <row r="2034" spans="1:22" ht="15.6" x14ac:dyDescent="0.3">
      <c r="A2034" s="3">
        <v>3333</v>
      </c>
      <c r="B2034" s="4">
        <v>46296</v>
      </c>
      <c r="C2034" s="5">
        <f>YEAR(SalesDataTable[[#This Row],[Order Date]])</f>
        <v>2026</v>
      </c>
      <c r="D2034" s="6" t="str">
        <f>"Q"&amp;ROUNDUP(MONTH(SalesDataTable[[#This Row],[Order Date]])/3,0)</f>
        <v>Q4</v>
      </c>
      <c r="E2034" s="5">
        <f>MONTH(SalesDataTable[[#This Row],[Order Date]])</f>
        <v>10</v>
      </c>
      <c r="F2034" s="6" t="str">
        <f>TEXT(SalesDataTable[[#This Row],[Order Date]],"MMM")</f>
        <v>Oct</v>
      </c>
      <c r="G2034" s="5" t="s">
        <v>31</v>
      </c>
      <c r="H2034" s="5" t="s">
        <v>45</v>
      </c>
      <c r="I2034" s="5" t="s">
        <v>22</v>
      </c>
      <c r="J2034" s="5" t="s">
        <v>33</v>
      </c>
      <c r="K2034" s="5" t="s">
        <v>43</v>
      </c>
      <c r="L2034" s="5" t="s">
        <v>60</v>
      </c>
      <c r="M2034" s="7">
        <v>3</v>
      </c>
      <c r="N2034" s="8">
        <v>80.67</v>
      </c>
      <c r="O2034" s="8">
        <f>SalesDataTable[[#This Row],[Units Sold]]*SalesDataTable[[#This Row],[Unit Price]]</f>
        <v>242.01</v>
      </c>
      <c r="P2034" s="9">
        <v>0</v>
      </c>
      <c r="Q2034" s="21">
        <f>SalesDataTable[[#This Row],[Units Sold]]*SalesDataTable[[#This Row],[Unit Price]]*SalesDataTable[[#This Row],[Discount %]]</f>
        <v>0</v>
      </c>
      <c r="R2034" s="8">
        <v>39.94</v>
      </c>
      <c r="S2034" s="8">
        <f t="shared" si="124"/>
        <v>242.01</v>
      </c>
      <c r="T2034" s="8">
        <f t="shared" si="125"/>
        <v>119.82</v>
      </c>
      <c r="U2034" s="8">
        <f t="shared" si="126"/>
        <v>122.19</v>
      </c>
      <c r="V2034" s="10">
        <f t="shared" si="127"/>
        <v>0.50489649188050079</v>
      </c>
    </row>
    <row r="2035" spans="1:22" ht="15.6" x14ac:dyDescent="0.3">
      <c r="A2035" s="3">
        <v>3830</v>
      </c>
      <c r="B2035" s="4">
        <v>46296</v>
      </c>
      <c r="C2035" s="5">
        <f>YEAR(SalesDataTable[[#This Row],[Order Date]])</f>
        <v>2026</v>
      </c>
      <c r="D2035" s="6" t="str">
        <f>"Q"&amp;ROUNDUP(MONTH(SalesDataTable[[#This Row],[Order Date]])/3,0)</f>
        <v>Q4</v>
      </c>
      <c r="E2035" s="5">
        <f>MONTH(SalesDataTable[[#This Row],[Order Date]])</f>
        <v>10</v>
      </c>
      <c r="F2035" s="6" t="str">
        <f>TEXT(SalesDataTable[[#This Row],[Order Date]],"MMM")</f>
        <v>Oct</v>
      </c>
      <c r="G2035" s="5" t="s">
        <v>40</v>
      </c>
      <c r="H2035" s="5" t="s">
        <v>67</v>
      </c>
      <c r="I2035" s="5" t="s">
        <v>22</v>
      </c>
      <c r="J2035" s="5" t="s">
        <v>36</v>
      </c>
      <c r="K2035" s="5" t="s">
        <v>29</v>
      </c>
      <c r="L2035" s="5" t="s">
        <v>57</v>
      </c>
      <c r="M2035" s="7">
        <v>2</v>
      </c>
      <c r="N2035" s="8">
        <v>152.12</v>
      </c>
      <c r="O2035" s="8">
        <f>SalesDataTable[[#This Row],[Units Sold]]*SalesDataTable[[#This Row],[Unit Price]]</f>
        <v>304.24</v>
      </c>
      <c r="P2035" s="9">
        <v>0</v>
      </c>
      <c r="Q2035" s="21">
        <f>SalesDataTable[[#This Row],[Units Sold]]*SalesDataTable[[#This Row],[Unit Price]]*SalesDataTable[[#This Row],[Discount %]]</f>
        <v>0</v>
      </c>
      <c r="R2035" s="8">
        <v>79.53</v>
      </c>
      <c r="S2035" s="8">
        <f t="shared" si="124"/>
        <v>304.24</v>
      </c>
      <c r="T2035" s="8">
        <f t="shared" si="125"/>
        <v>159.06</v>
      </c>
      <c r="U2035" s="8">
        <f t="shared" si="126"/>
        <v>145.18</v>
      </c>
      <c r="V2035" s="10">
        <f t="shared" si="127"/>
        <v>0.47718906126742044</v>
      </c>
    </row>
    <row r="2036" spans="1:22" ht="15.6" x14ac:dyDescent="0.3">
      <c r="A2036" s="3">
        <v>4868</v>
      </c>
      <c r="B2036" s="4">
        <v>46296</v>
      </c>
      <c r="C2036" s="5">
        <f>YEAR(SalesDataTable[[#This Row],[Order Date]])</f>
        <v>2026</v>
      </c>
      <c r="D2036" s="6" t="str">
        <f>"Q"&amp;ROUNDUP(MONTH(SalesDataTable[[#This Row],[Order Date]])/3,0)</f>
        <v>Q4</v>
      </c>
      <c r="E2036" s="5">
        <f>MONTH(SalesDataTable[[#This Row],[Order Date]])</f>
        <v>10</v>
      </c>
      <c r="F2036" s="6" t="str">
        <f>TEXT(SalesDataTable[[#This Row],[Order Date]],"MMM")</f>
        <v>Oct</v>
      </c>
      <c r="G2036" s="5" t="s">
        <v>31</v>
      </c>
      <c r="H2036" s="5" t="s">
        <v>45</v>
      </c>
      <c r="I2036" s="5" t="s">
        <v>28</v>
      </c>
      <c r="J2036" s="5" t="s">
        <v>33</v>
      </c>
      <c r="K2036" s="5" t="s">
        <v>43</v>
      </c>
      <c r="L2036" s="5" t="s">
        <v>60</v>
      </c>
      <c r="M2036" s="7">
        <v>4</v>
      </c>
      <c r="N2036" s="8">
        <v>82.54</v>
      </c>
      <c r="O2036" s="8">
        <f>SalesDataTable[[#This Row],[Units Sold]]*SalesDataTable[[#This Row],[Unit Price]]</f>
        <v>330.16</v>
      </c>
      <c r="P2036" s="9">
        <v>0.15</v>
      </c>
      <c r="Q2036" s="21">
        <f>SalesDataTable[[#This Row],[Units Sold]]*SalesDataTable[[#This Row],[Unit Price]]*SalesDataTable[[#This Row],[Discount %]]</f>
        <v>49.524000000000001</v>
      </c>
      <c r="R2036" s="8">
        <v>39.74</v>
      </c>
      <c r="S2036" s="8">
        <f t="shared" si="124"/>
        <v>280.63600000000002</v>
      </c>
      <c r="T2036" s="8">
        <f t="shared" si="125"/>
        <v>158.96</v>
      </c>
      <c r="U2036" s="8">
        <f t="shared" si="126"/>
        <v>121.67600000000002</v>
      </c>
      <c r="V2036" s="10">
        <f t="shared" si="127"/>
        <v>0.43357231431462823</v>
      </c>
    </row>
    <row r="2037" spans="1:22" ht="15.6" x14ac:dyDescent="0.3">
      <c r="A2037" s="3">
        <v>2250</v>
      </c>
      <c r="B2037" s="4">
        <v>46297</v>
      </c>
      <c r="C2037" s="5">
        <f>YEAR(SalesDataTable[[#This Row],[Order Date]])</f>
        <v>2026</v>
      </c>
      <c r="D2037" s="6" t="str">
        <f>"Q"&amp;ROUNDUP(MONTH(SalesDataTable[[#This Row],[Order Date]])/3,0)</f>
        <v>Q4</v>
      </c>
      <c r="E2037" s="5">
        <f>MONTH(SalesDataTable[[#This Row],[Order Date]])</f>
        <v>10</v>
      </c>
      <c r="F2037" s="6" t="str">
        <f>TEXT(SalesDataTable[[#This Row],[Order Date]],"MMM")</f>
        <v>Oct</v>
      </c>
      <c r="G2037" s="5" t="s">
        <v>40</v>
      </c>
      <c r="H2037" s="5" t="s">
        <v>67</v>
      </c>
      <c r="I2037" s="5" t="s">
        <v>39</v>
      </c>
      <c r="J2037" s="5" t="s">
        <v>23</v>
      </c>
      <c r="K2037" s="5" t="s">
        <v>24</v>
      </c>
      <c r="L2037" s="5" t="s">
        <v>42</v>
      </c>
      <c r="M2037" s="7">
        <v>2</v>
      </c>
      <c r="N2037" s="8">
        <v>50.43</v>
      </c>
      <c r="O2037" s="8">
        <f>SalesDataTable[[#This Row],[Units Sold]]*SalesDataTable[[#This Row],[Unit Price]]</f>
        <v>100.86</v>
      </c>
      <c r="P2037" s="9">
        <v>0</v>
      </c>
      <c r="Q2037" s="21">
        <f>SalesDataTable[[#This Row],[Units Sold]]*SalesDataTable[[#This Row],[Unit Price]]*SalesDataTable[[#This Row],[Discount %]]</f>
        <v>0</v>
      </c>
      <c r="R2037" s="8">
        <v>23.04</v>
      </c>
      <c r="S2037" s="8">
        <f t="shared" si="124"/>
        <v>100.86</v>
      </c>
      <c r="T2037" s="8">
        <f t="shared" si="125"/>
        <v>46.08</v>
      </c>
      <c r="U2037" s="8">
        <f t="shared" si="126"/>
        <v>54.78</v>
      </c>
      <c r="V2037" s="10">
        <f t="shared" si="127"/>
        <v>0.54312908982748365</v>
      </c>
    </row>
    <row r="2038" spans="1:22" ht="15.6" x14ac:dyDescent="0.3">
      <c r="A2038" s="3">
        <v>2516</v>
      </c>
      <c r="B2038" s="4">
        <v>46297</v>
      </c>
      <c r="C2038" s="5">
        <f>YEAR(SalesDataTable[[#This Row],[Order Date]])</f>
        <v>2026</v>
      </c>
      <c r="D2038" s="6" t="str">
        <f>"Q"&amp;ROUNDUP(MONTH(SalesDataTable[[#This Row],[Order Date]])/3,0)</f>
        <v>Q4</v>
      </c>
      <c r="E2038" s="5">
        <f>MONTH(SalesDataTable[[#This Row],[Order Date]])</f>
        <v>10</v>
      </c>
      <c r="F2038" s="6" t="str">
        <f>TEXT(SalesDataTable[[#This Row],[Order Date]],"MMM")</f>
        <v>Oct</v>
      </c>
      <c r="G2038" s="5" t="s">
        <v>31</v>
      </c>
      <c r="H2038" s="5" t="s">
        <v>59</v>
      </c>
      <c r="I2038" s="5" t="s">
        <v>22</v>
      </c>
      <c r="J2038" s="5" t="s">
        <v>33</v>
      </c>
      <c r="K2038" s="5" t="s">
        <v>43</v>
      </c>
      <c r="L2038" s="5" t="s">
        <v>49</v>
      </c>
      <c r="M2038" s="7">
        <v>2</v>
      </c>
      <c r="N2038" s="8">
        <v>198.57</v>
      </c>
      <c r="O2038" s="8">
        <f>SalesDataTable[[#This Row],[Units Sold]]*SalesDataTable[[#This Row],[Unit Price]]</f>
        <v>397.14</v>
      </c>
      <c r="P2038" s="9">
        <v>0.15</v>
      </c>
      <c r="Q2038" s="21">
        <f>SalesDataTable[[#This Row],[Units Sold]]*SalesDataTable[[#This Row],[Unit Price]]*SalesDataTable[[#This Row],[Discount %]]</f>
        <v>59.570999999999998</v>
      </c>
      <c r="R2038" s="8">
        <v>101.08</v>
      </c>
      <c r="S2038" s="8">
        <f t="shared" si="124"/>
        <v>337.56899999999996</v>
      </c>
      <c r="T2038" s="8">
        <f t="shared" si="125"/>
        <v>202.16</v>
      </c>
      <c r="U2038" s="8">
        <f t="shared" si="126"/>
        <v>135.40899999999996</v>
      </c>
      <c r="V2038" s="10">
        <f t="shared" si="127"/>
        <v>0.4011298430839324</v>
      </c>
    </row>
    <row r="2039" spans="1:22" ht="15.6" x14ac:dyDescent="0.3">
      <c r="A2039" s="3">
        <v>809</v>
      </c>
      <c r="B2039" s="4">
        <v>46298</v>
      </c>
      <c r="C2039" s="5">
        <f>YEAR(SalesDataTable[[#This Row],[Order Date]])</f>
        <v>2026</v>
      </c>
      <c r="D2039" s="6" t="str">
        <f>"Q"&amp;ROUNDUP(MONTH(SalesDataTable[[#This Row],[Order Date]])/3,0)</f>
        <v>Q4</v>
      </c>
      <c r="E2039" s="5">
        <f>MONTH(SalesDataTable[[#This Row],[Order Date]])</f>
        <v>10</v>
      </c>
      <c r="F2039" s="6" t="str">
        <f>TEXT(SalesDataTable[[#This Row],[Order Date]],"MMM")</f>
        <v>Oct</v>
      </c>
      <c r="G2039" s="5" t="s">
        <v>40</v>
      </c>
      <c r="H2039" s="5" t="s">
        <v>53</v>
      </c>
      <c r="I2039" s="5" t="s">
        <v>22</v>
      </c>
      <c r="J2039" s="5" t="s">
        <v>33</v>
      </c>
      <c r="K2039" s="5" t="s">
        <v>54</v>
      </c>
      <c r="L2039" s="5" t="s">
        <v>55</v>
      </c>
      <c r="M2039" s="7">
        <v>2</v>
      </c>
      <c r="N2039" s="8">
        <v>41.06</v>
      </c>
      <c r="O2039" s="8">
        <f>SalesDataTable[[#This Row],[Units Sold]]*SalesDataTable[[#This Row],[Unit Price]]</f>
        <v>82.12</v>
      </c>
      <c r="P2039" s="9">
        <v>0.05</v>
      </c>
      <c r="Q2039" s="21">
        <f>SalesDataTable[[#This Row],[Units Sold]]*SalesDataTable[[#This Row],[Unit Price]]*SalesDataTable[[#This Row],[Discount %]]</f>
        <v>4.1060000000000008</v>
      </c>
      <c r="R2039" s="8">
        <v>14.54</v>
      </c>
      <c r="S2039" s="8">
        <f t="shared" si="124"/>
        <v>78.013999999999996</v>
      </c>
      <c r="T2039" s="8">
        <f t="shared" si="125"/>
        <v>29.08</v>
      </c>
      <c r="U2039" s="8">
        <f t="shared" si="126"/>
        <v>48.933999999999997</v>
      </c>
      <c r="V2039" s="10">
        <f t="shared" si="127"/>
        <v>0.62724639167328944</v>
      </c>
    </row>
    <row r="2040" spans="1:22" ht="15.6" x14ac:dyDescent="0.3">
      <c r="A2040" s="3">
        <v>1852</v>
      </c>
      <c r="B2040" s="4">
        <v>46298</v>
      </c>
      <c r="C2040" s="5">
        <f>YEAR(SalesDataTable[[#This Row],[Order Date]])</f>
        <v>2026</v>
      </c>
      <c r="D2040" s="6" t="str">
        <f>"Q"&amp;ROUNDUP(MONTH(SalesDataTable[[#This Row],[Order Date]])/3,0)</f>
        <v>Q4</v>
      </c>
      <c r="E2040" s="5">
        <f>MONTH(SalesDataTable[[#This Row],[Order Date]])</f>
        <v>10</v>
      </c>
      <c r="F2040" s="6" t="str">
        <f>TEXT(SalesDataTable[[#This Row],[Order Date]],"MMM")</f>
        <v>Oct</v>
      </c>
      <c r="G2040" s="5" t="s">
        <v>26</v>
      </c>
      <c r="H2040" s="5" t="s">
        <v>63</v>
      </c>
      <c r="I2040" s="5" t="s">
        <v>28</v>
      </c>
      <c r="J2040" s="5" t="s">
        <v>36</v>
      </c>
      <c r="K2040" s="5" t="s">
        <v>34</v>
      </c>
      <c r="L2040" s="5" t="s">
        <v>68</v>
      </c>
      <c r="M2040" s="7">
        <v>4</v>
      </c>
      <c r="N2040" s="8">
        <v>162.19</v>
      </c>
      <c r="O2040" s="8">
        <f>SalesDataTable[[#This Row],[Units Sold]]*SalesDataTable[[#This Row],[Unit Price]]</f>
        <v>648.76</v>
      </c>
      <c r="P2040" s="9">
        <v>0.15</v>
      </c>
      <c r="Q2040" s="21">
        <f>SalesDataTable[[#This Row],[Units Sold]]*SalesDataTable[[#This Row],[Unit Price]]*SalesDataTable[[#This Row],[Discount %]]</f>
        <v>97.313999999999993</v>
      </c>
      <c r="R2040" s="8">
        <v>89.81</v>
      </c>
      <c r="S2040" s="8">
        <f t="shared" si="124"/>
        <v>551.44600000000003</v>
      </c>
      <c r="T2040" s="8">
        <f t="shared" si="125"/>
        <v>359.24</v>
      </c>
      <c r="U2040" s="8">
        <f t="shared" si="126"/>
        <v>192.20600000000002</v>
      </c>
      <c r="V2040" s="10">
        <f t="shared" si="127"/>
        <v>0.34854908730863948</v>
      </c>
    </row>
    <row r="2041" spans="1:22" ht="15.6" x14ac:dyDescent="0.3">
      <c r="A2041" s="3">
        <v>3627</v>
      </c>
      <c r="B2041" s="4">
        <v>46298</v>
      </c>
      <c r="C2041" s="5">
        <f>YEAR(SalesDataTable[[#This Row],[Order Date]])</f>
        <v>2026</v>
      </c>
      <c r="D2041" s="6" t="str">
        <f>"Q"&amp;ROUNDUP(MONTH(SalesDataTable[[#This Row],[Order Date]])/3,0)</f>
        <v>Q4</v>
      </c>
      <c r="E2041" s="5">
        <f>MONTH(SalesDataTable[[#This Row],[Order Date]])</f>
        <v>10</v>
      </c>
      <c r="F2041" s="6" t="str">
        <f>TEXT(SalesDataTable[[#This Row],[Order Date]],"MMM")</f>
        <v>Oct</v>
      </c>
      <c r="G2041" s="5" t="s">
        <v>40</v>
      </c>
      <c r="H2041" s="5" t="s">
        <v>41</v>
      </c>
      <c r="I2041" s="5" t="s">
        <v>39</v>
      </c>
      <c r="J2041" s="5" t="s">
        <v>33</v>
      </c>
      <c r="K2041" s="5" t="s">
        <v>43</v>
      </c>
      <c r="L2041" s="5" t="s">
        <v>49</v>
      </c>
      <c r="M2041" s="7">
        <v>2</v>
      </c>
      <c r="N2041" s="8">
        <v>192.99</v>
      </c>
      <c r="O2041" s="8">
        <f>SalesDataTable[[#This Row],[Units Sold]]*SalesDataTable[[#This Row],[Unit Price]]</f>
        <v>385.98</v>
      </c>
      <c r="P2041" s="9">
        <v>0</v>
      </c>
      <c r="Q2041" s="21">
        <f>SalesDataTable[[#This Row],[Units Sold]]*SalesDataTable[[#This Row],[Unit Price]]*SalesDataTable[[#This Row],[Discount %]]</f>
        <v>0</v>
      </c>
      <c r="R2041" s="8">
        <v>101.73</v>
      </c>
      <c r="S2041" s="8">
        <f t="shared" si="124"/>
        <v>385.98</v>
      </c>
      <c r="T2041" s="8">
        <f t="shared" si="125"/>
        <v>203.46</v>
      </c>
      <c r="U2041" s="8">
        <f t="shared" si="126"/>
        <v>182.52</v>
      </c>
      <c r="V2041" s="10">
        <f t="shared" si="127"/>
        <v>0.47287424218871443</v>
      </c>
    </row>
    <row r="2042" spans="1:22" ht="15.6" x14ac:dyDescent="0.3">
      <c r="A2042" s="3">
        <v>4135</v>
      </c>
      <c r="B2042" s="4">
        <v>46298</v>
      </c>
      <c r="C2042" s="5">
        <f>YEAR(SalesDataTable[[#This Row],[Order Date]])</f>
        <v>2026</v>
      </c>
      <c r="D2042" s="6" t="str">
        <f>"Q"&amp;ROUNDUP(MONTH(SalesDataTable[[#This Row],[Order Date]])/3,0)</f>
        <v>Q4</v>
      </c>
      <c r="E2042" s="5">
        <f>MONTH(SalesDataTable[[#This Row],[Order Date]])</f>
        <v>10</v>
      </c>
      <c r="F2042" s="6" t="str">
        <f>TEXT(SalesDataTable[[#This Row],[Order Date]],"MMM")</f>
        <v>Oct</v>
      </c>
      <c r="G2042" s="5" t="s">
        <v>20</v>
      </c>
      <c r="H2042" s="5" t="s">
        <v>70</v>
      </c>
      <c r="I2042" s="5" t="s">
        <v>22</v>
      </c>
      <c r="J2042" s="5" t="s">
        <v>33</v>
      </c>
      <c r="K2042" s="5" t="s">
        <v>29</v>
      </c>
      <c r="L2042" s="5" t="s">
        <v>37</v>
      </c>
      <c r="M2042" s="7">
        <v>3</v>
      </c>
      <c r="N2042" s="8">
        <v>142.33000000000001</v>
      </c>
      <c r="O2042" s="8">
        <f>SalesDataTable[[#This Row],[Units Sold]]*SalesDataTable[[#This Row],[Unit Price]]</f>
        <v>426.99</v>
      </c>
      <c r="P2042" s="9">
        <v>0.1</v>
      </c>
      <c r="Q2042" s="21">
        <f>SalesDataTable[[#This Row],[Units Sold]]*SalesDataTable[[#This Row],[Unit Price]]*SalesDataTable[[#This Row],[Discount %]]</f>
        <v>42.699000000000005</v>
      </c>
      <c r="R2042" s="8">
        <v>79.19</v>
      </c>
      <c r="S2042" s="8">
        <f t="shared" si="124"/>
        <v>384.291</v>
      </c>
      <c r="T2042" s="8">
        <f t="shared" si="125"/>
        <v>237.57</v>
      </c>
      <c r="U2042" s="8">
        <f t="shared" si="126"/>
        <v>146.721</v>
      </c>
      <c r="V2042" s="10">
        <f t="shared" si="127"/>
        <v>0.3817966072585619</v>
      </c>
    </row>
    <row r="2043" spans="1:22" ht="15.6" x14ac:dyDescent="0.3">
      <c r="A2043" s="3">
        <v>4138</v>
      </c>
      <c r="B2043" s="4">
        <v>46298</v>
      </c>
      <c r="C2043" s="5">
        <f>YEAR(SalesDataTable[[#This Row],[Order Date]])</f>
        <v>2026</v>
      </c>
      <c r="D2043" s="6" t="str">
        <f>"Q"&amp;ROUNDUP(MONTH(SalesDataTable[[#This Row],[Order Date]])/3,0)</f>
        <v>Q4</v>
      </c>
      <c r="E2043" s="5">
        <f>MONTH(SalesDataTable[[#This Row],[Order Date]])</f>
        <v>10</v>
      </c>
      <c r="F2043" s="6" t="str">
        <f>TEXT(SalesDataTable[[#This Row],[Order Date]],"MMM")</f>
        <v>Oct</v>
      </c>
      <c r="G2043" s="5" t="s">
        <v>26</v>
      </c>
      <c r="H2043" s="5" t="s">
        <v>61</v>
      </c>
      <c r="I2043" s="5" t="s">
        <v>39</v>
      </c>
      <c r="J2043" s="5" t="s">
        <v>36</v>
      </c>
      <c r="K2043" s="5" t="s">
        <v>29</v>
      </c>
      <c r="L2043" s="5" t="s">
        <v>37</v>
      </c>
      <c r="M2043" s="7">
        <v>4</v>
      </c>
      <c r="N2043" s="8">
        <v>143.63</v>
      </c>
      <c r="O2043" s="8">
        <f>SalesDataTable[[#This Row],[Units Sold]]*SalesDataTable[[#This Row],[Unit Price]]</f>
        <v>574.52</v>
      </c>
      <c r="P2043" s="9">
        <v>0</v>
      </c>
      <c r="Q2043" s="21">
        <f>SalesDataTable[[#This Row],[Units Sold]]*SalesDataTable[[#This Row],[Unit Price]]*SalesDataTable[[#This Row],[Discount %]]</f>
        <v>0</v>
      </c>
      <c r="R2043" s="8">
        <v>80.510000000000005</v>
      </c>
      <c r="S2043" s="8">
        <f t="shared" si="124"/>
        <v>574.52</v>
      </c>
      <c r="T2043" s="8">
        <f t="shared" si="125"/>
        <v>322.04000000000002</v>
      </c>
      <c r="U2043" s="8">
        <f t="shared" si="126"/>
        <v>252.47999999999996</v>
      </c>
      <c r="V2043" s="10">
        <f t="shared" si="127"/>
        <v>0.43946250783262542</v>
      </c>
    </row>
    <row r="2044" spans="1:22" ht="15.6" x14ac:dyDescent="0.3">
      <c r="A2044" s="3">
        <v>4286</v>
      </c>
      <c r="B2044" s="4">
        <v>46298</v>
      </c>
      <c r="C2044" s="5">
        <f>YEAR(SalesDataTable[[#This Row],[Order Date]])</f>
        <v>2026</v>
      </c>
      <c r="D2044" s="6" t="str">
        <f>"Q"&amp;ROUNDUP(MONTH(SalesDataTable[[#This Row],[Order Date]])/3,0)</f>
        <v>Q4</v>
      </c>
      <c r="E2044" s="5">
        <f>MONTH(SalesDataTable[[#This Row],[Order Date]])</f>
        <v>10</v>
      </c>
      <c r="F2044" s="6" t="str">
        <f>TEXT(SalesDataTable[[#This Row],[Order Date]],"MMM")</f>
        <v>Oct</v>
      </c>
      <c r="G2044" s="5" t="s">
        <v>26</v>
      </c>
      <c r="H2044" s="5" t="s">
        <v>47</v>
      </c>
      <c r="I2044" s="5" t="s">
        <v>39</v>
      </c>
      <c r="J2044" s="5" t="s">
        <v>23</v>
      </c>
      <c r="K2044" s="5" t="s">
        <v>43</v>
      </c>
      <c r="L2044" s="5" t="s">
        <v>44</v>
      </c>
      <c r="M2044" s="7">
        <v>4</v>
      </c>
      <c r="N2044" s="8">
        <v>341.95</v>
      </c>
      <c r="O2044" s="8">
        <f>SalesDataTable[[#This Row],[Units Sold]]*SalesDataTable[[#This Row],[Unit Price]]</f>
        <v>1367.8</v>
      </c>
      <c r="P2044" s="9">
        <v>0.05</v>
      </c>
      <c r="Q2044" s="21">
        <f>SalesDataTable[[#This Row],[Units Sold]]*SalesDataTable[[#This Row],[Unit Price]]*SalesDataTable[[#This Row],[Discount %]]</f>
        <v>68.39</v>
      </c>
      <c r="R2044" s="8">
        <v>199.9</v>
      </c>
      <c r="S2044" s="8">
        <f t="shared" si="124"/>
        <v>1299.4099999999999</v>
      </c>
      <c r="T2044" s="8">
        <f t="shared" si="125"/>
        <v>799.6</v>
      </c>
      <c r="U2044" s="8">
        <f t="shared" si="126"/>
        <v>499.80999999999983</v>
      </c>
      <c r="V2044" s="10">
        <f t="shared" si="127"/>
        <v>0.38464379987840625</v>
      </c>
    </row>
    <row r="2045" spans="1:22" ht="15.6" x14ac:dyDescent="0.3">
      <c r="A2045" s="3">
        <v>4371</v>
      </c>
      <c r="B2045" s="4">
        <v>46298</v>
      </c>
      <c r="C2045" s="5">
        <f>YEAR(SalesDataTable[[#This Row],[Order Date]])</f>
        <v>2026</v>
      </c>
      <c r="D2045" s="6" t="str">
        <f>"Q"&amp;ROUNDUP(MONTH(SalesDataTable[[#This Row],[Order Date]])/3,0)</f>
        <v>Q4</v>
      </c>
      <c r="E2045" s="5">
        <f>MONTH(SalesDataTable[[#This Row],[Order Date]])</f>
        <v>10</v>
      </c>
      <c r="F2045" s="6" t="str">
        <f>TEXT(SalesDataTable[[#This Row],[Order Date]],"MMM")</f>
        <v>Oct</v>
      </c>
      <c r="G2045" s="5" t="s">
        <v>26</v>
      </c>
      <c r="H2045" s="5" t="s">
        <v>47</v>
      </c>
      <c r="I2045" s="5" t="s">
        <v>22</v>
      </c>
      <c r="J2045" s="5" t="s">
        <v>23</v>
      </c>
      <c r="K2045" s="5" t="s">
        <v>54</v>
      </c>
      <c r="L2045" s="5" t="s">
        <v>58</v>
      </c>
      <c r="M2045" s="7">
        <v>1</v>
      </c>
      <c r="N2045" s="8">
        <v>123.81</v>
      </c>
      <c r="O2045" s="8">
        <f>SalesDataTable[[#This Row],[Units Sold]]*SalesDataTable[[#This Row],[Unit Price]]</f>
        <v>123.81</v>
      </c>
      <c r="P2045" s="9">
        <v>0</v>
      </c>
      <c r="Q2045" s="21">
        <f>SalesDataTable[[#This Row],[Units Sold]]*SalesDataTable[[#This Row],[Unit Price]]*SalesDataTable[[#This Row],[Discount %]]</f>
        <v>0</v>
      </c>
      <c r="R2045" s="8">
        <v>68.72</v>
      </c>
      <c r="S2045" s="8">
        <f t="shared" si="124"/>
        <v>123.81</v>
      </c>
      <c r="T2045" s="8">
        <f t="shared" si="125"/>
        <v>68.72</v>
      </c>
      <c r="U2045" s="8">
        <f t="shared" si="126"/>
        <v>55.09</v>
      </c>
      <c r="V2045" s="10">
        <f t="shared" si="127"/>
        <v>0.44495598093853489</v>
      </c>
    </row>
    <row r="2046" spans="1:22" ht="15.6" x14ac:dyDescent="0.3">
      <c r="A2046" s="3">
        <v>905</v>
      </c>
      <c r="B2046" s="4">
        <v>46299</v>
      </c>
      <c r="C2046" s="5">
        <f>YEAR(SalesDataTable[[#This Row],[Order Date]])</f>
        <v>2026</v>
      </c>
      <c r="D2046" s="6" t="str">
        <f>"Q"&amp;ROUNDUP(MONTH(SalesDataTable[[#This Row],[Order Date]])/3,0)</f>
        <v>Q4</v>
      </c>
      <c r="E2046" s="5">
        <f>MONTH(SalesDataTable[[#This Row],[Order Date]])</f>
        <v>10</v>
      </c>
      <c r="F2046" s="6" t="str">
        <f>TEXT(SalesDataTable[[#This Row],[Order Date]],"MMM")</f>
        <v>Oct</v>
      </c>
      <c r="G2046" s="5" t="s">
        <v>31</v>
      </c>
      <c r="H2046" s="5" t="s">
        <v>38</v>
      </c>
      <c r="I2046" s="5" t="s">
        <v>22</v>
      </c>
      <c r="J2046" s="5" t="s">
        <v>33</v>
      </c>
      <c r="K2046" s="5" t="s">
        <v>29</v>
      </c>
      <c r="L2046" s="5" t="s">
        <v>37</v>
      </c>
      <c r="M2046" s="7">
        <v>1</v>
      </c>
      <c r="N2046" s="8">
        <v>146.1</v>
      </c>
      <c r="O2046" s="8">
        <f>SalesDataTable[[#This Row],[Units Sold]]*SalesDataTable[[#This Row],[Unit Price]]</f>
        <v>146.1</v>
      </c>
      <c r="P2046" s="9">
        <v>0</v>
      </c>
      <c r="Q2046" s="21">
        <f>SalesDataTable[[#This Row],[Units Sold]]*SalesDataTable[[#This Row],[Unit Price]]*SalesDataTable[[#This Row],[Discount %]]</f>
        <v>0</v>
      </c>
      <c r="R2046" s="8">
        <v>79.739999999999995</v>
      </c>
      <c r="S2046" s="8">
        <f t="shared" si="124"/>
        <v>146.1</v>
      </c>
      <c r="T2046" s="8">
        <f t="shared" si="125"/>
        <v>79.739999999999995</v>
      </c>
      <c r="U2046" s="8">
        <f t="shared" si="126"/>
        <v>66.36</v>
      </c>
      <c r="V2046" s="10">
        <f t="shared" si="127"/>
        <v>0.45420944558521564</v>
      </c>
    </row>
    <row r="2047" spans="1:22" ht="15.6" x14ac:dyDescent="0.3">
      <c r="A2047" s="3">
        <v>1415</v>
      </c>
      <c r="B2047" s="4">
        <v>46299</v>
      </c>
      <c r="C2047" s="5">
        <f>YEAR(SalesDataTable[[#This Row],[Order Date]])</f>
        <v>2026</v>
      </c>
      <c r="D2047" s="6" t="str">
        <f>"Q"&amp;ROUNDUP(MONTH(SalesDataTable[[#This Row],[Order Date]])/3,0)</f>
        <v>Q4</v>
      </c>
      <c r="E2047" s="5">
        <f>MONTH(SalesDataTable[[#This Row],[Order Date]])</f>
        <v>10</v>
      </c>
      <c r="F2047" s="6" t="str">
        <f>TEXT(SalesDataTable[[#This Row],[Order Date]],"MMM")</f>
        <v>Oct</v>
      </c>
      <c r="G2047" s="5" t="s">
        <v>26</v>
      </c>
      <c r="H2047" s="5" t="s">
        <v>61</v>
      </c>
      <c r="I2047" s="5" t="s">
        <v>48</v>
      </c>
      <c r="J2047" s="5" t="s">
        <v>23</v>
      </c>
      <c r="K2047" s="5" t="s">
        <v>34</v>
      </c>
      <c r="L2047" s="5" t="s">
        <v>68</v>
      </c>
      <c r="M2047" s="7">
        <v>1</v>
      </c>
      <c r="N2047" s="8">
        <v>161.07</v>
      </c>
      <c r="O2047" s="8">
        <f>SalesDataTable[[#This Row],[Units Sold]]*SalesDataTable[[#This Row],[Unit Price]]</f>
        <v>161.07</v>
      </c>
      <c r="P2047" s="9">
        <v>0.05</v>
      </c>
      <c r="Q2047" s="21">
        <f>SalesDataTable[[#This Row],[Units Sold]]*SalesDataTable[[#This Row],[Unit Price]]*SalesDataTable[[#This Row],[Discount %]]</f>
        <v>8.0534999999999997</v>
      </c>
      <c r="R2047" s="8">
        <v>89.81</v>
      </c>
      <c r="S2047" s="8">
        <f t="shared" si="124"/>
        <v>153.01649999999998</v>
      </c>
      <c r="T2047" s="8">
        <f t="shared" si="125"/>
        <v>89.81</v>
      </c>
      <c r="U2047" s="8">
        <f t="shared" si="126"/>
        <v>63.206499999999977</v>
      </c>
      <c r="V2047" s="10">
        <f t="shared" si="127"/>
        <v>0.41306983233834249</v>
      </c>
    </row>
    <row r="2048" spans="1:22" ht="15.6" x14ac:dyDescent="0.3">
      <c r="A2048" s="3">
        <v>2205</v>
      </c>
      <c r="B2048" s="4">
        <v>46299</v>
      </c>
      <c r="C2048" s="5">
        <f>YEAR(SalesDataTable[[#This Row],[Order Date]])</f>
        <v>2026</v>
      </c>
      <c r="D2048" s="6" t="str">
        <f>"Q"&amp;ROUNDUP(MONTH(SalesDataTable[[#This Row],[Order Date]])/3,0)</f>
        <v>Q4</v>
      </c>
      <c r="E2048" s="5">
        <f>MONTH(SalesDataTable[[#This Row],[Order Date]])</f>
        <v>10</v>
      </c>
      <c r="F2048" s="6" t="str">
        <f>TEXT(SalesDataTable[[#This Row],[Order Date]],"MMM")</f>
        <v>Oct</v>
      </c>
      <c r="G2048" s="5" t="s">
        <v>40</v>
      </c>
      <c r="H2048" s="5" t="s">
        <v>67</v>
      </c>
      <c r="I2048" s="5" t="s">
        <v>22</v>
      </c>
      <c r="J2048" s="5" t="s">
        <v>33</v>
      </c>
      <c r="K2048" s="5" t="s">
        <v>29</v>
      </c>
      <c r="L2048" s="5" t="s">
        <v>30</v>
      </c>
      <c r="M2048" s="7">
        <v>5</v>
      </c>
      <c r="N2048" s="8">
        <v>90.12</v>
      </c>
      <c r="O2048" s="8">
        <f>SalesDataTable[[#This Row],[Units Sold]]*SalesDataTable[[#This Row],[Unit Price]]</f>
        <v>450.6</v>
      </c>
      <c r="P2048" s="9">
        <v>0</v>
      </c>
      <c r="Q2048" s="21">
        <f>SalesDataTable[[#This Row],[Units Sold]]*SalesDataTable[[#This Row],[Unit Price]]*SalesDataTable[[#This Row],[Discount %]]</f>
        <v>0</v>
      </c>
      <c r="R2048" s="8">
        <v>46.67</v>
      </c>
      <c r="S2048" s="8">
        <f t="shared" si="124"/>
        <v>450.6</v>
      </c>
      <c r="T2048" s="8">
        <f t="shared" si="125"/>
        <v>233.35000000000002</v>
      </c>
      <c r="U2048" s="8">
        <f t="shared" si="126"/>
        <v>217.25</v>
      </c>
      <c r="V2048" s="10">
        <f t="shared" si="127"/>
        <v>0.48213493120284062</v>
      </c>
    </row>
    <row r="2049" spans="1:22" ht="15.6" x14ac:dyDescent="0.3">
      <c r="A2049" s="3">
        <v>2374</v>
      </c>
      <c r="B2049" s="4">
        <v>46299</v>
      </c>
      <c r="C2049" s="5">
        <f>YEAR(SalesDataTable[[#This Row],[Order Date]])</f>
        <v>2026</v>
      </c>
      <c r="D2049" s="6" t="str">
        <f>"Q"&amp;ROUNDUP(MONTH(SalesDataTable[[#This Row],[Order Date]])/3,0)</f>
        <v>Q4</v>
      </c>
      <c r="E2049" s="5">
        <f>MONTH(SalesDataTable[[#This Row],[Order Date]])</f>
        <v>10</v>
      </c>
      <c r="F2049" s="6" t="str">
        <f>TEXT(SalesDataTable[[#This Row],[Order Date]],"MMM")</f>
        <v>Oct</v>
      </c>
      <c r="G2049" s="5" t="s">
        <v>40</v>
      </c>
      <c r="H2049" s="5" t="s">
        <v>67</v>
      </c>
      <c r="I2049" s="5" t="s">
        <v>48</v>
      </c>
      <c r="J2049" s="5" t="s">
        <v>23</v>
      </c>
      <c r="K2049" s="5" t="s">
        <v>29</v>
      </c>
      <c r="L2049" s="5" t="s">
        <v>66</v>
      </c>
      <c r="M2049" s="7">
        <v>1</v>
      </c>
      <c r="N2049" s="8">
        <v>70.400000000000006</v>
      </c>
      <c r="O2049" s="8">
        <f>SalesDataTable[[#This Row],[Units Sold]]*SalesDataTable[[#This Row],[Unit Price]]</f>
        <v>70.400000000000006</v>
      </c>
      <c r="P2049" s="9">
        <v>0</v>
      </c>
      <c r="Q2049" s="21">
        <f>SalesDataTable[[#This Row],[Units Sold]]*SalesDataTable[[#This Row],[Unit Price]]*SalesDataTable[[#This Row],[Discount %]]</f>
        <v>0</v>
      </c>
      <c r="R2049" s="8">
        <v>32.43</v>
      </c>
      <c r="S2049" s="8">
        <f t="shared" si="124"/>
        <v>70.400000000000006</v>
      </c>
      <c r="T2049" s="8">
        <f t="shared" si="125"/>
        <v>32.43</v>
      </c>
      <c r="U2049" s="8">
        <f t="shared" si="126"/>
        <v>37.970000000000006</v>
      </c>
      <c r="V2049" s="10">
        <f t="shared" si="127"/>
        <v>0.53934659090909098</v>
      </c>
    </row>
    <row r="2050" spans="1:22" ht="15.6" x14ac:dyDescent="0.3">
      <c r="A2050" s="3">
        <v>4840</v>
      </c>
      <c r="B2050" s="4">
        <v>46299</v>
      </c>
      <c r="C2050" s="5">
        <f>YEAR(SalesDataTable[[#This Row],[Order Date]])</f>
        <v>2026</v>
      </c>
      <c r="D2050" s="6" t="str">
        <f>"Q"&amp;ROUNDUP(MONTH(SalesDataTable[[#This Row],[Order Date]])/3,0)</f>
        <v>Q4</v>
      </c>
      <c r="E2050" s="5">
        <f>MONTH(SalesDataTable[[#This Row],[Order Date]])</f>
        <v>10</v>
      </c>
      <c r="F2050" s="6" t="str">
        <f>TEXT(SalesDataTable[[#This Row],[Order Date]],"MMM")</f>
        <v>Oct</v>
      </c>
      <c r="G2050" s="5" t="s">
        <v>26</v>
      </c>
      <c r="H2050" s="5" t="s">
        <v>63</v>
      </c>
      <c r="I2050" s="5" t="s">
        <v>28</v>
      </c>
      <c r="J2050" s="5" t="s">
        <v>36</v>
      </c>
      <c r="K2050" s="5" t="s">
        <v>43</v>
      </c>
      <c r="L2050" s="5" t="s">
        <v>49</v>
      </c>
      <c r="M2050" s="7">
        <v>6</v>
      </c>
      <c r="N2050" s="8">
        <v>191.08</v>
      </c>
      <c r="O2050" s="8">
        <f>SalesDataTable[[#This Row],[Units Sold]]*SalesDataTable[[#This Row],[Unit Price]]</f>
        <v>1146.48</v>
      </c>
      <c r="P2050" s="9">
        <v>0.1</v>
      </c>
      <c r="Q2050" s="21">
        <f>SalesDataTable[[#This Row],[Units Sold]]*SalesDataTable[[#This Row],[Unit Price]]*SalesDataTable[[#This Row],[Discount %]]</f>
        <v>114.64800000000001</v>
      </c>
      <c r="R2050" s="8">
        <v>102.93</v>
      </c>
      <c r="S2050" s="8">
        <f t="shared" ref="S2050:S2113" si="128">M2050*N2050*(1-P2050)</f>
        <v>1031.8320000000001</v>
      </c>
      <c r="T2050" s="8">
        <f t="shared" ref="T2050:T2113" si="129">M2050*R2050</f>
        <v>617.58000000000004</v>
      </c>
      <c r="U2050" s="8">
        <f t="shared" ref="U2050:U2113" si="130">S2050-T2050</f>
        <v>414.25200000000007</v>
      </c>
      <c r="V2050" s="10">
        <f t="shared" ref="V2050:V2113" si="131">IFERROR(U2050/S2050,0)</f>
        <v>0.40147233270532412</v>
      </c>
    </row>
    <row r="2051" spans="1:22" ht="15.6" x14ac:dyDescent="0.3">
      <c r="A2051" s="3">
        <v>4984</v>
      </c>
      <c r="B2051" s="4">
        <v>46299</v>
      </c>
      <c r="C2051" s="5">
        <f>YEAR(SalesDataTable[[#This Row],[Order Date]])</f>
        <v>2026</v>
      </c>
      <c r="D2051" s="6" t="str">
        <f>"Q"&amp;ROUNDUP(MONTH(SalesDataTable[[#This Row],[Order Date]])/3,0)</f>
        <v>Q4</v>
      </c>
      <c r="E2051" s="5">
        <f>MONTH(SalesDataTable[[#This Row],[Order Date]])</f>
        <v>10</v>
      </c>
      <c r="F2051" s="6" t="str">
        <f>TEXT(SalesDataTable[[#This Row],[Order Date]],"MMM")</f>
        <v>Oct</v>
      </c>
      <c r="G2051" s="5" t="s">
        <v>31</v>
      </c>
      <c r="H2051" s="5" t="s">
        <v>72</v>
      </c>
      <c r="I2051" s="5" t="s">
        <v>22</v>
      </c>
      <c r="J2051" s="5" t="s">
        <v>23</v>
      </c>
      <c r="K2051" s="5" t="s">
        <v>54</v>
      </c>
      <c r="L2051" s="5" t="s">
        <v>62</v>
      </c>
      <c r="M2051" s="7">
        <v>1</v>
      </c>
      <c r="N2051" s="8">
        <v>36.590000000000003</v>
      </c>
      <c r="O2051" s="8">
        <f>SalesDataTable[[#This Row],[Units Sold]]*SalesDataTable[[#This Row],[Unit Price]]</f>
        <v>36.590000000000003</v>
      </c>
      <c r="P2051" s="9">
        <v>0</v>
      </c>
      <c r="Q2051" s="21">
        <f>SalesDataTable[[#This Row],[Units Sold]]*SalesDataTable[[#This Row],[Unit Price]]*SalesDataTable[[#This Row],[Discount %]]</f>
        <v>0</v>
      </c>
      <c r="R2051" s="8">
        <v>13.62</v>
      </c>
      <c r="S2051" s="8">
        <f t="shared" si="128"/>
        <v>36.590000000000003</v>
      </c>
      <c r="T2051" s="8">
        <f t="shared" si="129"/>
        <v>13.62</v>
      </c>
      <c r="U2051" s="8">
        <f t="shared" si="130"/>
        <v>22.970000000000006</v>
      </c>
      <c r="V2051" s="10">
        <f t="shared" si="131"/>
        <v>0.62776714949439749</v>
      </c>
    </row>
    <row r="2052" spans="1:22" ht="15.6" x14ac:dyDescent="0.3">
      <c r="A2052" s="3">
        <v>641</v>
      </c>
      <c r="B2052" s="4">
        <v>46300</v>
      </c>
      <c r="C2052" s="5">
        <f>YEAR(SalesDataTable[[#This Row],[Order Date]])</f>
        <v>2026</v>
      </c>
      <c r="D2052" s="6" t="str">
        <f>"Q"&amp;ROUNDUP(MONTH(SalesDataTable[[#This Row],[Order Date]])/3,0)</f>
        <v>Q4</v>
      </c>
      <c r="E2052" s="5">
        <f>MONTH(SalesDataTable[[#This Row],[Order Date]])</f>
        <v>10</v>
      </c>
      <c r="F2052" s="6" t="str">
        <f>TEXT(SalesDataTable[[#This Row],[Order Date]],"MMM")</f>
        <v>Oct</v>
      </c>
      <c r="G2052" s="5" t="s">
        <v>26</v>
      </c>
      <c r="H2052" s="5" t="s">
        <v>61</v>
      </c>
      <c r="I2052" s="5" t="s">
        <v>39</v>
      </c>
      <c r="J2052" s="5" t="s">
        <v>23</v>
      </c>
      <c r="K2052" s="5" t="s">
        <v>43</v>
      </c>
      <c r="L2052" s="5" t="s">
        <v>71</v>
      </c>
      <c r="M2052" s="7">
        <v>2</v>
      </c>
      <c r="N2052" s="8">
        <v>125.38</v>
      </c>
      <c r="O2052" s="8">
        <f>SalesDataTable[[#This Row],[Units Sold]]*SalesDataTable[[#This Row],[Unit Price]]</f>
        <v>250.76</v>
      </c>
      <c r="P2052" s="9">
        <v>0.05</v>
      </c>
      <c r="Q2052" s="21">
        <f>SalesDataTable[[#This Row],[Units Sold]]*SalesDataTable[[#This Row],[Unit Price]]*SalesDataTable[[#This Row],[Discount %]]</f>
        <v>12.538</v>
      </c>
      <c r="R2052" s="8">
        <v>59.12</v>
      </c>
      <c r="S2052" s="8">
        <f t="shared" si="128"/>
        <v>238.22199999999998</v>
      </c>
      <c r="T2052" s="8">
        <f t="shared" si="129"/>
        <v>118.24</v>
      </c>
      <c r="U2052" s="8">
        <f t="shared" si="130"/>
        <v>119.98199999999999</v>
      </c>
      <c r="V2052" s="10">
        <f t="shared" si="131"/>
        <v>0.5036562534106841</v>
      </c>
    </row>
    <row r="2053" spans="1:22" ht="15.6" x14ac:dyDescent="0.3">
      <c r="A2053" s="3">
        <v>1358</v>
      </c>
      <c r="B2053" s="4">
        <v>46300</v>
      </c>
      <c r="C2053" s="5">
        <f>YEAR(SalesDataTable[[#This Row],[Order Date]])</f>
        <v>2026</v>
      </c>
      <c r="D2053" s="6" t="str">
        <f>"Q"&amp;ROUNDUP(MONTH(SalesDataTable[[#This Row],[Order Date]])/3,0)</f>
        <v>Q4</v>
      </c>
      <c r="E2053" s="5">
        <f>MONTH(SalesDataTable[[#This Row],[Order Date]])</f>
        <v>10</v>
      </c>
      <c r="F2053" s="6" t="str">
        <f>TEXT(SalesDataTable[[#This Row],[Order Date]],"MMM")</f>
        <v>Oct</v>
      </c>
      <c r="G2053" s="5" t="s">
        <v>20</v>
      </c>
      <c r="H2053" s="5" t="s">
        <v>21</v>
      </c>
      <c r="I2053" s="5" t="s">
        <v>22</v>
      </c>
      <c r="J2053" s="5" t="s">
        <v>33</v>
      </c>
      <c r="K2053" s="5" t="s">
        <v>34</v>
      </c>
      <c r="L2053" s="5" t="s">
        <v>35</v>
      </c>
      <c r="M2053" s="7">
        <v>1</v>
      </c>
      <c r="N2053" s="8">
        <v>35.71</v>
      </c>
      <c r="O2053" s="8">
        <f>SalesDataTable[[#This Row],[Units Sold]]*SalesDataTable[[#This Row],[Unit Price]]</f>
        <v>35.71</v>
      </c>
      <c r="P2053" s="9">
        <v>0</v>
      </c>
      <c r="Q2053" s="21">
        <f>SalesDataTable[[#This Row],[Units Sold]]*SalesDataTable[[#This Row],[Unit Price]]*SalesDataTable[[#This Row],[Discount %]]</f>
        <v>0</v>
      </c>
      <c r="R2053" s="8">
        <v>13.3</v>
      </c>
      <c r="S2053" s="8">
        <f t="shared" si="128"/>
        <v>35.71</v>
      </c>
      <c r="T2053" s="8">
        <f t="shared" si="129"/>
        <v>13.3</v>
      </c>
      <c r="U2053" s="8">
        <f t="shared" si="130"/>
        <v>22.41</v>
      </c>
      <c r="V2053" s="10">
        <f t="shared" si="131"/>
        <v>0.62755530663679637</v>
      </c>
    </row>
    <row r="2054" spans="1:22" ht="15.6" x14ac:dyDescent="0.3">
      <c r="A2054" s="3">
        <v>3904</v>
      </c>
      <c r="B2054" s="4">
        <v>46300</v>
      </c>
      <c r="C2054" s="5">
        <f>YEAR(SalesDataTable[[#This Row],[Order Date]])</f>
        <v>2026</v>
      </c>
      <c r="D2054" s="6" t="str">
        <f>"Q"&amp;ROUNDUP(MONTH(SalesDataTable[[#This Row],[Order Date]])/3,0)</f>
        <v>Q4</v>
      </c>
      <c r="E2054" s="5">
        <f>MONTH(SalesDataTable[[#This Row],[Order Date]])</f>
        <v>10</v>
      </c>
      <c r="F2054" s="6" t="str">
        <f>TEXT(SalesDataTable[[#This Row],[Order Date]],"MMM")</f>
        <v>Oct</v>
      </c>
      <c r="G2054" s="5" t="s">
        <v>26</v>
      </c>
      <c r="H2054" s="5" t="s">
        <v>47</v>
      </c>
      <c r="I2054" s="5" t="s">
        <v>22</v>
      </c>
      <c r="J2054" s="5" t="s">
        <v>23</v>
      </c>
      <c r="K2054" s="5" t="s">
        <v>34</v>
      </c>
      <c r="L2054" s="5" t="s">
        <v>52</v>
      </c>
      <c r="M2054" s="7">
        <v>2</v>
      </c>
      <c r="N2054" s="8">
        <v>46.72</v>
      </c>
      <c r="O2054" s="8">
        <f>SalesDataTable[[#This Row],[Units Sold]]*SalesDataTable[[#This Row],[Unit Price]]</f>
        <v>93.44</v>
      </c>
      <c r="P2054" s="9">
        <v>0</v>
      </c>
      <c r="Q2054" s="21">
        <f>SalesDataTable[[#This Row],[Units Sold]]*SalesDataTable[[#This Row],[Unit Price]]*SalesDataTable[[#This Row],[Discount %]]</f>
        <v>0</v>
      </c>
      <c r="R2054" s="8">
        <v>18.39</v>
      </c>
      <c r="S2054" s="8">
        <f t="shared" si="128"/>
        <v>93.44</v>
      </c>
      <c r="T2054" s="8">
        <f t="shared" si="129"/>
        <v>36.78</v>
      </c>
      <c r="U2054" s="8">
        <f t="shared" si="130"/>
        <v>56.66</v>
      </c>
      <c r="V2054" s="10">
        <f t="shared" si="131"/>
        <v>0.60637842465753422</v>
      </c>
    </row>
    <row r="2055" spans="1:22" ht="15.6" x14ac:dyDescent="0.3">
      <c r="A2055" s="3">
        <v>4336</v>
      </c>
      <c r="B2055" s="4">
        <v>46300</v>
      </c>
      <c r="C2055" s="5">
        <f>YEAR(SalesDataTable[[#This Row],[Order Date]])</f>
        <v>2026</v>
      </c>
      <c r="D2055" s="6" t="str">
        <f>"Q"&amp;ROUNDUP(MONTH(SalesDataTable[[#This Row],[Order Date]])/3,0)</f>
        <v>Q4</v>
      </c>
      <c r="E2055" s="5">
        <f>MONTH(SalesDataTable[[#This Row],[Order Date]])</f>
        <v>10</v>
      </c>
      <c r="F2055" s="6" t="str">
        <f>TEXT(SalesDataTable[[#This Row],[Order Date]],"MMM")</f>
        <v>Oct</v>
      </c>
      <c r="G2055" s="5" t="s">
        <v>20</v>
      </c>
      <c r="H2055" s="5" t="s">
        <v>70</v>
      </c>
      <c r="I2055" s="5" t="s">
        <v>48</v>
      </c>
      <c r="J2055" s="5" t="s">
        <v>23</v>
      </c>
      <c r="K2055" s="5" t="s">
        <v>29</v>
      </c>
      <c r="L2055" s="5" t="s">
        <v>37</v>
      </c>
      <c r="M2055" s="7">
        <v>1</v>
      </c>
      <c r="N2055" s="8">
        <v>143.16999999999999</v>
      </c>
      <c r="O2055" s="8">
        <f>SalesDataTable[[#This Row],[Units Sold]]*SalesDataTable[[#This Row],[Unit Price]]</f>
        <v>143.16999999999999</v>
      </c>
      <c r="P2055" s="9">
        <v>0.05</v>
      </c>
      <c r="Q2055" s="21">
        <f>SalesDataTable[[#This Row],[Units Sold]]*SalesDataTable[[#This Row],[Unit Price]]*SalesDataTable[[#This Row],[Discount %]]</f>
        <v>7.1585000000000001</v>
      </c>
      <c r="R2055" s="8">
        <v>81.290000000000006</v>
      </c>
      <c r="S2055" s="8">
        <f t="shared" si="128"/>
        <v>136.01149999999998</v>
      </c>
      <c r="T2055" s="8">
        <f t="shared" si="129"/>
        <v>81.290000000000006</v>
      </c>
      <c r="U2055" s="8">
        <f t="shared" si="130"/>
        <v>54.721499999999978</v>
      </c>
      <c r="V2055" s="10">
        <f t="shared" si="131"/>
        <v>0.40232995004098904</v>
      </c>
    </row>
    <row r="2056" spans="1:22" ht="15.6" x14ac:dyDescent="0.3">
      <c r="A2056" s="3">
        <v>4705</v>
      </c>
      <c r="B2056" s="4">
        <v>46300</v>
      </c>
      <c r="C2056" s="5">
        <f>YEAR(SalesDataTable[[#This Row],[Order Date]])</f>
        <v>2026</v>
      </c>
      <c r="D2056" s="6" t="str">
        <f>"Q"&amp;ROUNDUP(MONTH(SalesDataTable[[#This Row],[Order Date]])/3,0)</f>
        <v>Q4</v>
      </c>
      <c r="E2056" s="5">
        <f>MONTH(SalesDataTable[[#This Row],[Order Date]])</f>
        <v>10</v>
      </c>
      <c r="F2056" s="6" t="str">
        <f>TEXT(SalesDataTable[[#This Row],[Order Date]],"MMM")</f>
        <v>Oct</v>
      </c>
      <c r="G2056" s="5" t="s">
        <v>20</v>
      </c>
      <c r="H2056" s="5" t="s">
        <v>21</v>
      </c>
      <c r="I2056" s="5" t="s">
        <v>39</v>
      </c>
      <c r="J2056" s="5" t="s">
        <v>23</v>
      </c>
      <c r="K2056" s="5" t="s">
        <v>43</v>
      </c>
      <c r="L2056" s="5" t="s">
        <v>71</v>
      </c>
      <c r="M2056" s="7">
        <v>1</v>
      </c>
      <c r="N2056" s="8">
        <v>125.88</v>
      </c>
      <c r="O2056" s="8">
        <f>SalesDataTable[[#This Row],[Units Sold]]*SalesDataTable[[#This Row],[Unit Price]]</f>
        <v>125.88</v>
      </c>
      <c r="P2056" s="9">
        <v>0</v>
      </c>
      <c r="Q2056" s="21">
        <f>SalesDataTable[[#This Row],[Units Sold]]*SalesDataTable[[#This Row],[Unit Price]]*SalesDataTable[[#This Row],[Discount %]]</f>
        <v>0</v>
      </c>
      <c r="R2056" s="8">
        <v>62.46</v>
      </c>
      <c r="S2056" s="8">
        <f t="shared" si="128"/>
        <v>125.88</v>
      </c>
      <c r="T2056" s="8">
        <f t="shared" si="129"/>
        <v>62.46</v>
      </c>
      <c r="U2056" s="8">
        <f t="shared" si="130"/>
        <v>63.419999999999995</v>
      </c>
      <c r="V2056" s="10">
        <f t="shared" si="131"/>
        <v>0.50381315538608196</v>
      </c>
    </row>
    <row r="2057" spans="1:22" ht="15.6" x14ac:dyDescent="0.3">
      <c r="A2057" s="3">
        <v>1094</v>
      </c>
      <c r="B2057" s="4">
        <v>46301</v>
      </c>
      <c r="C2057" s="5">
        <f>YEAR(SalesDataTable[[#This Row],[Order Date]])</f>
        <v>2026</v>
      </c>
      <c r="D2057" s="6" t="str">
        <f>"Q"&amp;ROUNDUP(MONTH(SalesDataTable[[#This Row],[Order Date]])/3,0)</f>
        <v>Q4</v>
      </c>
      <c r="E2057" s="5">
        <f>MONTH(SalesDataTable[[#This Row],[Order Date]])</f>
        <v>10</v>
      </c>
      <c r="F2057" s="6" t="str">
        <f>TEXT(SalesDataTable[[#This Row],[Order Date]],"MMM")</f>
        <v>Oct</v>
      </c>
      <c r="G2057" s="5" t="s">
        <v>40</v>
      </c>
      <c r="H2057" s="5" t="s">
        <v>41</v>
      </c>
      <c r="I2057" s="5" t="s">
        <v>22</v>
      </c>
      <c r="J2057" s="5" t="s">
        <v>33</v>
      </c>
      <c r="K2057" s="5" t="s">
        <v>54</v>
      </c>
      <c r="L2057" s="5" t="s">
        <v>58</v>
      </c>
      <c r="M2057" s="7">
        <v>2</v>
      </c>
      <c r="N2057" s="8">
        <v>121.81</v>
      </c>
      <c r="O2057" s="8">
        <f>SalesDataTable[[#This Row],[Units Sold]]*SalesDataTable[[#This Row],[Unit Price]]</f>
        <v>243.62</v>
      </c>
      <c r="P2057" s="9">
        <v>0.05</v>
      </c>
      <c r="Q2057" s="21">
        <f>SalesDataTable[[#This Row],[Units Sold]]*SalesDataTable[[#This Row],[Unit Price]]*SalesDataTable[[#This Row],[Discount %]]</f>
        <v>12.181000000000001</v>
      </c>
      <c r="R2057" s="8">
        <v>67.72</v>
      </c>
      <c r="S2057" s="8">
        <f t="shared" si="128"/>
        <v>231.43899999999999</v>
      </c>
      <c r="T2057" s="8">
        <f t="shared" si="129"/>
        <v>135.44</v>
      </c>
      <c r="U2057" s="8">
        <f t="shared" si="130"/>
        <v>95.998999999999995</v>
      </c>
      <c r="V2057" s="10">
        <f t="shared" si="131"/>
        <v>0.41479180259161158</v>
      </c>
    </row>
    <row r="2058" spans="1:22" ht="15.6" x14ac:dyDescent="0.3">
      <c r="A2058" s="3">
        <v>3926</v>
      </c>
      <c r="B2058" s="4">
        <v>46301</v>
      </c>
      <c r="C2058" s="5">
        <f>YEAR(SalesDataTable[[#This Row],[Order Date]])</f>
        <v>2026</v>
      </c>
      <c r="D2058" s="6" t="str">
        <f>"Q"&amp;ROUNDUP(MONTH(SalesDataTable[[#This Row],[Order Date]])/3,0)</f>
        <v>Q4</v>
      </c>
      <c r="E2058" s="5">
        <f>MONTH(SalesDataTable[[#This Row],[Order Date]])</f>
        <v>10</v>
      </c>
      <c r="F2058" s="6" t="str">
        <f>TEXT(SalesDataTable[[#This Row],[Order Date]],"MMM")</f>
        <v>Oct</v>
      </c>
      <c r="G2058" s="5" t="s">
        <v>31</v>
      </c>
      <c r="H2058" s="5" t="s">
        <v>45</v>
      </c>
      <c r="I2058" s="5" t="s">
        <v>22</v>
      </c>
      <c r="J2058" s="5" t="s">
        <v>36</v>
      </c>
      <c r="K2058" s="5" t="s">
        <v>29</v>
      </c>
      <c r="L2058" s="5" t="s">
        <v>57</v>
      </c>
      <c r="M2058" s="7">
        <v>6</v>
      </c>
      <c r="N2058" s="8">
        <v>154.93</v>
      </c>
      <c r="O2058" s="8">
        <f>SalesDataTable[[#This Row],[Units Sold]]*SalesDataTable[[#This Row],[Unit Price]]</f>
        <v>929.58</v>
      </c>
      <c r="P2058" s="9">
        <v>0.05</v>
      </c>
      <c r="Q2058" s="21">
        <f>SalesDataTable[[#This Row],[Units Sold]]*SalesDataTable[[#This Row],[Unit Price]]*SalesDataTable[[#This Row],[Discount %]]</f>
        <v>46.479000000000006</v>
      </c>
      <c r="R2058" s="8">
        <v>79.430000000000007</v>
      </c>
      <c r="S2058" s="8">
        <f t="shared" si="128"/>
        <v>883.101</v>
      </c>
      <c r="T2058" s="8">
        <f t="shared" si="129"/>
        <v>476.58000000000004</v>
      </c>
      <c r="U2058" s="8">
        <f t="shared" si="130"/>
        <v>406.52099999999996</v>
      </c>
      <c r="V2058" s="10">
        <f t="shared" si="131"/>
        <v>0.46033352923391546</v>
      </c>
    </row>
    <row r="2059" spans="1:22" ht="15.6" x14ac:dyDescent="0.3">
      <c r="A2059" s="3">
        <v>524</v>
      </c>
      <c r="B2059" s="4">
        <v>46302</v>
      </c>
      <c r="C2059" s="5">
        <f>YEAR(SalesDataTable[[#This Row],[Order Date]])</f>
        <v>2026</v>
      </c>
      <c r="D2059" s="6" t="str">
        <f>"Q"&amp;ROUNDUP(MONTH(SalesDataTable[[#This Row],[Order Date]])/3,0)</f>
        <v>Q4</v>
      </c>
      <c r="E2059" s="5">
        <f>MONTH(SalesDataTable[[#This Row],[Order Date]])</f>
        <v>10</v>
      </c>
      <c r="F2059" s="6" t="str">
        <f>TEXT(SalesDataTable[[#This Row],[Order Date]],"MMM")</f>
        <v>Oct</v>
      </c>
      <c r="G2059" s="5" t="s">
        <v>40</v>
      </c>
      <c r="H2059" s="5" t="s">
        <v>53</v>
      </c>
      <c r="I2059" s="5" t="s">
        <v>39</v>
      </c>
      <c r="J2059" s="5" t="s">
        <v>33</v>
      </c>
      <c r="K2059" s="5" t="s">
        <v>24</v>
      </c>
      <c r="L2059" s="5" t="s">
        <v>50</v>
      </c>
      <c r="M2059" s="7">
        <v>2</v>
      </c>
      <c r="N2059" s="8">
        <v>101.1</v>
      </c>
      <c r="O2059" s="8">
        <f>SalesDataTable[[#This Row],[Units Sold]]*SalesDataTable[[#This Row],[Unit Price]]</f>
        <v>202.2</v>
      </c>
      <c r="P2059" s="9">
        <v>0.15</v>
      </c>
      <c r="Q2059" s="21">
        <f>SalesDataTable[[#This Row],[Units Sold]]*SalesDataTable[[#This Row],[Unit Price]]*SalesDataTable[[#This Row],[Discount %]]</f>
        <v>30.33</v>
      </c>
      <c r="R2059" s="8">
        <v>51.61</v>
      </c>
      <c r="S2059" s="8">
        <f t="shared" si="128"/>
        <v>171.86999999999998</v>
      </c>
      <c r="T2059" s="8">
        <f t="shared" si="129"/>
        <v>103.22</v>
      </c>
      <c r="U2059" s="8">
        <f t="shared" si="130"/>
        <v>68.649999999999977</v>
      </c>
      <c r="V2059" s="10">
        <f t="shared" si="131"/>
        <v>0.39942980159422814</v>
      </c>
    </row>
    <row r="2060" spans="1:22" ht="15.6" x14ac:dyDescent="0.3">
      <c r="A2060" s="3">
        <v>2277</v>
      </c>
      <c r="B2060" s="4">
        <v>46302</v>
      </c>
      <c r="C2060" s="5">
        <f>YEAR(SalesDataTable[[#This Row],[Order Date]])</f>
        <v>2026</v>
      </c>
      <c r="D2060" s="6" t="str">
        <f>"Q"&amp;ROUNDUP(MONTH(SalesDataTable[[#This Row],[Order Date]])/3,0)</f>
        <v>Q4</v>
      </c>
      <c r="E2060" s="5">
        <f>MONTH(SalesDataTable[[#This Row],[Order Date]])</f>
        <v>10</v>
      </c>
      <c r="F2060" s="6" t="str">
        <f>TEXT(SalesDataTable[[#This Row],[Order Date]],"MMM")</f>
        <v>Oct</v>
      </c>
      <c r="G2060" s="5" t="s">
        <v>20</v>
      </c>
      <c r="H2060" s="5" t="s">
        <v>21</v>
      </c>
      <c r="I2060" s="5" t="s">
        <v>22</v>
      </c>
      <c r="J2060" s="5" t="s">
        <v>33</v>
      </c>
      <c r="K2060" s="5" t="s">
        <v>24</v>
      </c>
      <c r="L2060" s="5" t="s">
        <v>50</v>
      </c>
      <c r="M2060" s="7">
        <v>2</v>
      </c>
      <c r="N2060" s="8">
        <v>105</v>
      </c>
      <c r="O2060" s="8">
        <f>SalesDataTable[[#This Row],[Units Sold]]*SalesDataTable[[#This Row],[Unit Price]]</f>
        <v>210</v>
      </c>
      <c r="P2060" s="9">
        <v>0</v>
      </c>
      <c r="Q2060" s="21">
        <f>SalesDataTable[[#This Row],[Units Sold]]*SalesDataTable[[#This Row],[Unit Price]]*SalesDataTable[[#This Row],[Discount %]]</f>
        <v>0</v>
      </c>
      <c r="R2060" s="8">
        <v>50.3</v>
      </c>
      <c r="S2060" s="8">
        <f t="shared" si="128"/>
        <v>210</v>
      </c>
      <c r="T2060" s="8">
        <f t="shared" si="129"/>
        <v>100.6</v>
      </c>
      <c r="U2060" s="8">
        <f t="shared" si="130"/>
        <v>109.4</v>
      </c>
      <c r="V2060" s="10">
        <f t="shared" si="131"/>
        <v>0.52095238095238094</v>
      </c>
    </row>
    <row r="2061" spans="1:22" ht="15.6" x14ac:dyDescent="0.3">
      <c r="A2061" s="3">
        <v>2442</v>
      </c>
      <c r="B2061" s="4">
        <v>46302</v>
      </c>
      <c r="C2061" s="5">
        <f>YEAR(SalesDataTable[[#This Row],[Order Date]])</f>
        <v>2026</v>
      </c>
      <c r="D2061" s="6" t="str">
        <f>"Q"&amp;ROUNDUP(MONTH(SalesDataTable[[#This Row],[Order Date]])/3,0)</f>
        <v>Q4</v>
      </c>
      <c r="E2061" s="5">
        <f>MONTH(SalesDataTable[[#This Row],[Order Date]])</f>
        <v>10</v>
      </c>
      <c r="F2061" s="6" t="str">
        <f>TEXT(SalesDataTable[[#This Row],[Order Date]],"MMM")</f>
        <v>Oct</v>
      </c>
      <c r="G2061" s="5" t="s">
        <v>31</v>
      </c>
      <c r="H2061" s="5" t="s">
        <v>32</v>
      </c>
      <c r="I2061" s="5" t="s">
        <v>28</v>
      </c>
      <c r="J2061" s="5" t="s">
        <v>36</v>
      </c>
      <c r="K2061" s="5" t="s">
        <v>29</v>
      </c>
      <c r="L2061" s="5" t="s">
        <v>57</v>
      </c>
      <c r="M2061" s="7">
        <v>4</v>
      </c>
      <c r="N2061" s="8">
        <v>157.12</v>
      </c>
      <c r="O2061" s="8">
        <f>SalesDataTable[[#This Row],[Units Sold]]*SalesDataTable[[#This Row],[Unit Price]]</f>
        <v>628.48</v>
      </c>
      <c r="P2061" s="9">
        <v>0.15</v>
      </c>
      <c r="Q2061" s="21">
        <f>SalesDataTable[[#This Row],[Units Sold]]*SalesDataTable[[#This Row],[Unit Price]]*SalesDataTable[[#This Row],[Discount %]]</f>
        <v>94.272000000000006</v>
      </c>
      <c r="R2061" s="8">
        <v>77.98</v>
      </c>
      <c r="S2061" s="8">
        <f t="shared" si="128"/>
        <v>534.20799999999997</v>
      </c>
      <c r="T2061" s="8">
        <f t="shared" si="129"/>
        <v>311.92</v>
      </c>
      <c r="U2061" s="8">
        <f t="shared" si="130"/>
        <v>222.28799999999995</v>
      </c>
      <c r="V2061" s="10">
        <f t="shared" si="131"/>
        <v>0.41610758356295668</v>
      </c>
    </row>
    <row r="2062" spans="1:22" ht="15.6" x14ac:dyDescent="0.3">
      <c r="A2062" s="3">
        <v>2809</v>
      </c>
      <c r="B2062" s="4">
        <v>46302</v>
      </c>
      <c r="C2062" s="5">
        <f>YEAR(SalesDataTable[[#This Row],[Order Date]])</f>
        <v>2026</v>
      </c>
      <c r="D2062" s="6" t="str">
        <f>"Q"&amp;ROUNDUP(MONTH(SalesDataTable[[#This Row],[Order Date]])/3,0)</f>
        <v>Q4</v>
      </c>
      <c r="E2062" s="5">
        <f>MONTH(SalesDataTable[[#This Row],[Order Date]])</f>
        <v>10</v>
      </c>
      <c r="F2062" s="6" t="str">
        <f>TEXT(SalesDataTable[[#This Row],[Order Date]],"MMM")</f>
        <v>Oct</v>
      </c>
      <c r="G2062" s="5" t="s">
        <v>40</v>
      </c>
      <c r="H2062" s="5" t="s">
        <v>53</v>
      </c>
      <c r="I2062" s="5" t="s">
        <v>22</v>
      </c>
      <c r="J2062" s="5" t="s">
        <v>23</v>
      </c>
      <c r="K2062" s="5" t="s">
        <v>29</v>
      </c>
      <c r="L2062" s="5" t="s">
        <v>66</v>
      </c>
      <c r="M2062" s="7">
        <v>3</v>
      </c>
      <c r="N2062" s="8">
        <v>70.239999999999995</v>
      </c>
      <c r="O2062" s="8">
        <f>SalesDataTable[[#This Row],[Units Sold]]*SalesDataTable[[#This Row],[Unit Price]]</f>
        <v>210.71999999999997</v>
      </c>
      <c r="P2062" s="9">
        <v>0.05</v>
      </c>
      <c r="Q2062" s="21">
        <f>SalesDataTable[[#This Row],[Units Sold]]*SalesDataTable[[#This Row],[Unit Price]]*SalesDataTable[[#This Row],[Discount %]]</f>
        <v>10.536</v>
      </c>
      <c r="R2062" s="8">
        <v>31.96</v>
      </c>
      <c r="S2062" s="8">
        <f t="shared" si="128"/>
        <v>200.18399999999997</v>
      </c>
      <c r="T2062" s="8">
        <f t="shared" si="129"/>
        <v>95.88</v>
      </c>
      <c r="U2062" s="8">
        <f t="shared" si="130"/>
        <v>104.30399999999997</v>
      </c>
      <c r="V2062" s="10">
        <f t="shared" si="131"/>
        <v>0.5210406426087999</v>
      </c>
    </row>
    <row r="2063" spans="1:22" ht="15.6" x14ac:dyDescent="0.3">
      <c r="A2063" s="3">
        <v>2946</v>
      </c>
      <c r="B2063" s="4">
        <v>46302</v>
      </c>
      <c r="C2063" s="5">
        <f>YEAR(SalesDataTable[[#This Row],[Order Date]])</f>
        <v>2026</v>
      </c>
      <c r="D2063" s="6" t="str">
        <f>"Q"&amp;ROUNDUP(MONTH(SalesDataTable[[#This Row],[Order Date]])/3,0)</f>
        <v>Q4</v>
      </c>
      <c r="E2063" s="5">
        <f>MONTH(SalesDataTable[[#This Row],[Order Date]])</f>
        <v>10</v>
      </c>
      <c r="F2063" s="6" t="str">
        <f>TEXT(SalesDataTable[[#This Row],[Order Date]],"MMM")</f>
        <v>Oct</v>
      </c>
      <c r="G2063" s="5" t="s">
        <v>31</v>
      </c>
      <c r="H2063" s="5" t="s">
        <v>72</v>
      </c>
      <c r="I2063" s="5" t="s">
        <v>22</v>
      </c>
      <c r="J2063" s="5" t="s">
        <v>23</v>
      </c>
      <c r="K2063" s="5" t="s">
        <v>24</v>
      </c>
      <c r="L2063" s="5" t="s">
        <v>50</v>
      </c>
      <c r="M2063" s="7">
        <v>1</v>
      </c>
      <c r="N2063" s="8">
        <v>103.48</v>
      </c>
      <c r="O2063" s="8">
        <f>SalesDataTable[[#This Row],[Units Sold]]*SalesDataTable[[#This Row],[Unit Price]]</f>
        <v>103.48</v>
      </c>
      <c r="P2063" s="9">
        <v>0.1</v>
      </c>
      <c r="Q2063" s="21">
        <f>SalesDataTable[[#This Row],[Units Sold]]*SalesDataTable[[#This Row],[Unit Price]]*SalesDataTable[[#This Row],[Discount %]]</f>
        <v>10.348000000000001</v>
      </c>
      <c r="R2063" s="8">
        <v>51.33</v>
      </c>
      <c r="S2063" s="8">
        <f t="shared" si="128"/>
        <v>93.132000000000005</v>
      </c>
      <c r="T2063" s="8">
        <f t="shared" si="129"/>
        <v>51.33</v>
      </c>
      <c r="U2063" s="8">
        <f t="shared" si="130"/>
        <v>41.802000000000007</v>
      </c>
      <c r="V2063" s="10">
        <f t="shared" si="131"/>
        <v>0.4488467980930293</v>
      </c>
    </row>
    <row r="2064" spans="1:22" ht="15.6" x14ac:dyDescent="0.3">
      <c r="A2064" s="3">
        <v>4147</v>
      </c>
      <c r="B2064" s="4">
        <v>46302</v>
      </c>
      <c r="C2064" s="5">
        <f>YEAR(SalesDataTable[[#This Row],[Order Date]])</f>
        <v>2026</v>
      </c>
      <c r="D2064" s="6" t="str">
        <f>"Q"&amp;ROUNDUP(MONTH(SalesDataTable[[#This Row],[Order Date]])/3,0)</f>
        <v>Q4</v>
      </c>
      <c r="E2064" s="5">
        <f>MONTH(SalesDataTable[[#This Row],[Order Date]])</f>
        <v>10</v>
      </c>
      <c r="F2064" s="6" t="str">
        <f>TEXT(SalesDataTable[[#This Row],[Order Date]],"MMM")</f>
        <v>Oct</v>
      </c>
      <c r="G2064" s="5" t="s">
        <v>26</v>
      </c>
      <c r="H2064" s="5" t="s">
        <v>63</v>
      </c>
      <c r="I2064" s="5" t="s">
        <v>39</v>
      </c>
      <c r="J2064" s="5" t="s">
        <v>23</v>
      </c>
      <c r="K2064" s="5" t="s">
        <v>24</v>
      </c>
      <c r="L2064" s="5" t="s">
        <v>46</v>
      </c>
      <c r="M2064" s="7">
        <v>3</v>
      </c>
      <c r="N2064" s="8">
        <v>40.770000000000003</v>
      </c>
      <c r="O2064" s="8">
        <f>SalesDataTable[[#This Row],[Units Sold]]*SalesDataTable[[#This Row],[Unit Price]]</f>
        <v>122.31</v>
      </c>
      <c r="P2064" s="9">
        <v>0.05</v>
      </c>
      <c r="Q2064" s="21">
        <f>SalesDataTable[[#This Row],[Units Sold]]*SalesDataTable[[#This Row],[Unit Price]]*SalesDataTable[[#This Row],[Discount %]]</f>
        <v>6.1155000000000008</v>
      </c>
      <c r="R2064" s="8">
        <v>16.68</v>
      </c>
      <c r="S2064" s="8">
        <f t="shared" si="128"/>
        <v>116.19449999999999</v>
      </c>
      <c r="T2064" s="8">
        <f t="shared" si="129"/>
        <v>50.04</v>
      </c>
      <c r="U2064" s="8">
        <f t="shared" si="130"/>
        <v>66.154499999999985</v>
      </c>
      <c r="V2064" s="10">
        <f t="shared" si="131"/>
        <v>0.56934278300608021</v>
      </c>
    </row>
    <row r="2065" spans="1:22" ht="15.6" x14ac:dyDescent="0.3">
      <c r="A2065" s="3">
        <v>4164</v>
      </c>
      <c r="B2065" s="4">
        <v>46302</v>
      </c>
      <c r="C2065" s="5">
        <f>YEAR(SalesDataTable[[#This Row],[Order Date]])</f>
        <v>2026</v>
      </c>
      <c r="D2065" s="6" t="str">
        <f>"Q"&amp;ROUNDUP(MONTH(SalesDataTable[[#This Row],[Order Date]])/3,0)</f>
        <v>Q4</v>
      </c>
      <c r="E2065" s="5">
        <f>MONTH(SalesDataTable[[#This Row],[Order Date]])</f>
        <v>10</v>
      </c>
      <c r="F2065" s="6" t="str">
        <f>TEXT(SalesDataTable[[#This Row],[Order Date]],"MMM")</f>
        <v>Oct</v>
      </c>
      <c r="G2065" s="5" t="s">
        <v>20</v>
      </c>
      <c r="H2065" s="5" t="s">
        <v>56</v>
      </c>
      <c r="I2065" s="5" t="s">
        <v>39</v>
      </c>
      <c r="J2065" s="5" t="s">
        <v>33</v>
      </c>
      <c r="K2065" s="5" t="s">
        <v>29</v>
      </c>
      <c r="L2065" s="5" t="s">
        <v>37</v>
      </c>
      <c r="M2065" s="7">
        <v>2</v>
      </c>
      <c r="N2065" s="8">
        <v>143.41999999999999</v>
      </c>
      <c r="O2065" s="8">
        <f>SalesDataTable[[#This Row],[Units Sold]]*SalesDataTable[[#This Row],[Unit Price]]</f>
        <v>286.83999999999997</v>
      </c>
      <c r="P2065" s="9">
        <v>0</v>
      </c>
      <c r="Q2065" s="21">
        <f>SalesDataTable[[#This Row],[Units Sold]]*SalesDataTable[[#This Row],[Unit Price]]*SalesDataTable[[#This Row],[Discount %]]</f>
        <v>0</v>
      </c>
      <c r="R2065" s="8">
        <v>81.44</v>
      </c>
      <c r="S2065" s="8">
        <f t="shared" si="128"/>
        <v>286.83999999999997</v>
      </c>
      <c r="T2065" s="8">
        <f t="shared" si="129"/>
        <v>162.88</v>
      </c>
      <c r="U2065" s="8">
        <f t="shared" si="130"/>
        <v>123.95999999999998</v>
      </c>
      <c r="V2065" s="10">
        <f t="shared" si="131"/>
        <v>0.43215730023706594</v>
      </c>
    </row>
    <row r="2066" spans="1:22" ht="15.6" x14ac:dyDescent="0.3">
      <c r="A2066" s="3">
        <v>4275</v>
      </c>
      <c r="B2066" s="4">
        <v>46302</v>
      </c>
      <c r="C2066" s="5">
        <f>YEAR(SalesDataTable[[#This Row],[Order Date]])</f>
        <v>2026</v>
      </c>
      <c r="D2066" s="6" t="str">
        <f>"Q"&amp;ROUNDUP(MONTH(SalesDataTable[[#This Row],[Order Date]])/3,0)</f>
        <v>Q4</v>
      </c>
      <c r="E2066" s="5">
        <f>MONTH(SalesDataTable[[#This Row],[Order Date]])</f>
        <v>10</v>
      </c>
      <c r="F2066" s="6" t="str">
        <f>TEXT(SalesDataTable[[#This Row],[Order Date]],"MMM")</f>
        <v>Oct</v>
      </c>
      <c r="G2066" s="5" t="s">
        <v>40</v>
      </c>
      <c r="H2066" s="5" t="s">
        <v>51</v>
      </c>
      <c r="I2066" s="5" t="s">
        <v>48</v>
      </c>
      <c r="J2066" s="5" t="s">
        <v>23</v>
      </c>
      <c r="K2066" s="5" t="s">
        <v>24</v>
      </c>
      <c r="L2066" s="5" t="s">
        <v>42</v>
      </c>
      <c r="M2066" s="7">
        <v>1</v>
      </c>
      <c r="N2066" s="8">
        <v>49.56</v>
      </c>
      <c r="O2066" s="8">
        <f>SalesDataTable[[#This Row],[Units Sold]]*SalesDataTable[[#This Row],[Unit Price]]</f>
        <v>49.56</v>
      </c>
      <c r="P2066" s="9">
        <v>0.05</v>
      </c>
      <c r="Q2066" s="21">
        <f>SalesDataTable[[#This Row],[Units Sold]]*SalesDataTable[[#This Row],[Unit Price]]*SalesDataTable[[#This Row],[Discount %]]</f>
        <v>2.4780000000000002</v>
      </c>
      <c r="R2066" s="8">
        <v>22.88</v>
      </c>
      <c r="S2066" s="8">
        <f t="shared" si="128"/>
        <v>47.082000000000001</v>
      </c>
      <c r="T2066" s="8">
        <f t="shared" si="129"/>
        <v>22.88</v>
      </c>
      <c r="U2066" s="8">
        <f t="shared" si="130"/>
        <v>24.202000000000002</v>
      </c>
      <c r="V2066" s="10">
        <f t="shared" si="131"/>
        <v>0.51403933562720361</v>
      </c>
    </row>
    <row r="2067" spans="1:22" ht="15.6" x14ac:dyDescent="0.3">
      <c r="A2067" s="3">
        <v>5062</v>
      </c>
      <c r="B2067" s="4">
        <v>46302</v>
      </c>
      <c r="C2067" s="5">
        <f>YEAR(SalesDataTable[[#This Row],[Order Date]])</f>
        <v>2026</v>
      </c>
      <c r="D2067" s="6" t="str">
        <f>"Q"&amp;ROUNDUP(MONTH(SalesDataTable[[#This Row],[Order Date]])/3,0)</f>
        <v>Q4</v>
      </c>
      <c r="E2067" s="5">
        <f>MONTH(SalesDataTable[[#This Row],[Order Date]])</f>
        <v>10</v>
      </c>
      <c r="F2067" s="6" t="str">
        <f>TEXT(SalesDataTable[[#This Row],[Order Date]],"MMM")</f>
        <v>Oct</v>
      </c>
      <c r="G2067" s="5" t="s">
        <v>26</v>
      </c>
      <c r="H2067" s="5" t="s">
        <v>63</v>
      </c>
      <c r="I2067" s="5" t="s">
        <v>22</v>
      </c>
      <c r="J2067" s="5" t="s">
        <v>23</v>
      </c>
      <c r="K2067" s="5" t="s">
        <v>34</v>
      </c>
      <c r="L2067" s="5" t="s">
        <v>64</v>
      </c>
      <c r="M2067" s="7">
        <v>4</v>
      </c>
      <c r="N2067" s="8">
        <v>131.05000000000001</v>
      </c>
      <c r="O2067" s="8">
        <f>SalesDataTable[[#This Row],[Units Sold]]*SalesDataTable[[#This Row],[Unit Price]]</f>
        <v>524.20000000000005</v>
      </c>
      <c r="P2067" s="9">
        <v>0</v>
      </c>
      <c r="Q2067" s="21">
        <f>SalesDataTable[[#This Row],[Units Sold]]*SalesDataTable[[#This Row],[Unit Price]]*SalesDataTable[[#This Row],[Discount %]]</f>
        <v>0</v>
      </c>
      <c r="R2067" s="8">
        <v>67.37</v>
      </c>
      <c r="S2067" s="8">
        <f t="shared" si="128"/>
        <v>524.20000000000005</v>
      </c>
      <c r="T2067" s="8">
        <f t="shared" si="129"/>
        <v>269.48</v>
      </c>
      <c r="U2067" s="8">
        <f t="shared" si="130"/>
        <v>254.72000000000003</v>
      </c>
      <c r="V2067" s="10">
        <f t="shared" si="131"/>
        <v>0.48592140404425793</v>
      </c>
    </row>
    <row r="2068" spans="1:22" ht="15.6" x14ac:dyDescent="0.3">
      <c r="A2068" s="3">
        <v>1126</v>
      </c>
      <c r="B2068" s="4">
        <v>46303</v>
      </c>
      <c r="C2068" s="5">
        <f>YEAR(SalesDataTable[[#This Row],[Order Date]])</f>
        <v>2026</v>
      </c>
      <c r="D2068" s="6" t="str">
        <f>"Q"&amp;ROUNDUP(MONTH(SalesDataTable[[#This Row],[Order Date]])/3,0)</f>
        <v>Q4</v>
      </c>
      <c r="E2068" s="5">
        <f>MONTH(SalesDataTable[[#This Row],[Order Date]])</f>
        <v>10</v>
      </c>
      <c r="F2068" s="6" t="str">
        <f>TEXT(SalesDataTable[[#This Row],[Order Date]],"MMM")</f>
        <v>Oct</v>
      </c>
      <c r="G2068" s="5" t="s">
        <v>20</v>
      </c>
      <c r="H2068" s="5" t="s">
        <v>56</v>
      </c>
      <c r="I2068" s="5" t="s">
        <v>22</v>
      </c>
      <c r="J2068" s="5" t="s">
        <v>36</v>
      </c>
      <c r="K2068" s="5" t="s">
        <v>24</v>
      </c>
      <c r="L2068" s="5" t="s">
        <v>42</v>
      </c>
      <c r="M2068" s="7">
        <v>1</v>
      </c>
      <c r="N2068" s="8">
        <v>51.35</v>
      </c>
      <c r="O2068" s="8">
        <f>SalesDataTable[[#This Row],[Units Sold]]*SalesDataTable[[#This Row],[Unit Price]]</f>
        <v>51.35</v>
      </c>
      <c r="P2068" s="9">
        <v>0</v>
      </c>
      <c r="Q2068" s="21">
        <f>SalesDataTable[[#This Row],[Units Sold]]*SalesDataTable[[#This Row],[Unit Price]]*SalesDataTable[[#This Row],[Discount %]]</f>
        <v>0</v>
      </c>
      <c r="R2068" s="8">
        <v>22.98</v>
      </c>
      <c r="S2068" s="8">
        <f t="shared" si="128"/>
        <v>51.35</v>
      </c>
      <c r="T2068" s="8">
        <f t="shared" si="129"/>
        <v>22.98</v>
      </c>
      <c r="U2068" s="8">
        <f t="shared" si="130"/>
        <v>28.37</v>
      </c>
      <c r="V2068" s="10">
        <f t="shared" si="131"/>
        <v>0.55248296007789677</v>
      </c>
    </row>
    <row r="2069" spans="1:22" ht="15.6" x14ac:dyDescent="0.3">
      <c r="A2069" s="3">
        <v>1865</v>
      </c>
      <c r="B2069" s="4">
        <v>46303</v>
      </c>
      <c r="C2069" s="5">
        <f>YEAR(SalesDataTable[[#This Row],[Order Date]])</f>
        <v>2026</v>
      </c>
      <c r="D2069" s="6" t="str">
        <f>"Q"&amp;ROUNDUP(MONTH(SalesDataTable[[#This Row],[Order Date]])/3,0)</f>
        <v>Q4</v>
      </c>
      <c r="E2069" s="5">
        <f>MONTH(SalesDataTable[[#This Row],[Order Date]])</f>
        <v>10</v>
      </c>
      <c r="F2069" s="6" t="str">
        <f>TEXT(SalesDataTable[[#This Row],[Order Date]],"MMM")</f>
        <v>Oct</v>
      </c>
      <c r="G2069" s="5" t="s">
        <v>40</v>
      </c>
      <c r="H2069" s="5" t="s">
        <v>53</v>
      </c>
      <c r="I2069" s="5" t="s">
        <v>22</v>
      </c>
      <c r="J2069" s="5" t="s">
        <v>23</v>
      </c>
      <c r="K2069" s="5" t="s">
        <v>54</v>
      </c>
      <c r="L2069" s="5" t="s">
        <v>55</v>
      </c>
      <c r="M2069" s="7">
        <v>1</v>
      </c>
      <c r="N2069" s="8">
        <v>39.659999999999997</v>
      </c>
      <c r="O2069" s="8">
        <f>SalesDataTable[[#This Row],[Units Sold]]*SalesDataTable[[#This Row],[Unit Price]]</f>
        <v>39.659999999999997</v>
      </c>
      <c r="P2069" s="9">
        <v>0</v>
      </c>
      <c r="Q2069" s="21">
        <f>SalesDataTable[[#This Row],[Units Sold]]*SalesDataTable[[#This Row],[Unit Price]]*SalesDataTable[[#This Row],[Discount %]]</f>
        <v>0</v>
      </c>
      <c r="R2069" s="8">
        <v>14.39</v>
      </c>
      <c r="S2069" s="8">
        <f t="shared" si="128"/>
        <v>39.659999999999997</v>
      </c>
      <c r="T2069" s="8">
        <f t="shared" si="129"/>
        <v>14.39</v>
      </c>
      <c r="U2069" s="8">
        <f t="shared" si="130"/>
        <v>25.269999999999996</v>
      </c>
      <c r="V2069" s="10">
        <f t="shared" si="131"/>
        <v>0.63716591023701463</v>
      </c>
    </row>
    <row r="2070" spans="1:22" ht="15.6" x14ac:dyDescent="0.3">
      <c r="A2070" s="3">
        <v>2471</v>
      </c>
      <c r="B2070" s="4">
        <v>46303</v>
      </c>
      <c r="C2070" s="5">
        <f>YEAR(SalesDataTable[[#This Row],[Order Date]])</f>
        <v>2026</v>
      </c>
      <c r="D2070" s="6" t="str">
        <f>"Q"&amp;ROUNDUP(MONTH(SalesDataTable[[#This Row],[Order Date]])/3,0)</f>
        <v>Q4</v>
      </c>
      <c r="E2070" s="5">
        <f>MONTH(SalesDataTable[[#This Row],[Order Date]])</f>
        <v>10</v>
      </c>
      <c r="F2070" s="6" t="str">
        <f>TEXT(SalesDataTable[[#This Row],[Order Date]],"MMM")</f>
        <v>Oct</v>
      </c>
      <c r="G2070" s="5" t="s">
        <v>40</v>
      </c>
      <c r="H2070" s="5" t="s">
        <v>67</v>
      </c>
      <c r="I2070" s="5" t="s">
        <v>39</v>
      </c>
      <c r="J2070" s="5" t="s">
        <v>33</v>
      </c>
      <c r="K2070" s="5" t="s">
        <v>54</v>
      </c>
      <c r="L2070" s="5" t="s">
        <v>55</v>
      </c>
      <c r="M2070" s="7">
        <v>1</v>
      </c>
      <c r="N2070" s="8">
        <v>39.79</v>
      </c>
      <c r="O2070" s="8">
        <f>SalesDataTable[[#This Row],[Units Sold]]*SalesDataTable[[#This Row],[Unit Price]]</f>
        <v>39.79</v>
      </c>
      <c r="P2070" s="9">
        <v>0</v>
      </c>
      <c r="Q2070" s="21">
        <f>SalesDataTable[[#This Row],[Units Sold]]*SalesDataTable[[#This Row],[Unit Price]]*SalesDataTable[[#This Row],[Discount %]]</f>
        <v>0</v>
      </c>
      <c r="R2070" s="8">
        <v>14.76</v>
      </c>
      <c r="S2070" s="8">
        <f t="shared" si="128"/>
        <v>39.79</v>
      </c>
      <c r="T2070" s="8">
        <f t="shared" si="129"/>
        <v>14.76</v>
      </c>
      <c r="U2070" s="8">
        <f t="shared" si="130"/>
        <v>25.03</v>
      </c>
      <c r="V2070" s="10">
        <f t="shared" si="131"/>
        <v>0.62905252576024129</v>
      </c>
    </row>
    <row r="2071" spans="1:22" ht="15.6" x14ac:dyDescent="0.3">
      <c r="A2071" s="3">
        <v>3208</v>
      </c>
      <c r="B2071" s="4">
        <v>46303</v>
      </c>
      <c r="C2071" s="5">
        <f>YEAR(SalesDataTable[[#This Row],[Order Date]])</f>
        <v>2026</v>
      </c>
      <c r="D2071" s="6" t="str">
        <f>"Q"&amp;ROUNDUP(MONTH(SalesDataTable[[#This Row],[Order Date]])/3,0)</f>
        <v>Q4</v>
      </c>
      <c r="E2071" s="5">
        <f>MONTH(SalesDataTable[[#This Row],[Order Date]])</f>
        <v>10</v>
      </c>
      <c r="F2071" s="6" t="str">
        <f>TEXT(SalesDataTable[[#This Row],[Order Date]],"MMM")</f>
        <v>Oct</v>
      </c>
      <c r="G2071" s="5" t="s">
        <v>31</v>
      </c>
      <c r="H2071" s="5" t="s">
        <v>59</v>
      </c>
      <c r="I2071" s="5" t="s">
        <v>28</v>
      </c>
      <c r="J2071" s="5" t="s">
        <v>33</v>
      </c>
      <c r="K2071" s="5" t="s">
        <v>24</v>
      </c>
      <c r="L2071" s="5" t="s">
        <v>46</v>
      </c>
      <c r="M2071" s="7">
        <v>6</v>
      </c>
      <c r="N2071" s="8">
        <v>41.27</v>
      </c>
      <c r="O2071" s="8">
        <f>SalesDataTable[[#This Row],[Units Sold]]*SalesDataTable[[#This Row],[Unit Price]]</f>
        <v>247.62</v>
      </c>
      <c r="P2071" s="9">
        <v>0.1</v>
      </c>
      <c r="Q2071" s="21">
        <f>SalesDataTable[[#This Row],[Units Sold]]*SalesDataTable[[#This Row],[Unit Price]]*SalesDataTable[[#This Row],[Discount %]]</f>
        <v>24.762</v>
      </c>
      <c r="R2071" s="8">
        <v>16.61</v>
      </c>
      <c r="S2071" s="8">
        <f t="shared" si="128"/>
        <v>222.858</v>
      </c>
      <c r="T2071" s="8">
        <f t="shared" si="129"/>
        <v>99.66</v>
      </c>
      <c r="U2071" s="8">
        <f t="shared" si="130"/>
        <v>123.19800000000001</v>
      </c>
      <c r="V2071" s="10">
        <f t="shared" si="131"/>
        <v>0.55280941227149127</v>
      </c>
    </row>
    <row r="2072" spans="1:22" ht="15.6" x14ac:dyDescent="0.3">
      <c r="A2072" s="3">
        <v>4285</v>
      </c>
      <c r="B2072" s="4">
        <v>46303</v>
      </c>
      <c r="C2072" s="5">
        <f>YEAR(SalesDataTable[[#This Row],[Order Date]])</f>
        <v>2026</v>
      </c>
      <c r="D2072" s="6" t="str">
        <f>"Q"&amp;ROUNDUP(MONTH(SalesDataTable[[#This Row],[Order Date]])/3,0)</f>
        <v>Q4</v>
      </c>
      <c r="E2072" s="5">
        <f>MONTH(SalesDataTable[[#This Row],[Order Date]])</f>
        <v>10</v>
      </c>
      <c r="F2072" s="6" t="str">
        <f>TEXT(SalesDataTable[[#This Row],[Order Date]],"MMM")</f>
        <v>Oct</v>
      </c>
      <c r="G2072" s="5" t="s">
        <v>40</v>
      </c>
      <c r="H2072" s="5" t="s">
        <v>41</v>
      </c>
      <c r="I2072" s="5" t="s">
        <v>22</v>
      </c>
      <c r="J2072" s="5" t="s">
        <v>23</v>
      </c>
      <c r="K2072" s="5" t="s">
        <v>29</v>
      </c>
      <c r="L2072" s="5" t="s">
        <v>30</v>
      </c>
      <c r="M2072" s="7">
        <v>1</v>
      </c>
      <c r="N2072" s="8">
        <v>93.39</v>
      </c>
      <c r="O2072" s="8">
        <f>SalesDataTable[[#This Row],[Units Sold]]*SalesDataTable[[#This Row],[Unit Price]]</f>
        <v>93.39</v>
      </c>
      <c r="P2072" s="9">
        <v>0</v>
      </c>
      <c r="Q2072" s="21">
        <f>SalesDataTable[[#This Row],[Units Sold]]*SalesDataTable[[#This Row],[Unit Price]]*SalesDataTable[[#This Row],[Discount %]]</f>
        <v>0</v>
      </c>
      <c r="R2072" s="8">
        <v>45.98</v>
      </c>
      <c r="S2072" s="8">
        <f t="shared" si="128"/>
        <v>93.39</v>
      </c>
      <c r="T2072" s="8">
        <f t="shared" si="129"/>
        <v>45.98</v>
      </c>
      <c r="U2072" s="8">
        <f t="shared" si="130"/>
        <v>47.410000000000004</v>
      </c>
      <c r="V2072" s="10">
        <f t="shared" si="131"/>
        <v>0.50765606595995294</v>
      </c>
    </row>
    <row r="2073" spans="1:22" ht="15.6" x14ac:dyDescent="0.3">
      <c r="A2073" s="3">
        <v>261</v>
      </c>
      <c r="B2073" s="4">
        <v>46304</v>
      </c>
      <c r="C2073" s="5">
        <f>YEAR(SalesDataTable[[#This Row],[Order Date]])</f>
        <v>2026</v>
      </c>
      <c r="D2073" s="6" t="str">
        <f>"Q"&amp;ROUNDUP(MONTH(SalesDataTable[[#This Row],[Order Date]])/3,0)</f>
        <v>Q4</v>
      </c>
      <c r="E2073" s="5">
        <f>MONTH(SalesDataTable[[#This Row],[Order Date]])</f>
        <v>10</v>
      </c>
      <c r="F2073" s="6" t="str">
        <f>TEXT(SalesDataTable[[#This Row],[Order Date]],"MMM")</f>
        <v>Oct</v>
      </c>
      <c r="G2073" s="5" t="s">
        <v>31</v>
      </c>
      <c r="H2073" s="5" t="s">
        <v>38</v>
      </c>
      <c r="I2073" s="5" t="s">
        <v>22</v>
      </c>
      <c r="J2073" s="5" t="s">
        <v>36</v>
      </c>
      <c r="K2073" s="5" t="s">
        <v>43</v>
      </c>
      <c r="L2073" s="5" t="s">
        <v>44</v>
      </c>
      <c r="M2073" s="7">
        <v>1</v>
      </c>
      <c r="N2073" s="8">
        <v>336.56</v>
      </c>
      <c r="O2073" s="8">
        <f>SalesDataTable[[#This Row],[Units Sold]]*SalesDataTable[[#This Row],[Unit Price]]</f>
        <v>336.56</v>
      </c>
      <c r="P2073" s="9">
        <v>0</v>
      </c>
      <c r="Q2073" s="21">
        <f>SalesDataTable[[#This Row],[Units Sold]]*SalesDataTable[[#This Row],[Unit Price]]*SalesDataTable[[#This Row],[Discount %]]</f>
        <v>0</v>
      </c>
      <c r="R2073" s="8">
        <v>189.74</v>
      </c>
      <c r="S2073" s="8">
        <f t="shared" si="128"/>
        <v>336.56</v>
      </c>
      <c r="T2073" s="8">
        <f t="shared" si="129"/>
        <v>189.74</v>
      </c>
      <c r="U2073" s="8">
        <f t="shared" si="130"/>
        <v>146.82</v>
      </c>
      <c r="V2073" s="10">
        <f t="shared" si="131"/>
        <v>0.43623722367482765</v>
      </c>
    </row>
    <row r="2074" spans="1:22" ht="15.6" x14ac:dyDescent="0.3">
      <c r="A2074" s="3">
        <v>291</v>
      </c>
      <c r="B2074" s="4">
        <v>46304</v>
      </c>
      <c r="C2074" s="5">
        <f>YEAR(SalesDataTable[[#This Row],[Order Date]])</f>
        <v>2026</v>
      </c>
      <c r="D2074" s="6" t="str">
        <f>"Q"&amp;ROUNDUP(MONTH(SalesDataTable[[#This Row],[Order Date]])/3,0)</f>
        <v>Q4</v>
      </c>
      <c r="E2074" s="5">
        <f>MONTH(SalesDataTable[[#This Row],[Order Date]])</f>
        <v>10</v>
      </c>
      <c r="F2074" s="6" t="str">
        <f>TEXT(SalesDataTable[[#This Row],[Order Date]],"MMM")</f>
        <v>Oct</v>
      </c>
      <c r="G2074" s="5" t="s">
        <v>31</v>
      </c>
      <c r="H2074" s="5" t="s">
        <v>32</v>
      </c>
      <c r="I2074" s="5" t="s">
        <v>22</v>
      </c>
      <c r="J2074" s="5" t="s">
        <v>33</v>
      </c>
      <c r="K2074" s="5" t="s">
        <v>34</v>
      </c>
      <c r="L2074" s="5" t="s">
        <v>64</v>
      </c>
      <c r="M2074" s="7">
        <v>2</v>
      </c>
      <c r="N2074" s="8">
        <v>132.47999999999999</v>
      </c>
      <c r="O2074" s="8">
        <f>SalesDataTable[[#This Row],[Units Sold]]*SalesDataTable[[#This Row],[Unit Price]]</f>
        <v>264.95999999999998</v>
      </c>
      <c r="P2074" s="9">
        <v>0.1</v>
      </c>
      <c r="Q2074" s="21">
        <f>SalesDataTable[[#This Row],[Units Sold]]*SalesDataTable[[#This Row],[Unit Price]]*SalesDataTable[[#This Row],[Discount %]]</f>
        <v>26.495999999999999</v>
      </c>
      <c r="R2074" s="8">
        <v>67.48</v>
      </c>
      <c r="S2074" s="8">
        <f t="shared" si="128"/>
        <v>238.464</v>
      </c>
      <c r="T2074" s="8">
        <f t="shared" si="129"/>
        <v>134.96</v>
      </c>
      <c r="U2074" s="8">
        <f t="shared" si="130"/>
        <v>103.50399999999999</v>
      </c>
      <c r="V2074" s="10">
        <f t="shared" si="131"/>
        <v>0.43404455179817497</v>
      </c>
    </row>
    <row r="2075" spans="1:22" ht="15.6" x14ac:dyDescent="0.3">
      <c r="A2075" s="3">
        <v>670</v>
      </c>
      <c r="B2075" s="4">
        <v>46304</v>
      </c>
      <c r="C2075" s="5">
        <f>YEAR(SalesDataTable[[#This Row],[Order Date]])</f>
        <v>2026</v>
      </c>
      <c r="D2075" s="6" t="str">
        <f>"Q"&amp;ROUNDUP(MONTH(SalesDataTable[[#This Row],[Order Date]])/3,0)</f>
        <v>Q4</v>
      </c>
      <c r="E2075" s="5">
        <f>MONTH(SalesDataTable[[#This Row],[Order Date]])</f>
        <v>10</v>
      </c>
      <c r="F2075" s="6" t="str">
        <f>TEXT(SalesDataTable[[#This Row],[Order Date]],"MMM")</f>
        <v>Oct</v>
      </c>
      <c r="G2075" s="5" t="s">
        <v>26</v>
      </c>
      <c r="H2075" s="5" t="s">
        <v>69</v>
      </c>
      <c r="I2075" s="5" t="s">
        <v>39</v>
      </c>
      <c r="J2075" s="5" t="s">
        <v>23</v>
      </c>
      <c r="K2075" s="5" t="s">
        <v>29</v>
      </c>
      <c r="L2075" s="5" t="s">
        <v>30</v>
      </c>
      <c r="M2075" s="7">
        <v>1</v>
      </c>
      <c r="N2075" s="8">
        <v>92.59</v>
      </c>
      <c r="O2075" s="8">
        <f>SalesDataTable[[#This Row],[Units Sold]]*SalesDataTable[[#This Row],[Unit Price]]</f>
        <v>92.59</v>
      </c>
      <c r="P2075" s="9">
        <v>0</v>
      </c>
      <c r="Q2075" s="21">
        <f>SalesDataTable[[#This Row],[Units Sold]]*SalesDataTable[[#This Row],[Unit Price]]*SalesDataTable[[#This Row],[Discount %]]</f>
        <v>0</v>
      </c>
      <c r="R2075" s="8">
        <v>44.46</v>
      </c>
      <c r="S2075" s="8">
        <f t="shared" si="128"/>
        <v>92.59</v>
      </c>
      <c r="T2075" s="8">
        <f t="shared" si="129"/>
        <v>44.46</v>
      </c>
      <c r="U2075" s="8">
        <f t="shared" si="130"/>
        <v>48.13</v>
      </c>
      <c r="V2075" s="10">
        <f t="shared" si="131"/>
        <v>0.51981855491953777</v>
      </c>
    </row>
    <row r="2076" spans="1:22" ht="15.6" x14ac:dyDescent="0.3">
      <c r="A2076" s="3">
        <v>1306</v>
      </c>
      <c r="B2076" s="4">
        <v>46304</v>
      </c>
      <c r="C2076" s="5">
        <f>YEAR(SalesDataTable[[#This Row],[Order Date]])</f>
        <v>2026</v>
      </c>
      <c r="D2076" s="6" t="str">
        <f>"Q"&amp;ROUNDUP(MONTH(SalesDataTable[[#This Row],[Order Date]])/3,0)</f>
        <v>Q4</v>
      </c>
      <c r="E2076" s="5">
        <f>MONTH(SalesDataTable[[#This Row],[Order Date]])</f>
        <v>10</v>
      </c>
      <c r="F2076" s="6" t="str">
        <f>TEXT(SalesDataTable[[#This Row],[Order Date]],"MMM")</f>
        <v>Oct</v>
      </c>
      <c r="G2076" s="5" t="s">
        <v>40</v>
      </c>
      <c r="H2076" s="5" t="s">
        <v>53</v>
      </c>
      <c r="I2076" s="5" t="s">
        <v>39</v>
      </c>
      <c r="J2076" s="5" t="s">
        <v>36</v>
      </c>
      <c r="K2076" s="5" t="s">
        <v>54</v>
      </c>
      <c r="L2076" s="5" t="s">
        <v>62</v>
      </c>
      <c r="M2076" s="7">
        <v>1</v>
      </c>
      <c r="N2076" s="8">
        <v>35.450000000000003</v>
      </c>
      <c r="O2076" s="8">
        <f>SalesDataTable[[#This Row],[Units Sold]]*SalesDataTable[[#This Row],[Unit Price]]</f>
        <v>35.450000000000003</v>
      </c>
      <c r="P2076" s="9">
        <v>0.05</v>
      </c>
      <c r="Q2076" s="21">
        <f>SalesDataTable[[#This Row],[Units Sold]]*SalesDataTable[[#This Row],[Unit Price]]*SalesDataTable[[#This Row],[Discount %]]</f>
        <v>1.7725000000000002</v>
      </c>
      <c r="R2076" s="8">
        <v>14.23</v>
      </c>
      <c r="S2076" s="8">
        <f t="shared" si="128"/>
        <v>33.677500000000002</v>
      </c>
      <c r="T2076" s="8">
        <f t="shared" si="129"/>
        <v>14.23</v>
      </c>
      <c r="U2076" s="8">
        <f t="shared" si="130"/>
        <v>19.447500000000002</v>
      </c>
      <c r="V2076" s="10">
        <f t="shared" si="131"/>
        <v>0.57746269764679681</v>
      </c>
    </row>
    <row r="2077" spans="1:22" ht="15.6" x14ac:dyDescent="0.3">
      <c r="A2077" s="3">
        <v>2400</v>
      </c>
      <c r="B2077" s="4">
        <v>46304</v>
      </c>
      <c r="C2077" s="5">
        <f>YEAR(SalesDataTable[[#This Row],[Order Date]])</f>
        <v>2026</v>
      </c>
      <c r="D2077" s="6" t="str">
        <f>"Q"&amp;ROUNDUP(MONTH(SalesDataTable[[#This Row],[Order Date]])/3,0)</f>
        <v>Q4</v>
      </c>
      <c r="E2077" s="5">
        <f>MONTH(SalesDataTable[[#This Row],[Order Date]])</f>
        <v>10</v>
      </c>
      <c r="F2077" s="6" t="str">
        <f>TEXT(SalesDataTable[[#This Row],[Order Date]],"MMM")</f>
        <v>Oct</v>
      </c>
      <c r="G2077" s="5" t="s">
        <v>31</v>
      </c>
      <c r="H2077" s="5" t="s">
        <v>32</v>
      </c>
      <c r="I2077" s="5" t="s">
        <v>22</v>
      </c>
      <c r="J2077" s="5" t="s">
        <v>33</v>
      </c>
      <c r="K2077" s="5" t="s">
        <v>29</v>
      </c>
      <c r="L2077" s="5" t="s">
        <v>30</v>
      </c>
      <c r="M2077" s="7">
        <v>2</v>
      </c>
      <c r="N2077" s="8">
        <v>93.83</v>
      </c>
      <c r="O2077" s="8">
        <f>SalesDataTable[[#This Row],[Units Sold]]*SalesDataTable[[#This Row],[Unit Price]]</f>
        <v>187.66</v>
      </c>
      <c r="P2077" s="9">
        <v>0.1</v>
      </c>
      <c r="Q2077" s="21">
        <f>SalesDataTable[[#This Row],[Units Sold]]*SalesDataTable[[#This Row],[Unit Price]]*SalesDataTable[[#This Row],[Discount %]]</f>
        <v>18.766000000000002</v>
      </c>
      <c r="R2077" s="8">
        <v>44.27</v>
      </c>
      <c r="S2077" s="8">
        <f t="shared" si="128"/>
        <v>168.89400000000001</v>
      </c>
      <c r="T2077" s="8">
        <f t="shared" si="129"/>
        <v>88.54</v>
      </c>
      <c r="U2077" s="8">
        <f t="shared" si="130"/>
        <v>80.353999999999999</v>
      </c>
      <c r="V2077" s="10">
        <f t="shared" si="131"/>
        <v>0.47576586498040191</v>
      </c>
    </row>
    <row r="2078" spans="1:22" ht="15.6" x14ac:dyDescent="0.3">
      <c r="A2078" s="3">
        <v>3816</v>
      </c>
      <c r="B2078" s="4">
        <v>46304</v>
      </c>
      <c r="C2078" s="5">
        <f>YEAR(SalesDataTable[[#This Row],[Order Date]])</f>
        <v>2026</v>
      </c>
      <c r="D2078" s="6" t="str">
        <f>"Q"&amp;ROUNDUP(MONTH(SalesDataTable[[#This Row],[Order Date]])/3,0)</f>
        <v>Q4</v>
      </c>
      <c r="E2078" s="5">
        <f>MONTH(SalesDataTable[[#This Row],[Order Date]])</f>
        <v>10</v>
      </c>
      <c r="F2078" s="6" t="str">
        <f>TEXT(SalesDataTable[[#This Row],[Order Date]],"MMM")</f>
        <v>Oct</v>
      </c>
      <c r="G2078" s="5" t="s">
        <v>26</v>
      </c>
      <c r="H2078" s="5" t="s">
        <v>63</v>
      </c>
      <c r="I2078" s="5" t="s">
        <v>22</v>
      </c>
      <c r="J2078" s="5" t="s">
        <v>33</v>
      </c>
      <c r="K2078" s="5" t="s">
        <v>54</v>
      </c>
      <c r="L2078" s="5" t="s">
        <v>62</v>
      </c>
      <c r="M2078" s="7">
        <v>1</v>
      </c>
      <c r="N2078" s="8">
        <v>36.32</v>
      </c>
      <c r="O2078" s="8">
        <f>SalesDataTable[[#This Row],[Units Sold]]*SalesDataTable[[#This Row],[Unit Price]]</f>
        <v>36.32</v>
      </c>
      <c r="P2078" s="9">
        <v>0</v>
      </c>
      <c r="Q2078" s="21">
        <f>SalesDataTable[[#This Row],[Units Sold]]*SalesDataTable[[#This Row],[Unit Price]]*SalesDataTable[[#This Row],[Discount %]]</f>
        <v>0</v>
      </c>
      <c r="R2078" s="8">
        <v>13.6</v>
      </c>
      <c r="S2078" s="8">
        <f t="shared" si="128"/>
        <v>36.32</v>
      </c>
      <c r="T2078" s="8">
        <f t="shared" si="129"/>
        <v>13.6</v>
      </c>
      <c r="U2078" s="8">
        <f t="shared" si="130"/>
        <v>22.72</v>
      </c>
      <c r="V2078" s="10">
        <f t="shared" si="131"/>
        <v>0.62555066079295152</v>
      </c>
    </row>
    <row r="2079" spans="1:22" ht="15.6" x14ac:dyDescent="0.3">
      <c r="A2079" s="3">
        <v>4038</v>
      </c>
      <c r="B2079" s="4">
        <v>46304</v>
      </c>
      <c r="C2079" s="5">
        <f>YEAR(SalesDataTable[[#This Row],[Order Date]])</f>
        <v>2026</v>
      </c>
      <c r="D2079" s="6" t="str">
        <f>"Q"&amp;ROUNDUP(MONTH(SalesDataTable[[#This Row],[Order Date]])/3,0)</f>
        <v>Q4</v>
      </c>
      <c r="E2079" s="5">
        <f>MONTH(SalesDataTable[[#This Row],[Order Date]])</f>
        <v>10</v>
      </c>
      <c r="F2079" s="6" t="str">
        <f>TEXT(SalesDataTable[[#This Row],[Order Date]],"MMM")</f>
        <v>Oct</v>
      </c>
      <c r="G2079" s="5" t="s">
        <v>20</v>
      </c>
      <c r="H2079" s="5" t="s">
        <v>70</v>
      </c>
      <c r="I2079" s="5" t="s">
        <v>22</v>
      </c>
      <c r="J2079" s="5" t="s">
        <v>23</v>
      </c>
      <c r="K2079" s="5" t="s">
        <v>54</v>
      </c>
      <c r="L2079" s="5" t="s">
        <v>58</v>
      </c>
      <c r="M2079" s="7">
        <v>2</v>
      </c>
      <c r="N2079" s="8">
        <v>125.56</v>
      </c>
      <c r="O2079" s="8">
        <f>SalesDataTable[[#This Row],[Units Sold]]*SalesDataTable[[#This Row],[Unit Price]]</f>
        <v>251.12</v>
      </c>
      <c r="P2079" s="9">
        <v>0.1</v>
      </c>
      <c r="Q2079" s="21">
        <f>SalesDataTable[[#This Row],[Units Sold]]*SalesDataTable[[#This Row],[Unit Price]]*SalesDataTable[[#This Row],[Discount %]]</f>
        <v>25.112000000000002</v>
      </c>
      <c r="R2079" s="8">
        <v>67.260000000000005</v>
      </c>
      <c r="S2079" s="8">
        <f t="shared" si="128"/>
        <v>226.00800000000001</v>
      </c>
      <c r="T2079" s="8">
        <f t="shared" si="129"/>
        <v>134.52000000000001</v>
      </c>
      <c r="U2079" s="8">
        <f t="shared" si="130"/>
        <v>91.488</v>
      </c>
      <c r="V2079" s="10">
        <f t="shared" si="131"/>
        <v>0.40479983009450993</v>
      </c>
    </row>
    <row r="2080" spans="1:22" ht="15.6" x14ac:dyDescent="0.3">
      <c r="A2080" s="3">
        <v>4686</v>
      </c>
      <c r="B2080" s="4">
        <v>46304</v>
      </c>
      <c r="C2080" s="5">
        <f>YEAR(SalesDataTable[[#This Row],[Order Date]])</f>
        <v>2026</v>
      </c>
      <c r="D2080" s="6" t="str">
        <f>"Q"&amp;ROUNDUP(MONTH(SalesDataTable[[#This Row],[Order Date]])/3,0)</f>
        <v>Q4</v>
      </c>
      <c r="E2080" s="5">
        <f>MONTH(SalesDataTable[[#This Row],[Order Date]])</f>
        <v>10</v>
      </c>
      <c r="F2080" s="6" t="str">
        <f>TEXT(SalesDataTable[[#This Row],[Order Date]],"MMM")</f>
        <v>Oct</v>
      </c>
      <c r="G2080" s="5" t="s">
        <v>20</v>
      </c>
      <c r="H2080" s="5" t="s">
        <v>70</v>
      </c>
      <c r="I2080" s="5" t="s">
        <v>48</v>
      </c>
      <c r="J2080" s="5" t="s">
        <v>33</v>
      </c>
      <c r="K2080" s="5" t="s">
        <v>43</v>
      </c>
      <c r="L2080" s="5" t="s">
        <v>71</v>
      </c>
      <c r="M2080" s="7">
        <v>2</v>
      </c>
      <c r="N2080" s="8">
        <v>124.91</v>
      </c>
      <c r="O2080" s="8">
        <f>SalesDataTable[[#This Row],[Units Sold]]*SalesDataTable[[#This Row],[Unit Price]]</f>
        <v>249.82</v>
      </c>
      <c r="P2080" s="9">
        <v>0</v>
      </c>
      <c r="Q2080" s="21">
        <f>SalesDataTable[[#This Row],[Units Sold]]*SalesDataTable[[#This Row],[Unit Price]]*SalesDataTable[[#This Row],[Discount %]]</f>
        <v>0</v>
      </c>
      <c r="R2080" s="8">
        <v>60.33</v>
      </c>
      <c r="S2080" s="8">
        <f t="shared" si="128"/>
        <v>249.82</v>
      </c>
      <c r="T2080" s="8">
        <f t="shared" si="129"/>
        <v>120.66</v>
      </c>
      <c r="U2080" s="8">
        <f t="shared" si="130"/>
        <v>129.16</v>
      </c>
      <c r="V2080" s="10">
        <f t="shared" si="131"/>
        <v>0.51701224881914976</v>
      </c>
    </row>
    <row r="2081" spans="1:22" ht="15.6" x14ac:dyDescent="0.3">
      <c r="A2081" s="3">
        <v>5076</v>
      </c>
      <c r="B2081" s="4">
        <v>46304</v>
      </c>
      <c r="C2081" s="5">
        <f>YEAR(SalesDataTable[[#This Row],[Order Date]])</f>
        <v>2026</v>
      </c>
      <c r="D2081" s="6" t="str">
        <f>"Q"&amp;ROUNDUP(MONTH(SalesDataTable[[#This Row],[Order Date]])/3,0)</f>
        <v>Q4</v>
      </c>
      <c r="E2081" s="5">
        <f>MONTH(SalesDataTable[[#This Row],[Order Date]])</f>
        <v>10</v>
      </c>
      <c r="F2081" s="6" t="str">
        <f>TEXT(SalesDataTable[[#This Row],[Order Date]],"MMM")</f>
        <v>Oct</v>
      </c>
      <c r="G2081" s="5" t="s">
        <v>26</v>
      </c>
      <c r="H2081" s="5" t="s">
        <v>63</v>
      </c>
      <c r="I2081" s="5" t="s">
        <v>22</v>
      </c>
      <c r="J2081" s="5" t="s">
        <v>33</v>
      </c>
      <c r="K2081" s="5" t="s">
        <v>43</v>
      </c>
      <c r="L2081" s="5" t="s">
        <v>49</v>
      </c>
      <c r="M2081" s="7">
        <v>1</v>
      </c>
      <c r="N2081" s="8">
        <v>199.32</v>
      </c>
      <c r="O2081" s="8">
        <f>SalesDataTable[[#This Row],[Units Sold]]*SalesDataTable[[#This Row],[Unit Price]]</f>
        <v>199.32</v>
      </c>
      <c r="P2081" s="9">
        <v>0</v>
      </c>
      <c r="Q2081" s="21">
        <f>SalesDataTable[[#This Row],[Units Sold]]*SalesDataTable[[#This Row],[Unit Price]]*SalesDataTable[[#This Row],[Discount %]]</f>
        <v>0</v>
      </c>
      <c r="R2081" s="8">
        <v>103.83</v>
      </c>
      <c r="S2081" s="8">
        <f t="shared" si="128"/>
        <v>199.32</v>
      </c>
      <c r="T2081" s="8">
        <f t="shared" si="129"/>
        <v>103.83</v>
      </c>
      <c r="U2081" s="8">
        <f t="shared" si="130"/>
        <v>95.49</v>
      </c>
      <c r="V2081" s="10">
        <f t="shared" si="131"/>
        <v>0.4790788681517158</v>
      </c>
    </row>
    <row r="2082" spans="1:22" ht="15.6" x14ac:dyDescent="0.3">
      <c r="A2082" s="3">
        <v>1339</v>
      </c>
      <c r="B2082" s="4">
        <v>46305</v>
      </c>
      <c r="C2082" s="5">
        <f>YEAR(SalesDataTable[[#This Row],[Order Date]])</f>
        <v>2026</v>
      </c>
      <c r="D2082" s="6" t="str">
        <f>"Q"&amp;ROUNDUP(MONTH(SalesDataTable[[#This Row],[Order Date]])/3,0)</f>
        <v>Q4</v>
      </c>
      <c r="E2082" s="5">
        <f>MONTH(SalesDataTable[[#This Row],[Order Date]])</f>
        <v>10</v>
      </c>
      <c r="F2082" s="6" t="str">
        <f>TEXT(SalesDataTable[[#This Row],[Order Date]],"MMM")</f>
        <v>Oct</v>
      </c>
      <c r="G2082" s="5" t="s">
        <v>26</v>
      </c>
      <c r="H2082" s="5" t="s">
        <v>61</v>
      </c>
      <c r="I2082" s="5" t="s">
        <v>22</v>
      </c>
      <c r="J2082" s="5" t="s">
        <v>23</v>
      </c>
      <c r="K2082" s="5" t="s">
        <v>43</v>
      </c>
      <c r="L2082" s="5" t="s">
        <v>44</v>
      </c>
      <c r="M2082" s="7">
        <v>4</v>
      </c>
      <c r="N2082" s="8">
        <v>337.38</v>
      </c>
      <c r="O2082" s="8">
        <f>SalesDataTable[[#This Row],[Units Sold]]*SalesDataTable[[#This Row],[Unit Price]]</f>
        <v>1349.52</v>
      </c>
      <c r="P2082" s="9">
        <v>0.05</v>
      </c>
      <c r="Q2082" s="21">
        <f>SalesDataTable[[#This Row],[Units Sold]]*SalesDataTable[[#This Row],[Unit Price]]*SalesDataTable[[#This Row],[Discount %]]</f>
        <v>67.475999999999999</v>
      </c>
      <c r="R2082" s="8">
        <v>194.94</v>
      </c>
      <c r="S2082" s="8">
        <f t="shared" si="128"/>
        <v>1282.0439999999999</v>
      </c>
      <c r="T2082" s="8">
        <f t="shared" si="129"/>
        <v>779.76</v>
      </c>
      <c r="U2082" s="8">
        <f t="shared" si="130"/>
        <v>502.28399999999988</v>
      </c>
      <c r="V2082" s="10">
        <f t="shared" si="131"/>
        <v>0.39178374533167343</v>
      </c>
    </row>
    <row r="2083" spans="1:22" ht="15.6" x14ac:dyDescent="0.3">
      <c r="A2083" s="3">
        <v>1884</v>
      </c>
      <c r="B2083" s="4">
        <v>46305</v>
      </c>
      <c r="C2083" s="5">
        <f>YEAR(SalesDataTable[[#This Row],[Order Date]])</f>
        <v>2026</v>
      </c>
      <c r="D2083" s="6" t="str">
        <f>"Q"&amp;ROUNDUP(MONTH(SalesDataTable[[#This Row],[Order Date]])/3,0)</f>
        <v>Q4</v>
      </c>
      <c r="E2083" s="5">
        <f>MONTH(SalesDataTable[[#This Row],[Order Date]])</f>
        <v>10</v>
      </c>
      <c r="F2083" s="6" t="str">
        <f>TEXT(SalesDataTable[[#This Row],[Order Date]],"MMM")</f>
        <v>Oct</v>
      </c>
      <c r="G2083" s="5" t="s">
        <v>31</v>
      </c>
      <c r="H2083" s="5" t="s">
        <v>32</v>
      </c>
      <c r="I2083" s="5" t="s">
        <v>22</v>
      </c>
      <c r="J2083" s="5" t="s">
        <v>36</v>
      </c>
      <c r="K2083" s="5" t="s">
        <v>43</v>
      </c>
      <c r="L2083" s="5" t="s">
        <v>60</v>
      </c>
      <c r="M2083" s="7">
        <v>3</v>
      </c>
      <c r="N2083" s="8">
        <v>82.18</v>
      </c>
      <c r="O2083" s="8">
        <f>SalesDataTable[[#This Row],[Units Sold]]*SalesDataTable[[#This Row],[Unit Price]]</f>
        <v>246.54000000000002</v>
      </c>
      <c r="P2083" s="9">
        <v>0.1</v>
      </c>
      <c r="Q2083" s="21">
        <f>SalesDataTable[[#This Row],[Units Sold]]*SalesDataTable[[#This Row],[Unit Price]]*SalesDataTable[[#This Row],[Discount %]]</f>
        <v>24.654000000000003</v>
      </c>
      <c r="R2083" s="8">
        <v>39.82</v>
      </c>
      <c r="S2083" s="8">
        <f t="shared" si="128"/>
        <v>221.88600000000002</v>
      </c>
      <c r="T2083" s="8">
        <f t="shared" si="129"/>
        <v>119.46000000000001</v>
      </c>
      <c r="U2083" s="8">
        <f t="shared" si="130"/>
        <v>102.42600000000002</v>
      </c>
      <c r="V2083" s="10">
        <f t="shared" si="131"/>
        <v>0.46161542413671885</v>
      </c>
    </row>
    <row r="2084" spans="1:22" ht="15.6" x14ac:dyDescent="0.3">
      <c r="A2084" s="3">
        <v>3568</v>
      </c>
      <c r="B2084" s="4">
        <v>46305</v>
      </c>
      <c r="C2084" s="5">
        <f>YEAR(SalesDataTable[[#This Row],[Order Date]])</f>
        <v>2026</v>
      </c>
      <c r="D2084" s="6" t="str">
        <f>"Q"&amp;ROUNDUP(MONTH(SalesDataTable[[#This Row],[Order Date]])/3,0)</f>
        <v>Q4</v>
      </c>
      <c r="E2084" s="5">
        <f>MONTH(SalesDataTable[[#This Row],[Order Date]])</f>
        <v>10</v>
      </c>
      <c r="F2084" s="6" t="str">
        <f>TEXT(SalesDataTable[[#This Row],[Order Date]],"MMM")</f>
        <v>Oct</v>
      </c>
      <c r="G2084" s="5" t="s">
        <v>20</v>
      </c>
      <c r="H2084" s="5" t="s">
        <v>70</v>
      </c>
      <c r="I2084" s="5" t="s">
        <v>28</v>
      </c>
      <c r="J2084" s="5" t="s">
        <v>33</v>
      </c>
      <c r="K2084" s="5" t="s">
        <v>29</v>
      </c>
      <c r="L2084" s="5" t="s">
        <v>66</v>
      </c>
      <c r="M2084" s="7">
        <v>15</v>
      </c>
      <c r="N2084" s="8">
        <v>70.25</v>
      </c>
      <c r="O2084" s="8">
        <f>SalesDataTable[[#This Row],[Units Sold]]*SalesDataTable[[#This Row],[Unit Price]]</f>
        <v>1053.75</v>
      </c>
      <c r="P2084" s="9">
        <v>0.1</v>
      </c>
      <c r="Q2084" s="21">
        <f>SalesDataTable[[#This Row],[Units Sold]]*SalesDataTable[[#This Row],[Unit Price]]*SalesDataTable[[#This Row],[Discount %]]</f>
        <v>105.375</v>
      </c>
      <c r="R2084" s="8">
        <v>32.19</v>
      </c>
      <c r="S2084" s="8">
        <f t="shared" si="128"/>
        <v>948.375</v>
      </c>
      <c r="T2084" s="8">
        <f t="shared" si="129"/>
        <v>482.84999999999997</v>
      </c>
      <c r="U2084" s="8">
        <f t="shared" si="130"/>
        <v>465.52500000000003</v>
      </c>
      <c r="V2084" s="10">
        <f t="shared" si="131"/>
        <v>0.49086595492289448</v>
      </c>
    </row>
    <row r="2085" spans="1:22" ht="15.6" x14ac:dyDescent="0.3">
      <c r="A2085" s="3">
        <v>4171</v>
      </c>
      <c r="B2085" s="4">
        <v>46305</v>
      </c>
      <c r="C2085" s="5">
        <f>YEAR(SalesDataTable[[#This Row],[Order Date]])</f>
        <v>2026</v>
      </c>
      <c r="D2085" s="6" t="str">
        <f>"Q"&amp;ROUNDUP(MONTH(SalesDataTable[[#This Row],[Order Date]])/3,0)</f>
        <v>Q4</v>
      </c>
      <c r="E2085" s="5">
        <f>MONTH(SalesDataTable[[#This Row],[Order Date]])</f>
        <v>10</v>
      </c>
      <c r="F2085" s="6" t="str">
        <f>TEXT(SalesDataTable[[#This Row],[Order Date]],"MMM")</f>
        <v>Oct</v>
      </c>
      <c r="G2085" s="5" t="s">
        <v>40</v>
      </c>
      <c r="H2085" s="5" t="s">
        <v>51</v>
      </c>
      <c r="I2085" s="5" t="s">
        <v>39</v>
      </c>
      <c r="J2085" s="5" t="s">
        <v>33</v>
      </c>
      <c r="K2085" s="5" t="s">
        <v>34</v>
      </c>
      <c r="L2085" s="5" t="s">
        <v>35</v>
      </c>
      <c r="M2085" s="7">
        <v>2</v>
      </c>
      <c r="N2085" s="8">
        <v>35.36</v>
      </c>
      <c r="O2085" s="8">
        <f>SalesDataTable[[#This Row],[Units Sold]]*SalesDataTable[[#This Row],[Unit Price]]</f>
        <v>70.72</v>
      </c>
      <c r="P2085" s="9">
        <v>0</v>
      </c>
      <c r="Q2085" s="21">
        <f>SalesDataTable[[#This Row],[Units Sold]]*SalesDataTable[[#This Row],[Unit Price]]*SalesDataTable[[#This Row],[Discount %]]</f>
        <v>0</v>
      </c>
      <c r="R2085" s="8">
        <v>13.49</v>
      </c>
      <c r="S2085" s="8">
        <f t="shared" si="128"/>
        <v>70.72</v>
      </c>
      <c r="T2085" s="8">
        <f t="shared" si="129"/>
        <v>26.98</v>
      </c>
      <c r="U2085" s="8">
        <f t="shared" si="130"/>
        <v>43.739999999999995</v>
      </c>
      <c r="V2085" s="10">
        <f t="shared" si="131"/>
        <v>0.61849547511312208</v>
      </c>
    </row>
    <row r="2086" spans="1:22" ht="15.6" x14ac:dyDescent="0.3">
      <c r="A2086" s="3">
        <v>4477</v>
      </c>
      <c r="B2086" s="4">
        <v>46305</v>
      </c>
      <c r="C2086" s="5">
        <f>YEAR(SalesDataTable[[#This Row],[Order Date]])</f>
        <v>2026</v>
      </c>
      <c r="D2086" s="6" t="str">
        <f>"Q"&amp;ROUNDUP(MONTH(SalesDataTable[[#This Row],[Order Date]])/3,0)</f>
        <v>Q4</v>
      </c>
      <c r="E2086" s="5">
        <f>MONTH(SalesDataTable[[#This Row],[Order Date]])</f>
        <v>10</v>
      </c>
      <c r="F2086" s="6" t="str">
        <f>TEXT(SalesDataTable[[#This Row],[Order Date]],"MMM")</f>
        <v>Oct</v>
      </c>
      <c r="G2086" s="5" t="s">
        <v>31</v>
      </c>
      <c r="H2086" s="5" t="s">
        <v>45</v>
      </c>
      <c r="I2086" s="5" t="s">
        <v>39</v>
      </c>
      <c r="J2086" s="5" t="s">
        <v>33</v>
      </c>
      <c r="K2086" s="5" t="s">
        <v>34</v>
      </c>
      <c r="L2086" s="5" t="s">
        <v>52</v>
      </c>
      <c r="M2086" s="7">
        <v>1</v>
      </c>
      <c r="N2086" s="8">
        <v>46.01</v>
      </c>
      <c r="O2086" s="8">
        <f>SalesDataTable[[#This Row],[Units Sold]]*SalesDataTable[[#This Row],[Unit Price]]</f>
        <v>46.01</v>
      </c>
      <c r="P2086" s="9">
        <v>0</v>
      </c>
      <c r="Q2086" s="21">
        <f>SalesDataTable[[#This Row],[Units Sold]]*SalesDataTable[[#This Row],[Unit Price]]*SalesDataTable[[#This Row],[Discount %]]</f>
        <v>0</v>
      </c>
      <c r="R2086" s="8">
        <v>18.239999999999998</v>
      </c>
      <c r="S2086" s="8">
        <f t="shared" si="128"/>
        <v>46.01</v>
      </c>
      <c r="T2086" s="8">
        <f t="shared" si="129"/>
        <v>18.239999999999998</v>
      </c>
      <c r="U2086" s="8">
        <f t="shared" si="130"/>
        <v>27.77</v>
      </c>
      <c r="V2086" s="10">
        <f t="shared" si="131"/>
        <v>0.6035644425124973</v>
      </c>
    </row>
    <row r="2087" spans="1:22" ht="15.6" x14ac:dyDescent="0.3">
      <c r="A2087" s="3">
        <v>3368</v>
      </c>
      <c r="B2087" s="4">
        <v>46306</v>
      </c>
      <c r="C2087" s="5">
        <f>YEAR(SalesDataTable[[#This Row],[Order Date]])</f>
        <v>2026</v>
      </c>
      <c r="D2087" s="6" t="str">
        <f>"Q"&amp;ROUNDUP(MONTH(SalesDataTable[[#This Row],[Order Date]])/3,0)</f>
        <v>Q4</v>
      </c>
      <c r="E2087" s="5">
        <f>MONTH(SalesDataTable[[#This Row],[Order Date]])</f>
        <v>10</v>
      </c>
      <c r="F2087" s="6" t="str">
        <f>TEXT(SalesDataTable[[#This Row],[Order Date]],"MMM")</f>
        <v>Oct</v>
      </c>
      <c r="G2087" s="5" t="s">
        <v>20</v>
      </c>
      <c r="H2087" s="5" t="s">
        <v>56</v>
      </c>
      <c r="I2087" s="5" t="s">
        <v>22</v>
      </c>
      <c r="J2087" s="5" t="s">
        <v>23</v>
      </c>
      <c r="K2087" s="5" t="s">
        <v>29</v>
      </c>
      <c r="L2087" s="5" t="s">
        <v>30</v>
      </c>
      <c r="M2087" s="7">
        <v>1</v>
      </c>
      <c r="N2087" s="8">
        <v>89.88</v>
      </c>
      <c r="O2087" s="8">
        <f>SalesDataTable[[#This Row],[Units Sold]]*SalesDataTable[[#This Row],[Unit Price]]</f>
        <v>89.88</v>
      </c>
      <c r="P2087" s="9">
        <v>0</v>
      </c>
      <c r="Q2087" s="21">
        <f>SalesDataTable[[#This Row],[Units Sold]]*SalesDataTable[[#This Row],[Unit Price]]*SalesDataTable[[#This Row],[Discount %]]</f>
        <v>0</v>
      </c>
      <c r="R2087" s="8">
        <v>46.15</v>
      </c>
      <c r="S2087" s="8">
        <f t="shared" si="128"/>
        <v>89.88</v>
      </c>
      <c r="T2087" s="8">
        <f t="shared" si="129"/>
        <v>46.15</v>
      </c>
      <c r="U2087" s="8">
        <f t="shared" si="130"/>
        <v>43.73</v>
      </c>
      <c r="V2087" s="10">
        <f t="shared" si="131"/>
        <v>0.48653760569648419</v>
      </c>
    </row>
    <row r="2088" spans="1:22" ht="15.6" x14ac:dyDescent="0.3">
      <c r="A2088" s="3">
        <v>3566</v>
      </c>
      <c r="B2088" s="4">
        <v>46306</v>
      </c>
      <c r="C2088" s="5">
        <f>YEAR(SalesDataTable[[#This Row],[Order Date]])</f>
        <v>2026</v>
      </c>
      <c r="D2088" s="6" t="str">
        <f>"Q"&amp;ROUNDUP(MONTH(SalesDataTable[[#This Row],[Order Date]])/3,0)</f>
        <v>Q4</v>
      </c>
      <c r="E2088" s="5">
        <f>MONTH(SalesDataTable[[#This Row],[Order Date]])</f>
        <v>10</v>
      </c>
      <c r="F2088" s="6" t="str">
        <f>TEXT(SalesDataTable[[#This Row],[Order Date]],"MMM")</f>
        <v>Oct</v>
      </c>
      <c r="G2088" s="5" t="s">
        <v>26</v>
      </c>
      <c r="H2088" s="5" t="s">
        <v>63</v>
      </c>
      <c r="I2088" s="5" t="s">
        <v>22</v>
      </c>
      <c r="J2088" s="5" t="s">
        <v>33</v>
      </c>
      <c r="K2088" s="5" t="s">
        <v>54</v>
      </c>
      <c r="L2088" s="5" t="s">
        <v>55</v>
      </c>
      <c r="M2088" s="7">
        <v>1</v>
      </c>
      <c r="N2088" s="8">
        <v>41.33</v>
      </c>
      <c r="O2088" s="8">
        <f>SalesDataTable[[#This Row],[Units Sold]]*SalesDataTable[[#This Row],[Unit Price]]</f>
        <v>41.33</v>
      </c>
      <c r="P2088" s="9">
        <v>0</v>
      </c>
      <c r="Q2088" s="21">
        <f>SalesDataTable[[#This Row],[Units Sold]]*SalesDataTable[[#This Row],[Unit Price]]*SalesDataTable[[#This Row],[Discount %]]</f>
        <v>0</v>
      </c>
      <c r="R2088" s="8">
        <v>14.47</v>
      </c>
      <c r="S2088" s="8">
        <f t="shared" si="128"/>
        <v>41.33</v>
      </c>
      <c r="T2088" s="8">
        <f t="shared" si="129"/>
        <v>14.47</v>
      </c>
      <c r="U2088" s="8">
        <f t="shared" si="130"/>
        <v>26.86</v>
      </c>
      <c r="V2088" s="10">
        <f t="shared" si="131"/>
        <v>0.6498911202516332</v>
      </c>
    </row>
    <row r="2089" spans="1:22" ht="15.6" x14ac:dyDescent="0.3">
      <c r="A2089" s="3">
        <v>4420</v>
      </c>
      <c r="B2089" s="4">
        <v>46306</v>
      </c>
      <c r="C2089" s="5">
        <f>YEAR(SalesDataTable[[#This Row],[Order Date]])</f>
        <v>2026</v>
      </c>
      <c r="D2089" s="6" t="str">
        <f>"Q"&amp;ROUNDUP(MONTH(SalesDataTable[[#This Row],[Order Date]])/3,0)</f>
        <v>Q4</v>
      </c>
      <c r="E2089" s="5">
        <f>MONTH(SalesDataTable[[#This Row],[Order Date]])</f>
        <v>10</v>
      </c>
      <c r="F2089" s="6" t="str">
        <f>TEXT(SalesDataTable[[#This Row],[Order Date]],"MMM")</f>
        <v>Oct</v>
      </c>
      <c r="G2089" s="5" t="s">
        <v>31</v>
      </c>
      <c r="H2089" s="5" t="s">
        <v>45</v>
      </c>
      <c r="I2089" s="5" t="s">
        <v>28</v>
      </c>
      <c r="J2089" s="5" t="s">
        <v>36</v>
      </c>
      <c r="K2089" s="5" t="s">
        <v>24</v>
      </c>
      <c r="L2089" s="5" t="s">
        <v>46</v>
      </c>
      <c r="M2089" s="7">
        <v>15</v>
      </c>
      <c r="N2089" s="8">
        <v>40.78</v>
      </c>
      <c r="O2089" s="8">
        <f>SalesDataTable[[#This Row],[Units Sold]]*SalesDataTable[[#This Row],[Unit Price]]</f>
        <v>611.70000000000005</v>
      </c>
      <c r="P2089" s="9">
        <v>0.15</v>
      </c>
      <c r="Q2089" s="21">
        <f>SalesDataTable[[#This Row],[Units Sold]]*SalesDataTable[[#This Row],[Unit Price]]*SalesDataTable[[#This Row],[Discount %]]</f>
        <v>91.75500000000001</v>
      </c>
      <c r="R2089" s="8">
        <v>17.07</v>
      </c>
      <c r="S2089" s="8">
        <f t="shared" si="128"/>
        <v>519.94500000000005</v>
      </c>
      <c r="T2089" s="8">
        <f t="shared" si="129"/>
        <v>256.05</v>
      </c>
      <c r="U2089" s="8">
        <f t="shared" si="130"/>
        <v>263.89500000000004</v>
      </c>
      <c r="V2089" s="10">
        <f t="shared" si="131"/>
        <v>0.5075440671609498</v>
      </c>
    </row>
    <row r="2090" spans="1:22" ht="15.6" x14ac:dyDescent="0.3">
      <c r="A2090" s="3">
        <v>513</v>
      </c>
      <c r="B2090" s="4">
        <v>46307</v>
      </c>
      <c r="C2090" s="5">
        <f>YEAR(SalesDataTable[[#This Row],[Order Date]])</f>
        <v>2026</v>
      </c>
      <c r="D2090" s="6" t="str">
        <f>"Q"&amp;ROUNDUP(MONTH(SalesDataTable[[#This Row],[Order Date]])/3,0)</f>
        <v>Q4</v>
      </c>
      <c r="E2090" s="5">
        <f>MONTH(SalesDataTable[[#This Row],[Order Date]])</f>
        <v>10</v>
      </c>
      <c r="F2090" s="6" t="str">
        <f>TEXT(SalesDataTable[[#This Row],[Order Date]],"MMM")</f>
        <v>Oct</v>
      </c>
      <c r="G2090" s="5" t="s">
        <v>40</v>
      </c>
      <c r="H2090" s="5" t="s">
        <v>51</v>
      </c>
      <c r="I2090" s="5" t="s">
        <v>22</v>
      </c>
      <c r="J2090" s="5" t="s">
        <v>36</v>
      </c>
      <c r="K2090" s="5" t="s">
        <v>34</v>
      </c>
      <c r="L2090" s="5" t="s">
        <v>68</v>
      </c>
      <c r="M2090" s="7">
        <v>1</v>
      </c>
      <c r="N2090" s="8">
        <v>163.87</v>
      </c>
      <c r="O2090" s="8">
        <f>SalesDataTable[[#This Row],[Units Sold]]*SalesDataTable[[#This Row],[Unit Price]]</f>
        <v>163.87</v>
      </c>
      <c r="P2090" s="9">
        <v>0</v>
      </c>
      <c r="Q2090" s="21">
        <f>SalesDataTable[[#This Row],[Units Sold]]*SalesDataTable[[#This Row],[Unit Price]]*SalesDataTable[[#This Row],[Discount %]]</f>
        <v>0</v>
      </c>
      <c r="R2090" s="8">
        <v>85.76</v>
      </c>
      <c r="S2090" s="8">
        <f t="shared" si="128"/>
        <v>163.87</v>
      </c>
      <c r="T2090" s="8">
        <f t="shared" si="129"/>
        <v>85.76</v>
      </c>
      <c r="U2090" s="8">
        <f t="shared" si="130"/>
        <v>78.11</v>
      </c>
      <c r="V2090" s="10">
        <f t="shared" si="131"/>
        <v>0.47665832672240188</v>
      </c>
    </row>
    <row r="2091" spans="1:22" ht="15.6" x14ac:dyDescent="0.3">
      <c r="A2091" s="3">
        <v>786</v>
      </c>
      <c r="B2091" s="4">
        <v>46307</v>
      </c>
      <c r="C2091" s="5">
        <f>YEAR(SalesDataTable[[#This Row],[Order Date]])</f>
        <v>2026</v>
      </c>
      <c r="D2091" s="6" t="str">
        <f>"Q"&amp;ROUNDUP(MONTH(SalesDataTable[[#This Row],[Order Date]])/3,0)</f>
        <v>Q4</v>
      </c>
      <c r="E2091" s="5">
        <f>MONTH(SalesDataTable[[#This Row],[Order Date]])</f>
        <v>10</v>
      </c>
      <c r="F2091" s="6" t="str">
        <f>TEXT(SalesDataTable[[#This Row],[Order Date]],"MMM")</f>
        <v>Oct</v>
      </c>
      <c r="G2091" s="5" t="s">
        <v>31</v>
      </c>
      <c r="H2091" s="5" t="s">
        <v>38</v>
      </c>
      <c r="I2091" s="5" t="s">
        <v>22</v>
      </c>
      <c r="J2091" s="5" t="s">
        <v>33</v>
      </c>
      <c r="K2091" s="5" t="s">
        <v>54</v>
      </c>
      <c r="L2091" s="5" t="s">
        <v>62</v>
      </c>
      <c r="M2091" s="7">
        <v>1</v>
      </c>
      <c r="N2091" s="8">
        <v>35.39</v>
      </c>
      <c r="O2091" s="8">
        <f>SalesDataTable[[#This Row],[Units Sold]]*SalesDataTable[[#This Row],[Unit Price]]</f>
        <v>35.39</v>
      </c>
      <c r="P2091" s="9">
        <v>0.05</v>
      </c>
      <c r="Q2091" s="21">
        <f>SalesDataTable[[#This Row],[Units Sold]]*SalesDataTable[[#This Row],[Unit Price]]*SalesDataTable[[#This Row],[Discount %]]</f>
        <v>1.7695000000000001</v>
      </c>
      <c r="R2091" s="8">
        <v>13.68</v>
      </c>
      <c r="S2091" s="8">
        <f t="shared" si="128"/>
        <v>33.6205</v>
      </c>
      <c r="T2091" s="8">
        <f t="shared" si="129"/>
        <v>13.68</v>
      </c>
      <c r="U2091" s="8">
        <f t="shared" si="130"/>
        <v>19.9405</v>
      </c>
      <c r="V2091" s="10">
        <f t="shared" si="131"/>
        <v>0.59310539700480358</v>
      </c>
    </row>
    <row r="2092" spans="1:22" ht="15.6" x14ac:dyDescent="0.3">
      <c r="A2092" s="3">
        <v>3771</v>
      </c>
      <c r="B2092" s="4">
        <v>46307</v>
      </c>
      <c r="C2092" s="5">
        <f>YEAR(SalesDataTable[[#This Row],[Order Date]])</f>
        <v>2026</v>
      </c>
      <c r="D2092" s="6" t="str">
        <f>"Q"&amp;ROUNDUP(MONTH(SalesDataTable[[#This Row],[Order Date]])/3,0)</f>
        <v>Q4</v>
      </c>
      <c r="E2092" s="5">
        <f>MONTH(SalesDataTable[[#This Row],[Order Date]])</f>
        <v>10</v>
      </c>
      <c r="F2092" s="6" t="str">
        <f>TEXT(SalesDataTable[[#This Row],[Order Date]],"MMM")</f>
        <v>Oct</v>
      </c>
      <c r="G2092" s="5" t="s">
        <v>31</v>
      </c>
      <c r="H2092" s="5" t="s">
        <v>38</v>
      </c>
      <c r="I2092" s="5" t="s">
        <v>22</v>
      </c>
      <c r="J2092" s="5" t="s">
        <v>36</v>
      </c>
      <c r="K2092" s="5" t="s">
        <v>43</v>
      </c>
      <c r="L2092" s="5" t="s">
        <v>60</v>
      </c>
      <c r="M2092" s="7">
        <v>2</v>
      </c>
      <c r="N2092" s="8">
        <v>80.2</v>
      </c>
      <c r="O2092" s="8">
        <f>SalesDataTable[[#This Row],[Units Sold]]*SalesDataTable[[#This Row],[Unit Price]]</f>
        <v>160.4</v>
      </c>
      <c r="P2092" s="9">
        <v>0</v>
      </c>
      <c r="Q2092" s="21">
        <f>SalesDataTable[[#This Row],[Units Sold]]*SalesDataTable[[#This Row],[Unit Price]]*SalesDataTable[[#This Row],[Discount %]]</f>
        <v>0</v>
      </c>
      <c r="R2092" s="8">
        <v>39.590000000000003</v>
      </c>
      <c r="S2092" s="8">
        <f t="shared" si="128"/>
        <v>160.4</v>
      </c>
      <c r="T2092" s="8">
        <f t="shared" si="129"/>
        <v>79.180000000000007</v>
      </c>
      <c r="U2092" s="8">
        <f t="shared" si="130"/>
        <v>81.22</v>
      </c>
      <c r="V2092" s="10">
        <f t="shared" si="131"/>
        <v>0.50635910224438896</v>
      </c>
    </row>
    <row r="2093" spans="1:22" ht="15.6" x14ac:dyDescent="0.3">
      <c r="A2093" s="3">
        <v>3910</v>
      </c>
      <c r="B2093" s="4">
        <v>46307</v>
      </c>
      <c r="C2093" s="5">
        <f>YEAR(SalesDataTable[[#This Row],[Order Date]])</f>
        <v>2026</v>
      </c>
      <c r="D2093" s="6" t="str">
        <f>"Q"&amp;ROUNDUP(MONTH(SalesDataTable[[#This Row],[Order Date]])/3,0)</f>
        <v>Q4</v>
      </c>
      <c r="E2093" s="5">
        <f>MONTH(SalesDataTable[[#This Row],[Order Date]])</f>
        <v>10</v>
      </c>
      <c r="F2093" s="6" t="str">
        <f>TEXT(SalesDataTable[[#This Row],[Order Date]],"MMM")</f>
        <v>Oct</v>
      </c>
      <c r="G2093" s="5" t="s">
        <v>31</v>
      </c>
      <c r="H2093" s="5" t="s">
        <v>32</v>
      </c>
      <c r="I2093" s="5" t="s">
        <v>22</v>
      </c>
      <c r="J2093" s="5" t="s">
        <v>36</v>
      </c>
      <c r="K2093" s="5" t="s">
        <v>24</v>
      </c>
      <c r="L2093" s="5" t="s">
        <v>46</v>
      </c>
      <c r="M2093" s="7">
        <v>3</v>
      </c>
      <c r="N2093" s="8">
        <v>41.09</v>
      </c>
      <c r="O2093" s="8">
        <f>SalesDataTable[[#This Row],[Units Sold]]*SalesDataTable[[#This Row],[Unit Price]]</f>
        <v>123.27000000000001</v>
      </c>
      <c r="P2093" s="9">
        <v>0</v>
      </c>
      <c r="Q2093" s="21">
        <f>SalesDataTable[[#This Row],[Units Sold]]*SalesDataTable[[#This Row],[Unit Price]]*SalesDataTable[[#This Row],[Discount %]]</f>
        <v>0</v>
      </c>
      <c r="R2093" s="8">
        <v>17.18</v>
      </c>
      <c r="S2093" s="8">
        <f t="shared" si="128"/>
        <v>123.27000000000001</v>
      </c>
      <c r="T2093" s="8">
        <f t="shared" si="129"/>
        <v>51.54</v>
      </c>
      <c r="U2093" s="8">
        <f t="shared" si="130"/>
        <v>71.730000000000018</v>
      </c>
      <c r="V2093" s="10">
        <f t="shared" si="131"/>
        <v>0.58189340472134354</v>
      </c>
    </row>
    <row r="2094" spans="1:22" ht="15.6" x14ac:dyDescent="0.3">
      <c r="A2094" s="3">
        <v>330</v>
      </c>
      <c r="B2094" s="4">
        <v>46308</v>
      </c>
      <c r="C2094" s="5">
        <f>YEAR(SalesDataTable[[#This Row],[Order Date]])</f>
        <v>2026</v>
      </c>
      <c r="D2094" s="6" t="str">
        <f>"Q"&amp;ROUNDUP(MONTH(SalesDataTable[[#This Row],[Order Date]])/3,0)</f>
        <v>Q4</v>
      </c>
      <c r="E2094" s="5">
        <f>MONTH(SalesDataTable[[#This Row],[Order Date]])</f>
        <v>10</v>
      </c>
      <c r="F2094" s="6" t="str">
        <f>TEXT(SalesDataTable[[#This Row],[Order Date]],"MMM")</f>
        <v>Oct</v>
      </c>
      <c r="G2094" s="5" t="s">
        <v>26</v>
      </c>
      <c r="H2094" s="5" t="s">
        <v>63</v>
      </c>
      <c r="I2094" s="5" t="s">
        <v>28</v>
      </c>
      <c r="J2094" s="5" t="s">
        <v>36</v>
      </c>
      <c r="K2094" s="5" t="s">
        <v>34</v>
      </c>
      <c r="L2094" s="5" t="s">
        <v>35</v>
      </c>
      <c r="M2094" s="7">
        <v>5</v>
      </c>
      <c r="N2094" s="8">
        <v>36.97</v>
      </c>
      <c r="O2094" s="8">
        <f>SalesDataTable[[#This Row],[Units Sold]]*SalesDataTable[[#This Row],[Unit Price]]</f>
        <v>184.85</v>
      </c>
      <c r="P2094" s="9">
        <v>0.15</v>
      </c>
      <c r="Q2094" s="21">
        <f>SalesDataTable[[#This Row],[Units Sold]]*SalesDataTable[[#This Row],[Unit Price]]*SalesDataTable[[#This Row],[Discount %]]</f>
        <v>27.727499999999999</v>
      </c>
      <c r="R2094" s="8">
        <v>13.93</v>
      </c>
      <c r="S2094" s="8">
        <f t="shared" si="128"/>
        <v>157.1225</v>
      </c>
      <c r="T2094" s="8">
        <f t="shared" si="129"/>
        <v>69.650000000000006</v>
      </c>
      <c r="U2094" s="8">
        <f t="shared" si="130"/>
        <v>87.472499999999997</v>
      </c>
      <c r="V2094" s="10">
        <f t="shared" si="131"/>
        <v>0.55671530175500006</v>
      </c>
    </row>
    <row r="2095" spans="1:22" ht="15.6" x14ac:dyDescent="0.3">
      <c r="A2095" s="3">
        <v>707</v>
      </c>
      <c r="B2095" s="4">
        <v>46308</v>
      </c>
      <c r="C2095" s="5">
        <f>YEAR(SalesDataTable[[#This Row],[Order Date]])</f>
        <v>2026</v>
      </c>
      <c r="D2095" s="6" t="str">
        <f>"Q"&amp;ROUNDUP(MONTH(SalesDataTable[[#This Row],[Order Date]])/3,0)</f>
        <v>Q4</v>
      </c>
      <c r="E2095" s="5">
        <f>MONTH(SalesDataTable[[#This Row],[Order Date]])</f>
        <v>10</v>
      </c>
      <c r="F2095" s="6" t="str">
        <f>TEXT(SalesDataTable[[#This Row],[Order Date]],"MMM")</f>
        <v>Oct</v>
      </c>
      <c r="G2095" s="5" t="s">
        <v>31</v>
      </c>
      <c r="H2095" s="5" t="s">
        <v>45</v>
      </c>
      <c r="I2095" s="5" t="s">
        <v>39</v>
      </c>
      <c r="J2095" s="5" t="s">
        <v>33</v>
      </c>
      <c r="K2095" s="5" t="s">
        <v>34</v>
      </c>
      <c r="L2095" s="5" t="s">
        <v>35</v>
      </c>
      <c r="M2095" s="7">
        <v>4</v>
      </c>
      <c r="N2095" s="8">
        <v>35.880000000000003</v>
      </c>
      <c r="O2095" s="8">
        <f>SalesDataTable[[#This Row],[Units Sold]]*SalesDataTable[[#This Row],[Unit Price]]</f>
        <v>143.52000000000001</v>
      </c>
      <c r="P2095" s="9">
        <v>0.05</v>
      </c>
      <c r="Q2095" s="21">
        <f>SalesDataTable[[#This Row],[Units Sold]]*SalesDataTable[[#This Row],[Unit Price]]*SalesDataTable[[#This Row],[Discount %]]</f>
        <v>7.176000000000001</v>
      </c>
      <c r="R2095" s="8">
        <v>13.45</v>
      </c>
      <c r="S2095" s="8">
        <f t="shared" si="128"/>
        <v>136.34399999999999</v>
      </c>
      <c r="T2095" s="8">
        <f t="shared" si="129"/>
        <v>53.8</v>
      </c>
      <c r="U2095" s="8">
        <f t="shared" si="130"/>
        <v>82.543999999999997</v>
      </c>
      <c r="V2095" s="10">
        <f t="shared" si="131"/>
        <v>0.60540984568444522</v>
      </c>
    </row>
    <row r="2096" spans="1:22" ht="15.6" x14ac:dyDescent="0.3">
      <c r="A2096" s="3">
        <v>989</v>
      </c>
      <c r="B2096" s="4">
        <v>46308</v>
      </c>
      <c r="C2096" s="5">
        <f>YEAR(SalesDataTable[[#This Row],[Order Date]])</f>
        <v>2026</v>
      </c>
      <c r="D2096" s="6" t="str">
        <f>"Q"&amp;ROUNDUP(MONTH(SalesDataTable[[#This Row],[Order Date]])/3,0)</f>
        <v>Q4</v>
      </c>
      <c r="E2096" s="5">
        <f>MONTH(SalesDataTable[[#This Row],[Order Date]])</f>
        <v>10</v>
      </c>
      <c r="F2096" s="6" t="str">
        <f>TEXT(SalesDataTable[[#This Row],[Order Date]],"MMM")</f>
        <v>Oct</v>
      </c>
      <c r="G2096" s="5" t="s">
        <v>26</v>
      </c>
      <c r="H2096" s="5" t="s">
        <v>61</v>
      </c>
      <c r="I2096" s="5" t="s">
        <v>22</v>
      </c>
      <c r="J2096" s="5" t="s">
        <v>23</v>
      </c>
      <c r="K2096" s="5" t="s">
        <v>24</v>
      </c>
      <c r="L2096" s="5" t="s">
        <v>46</v>
      </c>
      <c r="M2096" s="7">
        <v>3</v>
      </c>
      <c r="N2096" s="8">
        <v>40.42</v>
      </c>
      <c r="O2096" s="8">
        <f>SalesDataTable[[#This Row],[Units Sold]]*SalesDataTable[[#This Row],[Unit Price]]</f>
        <v>121.26</v>
      </c>
      <c r="P2096" s="9">
        <v>0</v>
      </c>
      <c r="Q2096" s="21">
        <f>SalesDataTable[[#This Row],[Units Sold]]*SalesDataTable[[#This Row],[Unit Price]]*SalesDataTable[[#This Row],[Discount %]]</f>
        <v>0</v>
      </c>
      <c r="R2096" s="8">
        <v>16.79</v>
      </c>
      <c r="S2096" s="8">
        <f t="shared" si="128"/>
        <v>121.26</v>
      </c>
      <c r="T2096" s="8">
        <f t="shared" si="129"/>
        <v>50.37</v>
      </c>
      <c r="U2096" s="8">
        <f t="shared" si="130"/>
        <v>70.890000000000015</v>
      </c>
      <c r="V2096" s="10">
        <f t="shared" si="131"/>
        <v>0.58461157842652167</v>
      </c>
    </row>
    <row r="2097" spans="1:22" ht="15.6" x14ac:dyDescent="0.3">
      <c r="A2097" s="3">
        <v>1904</v>
      </c>
      <c r="B2097" s="4">
        <v>46308</v>
      </c>
      <c r="C2097" s="5">
        <f>YEAR(SalesDataTable[[#This Row],[Order Date]])</f>
        <v>2026</v>
      </c>
      <c r="D2097" s="6" t="str">
        <f>"Q"&amp;ROUNDUP(MONTH(SalesDataTable[[#This Row],[Order Date]])/3,0)</f>
        <v>Q4</v>
      </c>
      <c r="E2097" s="5">
        <f>MONTH(SalesDataTable[[#This Row],[Order Date]])</f>
        <v>10</v>
      </c>
      <c r="F2097" s="6" t="str">
        <f>TEXT(SalesDataTable[[#This Row],[Order Date]],"MMM")</f>
        <v>Oct</v>
      </c>
      <c r="G2097" s="5" t="s">
        <v>40</v>
      </c>
      <c r="H2097" s="5" t="s">
        <v>53</v>
      </c>
      <c r="I2097" s="5" t="s">
        <v>39</v>
      </c>
      <c r="J2097" s="5" t="s">
        <v>23</v>
      </c>
      <c r="K2097" s="5" t="s">
        <v>24</v>
      </c>
      <c r="L2097" s="5" t="s">
        <v>42</v>
      </c>
      <c r="M2097" s="7">
        <v>1</v>
      </c>
      <c r="N2097" s="8">
        <v>50.34</v>
      </c>
      <c r="O2097" s="8">
        <f>SalesDataTable[[#This Row],[Units Sold]]*SalesDataTable[[#This Row],[Unit Price]]</f>
        <v>50.34</v>
      </c>
      <c r="P2097" s="9">
        <v>0.15</v>
      </c>
      <c r="Q2097" s="21">
        <f>SalesDataTable[[#This Row],[Units Sold]]*SalesDataTable[[#This Row],[Unit Price]]*SalesDataTable[[#This Row],[Discount %]]</f>
        <v>7.5510000000000002</v>
      </c>
      <c r="R2097" s="8">
        <v>22.56</v>
      </c>
      <c r="S2097" s="8">
        <f t="shared" si="128"/>
        <v>42.789000000000001</v>
      </c>
      <c r="T2097" s="8">
        <f t="shared" si="129"/>
        <v>22.56</v>
      </c>
      <c r="U2097" s="8">
        <f t="shared" si="130"/>
        <v>20.229000000000003</v>
      </c>
      <c r="V2097" s="10">
        <f t="shared" si="131"/>
        <v>0.47276169108883132</v>
      </c>
    </row>
    <row r="2098" spans="1:22" ht="15.6" x14ac:dyDescent="0.3">
      <c r="A2098" s="3">
        <v>2854</v>
      </c>
      <c r="B2098" s="4">
        <v>46308</v>
      </c>
      <c r="C2098" s="5">
        <f>YEAR(SalesDataTable[[#This Row],[Order Date]])</f>
        <v>2026</v>
      </c>
      <c r="D2098" s="6" t="str">
        <f>"Q"&amp;ROUNDUP(MONTH(SalesDataTable[[#This Row],[Order Date]])/3,0)</f>
        <v>Q4</v>
      </c>
      <c r="E2098" s="5">
        <f>MONTH(SalesDataTable[[#This Row],[Order Date]])</f>
        <v>10</v>
      </c>
      <c r="F2098" s="6" t="str">
        <f>TEXT(SalesDataTable[[#This Row],[Order Date]],"MMM")</f>
        <v>Oct</v>
      </c>
      <c r="G2098" s="5" t="s">
        <v>20</v>
      </c>
      <c r="H2098" s="5" t="s">
        <v>70</v>
      </c>
      <c r="I2098" s="5" t="s">
        <v>39</v>
      </c>
      <c r="J2098" s="5" t="s">
        <v>33</v>
      </c>
      <c r="K2098" s="5" t="s">
        <v>34</v>
      </c>
      <c r="L2098" s="5" t="s">
        <v>35</v>
      </c>
      <c r="M2098" s="7">
        <v>3</v>
      </c>
      <c r="N2098" s="8">
        <v>36.049999999999997</v>
      </c>
      <c r="O2098" s="8">
        <f>SalesDataTable[[#This Row],[Units Sold]]*SalesDataTable[[#This Row],[Unit Price]]</f>
        <v>108.14999999999999</v>
      </c>
      <c r="P2098" s="9">
        <v>0.1</v>
      </c>
      <c r="Q2098" s="21">
        <f>SalesDataTable[[#This Row],[Units Sold]]*SalesDataTable[[#This Row],[Unit Price]]*SalesDataTable[[#This Row],[Discount %]]</f>
        <v>10.815</v>
      </c>
      <c r="R2098" s="8">
        <v>13.87</v>
      </c>
      <c r="S2098" s="8">
        <f t="shared" si="128"/>
        <v>97.334999999999994</v>
      </c>
      <c r="T2098" s="8">
        <f t="shared" si="129"/>
        <v>41.61</v>
      </c>
      <c r="U2098" s="8">
        <f t="shared" si="130"/>
        <v>55.724999999999994</v>
      </c>
      <c r="V2098" s="10">
        <f t="shared" si="131"/>
        <v>0.57250732008013561</v>
      </c>
    </row>
    <row r="2099" spans="1:22" ht="15.6" x14ac:dyDescent="0.3">
      <c r="A2099" s="3">
        <v>3212</v>
      </c>
      <c r="B2099" s="4">
        <v>46308</v>
      </c>
      <c r="C2099" s="5">
        <f>YEAR(SalesDataTable[[#This Row],[Order Date]])</f>
        <v>2026</v>
      </c>
      <c r="D2099" s="6" t="str">
        <f>"Q"&amp;ROUNDUP(MONTH(SalesDataTable[[#This Row],[Order Date]])/3,0)</f>
        <v>Q4</v>
      </c>
      <c r="E2099" s="5">
        <f>MONTH(SalesDataTable[[#This Row],[Order Date]])</f>
        <v>10</v>
      </c>
      <c r="F2099" s="6" t="str">
        <f>TEXT(SalesDataTable[[#This Row],[Order Date]],"MMM")</f>
        <v>Oct</v>
      </c>
      <c r="G2099" s="5" t="s">
        <v>31</v>
      </c>
      <c r="H2099" s="5" t="s">
        <v>32</v>
      </c>
      <c r="I2099" s="5" t="s">
        <v>28</v>
      </c>
      <c r="J2099" s="5" t="s">
        <v>23</v>
      </c>
      <c r="K2099" s="5" t="s">
        <v>24</v>
      </c>
      <c r="L2099" s="5" t="s">
        <v>46</v>
      </c>
      <c r="M2099" s="7">
        <v>15</v>
      </c>
      <c r="N2099" s="8">
        <v>40</v>
      </c>
      <c r="O2099" s="8">
        <f>SalesDataTable[[#This Row],[Units Sold]]*SalesDataTable[[#This Row],[Unit Price]]</f>
        <v>600</v>
      </c>
      <c r="P2099" s="9">
        <v>0.1</v>
      </c>
      <c r="Q2099" s="21">
        <f>SalesDataTable[[#This Row],[Units Sold]]*SalesDataTable[[#This Row],[Unit Price]]*SalesDataTable[[#This Row],[Discount %]]</f>
        <v>60</v>
      </c>
      <c r="R2099" s="8">
        <v>16.420000000000002</v>
      </c>
      <c r="S2099" s="8">
        <f t="shared" si="128"/>
        <v>540</v>
      </c>
      <c r="T2099" s="8">
        <f t="shared" si="129"/>
        <v>246.3</v>
      </c>
      <c r="U2099" s="8">
        <f t="shared" si="130"/>
        <v>293.7</v>
      </c>
      <c r="V2099" s="10">
        <f t="shared" si="131"/>
        <v>0.54388888888888887</v>
      </c>
    </row>
    <row r="2100" spans="1:22" ht="15.6" x14ac:dyDescent="0.3">
      <c r="A2100" s="3">
        <v>4479</v>
      </c>
      <c r="B2100" s="4">
        <v>46308</v>
      </c>
      <c r="C2100" s="5">
        <f>YEAR(SalesDataTable[[#This Row],[Order Date]])</f>
        <v>2026</v>
      </c>
      <c r="D2100" s="6" t="str">
        <f>"Q"&amp;ROUNDUP(MONTH(SalesDataTable[[#This Row],[Order Date]])/3,0)</f>
        <v>Q4</v>
      </c>
      <c r="E2100" s="5">
        <f>MONTH(SalesDataTable[[#This Row],[Order Date]])</f>
        <v>10</v>
      </c>
      <c r="F2100" s="6" t="str">
        <f>TEXT(SalesDataTable[[#This Row],[Order Date]],"MMM")</f>
        <v>Oct</v>
      </c>
      <c r="G2100" s="5" t="s">
        <v>40</v>
      </c>
      <c r="H2100" s="5" t="s">
        <v>51</v>
      </c>
      <c r="I2100" s="5" t="s">
        <v>39</v>
      </c>
      <c r="J2100" s="5" t="s">
        <v>23</v>
      </c>
      <c r="K2100" s="5" t="s">
        <v>29</v>
      </c>
      <c r="L2100" s="5" t="s">
        <v>57</v>
      </c>
      <c r="M2100" s="7">
        <v>1</v>
      </c>
      <c r="N2100" s="8">
        <v>151.68</v>
      </c>
      <c r="O2100" s="8">
        <f>SalesDataTable[[#This Row],[Units Sold]]*SalesDataTable[[#This Row],[Unit Price]]</f>
        <v>151.68</v>
      </c>
      <c r="P2100" s="9">
        <v>0.05</v>
      </c>
      <c r="Q2100" s="21">
        <f>SalesDataTable[[#This Row],[Units Sold]]*SalesDataTable[[#This Row],[Unit Price]]*SalesDataTable[[#This Row],[Discount %]]</f>
        <v>7.5840000000000005</v>
      </c>
      <c r="R2100" s="8">
        <v>78.98</v>
      </c>
      <c r="S2100" s="8">
        <f t="shared" si="128"/>
        <v>144.096</v>
      </c>
      <c r="T2100" s="8">
        <f t="shared" si="129"/>
        <v>78.98</v>
      </c>
      <c r="U2100" s="8">
        <f t="shared" si="130"/>
        <v>65.116</v>
      </c>
      <c r="V2100" s="10">
        <f t="shared" si="131"/>
        <v>0.45189318232289583</v>
      </c>
    </row>
    <row r="2101" spans="1:22" ht="15.6" x14ac:dyDescent="0.3">
      <c r="A2101" s="3">
        <v>4574</v>
      </c>
      <c r="B2101" s="4">
        <v>46308</v>
      </c>
      <c r="C2101" s="5">
        <f>YEAR(SalesDataTable[[#This Row],[Order Date]])</f>
        <v>2026</v>
      </c>
      <c r="D2101" s="6" t="str">
        <f>"Q"&amp;ROUNDUP(MONTH(SalesDataTable[[#This Row],[Order Date]])/3,0)</f>
        <v>Q4</v>
      </c>
      <c r="E2101" s="5">
        <f>MONTH(SalesDataTable[[#This Row],[Order Date]])</f>
        <v>10</v>
      </c>
      <c r="F2101" s="6" t="str">
        <f>TEXT(SalesDataTable[[#This Row],[Order Date]],"MMM")</f>
        <v>Oct</v>
      </c>
      <c r="G2101" s="5" t="s">
        <v>26</v>
      </c>
      <c r="H2101" s="5" t="s">
        <v>69</v>
      </c>
      <c r="I2101" s="5" t="s">
        <v>22</v>
      </c>
      <c r="J2101" s="5" t="s">
        <v>36</v>
      </c>
      <c r="K2101" s="5" t="s">
        <v>54</v>
      </c>
      <c r="L2101" s="5" t="s">
        <v>62</v>
      </c>
      <c r="M2101" s="7">
        <v>1</v>
      </c>
      <c r="N2101" s="8">
        <v>36.53</v>
      </c>
      <c r="O2101" s="8">
        <f>SalesDataTable[[#This Row],[Units Sold]]*SalesDataTable[[#This Row],[Unit Price]]</f>
        <v>36.53</v>
      </c>
      <c r="P2101" s="9">
        <v>0</v>
      </c>
      <c r="Q2101" s="21">
        <f>SalesDataTable[[#This Row],[Units Sold]]*SalesDataTable[[#This Row],[Unit Price]]*SalesDataTable[[#This Row],[Discount %]]</f>
        <v>0</v>
      </c>
      <c r="R2101" s="8">
        <v>14.01</v>
      </c>
      <c r="S2101" s="8">
        <f t="shared" si="128"/>
        <v>36.53</v>
      </c>
      <c r="T2101" s="8">
        <f t="shared" si="129"/>
        <v>14.01</v>
      </c>
      <c r="U2101" s="8">
        <f t="shared" si="130"/>
        <v>22.520000000000003</v>
      </c>
      <c r="V2101" s="10">
        <f t="shared" si="131"/>
        <v>0.61647960580344929</v>
      </c>
    </row>
    <row r="2102" spans="1:22" ht="15.6" x14ac:dyDescent="0.3">
      <c r="A2102" s="3">
        <v>4815</v>
      </c>
      <c r="B2102" s="4">
        <v>46308</v>
      </c>
      <c r="C2102" s="5">
        <f>YEAR(SalesDataTable[[#This Row],[Order Date]])</f>
        <v>2026</v>
      </c>
      <c r="D2102" s="6" t="str">
        <f>"Q"&amp;ROUNDUP(MONTH(SalesDataTable[[#This Row],[Order Date]])/3,0)</f>
        <v>Q4</v>
      </c>
      <c r="E2102" s="5">
        <f>MONTH(SalesDataTable[[#This Row],[Order Date]])</f>
        <v>10</v>
      </c>
      <c r="F2102" s="6" t="str">
        <f>TEXT(SalesDataTable[[#This Row],[Order Date]],"MMM")</f>
        <v>Oct</v>
      </c>
      <c r="G2102" s="5" t="s">
        <v>20</v>
      </c>
      <c r="H2102" s="5" t="s">
        <v>21</v>
      </c>
      <c r="I2102" s="5" t="s">
        <v>39</v>
      </c>
      <c r="J2102" s="5" t="s">
        <v>36</v>
      </c>
      <c r="K2102" s="5" t="s">
        <v>24</v>
      </c>
      <c r="L2102" s="5" t="s">
        <v>46</v>
      </c>
      <c r="M2102" s="7">
        <v>1</v>
      </c>
      <c r="N2102" s="8">
        <v>39.89</v>
      </c>
      <c r="O2102" s="8">
        <f>SalesDataTable[[#This Row],[Units Sold]]*SalesDataTable[[#This Row],[Unit Price]]</f>
        <v>39.89</v>
      </c>
      <c r="P2102" s="9">
        <v>0.05</v>
      </c>
      <c r="Q2102" s="21">
        <f>SalesDataTable[[#This Row],[Units Sold]]*SalesDataTable[[#This Row],[Unit Price]]*SalesDataTable[[#This Row],[Discount %]]</f>
        <v>1.9945000000000002</v>
      </c>
      <c r="R2102" s="8">
        <v>16.91</v>
      </c>
      <c r="S2102" s="8">
        <f t="shared" si="128"/>
        <v>37.895499999999998</v>
      </c>
      <c r="T2102" s="8">
        <f t="shared" si="129"/>
        <v>16.91</v>
      </c>
      <c r="U2102" s="8">
        <f t="shared" si="130"/>
        <v>20.985499999999998</v>
      </c>
      <c r="V2102" s="10">
        <f t="shared" si="131"/>
        <v>0.55377287540737019</v>
      </c>
    </row>
    <row r="2103" spans="1:22" ht="15.6" x14ac:dyDescent="0.3">
      <c r="A2103" s="3">
        <v>5027</v>
      </c>
      <c r="B2103" s="4">
        <v>46308</v>
      </c>
      <c r="C2103" s="5">
        <f>YEAR(SalesDataTable[[#This Row],[Order Date]])</f>
        <v>2026</v>
      </c>
      <c r="D2103" s="6" t="str">
        <f>"Q"&amp;ROUNDUP(MONTH(SalesDataTable[[#This Row],[Order Date]])/3,0)</f>
        <v>Q4</v>
      </c>
      <c r="E2103" s="5">
        <f>MONTH(SalesDataTable[[#This Row],[Order Date]])</f>
        <v>10</v>
      </c>
      <c r="F2103" s="6" t="str">
        <f>TEXT(SalesDataTable[[#This Row],[Order Date]],"MMM")</f>
        <v>Oct</v>
      </c>
      <c r="G2103" s="5" t="s">
        <v>31</v>
      </c>
      <c r="H2103" s="5" t="s">
        <v>59</v>
      </c>
      <c r="I2103" s="5" t="s">
        <v>22</v>
      </c>
      <c r="J2103" s="5" t="s">
        <v>33</v>
      </c>
      <c r="K2103" s="5" t="s">
        <v>29</v>
      </c>
      <c r="L2103" s="5" t="s">
        <v>57</v>
      </c>
      <c r="M2103" s="7">
        <v>1</v>
      </c>
      <c r="N2103" s="8">
        <v>154.53</v>
      </c>
      <c r="O2103" s="8">
        <f>SalesDataTable[[#This Row],[Units Sold]]*SalesDataTable[[#This Row],[Unit Price]]</f>
        <v>154.53</v>
      </c>
      <c r="P2103" s="9">
        <v>0</v>
      </c>
      <c r="Q2103" s="21">
        <f>SalesDataTable[[#This Row],[Units Sold]]*SalesDataTable[[#This Row],[Unit Price]]*SalesDataTable[[#This Row],[Discount %]]</f>
        <v>0</v>
      </c>
      <c r="R2103" s="8">
        <v>77.930000000000007</v>
      </c>
      <c r="S2103" s="8">
        <f t="shared" si="128"/>
        <v>154.53</v>
      </c>
      <c r="T2103" s="8">
        <f t="shared" si="129"/>
        <v>77.930000000000007</v>
      </c>
      <c r="U2103" s="8">
        <f t="shared" si="130"/>
        <v>76.599999999999994</v>
      </c>
      <c r="V2103" s="10">
        <f t="shared" si="131"/>
        <v>0.49569662848637802</v>
      </c>
    </row>
    <row r="2104" spans="1:22" ht="15.6" x14ac:dyDescent="0.3">
      <c r="A2104" s="3">
        <v>1794</v>
      </c>
      <c r="B2104" s="4">
        <v>46309</v>
      </c>
      <c r="C2104" s="5">
        <f>YEAR(SalesDataTable[[#This Row],[Order Date]])</f>
        <v>2026</v>
      </c>
      <c r="D2104" s="6" t="str">
        <f>"Q"&amp;ROUNDUP(MONTH(SalesDataTable[[#This Row],[Order Date]])/3,0)</f>
        <v>Q4</v>
      </c>
      <c r="E2104" s="5">
        <f>MONTH(SalesDataTable[[#This Row],[Order Date]])</f>
        <v>10</v>
      </c>
      <c r="F2104" s="6" t="str">
        <f>TEXT(SalesDataTable[[#This Row],[Order Date]],"MMM")</f>
        <v>Oct</v>
      </c>
      <c r="G2104" s="5" t="s">
        <v>40</v>
      </c>
      <c r="H2104" s="5" t="s">
        <v>53</v>
      </c>
      <c r="I2104" s="5" t="s">
        <v>48</v>
      </c>
      <c r="J2104" s="5" t="s">
        <v>36</v>
      </c>
      <c r="K2104" s="5" t="s">
        <v>24</v>
      </c>
      <c r="L2104" s="5" t="s">
        <v>42</v>
      </c>
      <c r="M2104" s="7">
        <v>2</v>
      </c>
      <c r="N2104" s="8">
        <v>50.64</v>
      </c>
      <c r="O2104" s="8">
        <f>SalesDataTable[[#This Row],[Units Sold]]*SalesDataTable[[#This Row],[Unit Price]]</f>
        <v>101.28</v>
      </c>
      <c r="P2104" s="9">
        <v>0.05</v>
      </c>
      <c r="Q2104" s="21">
        <f>SalesDataTable[[#This Row],[Units Sold]]*SalesDataTable[[#This Row],[Unit Price]]*SalesDataTable[[#This Row],[Discount %]]</f>
        <v>5.0640000000000001</v>
      </c>
      <c r="R2104" s="8">
        <v>22.28</v>
      </c>
      <c r="S2104" s="8">
        <f t="shared" si="128"/>
        <v>96.215999999999994</v>
      </c>
      <c r="T2104" s="8">
        <f t="shared" si="129"/>
        <v>44.56</v>
      </c>
      <c r="U2104" s="8">
        <f t="shared" si="130"/>
        <v>51.655999999999992</v>
      </c>
      <c r="V2104" s="10">
        <f t="shared" si="131"/>
        <v>0.53687536376486233</v>
      </c>
    </row>
    <row r="2105" spans="1:22" ht="15.6" x14ac:dyDescent="0.3">
      <c r="A2105" s="3">
        <v>1867</v>
      </c>
      <c r="B2105" s="4">
        <v>46309</v>
      </c>
      <c r="C2105" s="5">
        <f>YEAR(SalesDataTable[[#This Row],[Order Date]])</f>
        <v>2026</v>
      </c>
      <c r="D2105" s="6" t="str">
        <f>"Q"&amp;ROUNDUP(MONTH(SalesDataTable[[#This Row],[Order Date]])/3,0)</f>
        <v>Q4</v>
      </c>
      <c r="E2105" s="5">
        <f>MONTH(SalesDataTable[[#This Row],[Order Date]])</f>
        <v>10</v>
      </c>
      <c r="F2105" s="6" t="str">
        <f>TEXT(SalesDataTable[[#This Row],[Order Date]],"MMM")</f>
        <v>Oct</v>
      </c>
      <c r="G2105" s="5" t="s">
        <v>20</v>
      </c>
      <c r="H2105" s="5" t="s">
        <v>21</v>
      </c>
      <c r="I2105" s="5" t="s">
        <v>22</v>
      </c>
      <c r="J2105" s="5" t="s">
        <v>33</v>
      </c>
      <c r="K2105" s="5" t="s">
        <v>54</v>
      </c>
      <c r="L2105" s="5" t="s">
        <v>55</v>
      </c>
      <c r="M2105" s="7">
        <v>3</v>
      </c>
      <c r="N2105" s="8">
        <v>40.880000000000003</v>
      </c>
      <c r="O2105" s="8">
        <f>SalesDataTable[[#This Row],[Units Sold]]*SalesDataTable[[#This Row],[Unit Price]]</f>
        <v>122.64000000000001</v>
      </c>
      <c r="P2105" s="9">
        <v>0.05</v>
      </c>
      <c r="Q2105" s="21">
        <f>SalesDataTable[[#This Row],[Units Sold]]*SalesDataTable[[#This Row],[Unit Price]]*SalesDataTable[[#This Row],[Discount %]]</f>
        <v>6.1320000000000014</v>
      </c>
      <c r="R2105" s="8">
        <v>14.59</v>
      </c>
      <c r="S2105" s="8">
        <f t="shared" si="128"/>
        <v>116.50800000000001</v>
      </c>
      <c r="T2105" s="8">
        <f t="shared" si="129"/>
        <v>43.769999999999996</v>
      </c>
      <c r="U2105" s="8">
        <f t="shared" si="130"/>
        <v>72.738000000000014</v>
      </c>
      <c r="V2105" s="10">
        <f t="shared" si="131"/>
        <v>0.62431764342362761</v>
      </c>
    </row>
    <row r="2106" spans="1:22" ht="15.6" x14ac:dyDescent="0.3">
      <c r="A2106" s="3">
        <v>2088</v>
      </c>
      <c r="B2106" s="4">
        <v>46309</v>
      </c>
      <c r="C2106" s="5">
        <f>YEAR(SalesDataTable[[#This Row],[Order Date]])</f>
        <v>2026</v>
      </c>
      <c r="D2106" s="6" t="str">
        <f>"Q"&amp;ROUNDUP(MONTH(SalesDataTable[[#This Row],[Order Date]])/3,0)</f>
        <v>Q4</v>
      </c>
      <c r="E2106" s="5">
        <f>MONTH(SalesDataTable[[#This Row],[Order Date]])</f>
        <v>10</v>
      </c>
      <c r="F2106" s="6" t="str">
        <f>TEXT(SalesDataTable[[#This Row],[Order Date]],"MMM")</f>
        <v>Oct</v>
      </c>
      <c r="G2106" s="5" t="s">
        <v>40</v>
      </c>
      <c r="H2106" s="5" t="s">
        <v>41</v>
      </c>
      <c r="I2106" s="5" t="s">
        <v>39</v>
      </c>
      <c r="J2106" s="5" t="s">
        <v>23</v>
      </c>
      <c r="K2106" s="5" t="s">
        <v>29</v>
      </c>
      <c r="L2106" s="5" t="s">
        <v>37</v>
      </c>
      <c r="M2106" s="7">
        <v>1</v>
      </c>
      <c r="N2106" s="8">
        <v>141.77000000000001</v>
      </c>
      <c r="O2106" s="8">
        <f>SalesDataTable[[#This Row],[Units Sold]]*SalesDataTable[[#This Row],[Unit Price]]</f>
        <v>141.77000000000001</v>
      </c>
      <c r="P2106" s="9">
        <v>0</v>
      </c>
      <c r="Q2106" s="21">
        <f>SalesDataTable[[#This Row],[Units Sold]]*SalesDataTable[[#This Row],[Unit Price]]*SalesDataTable[[#This Row],[Discount %]]</f>
        <v>0</v>
      </c>
      <c r="R2106" s="8">
        <v>78.48</v>
      </c>
      <c r="S2106" s="8">
        <f t="shared" si="128"/>
        <v>141.77000000000001</v>
      </c>
      <c r="T2106" s="8">
        <f t="shared" si="129"/>
        <v>78.48</v>
      </c>
      <c r="U2106" s="8">
        <f t="shared" si="130"/>
        <v>63.290000000000006</v>
      </c>
      <c r="V2106" s="10">
        <f t="shared" si="131"/>
        <v>0.44642731184312623</v>
      </c>
    </row>
    <row r="2107" spans="1:22" ht="15.6" x14ac:dyDescent="0.3">
      <c r="A2107" s="3">
        <v>2270</v>
      </c>
      <c r="B2107" s="4">
        <v>46309</v>
      </c>
      <c r="C2107" s="5">
        <f>YEAR(SalesDataTable[[#This Row],[Order Date]])</f>
        <v>2026</v>
      </c>
      <c r="D2107" s="6" t="str">
        <f>"Q"&amp;ROUNDUP(MONTH(SalesDataTable[[#This Row],[Order Date]])/3,0)</f>
        <v>Q4</v>
      </c>
      <c r="E2107" s="5">
        <f>MONTH(SalesDataTable[[#This Row],[Order Date]])</f>
        <v>10</v>
      </c>
      <c r="F2107" s="6" t="str">
        <f>TEXT(SalesDataTable[[#This Row],[Order Date]],"MMM")</f>
        <v>Oct</v>
      </c>
      <c r="G2107" s="5" t="s">
        <v>40</v>
      </c>
      <c r="H2107" s="5" t="s">
        <v>51</v>
      </c>
      <c r="I2107" s="5" t="s">
        <v>22</v>
      </c>
      <c r="J2107" s="5" t="s">
        <v>33</v>
      </c>
      <c r="K2107" s="5" t="s">
        <v>43</v>
      </c>
      <c r="L2107" s="5" t="s">
        <v>49</v>
      </c>
      <c r="M2107" s="7">
        <v>3</v>
      </c>
      <c r="N2107" s="8">
        <v>199.99</v>
      </c>
      <c r="O2107" s="8">
        <f>SalesDataTable[[#This Row],[Units Sold]]*SalesDataTable[[#This Row],[Unit Price]]</f>
        <v>599.97</v>
      </c>
      <c r="P2107" s="9">
        <v>0.15</v>
      </c>
      <c r="Q2107" s="21">
        <f>SalesDataTable[[#This Row],[Units Sold]]*SalesDataTable[[#This Row],[Unit Price]]*SalesDataTable[[#This Row],[Discount %]]</f>
        <v>89.995500000000007</v>
      </c>
      <c r="R2107" s="8">
        <v>101.86</v>
      </c>
      <c r="S2107" s="8">
        <f t="shared" si="128"/>
        <v>509.97450000000003</v>
      </c>
      <c r="T2107" s="8">
        <f t="shared" si="129"/>
        <v>305.58</v>
      </c>
      <c r="U2107" s="8">
        <f t="shared" si="130"/>
        <v>204.39450000000005</v>
      </c>
      <c r="V2107" s="10">
        <f t="shared" si="131"/>
        <v>0.40079356909021929</v>
      </c>
    </row>
    <row r="2108" spans="1:22" ht="15.6" x14ac:dyDescent="0.3">
      <c r="A2108" s="3">
        <v>3789</v>
      </c>
      <c r="B2108" s="4">
        <v>46309</v>
      </c>
      <c r="C2108" s="5">
        <f>YEAR(SalesDataTable[[#This Row],[Order Date]])</f>
        <v>2026</v>
      </c>
      <c r="D2108" s="6" t="str">
        <f>"Q"&amp;ROUNDUP(MONTH(SalesDataTable[[#This Row],[Order Date]])/3,0)</f>
        <v>Q4</v>
      </c>
      <c r="E2108" s="5">
        <f>MONTH(SalesDataTable[[#This Row],[Order Date]])</f>
        <v>10</v>
      </c>
      <c r="F2108" s="6" t="str">
        <f>TEXT(SalesDataTable[[#This Row],[Order Date]],"MMM")</f>
        <v>Oct</v>
      </c>
      <c r="G2108" s="5" t="s">
        <v>40</v>
      </c>
      <c r="H2108" s="5" t="s">
        <v>41</v>
      </c>
      <c r="I2108" s="5" t="s">
        <v>48</v>
      </c>
      <c r="J2108" s="5" t="s">
        <v>33</v>
      </c>
      <c r="K2108" s="5" t="s">
        <v>24</v>
      </c>
      <c r="L2108" s="5" t="s">
        <v>42</v>
      </c>
      <c r="M2108" s="7">
        <v>2</v>
      </c>
      <c r="N2108" s="8">
        <v>50.56</v>
      </c>
      <c r="O2108" s="8">
        <f>SalesDataTable[[#This Row],[Units Sold]]*SalesDataTable[[#This Row],[Unit Price]]</f>
        <v>101.12</v>
      </c>
      <c r="P2108" s="9">
        <v>0</v>
      </c>
      <c r="Q2108" s="21">
        <f>SalesDataTable[[#This Row],[Units Sold]]*SalesDataTable[[#This Row],[Unit Price]]*SalesDataTable[[#This Row],[Discount %]]</f>
        <v>0</v>
      </c>
      <c r="R2108" s="8">
        <v>23.04</v>
      </c>
      <c r="S2108" s="8">
        <f t="shared" si="128"/>
        <v>101.12</v>
      </c>
      <c r="T2108" s="8">
        <f t="shared" si="129"/>
        <v>46.08</v>
      </c>
      <c r="U2108" s="8">
        <f t="shared" si="130"/>
        <v>55.040000000000006</v>
      </c>
      <c r="V2108" s="10">
        <f t="shared" si="131"/>
        <v>0.54430379746835444</v>
      </c>
    </row>
    <row r="2109" spans="1:22" ht="15.6" x14ac:dyDescent="0.3">
      <c r="A2109" s="3">
        <v>4323</v>
      </c>
      <c r="B2109" s="4">
        <v>46309</v>
      </c>
      <c r="C2109" s="5">
        <f>YEAR(SalesDataTable[[#This Row],[Order Date]])</f>
        <v>2026</v>
      </c>
      <c r="D2109" s="6" t="str">
        <f>"Q"&amp;ROUNDUP(MONTH(SalesDataTable[[#This Row],[Order Date]])/3,0)</f>
        <v>Q4</v>
      </c>
      <c r="E2109" s="5">
        <f>MONTH(SalesDataTable[[#This Row],[Order Date]])</f>
        <v>10</v>
      </c>
      <c r="F2109" s="6" t="str">
        <f>TEXT(SalesDataTable[[#This Row],[Order Date]],"MMM")</f>
        <v>Oct</v>
      </c>
      <c r="G2109" s="5" t="s">
        <v>40</v>
      </c>
      <c r="H2109" s="5" t="s">
        <v>51</v>
      </c>
      <c r="I2109" s="5" t="s">
        <v>22</v>
      </c>
      <c r="J2109" s="5" t="s">
        <v>33</v>
      </c>
      <c r="K2109" s="5" t="s">
        <v>34</v>
      </c>
      <c r="L2109" s="5" t="s">
        <v>52</v>
      </c>
      <c r="M2109" s="7">
        <v>1</v>
      </c>
      <c r="N2109" s="8">
        <v>47.38</v>
      </c>
      <c r="O2109" s="8">
        <f>SalesDataTable[[#This Row],[Units Sold]]*SalesDataTable[[#This Row],[Unit Price]]</f>
        <v>47.38</v>
      </c>
      <c r="P2109" s="9">
        <v>0</v>
      </c>
      <c r="Q2109" s="21">
        <f>SalesDataTable[[#This Row],[Units Sold]]*SalesDataTable[[#This Row],[Unit Price]]*SalesDataTable[[#This Row],[Discount %]]</f>
        <v>0</v>
      </c>
      <c r="R2109" s="8">
        <v>17.86</v>
      </c>
      <c r="S2109" s="8">
        <f t="shared" si="128"/>
        <v>47.38</v>
      </c>
      <c r="T2109" s="8">
        <f t="shared" si="129"/>
        <v>17.86</v>
      </c>
      <c r="U2109" s="8">
        <f t="shared" si="130"/>
        <v>29.520000000000003</v>
      </c>
      <c r="V2109" s="10">
        <f t="shared" si="131"/>
        <v>0.62304769945124527</v>
      </c>
    </row>
    <row r="2110" spans="1:22" ht="15.6" x14ac:dyDescent="0.3">
      <c r="A2110" s="3">
        <v>276</v>
      </c>
      <c r="B2110" s="4">
        <v>46310</v>
      </c>
      <c r="C2110" s="5">
        <f>YEAR(SalesDataTable[[#This Row],[Order Date]])</f>
        <v>2026</v>
      </c>
      <c r="D2110" s="6" t="str">
        <f>"Q"&amp;ROUNDUP(MONTH(SalesDataTable[[#This Row],[Order Date]])/3,0)</f>
        <v>Q4</v>
      </c>
      <c r="E2110" s="5">
        <f>MONTH(SalesDataTable[[#This Row],[Order Date]])</f>
        <v>10</v>
      </c>
      <c r="F2110" s="6" t="str">
        <f>TEXT(SalesDataTable[[#This Row],[Order Date]],"MMM")</f>
        <v>Oct</v>
      </c>
      <c r="G2110" s="5" t="s">
        <v>31</v>
      </c>
      <c r="H2110" s="5" t="s">
        <v>32</v>
      </c>
      <c r="I2110" s="5" t="s">
        <v>22</v>
      </c>
      <c r="J2110" s="5" t="s">
        <v>36</v>
      </c>
      <c r="K2110" s="5" t="s">
        <v>29</v>
      </c>
      <c r="L2110" s="5" t="s">
        <v>30</v>
      </c>
      <c r="M2110" s="7">
        <v>1</v>
      </c>
      <c r="N2110" s="8">
        <v>92.74</v>
      </c>
      <c r="O2110" s="8">
        <f>SalesDataTable[[#This Row],[Units Sold]]*SalesDataTable[[#This Row],[Unit Price]]</f>
        <v>92.74</v>
      </c>
      <c r="P2110" s="9">
        <v>0.15</v>
      </c>
      <c r="Q2110" s="21">
        <f>SalesDataTable[[#This Row],[Units Sold]]*SalesDataTable[[#This Row],[Unit Price]]*SalesDataTable[[#This Row],[Discount %]]</f>
        <v>13.911</v>
      </c>
      <c r="R2110" s="8">
        <v>44.52</v>
      </c>
      <c r="S2110" s="8">
        <f t="shared" si="128"/>
        <v>78.828999999999994</v>
      </c>
      <c r="T2110" s="8">
        <f t="shared" si="129"/>
        <v>44.52</v>
      </c>
      <c r="U2110" s="8">
        <f t="shared" si="130"/>
        <v>34.30899999999999</v>
      </c>
      <c r="V2110" s="10">
        <f t="shared" si="131"/>
        <v>0.43523322635070844</v>
      </c>
    </row>
    <row r="2111" spans="1:22" ht="15.6" x14ac:dyDescent="0.3">
      <c r="A2111" s="3">
        <v>791</v>
      </c>
      <c r="B2111" s="4">
        <v>46310</v>
      </c>
      <c r="C2111" s="5">
        <f>YEAR(SalesDataTable[[#This Row],[Order Date]])</f>
        <v>2026</v>
      </c>
      <c r="D2111" s="6" t="str">
        <f>"Q"&amp;ROUNDUP(MONTH(SalesDataTable[[#This Row],[Order Date]])/3,0)</f>
        <v>Q4</v>
      </c>
      <c r="E2111" s="5">
        <f>MONTH(SalesDataTable[[#This Row],[Order Date]])</f>
        <v>10</v>
      </c>
      <c r="F2111" s="6" t="str">
        <f>TEXT(SalesDataTable[[#This Row],[Order Date]],"MMM")</f>
        <v>Oct</v>
      </c>
      <c r="G2111" s="5" t="s">
        <v>40</v>
      </c>
      <c r="H2111" s="5" t="s">
        <v>67</v>
      </c>
      <c r="I2111" s="5" t="s">
        <v>39</v>
      </c>
      <c r="J2111" s="5" t="s">
        <v>23</v>
      </c>
      <c r="K2111" s="5" t="s">
        <v>24</v>
      </c>
      <c r="L2111" s="5" t="s">
        <v>42</v>
      </c>
      <c r="M2111" s="7">
        <v>3</v>
      </c>
      <c r="N2111" s="8">
        <v>51.57</v>
      </c>
      <c r="O2111" s="8">
        <f>SalesDataTable[[#This Row],[Units Sold]]*SalesDataTable[[#This Row],[Unit Price]]</f>
        <v>154.71</v>
      </c>
      <c r="P2111" s="9">
        <v>0.1</v>
      </c>
      <c r="Q2111" s="21">
        <f>SalesDataTable[[#This Row],[Units Sold]]*SalesDataTable[[#This Row],[Unit Price]]*SalesDataTable[[#This Row],[Discount %]]</f>
        <v>15.471000000000002</v>
      </c>
      <c r="R2111" s="8">
        <v>21.82</v>
      </c>
      <c r="S2111" s="8">
        <f t="shared" si="128"/>
        <v>139.239</v>
      </c>
      <c r="T2111" s="8">
        <f t="shared" si="129"/>
        <v>65.460000000000008</v>
      </c>
      <c r="U2111" s="8">
        <f t="shared" si="130"/>
        <v>73.778999999999996</v>
      </c>
      <c r="V2111" s="10">
        <f t="shared" si="131"/>
        <v>0.52987309589985565</v>
      </c>
    </row>
    <row r="2112" spans="1:22" ht="15.6" x14ac:dyDescent="0.3">
      <c r="A2112" s="3">
        <v>1033</v>
      </c>
      <c r="B2112" s="4">
        <v>46310</v>
      </c>
      <c r="C2112" s="5">
        <f>YEAR(SalesDataTable[[#This Row],[Order Date]])</f>
        <v>2026</v>
      </c>
      <c r="D2112" s="6" t="str">
        <f>"Q"&amp;ROUNDUP(MONTH(SalesDataTable[[#This Row],[Order Date]])/3,0)</f>
        <v>Q4</v>
      </c>
      <c r="E2112" s="5">
        <f>MONTH(SalesDataTable[[#This Row],[Order Date]])</f>
        <v>10</v>
      </c>
      <c r="F2112" s="6" t="str">
        <f>TEXT(SalesDataTable[[#This Row],[Order Date]],"MMM")</f>
        <v>Oct</v>
      </c>
      <c r="G2112" s="5" t="s">
        <v>26</v>
      </c>
      <c r="H2112" s="5" t="s">
        <v>63</v>
      </c>
      <c r="I2112" s="5" t="s">
        <v>22</v>
      </c>
      <c r="J2112" s="5" t="s">
        <v>33</v>
      </c>
      <c r="K2112" s="5" t="s">
        <v>29</v>
      </c>
      <c r="L2112" s="5" t="s">
        <v>66</v>
      </c>
      <c r="M2112" s="7">
        <v>1</v>
      </c>
      <c r="N2112" s="8">
        <v>70.47</v>
      </c>
      <c r="O2112" s="8">
        <f>SalesDataTable[[#This Row],[Units Sold]]*SalesDataTable[[#This Row],[Unit Price]]</f>
        <v>70.47</v>
      </c>
      <c r="P2112" s="9">
        <v>0.1</v>
      </c>
      <c r="Q2112" s="21">
        <f>SalesDataTable[[#This Row],[Units Sold]]*SalesDataTable[[#This Row],[Unit Price]]*SalesDataTable[[#This Row],[Discount %]]</f>
        <v>7.0470000000000006</v>
      </c>
      <c r="R2112" s="8">
        <v>31.52</v>
      </c>
      <c r="S2112" s="8">
        <f t="shared" si="128"/>
        <v>63.423000000000002</v>
      </c>
      <c r="T2112" s="8">
        <f t="shared" si="129"/>
        <v>31.52</v>
      </c>
      <c r="U2112" s="8">
        <f t="shared" si="130"/>
        <v>31.903000000000002</v>
      </c>
      <c r="V2112" s="10">
        <f t="shared" si="131"/>
        <v>0.50301940936253409</v>
      </c>
    </row>
    <row r="2113" spans="1:22" ht="15.6" x14ac:dyDescent="0.3">
      <c r="A2113" s="3">
        <v>1247</v>
      </c>
      <c r="B2113" s="4">
        <v>46310</v>
      </c>
      <c r="C2113" s="5">
        <f>YEAR(SalesDataTable[[#This Row],[Order Date]])</f>
        <v>2026</v>
      </c>
      <c r="D2113" s="6" t="str">
        <f>"Q"&amp;ROUNDUP(MONTH(SalesDataTable[[#This Row],[Order Date]])/3,0)</f>
        <v>Q4</v>
      </c>
      <c r="E2113" s="5">
        <f>MONTH(SalesDataTable[[#This Row],[Order Date]])</f>
        <v>10</v>
      </c>
      <c r="F2113" s="6" t="str">
        <f>TEXT(SalesDataTable[[#This Row],[Order Date]],"MMM")</f>
        <v>Oct</v>
      </c>
      <c r="G2113" s="5" t="s">
        <v>20</v>
      </c>
      <c r="H2113" s="5" t="s">
        <v>21</v>
      </c>
      <c r="I2113" s="5" t="s">
        <v>22</v>
      </c>
      <c r="J2113" s="5" t="s">
        <v>33</v>
      </c>
      <c r="K2113" s="5" t="s">
        <v>29</v>
      </c>
      <c r="L2113" s="5" t="s">
        <v>66</v>
      </c>
      <c r="M2113" s="7">
        <v>1</v>
      </c>
      <c r="N2113" s="8">
        <v>71.05</v>
      </c>
      <c r="O2113" s="8">
        <f>SalesDataTable[[#This Row],[Units Sold]]*SalesDataTable[[#This Row],[Unit Price]]</f>
        <v>71.05</v>
      </c>
      <c r="P2113" s="9">
        <v>0</v>
      </c>
      <c r="Q2113" s="21">
        <f>SalesDataTable[[#This Row],[Units Sold]]*SalesDataTable[[#This Row],[Unit Price]]*SalesDataTable[[#This Row],[Discount %]]</f>
        <v>0</v>
      </c>
      <c r="R2113" s="8">
        <v>33.32</v>
      </c>
      <c r="S2113" s="8">
        <f t="shared" si="128"/>
        <v>71.05</v>
      </c>
      <c r="T2113" s="8">
        <f t="shared" si="129"/>
        <v>33.32</v>
      </c>
      <c r="U2113" s="8">
        <f t="shared" si="130"/>
        <v>37.729999999999997</v>
      </c>
      <c r="V2113" s="10">
        <f t="shared" si="131"/>
        <v>0.53103448275862064</v>
      </c>
    </row>
    <row r="2114" spans="1:22" ht="15.6" x14ac:dyDescent="0.3">
      <c r="A2114" s="3">
        <v>1321</v>
      </c>
      <c r="B2114" s="4">
        <v>46310</v>
      </c>
      <c r="C2114" s="5">
        <f>YEAR(SalesDataTable[[#This Row],[Order Date]])</f>
        <v>2026</v>
      </c>
      <c r="D2114" s="6" t="str">
        <f>"Q"&amp;ROUNDUP(MONTH(SalesDataTable[[#This Row],[Order Date]])/3,0)</f>
        <v>Q4</v>
      </c>
      <c r="E2114" s="5">
        <f>MONTH(SalesDataTable[[#This Row],[Order Date]])</f>
        <v>10</v>
      </c>
      <c r="F2114" s="6" t="str">
        <f>TEXT(SalesDataTable[[#This Row],[Order Date]],"MMM")</f>
        <v>Oct</v>
      </c>
      <c r="G2114" s="5" t="s">
        <v>40</v>
      </c>
      <c r="H2114" s="5" t="s">
        <v>67</v>
      </c>
      <c r="I2114" s="5" t="s">
        <v>39</v>
      </c>
      <c r="J2114" s="5" t="s">
        <v>23</v>
      </c>
      <c r="K2114" s="5" t="s">
        <v>24</v>
      </c>
      <c r="L2114" s="5" t="s">
        <v>46</v>
      </c>
      <c r="M2114" s="7">
        <v>3</v>
      </c>
      <c r="N2114" s="8">
        <v>39.83</v>
      </c>
      <c r="O2114" s="8">
        <f>SalesDataTable[[#This Row],[Units Sold]]*SalesDataTable[[#This Row],[Unit Price]]</f>
        <v>119.49</v>
      </c>
      <c r="P2114" s="9">
        <v>0.1</v>
      </c>
      <c r="Q2114" s="21">
        <f>SalesDataTable[[#This Row],[Units Sold]]*SalesDataTable[[#This Row],[Unit Price]]*SalesDataTable[[#This Row],[Discount %]]</f>
        <v>11.949</v>
      </c>
      <c r="R2114" s="8">
        <v>16.93</v>
      </c>
      <c r="S2114" s="8">
        <f t="shared" ref="S2114:S2177" si="132">M2114*N2114*(1-P2114)</f>
        <v>107.541</v>
      </c>
      <c r="T2114" s="8">
        <f t="shared" ref="T2114:T2177" si="133">M2114*R2114</f>
        <v>50.79</v>
      </c>
      <c r="U2114" s="8">
        <f t="shared" ref="U2114:U2177" si="134">S2114-T2114</f>
        <v>56.750999999999998</v>
      </c>
      <c r="V2114" s="10">
        <f t="shared" ref="V2114:V2177" si="135">IFERROR(U2114/S2114,0)</f>
        <v>0.52771501101905316</v>
      </c>
    </row>
    <row r="2115" spans="1:22" ht="15.6" x14ac:dyDescent="0.3">
      <c r="A2115" s="3">
        <v>2048</v>
      </c>
      <c r="B2115" s="4">
        <v>46310</v>
      </c>
      <c r="C2115" s="5">
        <f>YEAR(SalesDataTable[[#This Row],[Order Date]])</f>
        <v>2026</v>
      </c>
      <c r="D2115" s="6" t="str">
        <f>"Q"&amp;ROUNDUP(MONTH(SalesDataTable[[#This Row],[Order Date]])/3,0)</f>
        <v>Q4</v>
      </c>
      <c r="E2115" s="5">
        <f>MONTH(SalesDataTable[[#This Row],[Order Date]])</f>
        <v>10</v>
      </c>
      <c r="F2115" s="6" t="str">
        <f>TEXT(SalesDataTable[[#This Row],[Order Date]],"MMM")</f>
        <v>Oct</v>
      </c>
      <c r="G2115" s="5" t="s">
        <v>40</v>
      </c>
      <c r="H2115" s="5" t="s">
        <v>51</v>
      </c>
      <c r="I2115" s="5" t="s">
        <v>22</v>
      </c>
      <c r="J2115" s="5" t="s">
        <v>33</v>
      </c>
      <c r="K2115" s="5" t="s">
        <v>54</v>
      </c>
      <c r="L2115" s="5" t="s">
        <v>65</v>
      </c>
      <c r="M2115" s="7">
        <v>3</v>
      </c>
      <c r="N2115" s="8">
        <v>49.5</v>
      </c>
      <c r="O2115" s="8">
        <f>SalesDataTable[[#This Row],[Units Sold]]*SalesDataTable[[#This Row],[Unit Price]]</f>
        <v>148.5</v>
      </c>
      <c r="P2115" s="9">
        <v>0.05</v>
      </c>
      <c r="Q2115" s="21">
        <f>SalesDataTable[[#This Row],[Units Sold]]*SalesDataTable[[#This Row],[Unit Price]]*SalesDataTable[[#This Row],[Discount %]]</f>
        <v>7.4250000000000007</v>
      </c>
      <c r="R2115" s="8">
        <v>22</v>
      </c>
      <c r="S2115" s="8">
        <f t="shared" si="132"/>
        <v>141.07499999999999</v>
      </c>
      <c r="T2115" s="8">
        <f t="shared" si="133"/>
        <v>66</v>
      </c>
      <c r="U2115" s="8">
        <f t="shared" si="134"/>
        <v>75.074999999999989</v>
      </c>
      <c r="V2115" s="10">
        <f t="shared" si="135"/>
        <v>0.53216374269005839</v>
      </c>
    </row>
    <row r="2116" spans="1:22" ht="15.6" x14ac:dyDescent="0.3">
      <c r="A2116" s="3">
        <v>2082</v>
      </c>
      <c r="B2116" s="4">
        <v>46310</v>
      </c>
      <c r="C2116" s="5">
        <f>YEAR(SalesDataTable[[#This Row],[Order Date]])</f>
        <v>2026</v>
      </c>
      <c r="D2116" s="6" t="str">
        <f>"Q"&amp;ROUNDUP(MONTH(SalesDataTable[[#This Row],[Order Date]])/3,0)</f>
        <v>Q4</v>
      </c>
      <c r="E2116" s="5">
        <f>MONTH(SalesDataTable[[#This Row],[Order Date]])</f>
        <v>10</v>
      </c>
      <c r="F2116" s="6" t="str">
        <f>TEXT(SalesDataTable[[#This Row],[Order Date]],"MMM")</f>
        <v>Oct</v>
      </c>
      <c r="G2116" s="5" t="s">
        <v>26</v>
      </c>
      <c r="H2116" s="5" t="s">
        <v>47</v>
      </c>
      <c r="I2116" s="5" t="s">
        <v>48</v>
      </c>
      <c r="J2116" s="5" t="s">
        <v>33</v>
      </c>
      <c r="K2116" s="5" t="s">
        <v>29</v>
      </c>
      <c r="L2116" s="5" t="s">
        <v>30</v>
      </c>
      <c r="M2116" s="7">
        <v>1</v>
      </c>
      <c r="N2116" s="8">
        <v>91.99</v>
      </c>
      <c r="O2116" s="8">
        <f>SalesDataTable[[#This Row],[Units Sold]]*SalesDataTable[[#This Row],[Unit Price]]</f>
        <v>91.99</v>
      </c>
      <c r="P2116" s="9">
        <v>0</v>
      </c>
      <c r="Q2116" s="21">
        <f>SalesDataTable[[#This Row],[Units Sold]]*SalesDataTable[[#This Row],[Unit Price]]*SalesDataTable[[#This Row],[Discount %]]</f>
        <v>0</v>
      </c>
      <c r="R2116" s="8">
        <v>44.86</v>
      </c>
      <c r="S2116" s="8">
        <f t="shared" si="132"/>
        <v>91.99</v>
      </c>
      <c r="T2116" s="8">
        <f t="shared" si="133"/>
        <v>44.86</v>
      </c>
      <c r="U2116" s="8">
        <f t="shared" si="134"/>
        <v>47.129999999999995</v>
      </c>
      <c r="V2116" s="10">
        <f t="shared" si="135"/>
        <v>0.51233829764104788</v>
      </c>
    </row>
    <row r="2117" spans="1:22" ht="15.6" x14ac:dyDescent="0.3">
      <c r="A2117" s="3">
        <v>2177</v>
      </c>
      <c r="B2117" s="4">
        <v>46310</v>
      </c>
      <c r="C2117" s="5">
        <f>YEAR(SalesDataTable[[#This Row],[Order Date]])</f>
        <v>2026</v>
      </c>
      <c r="D2117" s="6" t="str">
        <f>"Q"&amp;ROUNDUP(MONTH(SalesDataTable[[#This Row],[Order Date]])/3,0)</f>
        <v>Q4</v>
      </c>
      <c r="E2117" s="5">
        <f>MONTH(SalesDataTable[[#This Row],[Order Date]])</f>
        <v>10</v>
      </c>
      <c r="F2117" s="6" t="str">
        <f>TEXT(SalesDataTable[[#This Row],[Order Date]],"MMM")</f>
        <v>Oct</v>
      </c>
      <c r="G2117" s="5" t="s">
        <v>20</v>
      </c>
      <c r="H2117" s="5" t="s">
        <v>70</v>
      </c>
      <c r="I2117" s="5" t="s">
        <v>48</v>
      </c>
      <c r="J2117" s="5" t="s">
        <v>23</v>
      </c>
      <c r="K2117" s="5" t="s">
        <v>24</v>
      </c>
      <c r="L2117" s="5" t="s">
        <v>25</v>
      </c>
      <c r="M2117" s="7">
        <v>1</v>
      </c>
      <c r="N2117" s="8">
        <v>79.78</v>
      </c>
      <c r="O2117" s="8">
        <f>SalesDataTable[[#This Row],[Units Sold]]*SalesDataTable[[#This Row],[Unit Price]]</f>
        <v>79.78</v>
      </c>
      <c r="P2117" s="9">
        <v>0.05</v>
      </c>
      <c r="Q2117" s="21">
        <f>SalesDataTable[[#This Row],[Units Sold]]*SalesDataTable[[#This Row],[Unit Price]]*SalesDataTable[[#This Row],[Discount %]]</f>
        <v>3.9890000000000003</v>
      </c>
      <c r="R2117" s="8">
        <v>41.59</v>
      </c>
      <c r="S2117" s="8">
        <f t="shared" si="132"/>
        <v>75.790999999999997</v>
      </c>
      <c r="T2117" s="8">
        <f t="shared" si="133"/>
        <v>41.59</v>
      </c>
      <c r="U2117" s="8">
        <f t="shared" si="134"/>
        <v>34.200999999999993</v>
      </c>
      <c r="V2117" s="10">
        <f t="shared" si="135"/>
        <v>0.45125410668812915</v>
      </c>
    </row>
    <row r="2118" spans="1:22" ht="15.6" x14ac:dyDescent="0.3">
      <c r="A2118" s="3">
        <v>3776</v>
      </c>
      <c r="B2118" s="4">
        <v>46310</v>
      </c>
      <c r="C2118" s="5">
        <f>YEAR(SalesDataTable[[#This Row],[Order Date]])</f>
        <v>2026</v>
      </c>
      <c r="D2118" s="6" t="str">
        <f>"Q"&amp;ROUNDUP(MONTH(SalesDataTable[[#This Row],[Order Date]])/3,0)</f>
        <v>Q4</v>
      </c>
      <c r="E2118" s="5">
        <f>MONTH(SalesDataTable[[#This Row],[Order Date]])</f>
        <v>10</v>
      </c>
      <c r="F2118" s="6" t="str">
        <f>TEXT(SalesDataTable[[#This Row],[Order Date]],"MMM")</f>
        <v>Oct</v>
      </c>
      <c r="G2118" s="5" t="s">
        <v>40</v>
      </c>
      <c r="H2118" s="5" t="s">
        <v>53</v>
      </c>
      <c r="I2118" s="5" t="s">
        <v>22</v>
      </c>
      <c r="J2118" s="5" t="s">
        <v>23</v>
      </c>
      <c r="K2118" s="5" t="s">
        <v>24</v>
      </c>
      <c r="L2118" s="5" t="s">
        <v>25</v>
      </c>
      <c r="M2118" s="7">
        <v>1</v>
      </c>
      <c r="N2118" s="8">
        <v>82.97</v>
      </c>
      <c r="O2118" s="8">
        <f>SalesDataTable[[#This Row],[Units Sold]]*SalesDataTable[[#This Row],[Unit Price]]</f>
        <v>82.97</v>
      </c>
      <c r="P2118" s="9">
        <v>0</v>
      </c>
      <c r="Q2118" s="21">
        <f>SalesDataTable[[#This Row],[Units Sold]]*SalesDataTable[[#This Row],[Unit Price]]*SalesDataTable[[#This Row],[Discount %]]</f>
        <v>0</v>
      </c>
      <c r="R2118" s="8">
        <v>43.09</v>
      </c>
      <c r="S2118" s="8">
        <f t="shared" si="132"/>
        <v>82.97</v>
      </c>
      <c r="T2118" s="8">
        <f t="shared" si="133"/>
        <v>43.09</v>
      </c>
      <c r="U2118" s="8">
        <f t="shared" si="134"/>
        <v>39.879999999999995</v>
      </c>
      <c r="V2118" s="10">
        <f t="shared" si="135"/>
        <v>0.48065565867180904</v>
      </c>
    </row>
    <row r="2119" spans="1:22" ht="15.6" x14ac:dyDescent="0.3">
      <c r="A2119" s="3">
        <v>4542</v>
      </c>
      <c r="B2119" s="4">
        <v>46310</v>
      </c>
      <c r="C2119" s="5">
        <f>YEAR(SalesDataTable[[#This Row],[Order Date]])</f>
        <v>2026</v>
      </c>
      <c r="D2119" s="6" t="str">
        <f>"Q"&amp;ROUNDUP(MONTH(SalesDataTable[[#This Row],[Order Date]])/3,0)</f>
        <v>Q4</v>
      </c>
      <c r="E2119" s="5">
        <f>MONTH(SalesDataTable[[#This Row],[Order Date]])</f>
        <v>10</v>
      </c>
      <c r="F2119" s="6" t="str">
        <f>TEXT(SalesDataTable[[#This Row],[Order Date]],"MMM")</f>
        <v>Oct</v>
      </c>
      <c r="G2119" s="5" t="s">
        <v>20</v>
      </c>
      <c r="H2119" s="5" t="s">
        <v>56</v>
      </c>
      <c r="I2119" s="5" t="s">
        <v>22</v>
      </c>
      <c r="J2119" s="5" t="s">
        <v>36</v>
      </c>
      <c r="K2119" s="5" t="s">
        <v>24</v>
      </c>
      <c r="L2119" s="5" t="s">
        <v>50</v>
      </c>
      <c r="M2119" s="7">
        <v>1</v>
      </c>
      <c r="N2119" s="8">
        <v>103.33</v>
      </c>
      <c r="O2119" s="8">
        <f>SalesDataTable[[#This Row],[Units Sold]]*SalesDataTable[[#This Row],[Unit Price]]</f>
        <v>103.33</v>
      </c>
      <c r="P2119" s="9">
        <v>0</v>
      </c>
      <c r="Q2119" s="21">
        <f>SalesDataTable[[#This Row],[Units Sold]]*SalesDataTable[[#This Row],[Unit Price]]*SalesDataTable[[#This Row],[Discount %]]</f>
        <v>0</v>
      </c>
      <c r="R2119" s="8">
        <v>50.85</v>
      </c>
      <c r="S2119" s="8">
        <f t="shared" si="132"/>
        <v>103.33</v>
      </c>
      <c r="T2119" s="8">
        <f t="shared" si="133"/>
        <v>50.85</v>
      </c>
      <c r="U2119" s="8">
        <f t="shared" si="134"/>
        <v>52.48</v>
      </c>
      <c r="V2119" s="10">
        <f t="shared" si="135"/>
        <v>0.5078873512048776</v>
      </c>
    </row>
    <row r="2120" spans="1:22" ht="15.6" x14ac:dyDescent="0.3">
      <c r="A2120" s="3">
        <v>36</v>
      </c>
      <c r="B2120" s="4">
        <v>46311</v>
      </c>
      <c r="C2120" s="5">
        <f>YEAR(SalesDataTable[[#This Row],[Order Date]])</f>
        <v>2026</v>
      </c>
      <c r="D2120" s="6" t="str">
        <f>"Q"&amp;ROUNDUP(MONTH(SalesDataTable[[#This Row],[Order Date]])/3,0)</f>
        <v>Q4</v>
      </c>
      <c r="E2120" s="5">
        <f>MONTH(SalesDataTable[[#This Row],[Order Date]])</f>
        <v>10</v>
      </c>
      <c r="F2120" s="6" t="str">
        <f>TEXT(SalesDataTable[[#This Row],[Order Date]],"MMM")</f>
        <v>Oct</v>
      </c>
      <c r="G2120" s="5" t="s">
        <v>20</v>
      </c>
      <c r="H2120" s="5" t="s">
        <v>56</v>
      </c>
      <c r="I2120" s="5" t="s">
        <v>22</v>
      </c>
      <c r="J2120" s="5" t="s">
        <v>33</v>
      </c>
      <c r="K2120" s="5" t="s">
        <v>29</v>
      </c>
      <c r="L2120" s="5" t="s">
        <v>37</v>
      </c>
      <c r="M2120" s="7">
        <v>3</v>
      </c>
      <c r="N2120" s="8">
        <v>142.54</v>
      </c>
      <c r="O2120" s="8">
        <f>SalesDataTable[[#This Row],[Units Sold]]*SalesDataTable[[#This Row],[Unit Price]]</f>
        <v>427.62</v>
      </c>
      <c r="P2120" s="9">
        <v>0.05</v>
      </c>
      <c r="Q2120" s="21">
        <f>SalesDataTable[[#This Row],[Units Sold]]*SalesDataTable[[#This Row],[Unit Price]]*SalesDataTable[[#This Row],[Discount %]]</f>
        <v>21.381</v>
      </c>
      <c r="R2120" s="8">
        <v>81.599999999999994</v>
      </c>
      <c r="S2120" s="8">
        <f t="shared" si="132"/>
        <v>406.23899999999998</v>
      </c>
      <c r="T2120" s="8">
        <f t="shared" si="133"/>
        <v>244.79999999999998</v>
      </c>
      <c r="U2120" s="8">
        <f t="shared" si="134"/>
        <v>161.43899999999999</v>
      </c>
      <c r="V2120" s="10">
        <f t="shared" si="135"/>
        <v>0.39739906803630376</v>
      </c>
    </row>
    <row r="2121" spans="1:22" ht="15.6" x14ac:dyDescent="0.3">
      <c r="A2121" s="3">
        <v>64</v>
      </c>
      <c r="B2121" s="4">
        <v>46311</v>
      </c>
      <c r="C2121" s="5">
        <f>YEAR(SalesDataTable[[#This Row],[Order Date]])</f>
        <v>2026</v>
      </c>
      <c r="D2121" s="6" t="str">
        <f>"Q"&amp;ROUNDUP(MONTH(SalesDataTable[[#This Row],[Order Date]])/3,0)</f>
        <v>Q4</v>
      </c>
      <c r="E2121" s="5">
        <f>MONTH(SalesDataTable[[#This Row],[Order Date]])</f>
        <v>10</v>
      </c>
      <c r="F2121" s="6" t="str">
        <f>TEXT(SalesDataTable[[#This Row],[Order Date]],"MMM")</f>
        <v>Oct</v>
      </c>
      <c r="G2121" s="5" t="s">
        <v>31</v>
      </c>
      <c r="H2121" s="5" t="s">
        <v>72</v>
      </c>
      <c r="I2121" s="5" t="s">
        <v>22</v>
      </c>
      <c r="J2121" s="5" t="s">
        <v>33</v>
      </c>
      <c r="K2121" s="5" t="s">
        <v>29</v>
      </c>
      <c r="L2121" s="5" t="s">
        <v>30</v>
      </c>
      <c r="M2121" s="7">
        <v>3</v>
      </c>
      <c r="N2121" s="8">
        <v>92.14</v>
      </c>
      <c r="O2121" s="8">
        <f>SalesDataTable[[#This Row],[Units Sold]]*SalesDataTable[[#This Row],[Unit Price]]</f>
        <v>276.42</v>
      </c>
      <c r="P2121" s="9">
        <v>0.1</v>
      </c>
      <c r="Q2121" s="21">
        <f>SalesDataTable[[#This Row],[Units Sold]]*SalesDataTable[[#This Row],[Unit Price]]*SalesDataTable[[#This Row],[Discount %]]</f>
        <v>27.642000000000003</v>
      </c>
      <c r="R2121" s="8">
        <v>46.43</v>
      </c>
      <c r="S2121" s="8">
        <f t="shared" si="132"/>
        <v>248.77800000000002</v>
      </c>
      <c r="T2121" s="8">
        <f t="shared" si="133"/>
        <v>139.29</v>
      </c>
      <c r="U2121" s="8">
        <f t="shared" si="134"/>
        <v>109.48800000000003</v>
      </c>
      <c r="V2121" s="10">
        <f t="shared" si="135"/>
        <v>0.44010322456165746</v>
      </c>
    </row>
    <row r="2122" spans="1:22" ht="15.6" x14ac:dyDescent="0.3">
      <c r="A2122" s="3">
        <v>529</v>
      </c>
      <c r="B2122" s="4">
        <v>46311</v>
      </c>
      <c r="C2122" s="5">
        <f>YEAR(SalesDataTable[[#This Row],[Order Date]])</f>
        <v>2026</v>
      </c>
      <c r="D2122" s="6" t="str">
        <f>"Q"&amp;ROUNDUP(MONTH(SalesDataTable[[#This Row],[Order Date]])/3,0)</f>
        <v>Q4</v>
      </c>
      <c r="E2122" s="5">
        <f>MONTH(SalesDataTable[[#This Row],[Order Date]])</f>
        <v>10</v>
      </c>
      <c r="F2122" s="6" t="str">
        <f>TEXT(SalesDataTable[[#This Row],[Order Date]],"MMM")</f>
        <v>Oct</v>
      </c>
      <c r="G2122" s="5" t="s">
        <v>40</v>
      </c>
      <c r="H2122" s="5" t="s">
        <v>51</v>
      </c>
      <c r="I2122" s="5" t="s">
        <v>39</v>
      </c>
      <c r="J2122" s="5" t="s">
        <v>36</v>
      </c>
      <c r="K2122" s="5" t="s">
        <v>34</v>
      </c>
      <c r="L2122" s="5" t="s">
        <v>68</v>
      </c>
      <c r="M2122" s="7">
        <v>2</v>
      </c>
      <c r="N2122" s="8">
        <v>165.23</v>
      </c>
      <c r="O2122" s="8">
        <f>SalesDataTable[[#This Row],[Units Sold]]*SalesDataTable[[#This Row],[Unit Price]]</f>
        <v>330.46</v>
      </c>
      <c r="P2122" s="9">
        <v>0</v>
      </c>
      <c r="Q2122" s="21">
        <f>SalesDataTable[[#This Row],[Units Sold]]*SalesDataTable[[#This Row],[Unit Price]]*SalesDataTable[[#This Row],[Discount %]]</f>
        <v>0</v>
      </c>
      <c r="R2122" s="8">
        <v>88.87</v>
      </c>
      <c r="S2122" s="8">
        <f t="shared" si="132"/>
        <v>330.46</v>
      </c>
      <c r="T2122" s="8">
        <f t="shared" si="133"/>
        <v>177.74</v>
      </c>
      <c r="U2122" s="8">
        <f t="shared" si="134"/>
        <v>152.71999999999997</v>
      </c>
      <c r="V2122" s="10">
        <f t="shared" si="135"/>
        <v>0.46214367850874533</v>
      </c>
    </row>
    <row r="2123" spans="1:22" ht="15.6" x14ac:dyDescent="0.3">
      <c r="A2123" s="3">
        <v>1815</v>
      </c>
      <c r="B2123" s="4">
        <v>46311</v>
      </c>
      <c r="C2123" s="5">
        <f>YEAR(SalesDataTable[[#This Row],[Order Date]])</f>
        <v>2026</v>
      </c>
      <c r="D2123" s="6" t="str">
        <f>"Q"&amp;ROUNDUP(MONTH(SalesDataTable[[#This Row],[Order Date]])/3,0)</f>
        <v>Q4</v>
      </c>
      <c r="E2123" s="5">
        <f>MONTH(SalesDataTable[[#This Row],[Order Date]])</f>
        <v>10</v>
      </c>
      <c r="F2123" s="6" t="str">
        <f>TEXT(SalesDataTable[[#This Row],[Order Date]],"MMM")</f>
        <v>Oct</v>
      </c>
      <c r="G2123" s="5" t="s">
        <v>40</v>
      </c>
      <c r="H2123" s="5" t="s">
        <v>41</v>
      </c>
      <c r="I2123" s="5" t="s">
        <v>22</v>
      </c>
      <c r="J2123" s="5" t="s">
        <v>36</v>
      </c>
      <c r="K2123" s="5" t="s">
        <v>54</v>
      </c>
      <c r="L2123" s="5" t="s">
        <v>58</v>
      </c>
      <c r="M2123" s="7">
        <v>1</v>
      </c>
      <c r="N2123" s="8">
        <v>121.92</v>
      </c>
      <c r="O2123" s="8">
        <f>SalesDataTable[[#This Row],[Units Sold]]*SalesDataTable[[#This Row],[Unit Price]]</f>
        <v>121.92</v>
      </c>
      <c r="P2123" s="9">
        <v>0</v>
      </c>
      <c r="Q2123" s="21">
        <f>SalesDataTable[[#This Row],[Units Sold]]*SalesDataTable[[#This Row],[Unit Price]]*SalesDataTable[[#This Row],[Discount %]]</f>
        <v>0</v>
      </c>
      <c r="R2123" s="8">
        <v>71.02</v>
      </c>
      <c r="S2123" s="8">
        <f t="shared" si="132"/>
        <v>121.92</v>
      </c>
      <c r="T2123" s="8">
        <f t="shared" si="133"/>
        <v>71.02</v>
      </c>
      <c r="U2123" s="8">
        <f t="shared" si="134"/>
        <v>50.900000000000006</v>
      </c>
      <c r="V2123" s="10">
        <f t="shared" si="135"/>
        <v>0.41748687664042</v>
      </c>
    </row>
    <row r="2124" spans="1:22" ht="15.6" x14ac:dyDescent="0.3">
      <c r="A2124" s="3">
        <v>1820</v>
      </c>
      <c r="B2124" s="4">
        <v>46311</v>
      </c>
      <c r="C2124" s="5">
        <f>YEAR(SalesDataTable[[#This Row],[Order Date]])</f>
        <v>2026</v>
      </c>
      <c r="D2124" s="6" t="str">
        <f>"Q"&amp;ROUNDUP(MONTH(SalesDataTable[[#This Row],[Order Date]])/3,0)</f>
        <v>Q4</v>
      </c>
      <c r="E2124" s="5">
        <f>MONTH(SalesDataTable[[#This Row],[Order Date]])</f>
        <v>10</v>
      </c>
      <c r="F2124" s="6" t="str">
        <f>TEXT(SalesDataTable[[#This Row],[Order Date]],"MMM")</f>
        <v>Oct</v>
      </c>
      <c r="G2124" s="5" t="s">
        <v>26</v>
      </c>
      <c r="H2124" s="5" t="s">
        <v>27</v>
      </c>
      <c r="I2124" s="5" t="s">
        <v>22</v>
      </c>
      <c r="J2124" s="5" t="s">
        <v>23</v>
      </c>
      <c r="K2124" s="5" t="s">
        <v>34</v>
      </c>
      <c r="L2124" s="5" t="s">
        <v>35</v>
      </c>
      <c r="M2124" s="7">
        <v>3</v>
      </c>
      <c r="N2124" s="8">
        <v>36.46</v>
      </c>
      <c r="O2124" s="8">
        <f>SalesDataTable[[#This Row],[Units Sold]]*SalesDataTable[[#This Row],[Unit Price]]</f>
        <v>109.38</v>
      </c>
      <c r="P2124" s="9">
        <v>0.05</v>
      </c>
      <c r="Q2124" s="21">
        <f>SalesDataTable[[#This Row],[Units Sold]]*SalesDataTable[[#This Row],[Unit Price]]*SalesDataTable[[#This Row],[Discount %]]</f>
        <v>5.4690000000000003</v>
      </c>
      <c r="R2124" s="8">
        <v>13.9</v>
      </c>
      <c r="S2124" s="8">
        <f t="shared" si="132"/>
        <v>103.91099999999999</v>
      </c>
      <c r="T2124" s="8">
        <f t="shared" si="133"/>
        <v>41.7</v>
      </c>
      <c r="U2124" s="8">
        <f t="shared" si="134"/>
        <v>62.210999999999984</v>
      </c>
      <c r="V2124" s="10">
        <f t="shared" si="135"/>
        <v>0.5986950370990558</v>
      </c>
    </row>
    <row r="2125" spans="1:22" ht="15.6" x14ac:dyDescent="0.3">
      <c r="A2125" s="3">
        <v>2028</v>
      </c>
      <c r="B2125" s="4">
        <v>46311</v>
      </c>
      <c r="C2125" s="5">
        <f>YEAR(SalesDataTable[[#This Row],[Order Date]])</f>
        <v>2026</v>
      </c>
      <c r="D2125" s="6" t="str">
        <f>"Q"&amp;ROUNDUP(MONTH(SalesDataTable[[#This Row],[Order Date]])/3,0)</f>
        <v>Q4</v>
      </c>
      <c r="E2125" s="5">
        <f>MONTH(SalesDataTable[[#This Row],[Order Date]])</f>
        <v>10</v>
      </c>
      <c r="F2125" s="6" t="str">
        <f>TEXT(SalesDataTable[[#This Row],[Order Date]],"MMM")</f>
        <v>Oct</v>
      </c>
      <c r="G2125" s="5" t="s">
        <v>40</v>
      </c>
      <c r="H2125" s="5" t="s">
        <v>41</v>
      </c>
      <c r="I2125" s="5" t="s">
        <v>39</v>
      </c>
      <c r="J2125" s="5" t="s">
        <v>36</v>
      </c>
      <c r="K2125" s="5" t="s">
        <v>54</v>
      </c>
      <c r="L2125" s="5" t="s">
        <v>65</v>
      </c>
      <c r="M2125" s="7">
        <v>3</v>
      </c>
      <c r="N2125" s="8">
        <v>51.89</v>
      </c>
      <c r="O2125" s="8">
        <f>SalesDataTable[[#This Row],[Units Sold]]*SalesDataTable[[#This Row],[Unit Price]]</f>
        <v>155.67000000000002</v>
      </c>
      <c r="P2125" s="9">
        <v>0.1</v>
      </c>
      <c r="Q2125" s="21">
        <f>SalesDataTable[[#This Row],[Units Sold]]*SalesDataTable[[#This Row],[Unit Price]]*SalesDataTable[[#This Row],[Discount %]]</f>
        <v>15.567000000000002</v>
      </c>
      <c r="R2125" s="8">
        <v>21.56</v>
      </c>
      <c r="S2125" s="8">
        <f t="shared" si="132"/>
        <v>140.10300000000001</v>
      </c>
      <c r="T2125" s="8">
        <f t="shared" si="133"/>
        <v>64.679999999999993</v>
      </c>
      <c r="U2125" s="8">
        <f t="shared" si="134"/>
        <v>75.423000000000016</v>
      </c>
      <c r="V2125" s="10">
        <f t="shared" si="135"/>
        <v>0.53833965011455864</v>
      </c>
    </row>
    <row r="2126" spans="1:22" ht="15.6" x14ac:dyDescent="0.3">
      <c r="A2126" s="3">
        <v>2741</v>
      </c>
      <c r="B2126" s="4">
        <v>46311</v>
      </c>
      <c r="C2126" s="5">
        <f>YEAR(SalesDataTable[[#This Row],[Order Date]])</f>
        <v>2026</v>
      </c>
      <c r="D2126" s="6" t="str">
        <f>"Q"&amp;ROUNDUP(MONTH(SalesDataTable[[#This Row],[Order Date]])/3,0)</f>
        <v>Q4</v>
      </c>
      <c r="E2126" s="5">
        <f>MONTH(SalesDataTable[[#This Row],[Order Date]])</f>
        <v>10</v>
      </c>
      <c r="F2126" s="6" t="str">
        <f>TEXT(SalesDataTable[[#This Row],[Order Date]],"MMM")</f>
        <v>Oct</v>
      </c>
      <c r="G2126" s="5" t="s">
        <v>40</v>
      </c>
      <c r="H2126" s="5" t="s">
        <v>41</v>
      </c>
      <c r="I2126" s="5" t="s">
        <v>22</v>
      </c>
      <c r="J2126" s="5" t="s">
        <v>23</v>
      </c>
      <c r="K2126" s="5" t="s">
        <v>54</v>
      </c>
      <c r="L2126" s="5" t="s">
        <v>55</v>
      </c>
      <c r="M2126" s="7">
        <v>1</v>
      </c>
      <c r="N2126" s="8">
        <v>40.75</v>
      </c>
      <c r="O2126" s="8">
        <f>SalesDataTable[[#This Row],[Units Sold]]*SalesDataTable[[#This Row],[Unit Price]]</f>
        <v>40.75</v>
      </c>
      <c r="P2126" s="9">
        <v>0</v>
      </c>
      <c r="Q2126" s="21">
        <f>SalesDataTable[[#This Row],[Units Sold]]*SalesDataTable[[#This Row],[Unit Price]]*SalesDataTable[[#This Row],[Discount %]]</f>
        <v>0</v>
      </c>
      <c r="R2126" s="8">
        <v>14.7</v>
      </c>
      <c r="S2126" s="8">
        <f t="shared" si="132"/>
        <v>40.75</v>
      </c>
      <c r="T2126" s="8">
        <f t="shared" si="133"/>
        <v>14.7</v>
      </c>
      <c r="U2126" s="8">
        <f t="shared" si="134"/>
        <v>26.05</v>
      </c>
      <c r="V2126" s="10">
        <f t="shared" si="135"/>
        <v>0.63926380368098157</v>
      </c>
    </row>
    <row r="2127" spans="1:22" ht="15.6" x14ac:dyDescent="0.3">
      <c r="A2127" s="3">
        <v>3602</v>
      </c>
      <c r="B2127" s="4">
        <v>46311</v>
      </c>
      <c r="C2127" s="5">
        <f>YEAR(SalesDataTable[[#This Row],[Order Date]])</f>
        <v>2026</v>
      </c>
      <c r="D2127" s="6" t="str">
        <f>"Q"&amp;ROUNDUP(MONTH(SalesDataTable[[#This Row],[Order Date]])/3,0)</f>
        <v>Q4</v>
      </c>
      <c r="E2127" s="5">
        <f>MONTH(SalesDataTable[[#This Row],[Order Date]])</f>
        <v>10</v>
      </c>
      <c r="F2127" s="6" t="str">
        <f>TEXT(SalesDataTable[[#This Row],[Order Date]],"MMM")</f>
        <v>Oct</v>
      </c>
      <c r="G2127" s="5" t="s">
        <v>31</v>
      </c>
      <c r="H2127" s="5" t="s">
        <v>45</v>
      </c>
      <c r="I2127" s="5" t="s">
        <v>28</v>
      </c>
      <c r="J2127" s="5" t="s">
        <v>36</v>
      </c>
      <c r="K2127" s="5" t="s">
        <v>43</v>
      </c>
      <c r="L2127" s="5" t="s">
        <v>44</v>
      </c>
      <c r="M2127" s="7">
        <v>4</v>
      </c>
      <c r="N2127" s="8">
        <v>345.13</v>
      </c>
      <c r="O2127" s="8">
        <f>SalesDataTable[[#This Row],[Units Sold]]*SalesDataTable[[#This Row],[Unit Price]]</f>
        <v>1380.52</v>
      </c>
      <c r="P2127" s="9">
        <v>0.05</v>
      </c>
      <c r="Q2127" s="21">
        <f>SalesDataTable[[#This Row],[Units Sold]]*SalesDataTable[[#This Row],[Unit Price]]*SalesDataTable[[#This Row],[Discount %]]</f>
        <v>69.025999999999996</v>
      </c>
      <c r="R2127" s="8">
        <v>200.02</v>
      </c>
      <c r="S2127" s="8">
        <f t="shared" si="132"/>
        <v>1311.4939999999999</v>
      </c>
      <c r="T2127" s="8">
        <f t="shared" si="133"/>
        <v>800.08</v>
      </c>
      <c r="U2127" s="8">
        <f t="shared" si="134"/>
        <v>511.41399999999987</v>
      </c>
      <c r="V2127" s="10">
        <f t="shared" si="135"/>
        <v>0.38994764749209671</v>
      </c>
    </row>
    <row r="2128" spans="1:22" ht="15.6" x14ac:dyDescent="0.3">
      <c r="A2128" s="3">
        <v>4116</v>
      </c>
      <c r="B2128" s="4">
        <v>46311</v>
      </c>
      <c r="C2128" s="5">
        <f>YEAR(SalesDataTable[[#This Row],[Order Date]])</f>
        <v>2026</v>
      </c>
      <c r="D2128" s="6" t="str">
        <f>"Q"&amp;ROUNDUP(MONTH(SalesDataTable[[#This Row],[Order Date]])/3,0)</f>
        <v>Q4</v>
      </c>
      <c r="E2128" s="5">
        <f>MONTH(SalesDataTable[[#This Row],[Order Date]])</f>
        <v>10</v>
      </c>
      <c r="F2128" s="6" t="str">
        <f>TEXT(SalesDataTable[[#This Row],[Order Date]],"MMM")</f>
        <v>Oct</v>
      </c>
      <c r="G2128" s="5" t="s">
        <v>26</v>
      </c>
      <c r="H2128" s="5" t="s">
        <v>47</v>
      </c>
      <c r="I2128" s="5" t="s">
        <v>39</v>
      </c>
      <c r="J2128" s="5" t="s">
        <v>33</v>
      </c>
      <c r="K2128" s="5" t="s">
        <v>34</v>
      </c>
      <c r="L2128" s="5" t="s">
        <v>35</v>
      </c>
      <c r="M2128" s="7">
        <v>2</v>
      </c>
      <c r="N2128" s="8">
        <v>37.1</v>
      </c>
      <c r="O2128" s="8">
        <f>SalesDataTable[[#This Row],[Units Sold]]*SalesDataTable[[#This Row],[Unit Price]]</f>
        <v>74.2</v>
      </c>
      <c r="P2128" s="9">
        <v>0</v>
      </c>
      <c r="Q2128" s="21">
        <f>SalesDataTable[[#This Row],[Units Sold]]*SalesDataTable[[#This Row],[Unit Price]]*SalesDataTable[[#This Row],[Discount %]]</f>
        <v>0</v>
      </c>
      <c r="R2128" s="8">
        <v>13.31</v>
      </c>
      <c r="S2128" s="8">
        <f t="shared" si="132"/>
        <v>74.2</v>
      </c>
      <c r="T2128" s="8">
        <f t="shared" si="133"/>
        <v>26.62</v>
      </c>
      <c r="U2128" s="8">
        <f t="shared" si="134"/>
        <v>47.58</v>
      </c>
      <c r="V2128" s="10">
        <f t="shared" si="135"/>
        <v>0.64123989218328836</v>
      </c>
    </row>
    <row r="2129" spans="1:22" ht="15.6" x14ac:dyDescent="0.3">
      <c r="A2129" s="3">
        <v>4197</v>
      </c>
      <c r="B2129" s="4">
        <v>46311</v>
      </c>
      <c r="C2129" s="5">
        <f>YEAR(SalesDataTable[[#This Row],[Order Date]])</f>
        <v>2026</v>
      </c>
      <c r="D2129" s="6" t="str">
        <f>"Q"&amp;ROUNDUP(MONTH(SalesDataTable[[#This Row],[Order Date]])/3,0)</f>
        <v>Q4</v>
      </c>
      <c r="E2129" s="5">
        <f>MONTH(SalesDataTable[[#This Row],[Order Date]])</f>
        <v>10</v>
      </c>
      <c r="F2129" s="6" t="str">
        <f>TEXT(SalesDataTable[[#This Row],[Order Date]],"MMM")</f>
        <v>Oct</v>
      </c>
      <c r="G2129" s="5" t="s">
        <v>40</v>
      </c>
      <c r="H2129" s="5" t="s">
        <v>51</v>
      </c>
      <c r="I2129" s="5" t="s">
        <v>48</v>
      </c>
      <c r="J2129" s="5" t="s">
        <v>33</v>
      </c>
      <c r="K2129" s="5" t="s">
        <v>29</v>
      </c>
      <c r="L2129" s="5" t="s">
        <v>30</v>
      </c>
      <c r="M2129" s="7">
        <v>3</v>
      </c>
      <c r="N2129" s="8">
        <v>94.19</v>
      </c>
      <c r="O2129" s="8">
        <f>SalesDataTable[[#This Row],[Units Sold]]*SalesDataTable[[#This Row],[Unit Price]]</f>
        <v>282.57</v>
      </c>
      <c r="P2129" s="9">
        <v>0</v>
      </c>
      <c r="Q2129" s="21">
        <f>SalesDataTable[[#This Row],[Units Sold]]*SalesDataTable[[#This Row],[Unit Price]]*SalesDataTable[[#This Row],[Discount %]]</f>
        <v>0</v>
      </c>
      <c r="R2129" s="8">
        <v>44.89</v>
      </c>
      <c r="S2129" s="8">
        <f t="shared" si="132"/>
        <v>282.57</v>
      </c>
      <c r="T2129" s="8">
        <f t="shared" si="133"/>
        <v>134.67000000000002</v>
      </c>
      <c r="U2129" s="8">
        <f t="shared" si="134"/>
        <v>147.89999999999998</v>
      </c>
      <c r="V2129" s="10">
        <f t="shared" si="135"/>
        <v>0.52341012846374346</v>
      </c>
    </row>
    <row r="2130" spans="1:22" ht="15.6" x14ac:dyDescent="0.3">
      <c r="A2130" s="3">
        <v>360</v>
      </c>
      <c r="B2130" s="4">
        <v>46312</v>
      </c>
      <c r="C2130" s="5">
        <f>YEAR(SalesDataTable[[#This Row],[Order Date]])</f>
        <v>2026</v>
      </c>
      <c r="D2130" s="6" t="str">
        <f>"Q"&amp;ROUNDUP(MONTH(SalesDataTable[[#This Row],[Order Date]])/3,0)</f>
        <v>Q4</v>
      </c>
      <c r="E2130" s="5">
        <f>MONTH(SalesDataTable[[#This Row],[Order Date]])</f>
        <v>10</v>
      </c>
      <c r="F2130" s="6" t="str">
        <f>TEXT(SalesDataTable[[#This Row],[Order Date]],"MMM")</f>
        <v>Oct</v>
      </c>
      <c r="G2130" s="5" t="s">
        <v>40</v>
      </c>
      <c r="H2130" s="5" t="s">
        <v>53</v>
      </c>
      <c r="I2130" s="5" t="s">
        <v>22</v>
      </c>
      <c r="J2130" s="5" t="s">
        <v>23</v>
      </c>
      <c r="K2130" s="5" t="s">
        <v>43</v>
      </c>
      <c r="L2130" s="5" t="s">
        <v>60</v>
      </c>
      <c r="M2130" s="7">
        <v>2</v>
      </c>
      <c r="N2130" s="8">
        <v>82.52</v>
      </c>
      <c r="O2130" s="8">
        <f>SalesDataTable[[#This Row],[Units Sold]]*SalesDataTable[[#This Row],[Unit Price]]</f>
        <v>165.04</v>
      </c>
      <c r="P2130" s="9">
        <v>0.05</v>
      </c>
      <c r="Q2130" s="21">
        <f>SalesDataTable[[#This Row],[Units Sold]]*SalesDataTable[[#This Row],[Unit Price]]*SalesDataTable[[#This Row],[Discount %]]</f>
        <v>8.2520000000000007</v>
      </c>
      <c r="R2130" s="8">
        <v>38.61</v>
      </c>
      <c r="S2130" s="8">
        <f t="shared" si="132"/>
        <v>156.78799999999998</v>
      </c>
      <c r="T2130" s="8">
        <f t="shared" si="133"/>
        <v>77.22</v>
      </c>
      <c r="U2130" s="8">
        <f t="shared" si="134"/>
        <v>79.567999999999984</v>
      </c>
      <c r="V2130" s="10">
        <f t="shared" si="135"/>
        <v>0.50748781794525089</v>
      </c>
    </row>
    <row r="2131" spans="1:22" ht="15.6" x14ac:dyDescent="0.3">
      <c r="A2131" s="3">
        <v>427</v>
      </c>
      <c r="B2131" s="4">
        <v>46312</v>
      </c>
      <c r="C2131" s="5">
        <f>YEAR(SalesDataTable[[#This Row],[Order Date]])</f>
        <v>2026</v>
      </c>
      <c r="D2131" s="6" t="str">
        <f>"Q"&amp;ROUNDUP(MONTH(SalesDataTable[[#This Row],[Order Date]])/3,0)</f>
        <v>Q4</v>
      </c>
      <c r="E2131" s="5">
        <f>MONTH(SalesDataTable[[#This Row],[Order Date]])</f>
        <v>10</v>
      </c>
      <c r="F2131" s="6" t="str">
        <f>TEXT(SalesDataTable[[#This Row],[Order Date]],"MMM")</f>
        <v>Oct</v>
      </c>
      <c r="G2131" s="5" t="s">
        <v>40</v>
      </c>
      <c r="H2131" s="5" t="s">
        <v>67</v>
      </c>
      <c r="I2131" s="5" t="s">
        <v>22</v>
      </c>
      <c r="J2131" s="5" t="s">
        <v>36</v>
      </c>
      <c r="K2131" s="5" t="s">
        <v>29</v>
      </c>
      <c r="L2131" s="5" t="s">
        <v>57</v>
      </c>
      <c r="M2131" s="7">
        <v>1</v>
      </c>
      <c r="N2131" s="8">
        <v>155.16</v>
      </c>
      <c r="O2131" s="8">
        <f>SalesDataTable[[#This Row],[Units Sold]]*SalesDataTable[[#This Row],[Unit Price]]</f>
        <v>155.16</v>
      </c>
      <c r="P2131" s="9">
        <v>0</v>
      </c>
      <c r="Q2131" s="21">
        <f>SalesDataTable[[#This Row],[Units Sold]]*SalesDataTable[[#This Row],[Unit Price]]*SalesDataTable[[#This Row],[Discount %]]</f>
        <v>0</v>
      </c>
      <c r="R2131" s="8">
        <v>78.84</v>
      </c>
      <c r="S2131" s="8">
        <f t="shared" si="132"/>
        <v>155.16</v>
      </c>
      <c r="T2131" s="8">
        <f t="shared" si="133"/>
        <v>78.84</v>
      </c>
      <c r="U2131" s="8">
        <f t="shared" si="134"/>
        <v>76.319999999999993</v>
      </c>
      <c r="V2131" s="10">
        <f t="shared" si="135"/>
        <v>0.49187935034802782</v>
      </c>
    </row>
    <row r="2132" spans="1:22" ht="15.6" x14ac:dyDescent="0.3">
      <c r="A2132" s="3">
        <v>1018</v>
      </c>
      <c r="B2132" s="4">
        <v>46312</v>
      </c>
      <c r="C2132" s="5">
        <f>YEAR(SalesDataTable[[#This Row],[Order Date]])</f>
        <v>2026</v>
      </c>
      <c r="D2132" s="6" t="str">
        <f>"Q"&amp;ROUNDUP(MONTH(SalesDataTable[[#This Row],[Order Date]])/3,0)</f>
        <v>Q4</v>
      </c>
      <c r="E2132" s="5">
        <f>MONTH(SalesDataTable[[#This Row],[Order Date]])</f>
        <v>10</v>
      </c>
      <c r="F2132" s="6" t="str">
        <f>TEXT(SalesDataTable[[#This Row],[Order Date]],"MMM")</f>
        <v>Oct</v>
      </c>
      <c r="G2132" s="5" t="s">
        <v>40</v>
      </c>
      <c r="H2132" s="5" t="s">
        <v>67</v>
      </c>
      <c r="I2132" s="5" t="s">
        <v>48</v>
      </c>
      <c r="J2132" s="5" t="s">
        <v>23</v>
      </c>
      <c r="K2132" s="5" t="s">
        <v>34</v>
      </c>
      <c r="L2132" s="5" t="s">
        <v>52</v>
      </c>
      <c r="M2132" s="7">
        <v>1</v>
      </c>
      <c r="N2132" s="8">
        <v>46.36</v>
      </c>
      <c r="O2132" s="8">
        <f>SalesDataTable[[#This Row],[Units Sold]]*SalesDataTable[[#This Row],[Unit Price]]</f>
        <v>46.36</v>
      </c>
      <c r="P2132" s="9">
        <v>0.05</v>
      </c>
      <c r="Q2132" s="21">
        <f>SalesDataTable[[#This Row],[Units Sold]]*SalesDataTable[[#This Row],[Unit Price]]*SalesDataTable[[#This Row],[Discount %]]</f>
        <v>2.3180000000000001</v>
      </c>
      <c r="R2132" s="8">
        <v>18.399999999999999</v>
      </c>
      <c r="S2132" s="8">
        <f t="shared" si="132"/>
        <v>44.041999999999994</v>
      </c>
      <c r="T2132" s="8">
        <f t="shared" si="133"/>
        <v>18.399999999999999</v>
      </c>
      <c r="U2132" s="8">
        <f t="shared" si="134"/>
        <v>25.641999999999996</v>
      </c>
      <c r="V2132" s="10">
        <f t="shared" si="135"/>
        <v>0.58221697470596245</v>
      </c>
    </row>
    <row r="2133" spans="1:22" ht="15.6" x14ac:dyDescent="0.3">
      <c r="A2133" s="3">
        <v>1179</v>
      </c>
      <c r="B2133" s="4">
        <v>46312</v>
      </c>
      <c r="C2133" s="5">
        <f>YEAR(SalesDataTable[[#This Row],[Order Date]])</f>
        <v>2026</v>
      </c>
      <c r="D2133" s="6" t="str">
        <f>"Q"&amp;ROUNDUP(MONTH(SalesDataTable[[#This Row],[Order Date]])/3,0)</f>
        <v>Q4</v>
      </c>
      <c r="E2133" s="5">
        <f>MONTH(SalesDataTable[[#This Row],[Order Date]])</f>
        <v>10</v>
      </c>
      <c r="F2133" s="6" t="str">
        <f>TEXT(SalesDataTable[[#This Row],[Order Date]],"MMM")</f>
        <v>Oct</v>
      </c>
      <c r="G2133" s="5" t="s">
        <v>31</v>
      </c>
      <c r="H2133" s="5" t="s">
        <v>72</v>
      </c>
      <c r="I2133" s="5" t="s">
        <v>22</v>
      </c>
      <c r="J2133" s="5" t="s">
        <v>36</v>
      </c>
      <c r="K2133" s="5" t="s">
        <v>24</v>
      </c>
      <c r="L2133" s="5" t="s">
        <v>25</v>
      </c>
      <c r="M2133" s="7">
        <v>1</v>
      </c>
      <c r="N2133" s="8">
        <v>81.47</v>
      </c>
      <c r="O2133" s="8">
        <f>SalesDataTable[[#This Row],[Units Sold]]*SalesDataTable[[#This Row],[Unit Price]]</f>
        <v>81.47</v>
      </c>
      <c r="P2133" s="9">
        <v>0</v>
      </c>
      <c r="Q2133" s="21">
        <f>SalesDataTable[[#This Row],[Units Sold]]*SalesDataTable[[#This Row],[Unit Price]]*SalesDataTable[[#This Row],[Discount %]]</f>
        <v>0</v>
      </c>
      <c r="R2133" s="8">
        <v>43.67</v>
      </c>
      <c r="S2133" s="8">
        <f t="shared" si="132"/>
        <v>81.47</v>
      </c>
      <c r="T2133" s="8">
        <f t="shared" si="133"/>
        <v>43.67</v>
      </c>
      <c r="U2133" s="8">
        <f t="shared" si="134"/>
        <v>37.799999999999997</v>
      </c>
      <c r="V2133" s="10">
        <f t="shared" si="135"/>
        <v>0.463974469129741</v>
      </c>
    </row>
    <row r="2134" spans="1:22" ht="15.6" x14ac:dyDescent="0.3">
      <c r="A2134" s="3">
        <v>2267</v>
      </c>
      <c r="B2134" s="4">
        <v>46312</v>
      </c>
      <c r="C2134" s="5">
        <f>YEAR(SalesDataTable[[#This Row],[Order Date]])</f>
        <v>2026</v>
      </c>
      <c r="D2134" s="6" t="str">
        <f>"Q"&amp;ROUNDUP(MONTH(SalesDataTable[[#This Row],[Order Date]])/3,0)</f>
        <v>Q4</v>
      </c>
      <c r="E2134" s="5">
        <f>MONTH(SalesDataTable[[#This Row],[Order Date]])</f>
        <v>10</v>
      </c>
      <c r="F2134" s="6" t="str">
        <f>TEXT(SalesDataTable[[#This Row],[Order Date]],"MMM")</f>
        <v>Oct</v>
      </c>
      <c r="G2134" s="5" t="s">
        <v>20</v>
      </c>
      <c r="H2134" s="5" t="s">
        <v>70</v>
      </c>
      <c r="I2134" s="5" t="s">
        <v>22</v>
      </c>
      <c r="J2134" s="5" t="s">
        <v>23</v>
      </c>
      <c r="K2134" s="5" t="s">
        <v>34</v>
      </c>
      <c r="L2134" s="5" t="s">
        <v>64</v>
      </c>
      <c r="M2134" s="7">
        <v>1</v>
      </c>
      <c r="N2134" s="8">
        <v>134.31</v>
      </c>
      <c r="O2134" s="8">
        <f>SalesDataTable[[#This Row],[Units Sold]]*SalesDataTable[[#This Row],[Unit Price]]</f>
        <v>134.31</v>
      </c>
      <c r="P2134" s="9">
        <v>0.05</v>
      </c>
      <c r="Q2134" s="21">
        <f>SalesDataTable[[#This Row],[Units Sold]]*SalesDataTable[[#This Row],[Unit Price]]*SalesDataTable[[#This Row],[Discount %]]</f>
        <v>6.7155000000000005</v>
      </c>
      <c r="R2134" s="8">
        <v>67.239999999999995</v>
      </c>
      <c r="S2134" s="8">
        <f t="shared" si="132"/>
        <v>127.5945</v>
      </c>
      <c r="T2134" s="8">
        <f t="shared" si="133"/>
        <v>67.239999999999995</v>
      </c>
      <c r="U2134" s="8">
        <f t="shared" si="134"/>
        <v>60.354500000000002</v>
      </c>
      <c r="V2134" s="10">
        <f t="shared" si="135"/>
        <v>0.47301803761133909</v>
      </c>
    </row>
    <row r="2135" spans="1:22" ht="15.6" x14ac:dyDescent="0.3">
      <c r="A2135" s="3">
        <v>2656</v>
      </c>
      <c r="B2135" s="4">
        <v>46312</v>
      </c>
      <c r="C2135" s="5">
        <f>YEAR(SalesDataTable[[#This Row],[Order Date]])</f>
        <v>2026</v>
      </c>
      <c r="D2135" s="6" t="str">
        <f>"Q"&amp;ROUNDUP(MONTH(SalesDataTable[[#This Row],[Order Date]])/3,0)</f>
        <v>Q4</v>
      </c>
      <c r="E2135" s="5">
        <f>MONTH(SalesDataTable[[#This Row],[Order Date]])</f>
        <v>10</v>
      </c>
      <c r="F2135" s="6" t="str">
        <f>TEXT(SalesDataTable[[#This Row],[Order Date]],"MMM")</f>
        <v>Oct</v>
      </c>
      <c r="G2135" s="5" t="s">
        <v>31</v>
      </c>
      <c r="H2135" s="5" t="s">
        <v>72</v>
      </c>
      <c r="I2135" s="5" t="s">
        <v>22</v>
      </c>
      <c r="J2135" s="5" t="s">
        <v>33</v>
      </c>
      <c r="K2135" s="5" t="s">
        <v>43</v>
      </c>
      <c r="L2135" s="5" t="s">
        <v>71</v>
      </c>
      <c r="M2135" s="7">
        <v>1</v>
      </c>
      <c r="N2135" s="8">
        <v>123.11</v>
      </c>
      <c r="O2135" s="8">
        <f>SalesDataTable[[#This Row],[Units Sold]]*SalesDataTable[[#This Row],[Unit Price]]</f>
        <v>123.11</v>
      </c>
      <c r="P2135" s="9">
        <v>0</v>
      </c>
      <c r="Q2135" s="21">
        <f>SalesDataTable[[#This Row],[Units Sold]]*SalesDataTable[[#This Row],[Unit Price]]*SalesDataTable[[#This Row],[Discount %]]</f>
        <v>0</v>
      </c>
      <c r="R2135" s="8">
        <v>58.99</v>
      </c>
      <c r="S2135" s="8">
        <f t="shared" si="132"/>
        <v>123.11</v>
      </c>
      <c r="T2135" s="8">
        <f t="shared" si="133"/>
        <v>58.99</v>
      </c>
      <c r="U2135" s="8">
        <f t="shared" si="134"/>
        <v>64.12</v>
      </c>
      <c r="V2135" s="10">
        <f t="shared" si="135"/>
        <v>0.52083502558687356</v>
      </c>
    </row>
    <row r="2136" spans="1:22" ht="15.6" x14ac:dyDescent="0.3">
      <c r="A2136" s="3">
        <v>2867</v>
      </c>
      <c r="B2136" s="4">
        <v>46312</v>
      </c>
      <c r="C2136" s="5">
        <f>YEAR(SalesDataTable[[#This Row],[Order Date]])</f>
        <v>2026</v>
      </c>
      <c r="D2136" s="6" t="str">
        <f>"Q"&amp;ROUNDUP(MONTH(SalesDataTable[[#This Row],[Order Date]])/3,0)</f>
        <v>Q4</v>
      </c>
      <c r="E2136" s="5">
        <f>MONTH(SalesDataTable[[#This Row],[Order Date]])</f>
        <v>10</v>
      </c>
      <c r="F2136" s="6" t="str">
        <f>TEXT(SalesDataTable[[#This Row],[Order Date]],"MMM")</f>
        <v>Oct</v>
      </c>
      <c r="G2136" s="5" t="s">
        <v>26</v>
      </c>
      <c r="H2136" s="5" t="s">
        <v>47</v>
      </c>
      <c r="I2136" s="5" t="s">
        <v>22</v>
      </c>
      <c r="J2136" s="5" t="s">
        <v>33</v>
      </c>
      <c r="K2136" s="5" t="s">
        <v>43</v>
      </c>
      <c r="L2136" s="5" t="s">
        <v>60</v>
      </c>
      <c r="M2136" s="7">
        <v>1</v>
      </c>
      <c r="N2136" s="8">
        <v>81.239999999999995</v>
      </c>
      <c r="O2136" s="8">
        <f>SalesDataTable[[#This Row],[Units Sold]]*SalesDataTable[[#This Row],[Unit Price]]</f>
        <v>81.239999999999995</v>
      </c>
      <c r="P2136" s="9">
        <v>0</v>
      </c>
      <c r="Q2136" s="21">
        <f>SalesDataTable[[#This Row],[Units Sold]]*SalesDataTable[[#This Row],[Unit Price]]*SalesDataTable[[#This Row],[Discount %]]</f>
        <v>0</v>
      </c>
      <c r="R2136" s="8">
        <v>38.65</v>
      </c>
      <c r="S2136" s="8">
        <f t="shared" si="132"/>
        <v>81.239999999999995</v>
      </c>
      <c r="T2136" s="8">
        <f t="shared" si="133"/>
        <v>38.65</v>
      </c>
      <c r="U2136" s="8">
        <f t="shared" si="134"/>
        <v>42.589999999999996</v>
      </c>
      <c r="V2136" s="10">
        <f t="shared" si="135"/>
        <v>0.52424913835548992</v>
      </c>
    </row>
    <row r="2137" spans="1:22" ht="15.6" x14ac:dyDescent="0.3">
      <c r="A2137" s="3">
        <v>3335</v>
      </c>
      <c r="B2137" s="4">
        <v>46312</v>
      </c>
      <c r="C2137" s="5">
        <f>YEAR(SalesDataTable[[#This Row],[Order Date]])</f>
        <v>2026</v>
      </c>
      <c r="D2137" s="6" t="str">
        <f>"Q"&amp;ROUNDUP(MONTH(SalesDataTable[[#This Row],[Order Date]])/3,0)</f>
        <v>Q4</v>
      </c>
      <c r="E2137" s="5">
        <f>MONTH(SalesDataTable[[#This Row],[Order Date]])</f>
        <v>10</v>
      </c>
      <c r="F2137" s="6" t="str">
        <f>TEXT(SalesDataTable[[#This Row],[Order Date]],"MMM")</f>
        <v>Oct</v>
      </c>
      <c r="G2137" s="5" t="s">
        <v>20</v>
      </c>
      <c r="H2137" s="5" t="s">
        <v>56</v>
      </c>
      <c r="I2137" s="5" t="s">
        <v>48</v>
      </c>
      <c r="J2137" s="5" t="s">
        <v>23</v>
      </c>
      <c r="K2137" s="5" t="s">
        <v>29</v>
      </c>
      <c r="L2137" s="5" t="s">
        <v>66</v>
      </c>
      <c r="M2137" s="7">
        <v>1</v>
      </c>
      <c r="N2137" s="8">
        <v>70.81</v>
      </c>
      <c r="O2137" s="8">
        <f>SalesDataTable[[#This Row],[Units Sold]]*SalesDataTable[[#This Row],[Unit Price]]</f>
        <v>70.81</v>
      </c>
      <c r="P2137" s="9">
        <v>0.15</v>
      </c>
      <c r="Q2137" s="21">
        <f>SalesDataTable[[#This Row],[Units Sold]]*SalesDataTable[[#This Row],[Unit Price]]*SalesDataTable[[#This Row],[Discount %]]</f>
        <v>10.621499999999999</v>
      </c>
      <c r="R2137" s="8">
        <v>32.93</v>
      </c>
      <c r="S2137" s="8">
        <f t="shared" si="132"/>
        <v>60.188499999999998</v>
      </c>
      <c r="T2137" s="8">
        <f t="shared" si="133"/>
        <v>32.93</v>
      </c>
      <c r="U2137" s="8">
        <f t="shared" si="134"/>
        <v>27.258499999999998</v>
      </c>
      <c r="V2137" s="10">
        <f t="shared" si="135"/>
        <v>0.45288551799762411</v>
      </c>
    </row>
    <row r="2138" spans="1:22" ht="15.6" x14ac:dyDescent="0.3">
      <c r="A2138" s="3">
        <v>3770</v>
      </c>
      <c r="B2138" s="4">
        <v>46312</v>
      </c>
      <c r="C2138" s="5">
        <f>YEAR(SalesDataTable[[#This Row],[Order Date]])</f>
        <v>2026</v>
      </c>
      <c r="D2138" s="6" t="str">
        <f>"Q"&amp;ROUNDUP(MONTH(SalesDataTable[[#This Row],[Order Date]])/3,0)</f>
        <v>Q4</v>
      </c>
      <c r="E2138" s="5">
        <f>MONTH(SalesDataTable[[#This Row],[Order Date]])</f>
        <v>10</v>
      </c>
      <c r="F2138" s="6" t="str">
        <f>TEXT(SalesDataTable[[#This Row],[Order Date]],"MMM")</f>
        <v>Oct</v>
      </c>
      <c r="G2138" s="5" t="s">
        <v>40</v>
      </c>
      <c r="H2138" s="5" t="s">
        <v>67</v>
      </c>
      <c r="I2138" s="5" t="s">
        <v>22</v>
      </c>
      <c r="J2138" s="5" t="s">
        <v>36</v>
      </c>
      <c r="K2138" s="5" t="s">
        <v>43</v>
      </c>
      <c r="L2138" s="5" t="s">
        <v>49</v>
      </c>
      <c r="M2138" s="7">
        <v>6</v>
      </c>
      <c r="N2138" s="8">
        <v>200.26</v>
      </c>
      <c r="O2138" s="8">
        <f>SalesDataTable[[#This Row],[Units Sold]]*SalesDataTable[[#This Row],[Unit Price]]</f>
        <v>1201.56</v>
      </c>
      <c r="P2138" s="9">
        <v>0</v>
      </c>
      <c r="Q2138" s="21">
        <f>SalesDataTable[[#This Row],[Units Sold]]*SalesDataTable[[#This Row],[Unit Price]]*SalesDataTable[[#This Row],[Discount %]]</f>
        <v>0</v>
      </c>
      <c r="R2138" s="8">
        <v>106.71</v>
      </c>
      <c r="S2138" s="8">
        <f t="shared" si="132"/>
        <v>1201.56</v>
      </c>
      <c r="T2138" s="8">
        <f t="shared" si="133"/>
        <v>640.26</v>
      </c>
      <c r="U2138" s="8">
        <f t="shared" si="134"/>
        <v>561.29999999999995</v>
      </c>
      <c r="V2138" s="10">
        <f t="shared" si="135"/>
        <v>0.46714271447118744</v>
      </c>
    </row>
    <row r="2139" spans="1:22" ht="15.6" x14ac:dyDescent="0.3">
      <c r="A2139" s="3">
        <v>4065</v>
      </c>
      <c r="B2139" s="4">
        <v>46312</v>
      </c>
      <c r="C2139" s="5">
        <f>YEAR(SalesDataTable[[#This Row],[Order Date]])</f>
        <v>2026</v>
      </c>
      <c r="D2139" s="6" t="str">
        <f>"Q"&amp;ROUNDUP(MONTH(SalesDataTable[[#This Row],[Order Date]])/3,0)</f>
        <v>Q4</v>
      </c>
      <c r="E2139" s="5">
        <f>MONTH(SalesDataTable[[#This Row],[Order Date]])</f>
        <v>10</v>
      </c>
      <c r="F2139" s="6" t="str">
        <f>TEXT(SalesDataTable[[#This Row],[Order Date]],"MMM")</f>
        <v>Oct</v>
      </c>
      <c r="G2139" s="5" t="s">
        <v>40</v>
      </c>
      <c r="H2139" s="5" t="s">
        <v>41</v>
      </c>
      <c r="I2139" s="5" t="s">
        <v>22</v>
      </c>
      <c r="J2139" s="5" t="s">
        <v>33</v>
      </c>
      <c r="K2139" s="5" t="s">
        <v>54</v>
      </c>
      <c r="L2139" s="5" t="s">
        <v>62</v>
      </c>
      <c r="M2139" s="7">
        <v>3</v>
      </c>
      <c r="N2139" s="8">
        <v>36.75</v>
      </c>
      <c r="O2139" s="8">
        <f>SalesDataTable[[#This Row],[Units Sold]]*SalesDataTable[[#This Row],[Unit Price]]</f>
        <v>110.25</v>
      </c>
      <c r="P2139" s="9">
        <v>0.05</v>
      </c>
      <c r="Q2139" s="21">
        <f>SalesDataTable[[#This Row],[Units Sold]]*SalesDataTable[[#This Row],[Unit Price]]*SalesDataTable[[#This Row],[Discount %]]</f>
        <v>5.5125000000000002</v>
      </c>
      <c r="R2139" s="8">
        <v>13.71</v>
      </c>
      <c r="S2139" s="8">
        <f t="shared" si="132"/>
        <v>104.7375</v>
      </c>
      <c r="T2139" s="8">
        <f t="shared" si="133"/>
        <v>41.13</v>
      </c>
      <c r="U2139" s="8">
        <f t="shared" si="134"/>
        <v>63.607499999999995</v>
      </c>
      <c r="V2139" s="10">
        <f t="shared" si="135"/>
        <v>0.60730397422126747</v>
      </c>
    </row>
    <row r="2140" spans="1:22" ht="15.6" x14ac:dyDescent="0.3">
      <c r="A2140" s="3">
        <v>4222</v>
      </c>
      <c r="B2140" s="4">
        <v>46312</v>
      </c>
      <c r="C2140" s="5">
        <f>YEAR(SalesDataTable[[#This Row],[Order Date]])</f>
        <v>2026</v>
      </c>
      <c r="D2140" s="6" t="str">
        <f>"Q"&amp;ROUNDUP(MONTH(SalesDataTable[[#This Row],[Order Date]])/3,0)</f>
        <v>Q4</v>
      </c>
      <c r="E2140" s="5">
        <f>MONTH(SalesDataTable[[#This Row],[Order Date]])</f>
        <v>10</v>
      </c>
      <c r="F2140" s="6" t="str">
        <f>TEXT(SalesDataTable[[#This Row],[Order Date]],"MMM")</f>
        <v>Oct</v>
      </c>
      <c r="G2140" s="5" t="s">
        <v>31</v>
      </c>
      <c r="H2140" s="5" t="s">
        <v>72</v>
      </c>
      <c r="I2140" s="5" t="s">
        <v>22</v>
      </c>
      <c r="J2140" s="5" t="s">
        <v>23</v>
      </c>
      <c r="K2140" s="5" t="s">
        <v>29</v>
      </c>
      <c r="L2140" s="5" t="s">
        <v>30</v>
      </c>
      <c r="M2140" s="7">
        <v>2</v>
      </c>
      <c r="N2140" s="8">
        <v>92.41</v>
      </c>
      <c r="O2140" s="8">
        <f>SalesDataTable[[#This Row],[Units Sold]]*SalesDataTable[[#This Row],[Unit Price]]</f>
        <v>184.82</v>
      </c>
      <c r="P2140" s="9">
        <v>0.1</v>
      </c>
      <c r="Q2140" s="21">
        <f>SalesDataTable[[#This Row],[Units Sold]]*SalesDataTable[[#This Row],[Unit Price]]*SalesDataTable[[#This Row],[Discount %]]</f>
        <v>18.481999999999999</v>
      </c>
      <c r="R2140" s="8">
        <v>45.42</v>
      </c>
      <c r="S2140" s="8">
        <f t="shared" si="132"/>
        <v>166.33799999999999</v>
      </c>
      <c r="T2140" s="8">
        <f t="shared" si="133"/>
        <v>90.84</v>
      </c>
      <c r="U2140" s="8">
        <f t="shared" si="134"/>
        <v>75.49799999999999</v>
      </c>
      <c r="V2140" s="10">
        <f t="shared" si="135"/>
        <v>0.4538830573891714</v>
      </c>
    </row>
    <row r="2141" spans="1:22" ht="15.6" x14ac:dyDescent="0.3">
      <c r="A2141" s="3">
        <v>4304</v>
      </c>
      <c r="B2141" s="4">
        <v>46312</v>
      </c>
      <c r="C2141" s="5">
        <f>YEAR(SalesDataTable[[#This Row],[Order Date]])</f>
        <v>2026</v>
      </c>
      <c r="D2141" s="6" t="str">
        <f>"Q"&amp;ROUNDUP(MONTH(SalesDataTable[[#This Row],[Order Date]])/3,0)</f>
        <v>Q4</v>
      </c>
      <c r="E2141" s="5">
        <f>MONTH(SalesDataTable[[#This Row],[Order Date]])</f>
        <v>10</v>
      </c>
      <c r="F2141" s="6" t="str">
        <f>TEXT(SalesDataTable[[#This Row],[Order Date]],"MMM")</f>
        <v>Oct</v>
      </c>
      <c r="G2141" s="5" t="s">
        <v>26</v>
      </c>
      <c r="H2141" s="5" t="s">
        <v>69</v>
      </c>
      <c r="I2141" s="5" t="s">
        <v>39</v>
      </c>
      <c r="J2141" s="5" t="s">
        <v>33</v>
      </c>
      <c r="K2141" s="5" t="s">
        <v>54</v>
      </c>
      <c r="L2141" s="5" t="s">
        <v>55</v>
      </c>
      <c r="M2141" s="7">
        <v>1</v>
      </c>
      <c r="N2141" s="8">
        <v>40.67</v>
      </c>
      <c r="O2141" s="8">
        <f>SalesDataTable[[#This Row],[Units Sold]]*SalesDataTable[[#This Row],[Unit Price]]</f>
        <v>40.67</v>
      </c>
      <c r="P2141" s="9">
        <v>0</v>
      </c>
      <c r="Q2141" s="21">
        <f>SalesDataTable[[#This Row],[Units Sold]]*SalesDataTable[[#This Row],[Unit Price]]*SalesDataTable[[#This Row],[Discount %]]</f>
        <v>0</v>
      </c>
      <c r="R2141" s="8">
        <v>15.09</v>
      </c>
      <c r="S2141" s="8">
        <f t="shared" si="132"/>
        <v>40.67</v>
      </c>
      <c r="T2141" s="8">
        <f t="shared" si="133"/>
        <v>15.09</v>
      </c>
      <c r="U2141" s="8">
        <f t="shared" si="134"/>
        <v>25.580000000000002</v>
      </c>
      <c r="V2141" s="10">
        <f t="shared" si="135"/>
        <v>0.62896483894762722</v>
      </c>
    </row>
    <row r="2142" spans="1:22" ht="15.6" x14ac:dyDescent="0.3">
      <c r="A2142" s="3">
        <v>109</v>
      </c>
      <c r="B2142" s="4">
        <v>46313</v>
      </c>
      <c r="C2142" s="5">
        <f>YEAR(SalesDataTable[[#This Row],[Order Date]])</f>
        <v>2026</v>
      </c>
      <c r="D2142" s="6" t="str">
        <f>"Q"&amp;ROUNDUP(MONTH(SalesDataTable[[#This Row],[Order Date]])/3,0)</f>
        <v>Q4</v>
      </c>
      <c r="E2142" s="5">
        <f>MONTH(SalesDataTable[[#This Row],[Order Date]])</f>
        <v>10</v>
      </c>
      <c r="F2142" s="6" t="str">
        <f>TEXT(SalesDataTable[[#This Row],[Order Date]],"MMM")</f>
        <v>Oct</v>
      </c>
      <c r="G2142" s="5" t="s">
        <v>26</v>
      </c>
      <c r="H2142" s="5" t="s">
        <v>27</v>
      </c>
      <c r="I2142" s="5" t="s">
        <v>22</v>
      </c>
      <c r="J2142" s="5" t="s">
        <v>23</v>
      </c>
      <c r="K2142" s="5" t="s">
        <v>29</v>
      </c>
      <c r="L2142" s="5" t="s">
        <v>30</v>
      </c>
      <c r="M2142" s="7">
        <v>1</v>
      </c>
      <c r="N2142" s="8">
        <v>90.09</v>
      </c>
      <c r="O2142" s="8">
        <f>SalesDataTable[[#This Row],[Units Sold]]*SalesDataTable[[#This Row],[Unit Price]]</f>
        <v>90.09</v>
      </c>
      <c r="P2142" s="9">
        <v>0</v>
      </c>
      <c r="Q2142" s="21">
        <f>SalesDataTable[[#This Row],[Units Sold]]*SalesDataTable[[#This Row],[Unit Price]]*SalesDataTable[[#This Row],[Discount %]]</f>
        <v>0</v>
      </c>
      <c r="R2142" s="8">
        <v>45.17</v>
      </c>
      <c r="S2142" s="8">
        <f t="shared" si="132"/>
        <v>90.09</v>
      </c>
      <c r="T2142" s="8">
        <f t="shared" si="133"/>
        <v>45.17</v>
      </c>
      <c r="U2142" s="8">
        <f t="shared" si="134"/>
        <v>44.92</v>
      </c>
      <c r="V2142" s="10">
        <f t="shared" si="135"/>
        <v>0.49861249861249862</v>
      </c>
    </row>
    <row r="2143" spans="1:22" ht="15.6" x14ac:dyDescent="0.3">
      <c r="A2143" s="3">
        <v>744</v>
      </c>
      <c r="B2143" s="4">
        <v>46313</v>
      </c>
      <c r="C2143" s="5">
        <f>YEAR(SalesDataTable[[#This Row],[Order Date]])</f>
        <v>2026</v>
      </c>
      <c r="D2143" s="6" t="str">
        <f>"Q"&amp;ROUNDUP(MONTH(SalesDataTable[[#This Row],[Order Date]])/3,0)</f>
        <v>Q4</v>
      </c>
      <c r="E2143" s="5">
        <f>MONTH(SalesDataTable[[#This Row],[Order Date]])</f>
        <v>10</v>
      </c>
      <c r="F2143" s="6" t="str">
        <f>TEXT(SalesDataTable[[#This Row],[Order Date]],"MMM")</f>
        <v>Oct</v>
      </c>
      <c r="G2143" s="5" t="s">
        <v>31</v>
      </c>
      <c r="H2143" s="5" t="s">
        <v>59</v>
      </c>
      <c r="I2143" s="5" t="s">
        <v>22</v>
      </c>
      <c r="J2143" s="5" t="s">
        <v>23</v>
      </c>
      <c r="K2143" s="5" t="s">
        <v>34</v>
      </c>
      <c r="L2143" s="5" t="s">
        <v>35</v>
      </c>
      <c r="M2143" s="7">
        <v>1</v>
      </c>
      <c r="N2143" s="8">
        <v>36.83</v>
      </c>
      <c r="O2143" s="8">
        <f>SalesDataTable[[#This Row],[Units Sold]]*SalesDataTable[[#This Row],[Unit Price]]</f>
        <v>36.83</v>
      </c>
      <c r="P2143" s="9">
        <v>0</v>
      </c>
      <c r="Q2143" s="21">
        <f>SalesDataTable[[#This Row],[Units Sold]]*SalesDataTable[[#This Row],[Unit Price]]*SalesDataTable[[#This Row],[Discount %]]</f>
        <v>0</v>
      </c>
      <c r="R2143" s="8">
        <v>13.64</v>
      </c>
      <c r="S2143" s="8">
        <f t="shared" si="132"/>
        <v>36.83</v>
      </c>
      <c r="T2143" s="8">
        <f t="shared" si="133"/>
        <v>13.64</v>
      </c>
      <c r="U2143" s="8">
        <f t="shared" si="134"/>
        <v>23.189999999999998</v>
      </c>
      <c r="V2143" s="10">
        <f t="shared" si="135"/>
        <v>0.62964974205810476</v>
      </c>
    </row>
    <row r="2144" spans="1:22" ht="15.6" x14ac:dyDescent="0.3">
      <c r="A2144" s="3">
        <v>960</v>
      </c>
      <c r="B2144" s="4">
        <v>46313</v>
      </c>
      <c r="C2144" s="5">
        <f>YEAR(SalesDataTable[[#This Row],[Order Date]])</f>
        <v>2026</v>
      </c>
      <c r="D2144" s="6" t="str">
        <f>"Q"&amp;ROUNDUP(MONTH(SalesDataTable[[#This Row],[Order Date]])/3,0)</f>
        <v>Q4</v>
      </c>
      <c r="E2144" s="5">
        <f>MONTH(SalesDataTable[[#This Row],[Order Date]])</f>
        <v>10</v>
      </c>
      <c r="F2144" s="6" t="str">
        <f>TEXT(SalesDataTable[[#This Row],[Order Date]],"MMM")</f>
        <v>Oct</v>
      </c>
      <c r="G2144" s="5" t="s">
        <v>26</v>
      </c>
      <c r="H2144" s="5" t="s">
        <v>63</v>
      </c>
      <c r="I2144" s="5" t="s">
        <v>48</v>
      </c>
      <c r="J2144" s="5" t="s">
        <v>23</v>
      </c>
      <c r="K2144" s="5" t="s">
        <v>43</v>
      </c>
      <c r="L2144" s="5" t="s">
        <v>49</v>
      </c>
      <c r="M2144" s="7">
        <v>5</v>
      </c>
      <c r="N2144" s="8">
        <v>196.37</v>
      </c>
      <c r="O2144" s="8">
        <f>SalesDataTable[[#This Row],[Units Sold]]*SalesDataTable[[#This Row],[Unit Price]]</f>
        <v>981.85</v>
      </c>
      <c r="P2144" s="9">
        <v>0.05</v>
      </c>
      <c r="Q2144" s="21">
        <f>SalesDataTable[[#This Row],[Units Sold]]*SalesDataTable[[#This Row],[Unit Price]]*SalesDataTable[[#This Row],[Discount %]]</f>
        <v>49.092500000000001</v>
      </c>
      <c r="R2144" s="8">
        <v>103.51</v>
      </c>
      <c r="S2144" s="8">
        <f t="shared" si="132"/>
        <v>932.75749999999994</v>
      </c>
      <c r="T2144" s="8">
        <f t="shared" si="133"/>
        <v>517.55000000000007</v>
      </c>
      <c r="U2144" s="8">
        <f t="shared" si="134"/>
        <v>415.20749999999987</v>
      </c>
      <c r="V2144" s="10">
        <f t="shared" si="135"/>
        <v>0.44513981393877816</v>
      </c>
    </row>
    <row r="2145" spans="1:22" ht="15.6" x14ac:dyDescent="0.3">
      <c r="A2145" s="3">
        <v>1389</v>
      </c>
      <c r="B2145" s="4">
        <v>46313</v>
      </c>
      <c r="C2145" s="5">
        <f>YEAR(SalesDataTable[[#This Row],[Order Date]])</f>
        <v>2026</v>
      </c>
      <c r="D2145" s="6" t="str">
        <f>"Q"&amp;ROUNDUP(MONTH(SalesDataTable[[#This Row],[Order Date]])/3,0)</f>
        <v>Q4</v>
      </c>
      <c r="E2145" s="5">
        <f>MONTH(SalesDataTable[[#This Row],[Order Date]])</f>
        <v>10</v>
      </c>
      <c r="F2145" s="6" t="str">
        <f>TEXT(SalesDataTable[[#This Row],[Order Date]],"MMM")</f>
        <v>Oct</v>
      </c>
      <c r="G2145" s="5" t="s">
        <v>20</v>
      </c>
      <c r="H2145" s="5" t="s">
        <v>70</v>
      </c>
      <c r="I2145" s="5" t="s">
        <v>22</v>
      </c>
      <c r="J2145" s="5" t="s">
        <v>33</v>
      </c>
      <c r="K2145" s="5" t="s">
        <v>29</v>
      </c>
      <c r="L2145" s="5" t="s">
        <v>30</v>
      </c>
      <c r="M2145" s="7">
        <v>2</v>
      </c>
      <c r="N2145" s="8">
        <v>93.73</v>
      </c>
      <c r="O2145" s="8">
        <f>SalesDataTable[[#This Row],[Units Sold]]*SalesDataTable[[#This Row],[Unit Price]]</f>
        <v>187.46</v>
      </c>
      <c r="P2145" s="9">
        <v>0</v>
      </c>
      <c r="Q2145" s="21">
        <f>SalesDataTable[[#This Row],[Units Sold]]*SalesDataTable[[#This Row],[Unit Price]]*SalesDataTable[[#This Row],[Discount %]]</f>
        <v>0</v>
      </c>
      <c r="R2145" s="8">
        <v>44.79</v>
      </c>
      <c r="S2145" s="8">
        <f t="shared" si="132"/>
        <v>187.46</v>
      </c>
      <c r="T2145" s="8">
        <f t="shared" si="133"/>
        <v>89.58</v>
      </c>
      <c r="U2145" s="8">
        <f t="shared" si="134"/>
        <v>97.88000000000001</v>
      </c>
      <c r="V2145" s="10">
        <f t="shared" si="135"/>
        <v>0.52213805611863873</v>
      </c>
    </row>
    <row r="2146" spans="1:22" ht="15.6" x14ac:dyDescent="0.3">
      <c r="A2146" s="3">
        <v>1493</v>
      </c>
      <c r="B2146" s="4">
        <v>46313</v>
      </c>
      <c r="C2146" s="5">
        <f>YEAR(SalesDataTable[[#This Row],[Order Date]])</f>
        <v>2026</v>
      </c>
      <c r="D2146" s="6" t="str">
        <f>"Q"&amp;ROUNDUP(MONTH(SalesDataTable[[#This Row],[Order Date]])/3,0)</f>
        <v>Q4</v>
      </c>
      <c r="E2146" s="5">
        <f>MONTH(SalesDataTable[[#This Row],[Order Date]])</f>
        <v>10</v>
      </c>
      <c r="F2146" s="6" t="str">
        <f>TEXT(SalesDataTable[[#This Row],[Order Date]],"MMM")</f>
        <v>Oct</v>
      </c>
      <c r="G2146" s="5" t="s">
        <v>31</v>
      </c>
      <c r="H2146" s="5" t="s">
        <v>59</v>
      </c>
      <c r="I2146" s="5" t="s">
        <v>22</v>
      </c>
      <c r="J2146" s="5" t="s">
        <v>36</v>
      </c>
      <c r="K2146" s="5" t="s">
        <v>34</v>
      </c>
      <c r="L2146" s="5" t="s">
        <v>35</v>
      </c>
      <c r="M2146" s="7">
        <v>1</v>
      </c>
      <c r="N2146" s="8">
        <v>36.46</v>
      </c>
      <c r="O2146" s="8">
        <f>SalesDataTable[[#This Row],[Units Sold]]*SalesDataTable[[#This Row],[Unit Price]]</f>
        <v>36.46</v>
      </c>
      <c r="P2146" s="9">
        <v>0.05</v>
      </c>
      <c r="Q2146" s="21">
        <f>SalesDataTable[[#This Row],[Units Sold]]*SalesDataTable[[#This Row],[Unit Price]]*SalesDataTable[[#This Row],[Discount %]]</f>
        <v>1.8230000000000002</v>
      </c>
      <c r="R2146" s="8">
        <v>13.35</v>
      </c>
      <c r="S2146" s="8">
        <f t="shared" si="132"/>
        <v>34.637</v>
      </c>
      <c r="T2146" s="8">
        <f t="shared" si="133"/>
        <v>13.35</v>
      </c>
      <c r="U2146" s="8">
        <f t="shared" si="134"/>
        <v>21.286999999999999</v>
      </c>
      <c r="V2146" s="10">
        <f t="shared" si="135"/>
        <v>0.61457401045125148</v>
      </c>
    </row>
    <row r="2147" spans="1:22" ht="15.6" x14ac:dyDescent="0.3">
      <c r="A2147" s="3">
        <v>1967</v>
      </c>
      <c r="B2147" s="4">
        <v>46313</v>
      </c>
      <c r="C2147" s="5">
        <f>YEAR(SalesDataTable[[#This Row],[Order Date]])</f>
        <v>2026</v>
      </c>
      <c r="D2147" s="6" t="str">
        <f>"Q"&amp;ROUNDUP(MONTH(SalesDataTable[[#This Row],[Order Date]])/3,0)</f>
        <v>Q4</v>
      </c>
      <c r="E2147" s="5">
        <f>MONTH(SalesDataTable[[#This Row],[Order Date]])</f>
        <v>10</v>
      </c>
      <c r="F2147" s="6" t="str">
        <f>TEXT(SalesDataTable[[#This Row],[Order Date]],"MMM")</f>
        <v>Oct</v>
      </c>
      <c r="G2147" s="5" t="s">
        <v>26</v>
      </c>
      <c r="H2147" s="5" t="s">
        <v>69</v>
      </c>
      <c r="I2147" s="5" t="s">
        <v>22</v>
      </c>
      <c r="J2147" s="5" t="s">
        <v>23</v>
      </c>
      <c r="K2147" s="5" t="s">
        <v>43</v>
      </c>
      <c r="L2147" s="5" t="s">
        <v>71</v>
      </c>
      <c r="M2147" s="7">
        <v>2</v>
      </c>
      <c r="N2147" s="8">
        <v>125.91</v>
      </c>
      <c r="O2147" s="8">
        <f>SalesDataTable[[#This Row],[Units Sold]]*SalesDataTable[[#This Row],[Unit Price]]</f>
        <v>251.82</v>
      </c>
      <c r="P2147" s="9">
        <v>0</v>
      </c>
      <c r="Q2147" s="21">
        <f>SalesDataTable[[#This Row],[Units Sold]]*SalesDataTable[[#This Row],[Unit Price]]*SalesDataTable[[#This Row],[Discount %]]</f>
        <v>0</v>
      </c>
      <c r="R2147" s="8">
        <v>61.95</v>
      </c>
      <c r="S2147" s="8">
        <f t="shared" si="132"/>
        <v>251.82</v>
      </c>
      <c r="T2147" s="8">
        <f t="shared" si="133"/>
        <v>123.9</v>
      </c>
      <c r="U2147" s="8">
        <f t="shared" si="134"/>
        <v>127.91999999999999</v>
      </c>
      <c r="V2147" s="10">
        <f t="shared" si="135"/>
        <v>0.50798189182749576</v>
      </c>
    </row>
    <row r="2148" spans="1:22" ht="15.6" x14ac:dyDescent="0.3">
      <c r="A2148" s="3">
        <v>2132</v>
      </c>
      <c r="B2148" s="4">
        <v>46313</v>
      </c>
      <c r="C2148" s="5">
        <f>YEAR(SalesDataTable[[#This Row],[Order Date]])</f>
        <v>2026</v>
      </c>
      <c r="D2148" s="6" t="str">
        <f>"Q"&amp;ROUNDUP(MONTH(SalesDataTable[[#This Row],[Order Date]])/3,0)</f>
        <v>Q4</v>
      </c>
      <c r="E2148" s="5">
        <f>MONTH(SalesDataTable[[#This Row],[Order Date]])</f>
        <v>10</v>
      </c>
      <c r="F2148" s="6" t="str">
        <f>TEXT(SalesDataTable[[#This Row],[Order Date]],"MMM")</f>
        <v>Oct</v>
      </c>
      <c r="G2148" s="5" t="s">
        <v>40</v>
      </c>
      <c r="H2148" s="5" t="s">
        <v>53</v>
      </c>
      <c r="I2148" s="5" t="s">
        <v>39</v>
      </c>
      <c r="J2148" s="5" t="s">
        <v>33</v>
      </c>
      <c r="K2148" s="5" t="s">
        <v>29</v>
      </c>
      <c r="L2148" s="5" t="s">
        <v>30</v>
      </c>
      <c r="M2148" s="7">
        <v>1</v>
      </c>
      <c r="N2148" s="8">
        <v>92.56</v>
      </c>
      <c r="O2148" s="8">
        <f>SalesDataTable[[#This Row],[Units Sold]]*SalesDataTable[[#This Row],[Unit Price]]</f>
        <v>92.56</v>
      </c>
      <c r="P2148" s="9">
        <v>0.1</v>
      </c>
      <c r="Q2148" s="21">
        <f>SalesDataTable[[#This Row],[Units Sold]]*SalesDataTable[[#This Row],[Unit Price]]*SalesDataTable[[#This Row],[Discount %]]</f>
        <v>9.2560000000000002</v>
      </c>
      <c r="R2148" s="8">
        <v>44.23</v>
      </c>
      <c r="S2148" s="8">
        <f t="shared" si="132"/>
        <v>83.304000000000002</v>
      </c>
      <c r="T2148" s="8">
        <f t="shared" si="133"/>
        <v>44.23</v>
      </c>
      <c r="U2148" s="8">
        <f t="shared" si="134"/>
        <v>39.074000000000005</v>
      </c>
      <c r="V2148" s="10">
        <f t="shared" si="135"/>
        <v>0.46905310669355621</v>
      </c>
    </row>
    <row r="2149" spans="1:22" ht="15.6" x14ac:dyDescent="0.3">
      <c r="A2149" s="3">
        <v>2882</v>
      </c>
      <c r="B2149" s="4">
        <v>46313</v>
      </c>
      <c r="C2149" s="5">
        <f>YEAR(SalesDataTable[[#This Row],[Order Date]])</f>
        <v>2026</v>
      </c>
      <c r="D2149" s="6" t="str">
        <f>"Q"&amp;ROUNDUP(MONTH(SalesDataTable[[#This Row],[Order Date]])/3,0)</f>
        <v>Q4</v>
      </c>
      <c r="E2149" s="5">
        <f>MONTH(SalesDataTable[[#This Row],[Order Date]])</f>
        <v>10</v>
      </c>
      <c r="F2149" s="6" t="str">
        <f>TEXT(SalesDataTable[[#This Row],[Order Date]],"MMM")</f>
        <v>Oct</v>
      </c>
      <c r="G2149" s="5" t="s">
        <v>40</v>
      </c>
      <c r="H2149" s="5" t="s">
        <v>53</v>
      </c>
      <c r="I2149" s="5" t="s">
        <v>48</v>
      </c>
      <c r="J2149" s="5" t="s">
        <v>33</v>
      </c>
      <c r="K2149" s="5" t="s">
        <v>29</v>
      </c>
      <c r="L2149" s="5" t="s">
        <v>66</v>
      </c>
      <c r="M2149" s="7">
        <v>4</v>
      </c>
      <c r="N2149" s="8">
        <v>70.02</v>
      </c>
      <c r="O2149" s="8">
        <f>SalesDataTable[[#This Row],[Units Sold]]*SalesDataTable[[#This Row],[Unit Price]]</f>
        <v>280.08</v>
      </c>
      <c r="P2149" s="9">
        <v>0</v>
      </c>
      <c r="Q2149" s="21">
        <f>SalesDataTable[[#This Row],[Units Sold]]*SalesDataTable[[#This Row],[Unit Price]]*SalesDataTable[[#This Row],[Discount %]]</f>
        <v>0</v>
      </c>
      <c r="R2149" s="8">
        <v>32.86</v>
      </c>
      <c r="S2149" s="8">
        <f t="shared" si="132"/>
        <v>280.08</v>
      </c>
      <c r="T2149" s="8">
        <f t="shared" si="133"/>
        <v>131.44</v>
      </c>
      <c r="U2149" s="8">
        <f t="shared" si="134"/>
        <v>148.63999999999999</v>
      </c>
      <c r="V2149" s="10">
        <f t="shared" si="135"/>
        <v>0.53070551271065403</v>
      </c>
    </row>
    <row r="2150" spans="1:22" ht="15.6" x14ac:dyDescent="0.3">
      <c r="A2150" s="3">
        <v>3345</v>
      </c>
      <c r="B2150" s="4">
        <v>46313</v>
      </c>
      <c r="C2150" s="5">
        <f>YEAR(SalesDataTable[[#This Row],[Order Date]])</f>
        <v>2026</v>
      </c>
      <c r="D2150" s="6" t="str">
        <f>"Q"&amp;ROUNDUP(MONTH(SalesDataTable[[#This Row],[Order Date]])/3,0)</f>
        <v>Q4</v>
      </c>
      <c r="E2150" s="5">
        <f>MONTH(SalesDataTable[[#This Row],[Order Date]])</f>
        <v>10</v>
      </c>
      <c r="F2150" s="6" t="str">
        <f>TEXT(SalesDataTable[[#This Row],[Order Date]],"MMM")</f>
        <v>Oct</v>
      </c>
      <c r="G2150" s="5" t="s">
        <v>20</v>
      </c>
      <c r="H2150" s="5" t="s">
        <v>70</v>
      </c>
      <c r="I2150" s="5" t="s">
        <v>22</v>
      </c>
      <c r="J2150" s="5" t="s">
        <v>23</v>
      </c>
      <c r="K2150" s="5" t="s">
        <v>24</v>
      </c>
      <c r="L2150" s="5" t="s">
        <v>42</v>
      </c>
      <c r="M2150" s="7">
        <v>3</v>
      </c>
      <c r="N2150" s="8">
        <v>51.62</v>
      </c>
      <c r="O2150" s="8">
        <f>SalesDataTable[[#This Row],[Units Sold]]*SalesDataTable[[#This Row],[Unit Price]]</f>
        <v>154.85999999999999</v>
      </c>
      <c r="P2150" s="9">
        <v>0.1</v>
      </c>
      <c r="Q2150" s="21">
        <f>SalesDataTable[[#This Row],[Units Sold]]*SalesDataTable[[#This Row],[Unit Price]]*SalesDataTable[[#This Row],[Discount %]]</f>
        <v>15.485999999999999</v>
      </c>
      <c r="R2150" s="8">
        <v>22.94</v>
      </c>
      <c r="S2150" s="8">
        <f t="shared" si="132"/>
        <v>139.374</v>
      </c>
      <c r="T2150" s="8">
        <f t="shared" si="133"/>
        <v>68.820000000000007</v>
      </c>
      <c r="U2150" s="8">
        <f t="shared" si="134"/>
        <v>70.553999999999988</v>
      </c>
      <c r="V2150" s="10">
        <f t="shared" si="135"/>
        <v>0.50622067243531788</v>
      </c>
    </row>
    <row r="2151" spans="1:22" ht="15.6" x14ac:dyDescent="0.3">
      <c r="A2151" s="3">
        <v>4089</v>
      </c>
      <c r="B2151" s="4">
        <v>46313</v>
      </c>
      <c r="C2151" s="5">
        <f>YEAR(SalesDataTable[[#This Row],[Order Date]])</f>
        <v>2026</v>
      </c>
      <c r="D2151" s="6" t="str">
        <f>"Q"&amp;ROUNDUP(MONTH(SalesDataTable[[#This Row],[Order Date]])/3,0)</f>
        <v>Q4</v>
      </c>
      <c r="E2151" s="5">
        <f>MONTH(SalesDataTable[[#This Row],[Order Date]])</f>
        <v>10</v>
      </c>
      <c r="F2151" s="6" t="str">
        <f>TEXT(SalesDataTable[[#This Row],[Order Date]],"MMM")</f>
        <v>Oct</v>
      </c>
      <c r="G2151" s="5" t="s">
        <v>31</v>
      </c>
      <c r="H2151" s="5" t="s">
        <v>32</v>
      </c>
      <c r="I2151" s="5" t="s">
        <v>22</v>
      </c>
      <c r="J2151" s="5" t="s">
        <v>33</v>
      </c>
      <c r="K2151" s="5" t="s">
        <v>43</v>
      </c>
      <c r="L2151" s="5" t="s">
        <v>49</v>
      </c>
      <c r="M2151" s="7">
        <v>1</v>
      </c>
      <c r="N2151" s="8">
        <v>196.39</v>
      </c>
      <c r="O2151" s="8">
        <f>SalesDataTable[[#This Row],[Units Sold]]*SalesDataTable[[#This Row],[Unit Price]]</f>
        <v>196.39</v>
      </c>
      <c r="P2151" s="9">
        <v>0</v>
      </c>
      <c r="Q2151" s="21">
        <f>SalesDataTable[[#This Row],[Units Sold]]*SalesDataTable[[#This Row],[Unit Price]]*SalesDataTable[[#This Row],[Discount %]]</f>
        <v>0</v>
      </c>
      <c r="R2151" s="8">
        <v>104.66</v>
      </c>
      <c r="S2151" s="8">
        <f t="shared" si="132"/>
        <v>196.39</v>
      </c>
      <c r="T2151" s="8">
        <f t="shared" si="133"/>
        <v>104.66</v>
      </c>
      <c r="U2151" s="8">
        <f t="shared" si="134"/>
        <v>91.72999999999999</v>
      </c>
      <c r="V2151" s="10">
        <f t="shared" si="135"/>
        <v>0.46708080859514228</v>
      </c>
    </row>
    <row r="2152" spans="1:22" ht="15.6" x14ac:dyDescent="0.3">
      <c r="A2152" s="3">
        <v>4119</v>
      </c>
      <c r="B2152" s="4">
        <v>46313</v>
      </c>
      <c r="C2152" s="5">
        <f>YEAR(SalesDataTable[[#This Row],[Order Date]])</f>
        <v>2026</v>
      </c>
      <c r="D2152" s="6" t="str">
        <f>"Q"&amp;ROUNDUP(MONTH(SalesDataTable[[#This Row],[Order Date]])/3,0)</f>
        <v>Q4</v>
      </c>
      <c r="E2152" s="5">
        <f>MONTH(SalesDataTable[[#This Row],[Order Date]])</f>
        <v>10</v>
      </c>
      <c r="F2152" s="6" t="str">
        <f>TEXT(SalesDataTable[[#This Row],[Order Date]],"MMM")</f>
        <v>Oct</v>
      </c>
      <c r="G2152" s="5" t="s">
        <v>40</v>
      </c>
      <c r="H2152" s="5" t="s">
        <v>53</v>
      </c>
      <c r="I2152" s="5" t="s">
        <v>28</v>
      </c>
      <c r="J2152" s="5" t="s">
        <v>36</v>
      </c>
      <c r="K2152" s="5" t="s">
        <v>54</v>
      </c>
      <c r="L2152" s="5" t="s">
        <v>55</v>
      </c>
      <c r="M2152" s="7">
        <v>10</v>
      </c>
      <c r="N2152" s="8">
        <v>41.26</v>
      </c>
      <c r="O2152" s="8">
        <f>SalesDataTable[[#This Row],[Units Sold]]*SalesDataTable[[#This Row],[Unit Price]]</f>
        <v>412.59999999999997</v>
      </c>
      <c r="P2152" s="9">
        <v>0.1</v>
      </c>
      <c r="Q2152" s="21">
        <f>SalesDataTable[[#This Row],[Units Sold]]*SalesDataTable[[#This Row],[Unit Price]]*SalesDataTable[[#This Row],[Discount %]]</f>
        <v>41.26</v>
      </c>
      <c r="R2152" s="8">
        <v>15.06</v>
      </c>
      <c r="S2152" s="8">
        <f t="shared" si="132"/>
        <v>371.34</v>
      </c>
      <c r="T2152" s="8">
        <f t="shared" si="133"/>
        <v>150.6</v>
      </c>
      <c r="U2152" s="8">
        <f t="shared" si="134"/>
        <v>220.73999999999998</v>
      </c>
      <c r="V2152" s="10">
        <f t="shared" si="135"/>
        <v>0.59444175149458711</v>
      </c>
    </row>
    <row r="2153" spans="1:22" ht="15.6" x14ac:dyDescent="0.3">
      <c r="A2153" s="3">
        <v>4968</v>
      </c>
      <c r="B2153" s="4">
        <v>46313</v>
      </c>
      <c r="C2153" s="5">
        <f>YEAR(SalesDataTable[[#This Row],[Order Date]])</f>
        <v>2026</v>
      </c>
      <c r="D2153" s="6" t="str">
        <f>"Q"&amp;ROUNDUP(MONTH(SalesDataTable[[#This Row],[Order Date]])/3,0)</f>
        <v>Q4</v>
      </c>
      <c r="E2153" s="5">
        <f>MONTH(SalesDataTable[[#This Row],[Order Date]])</f>
        <v>10</v>
      </c>
      <c r="F2153" s="6" t="str">
        <f>TEXT(SalesDataTable[[#This Row],[Order Date]],"MMM")</f>
        <v>Oct</v>
      </c>
      <c r="G2153" s="5" t="s">
        <v>31</v>
      </c>
      <c r="H2153" s="5" t="s">
        <v>38</v>
      </c>
      <c r="I2153" s="5" t="s">
        <v>48</v>
      </c>
      <c r="J2153" s="5" t="s">
        <v>33</v>
      </c>
      <c r="K2153" s="5" t="s">
        <v>34</v>
      </c>
      <c r="L2153" s="5" t="s">
        <v>35</v>
      </c>
      <c r="M2153" s="7">
        <v>1</v>
      </c>
      <c r="N2153" s="8">
        <v>35.549999999999997</v>
      </c>
      <c r="O2153" s="8">
        <f>SalesDataTable[[#This Row],[Units Sold]]*SalesDataTable[[#This Row],[Unit Price]]</f>
        <v>35.549999999999997</v>
      </c>
      <c r="P2153" s="9">
        <v>0.05</v>
      </c>
      <c r="Q2153" s="21">
        <f>SalesDataTable[[#This Row],[Units Sold]]*SalesDataTable[[#This Row],[Unit Price]]*SalesDataTable[[#This Row],[Discount %]]</f>
        <v>1.7774999999999999</v>
      </c>
      <c r="R2153" s="8">
        <v>13.44</v>
      </c>
      <c r="S2153" s="8">
        <f t="shared" si="132"/>
        <v>33.772499999999994</v>
      </c>
      <c r="T2153" s="8">
        <f t="shared" si="133"/>
        <v>13.44</v>
      </c>
      <c r="U2153" s="8">
        <f t="shared" si="134"/>
        <v>20.332499999999996</v>
      </c>
      <c r="V2153" s="10">
        <f t="shared" si="135"/>
        <v>0.60204308238951809</v>
      </c>
    </row>
    <row r="2154" spans="1:22" ht="15.6" x14ac:dyDescent="0.3">
      <c r="A2154" s="3">
        <v>5197</v>
      </c>
      <c r="B2154" s="4">
        <v>46313</v>
      </c>
      <c r="C2154" s="5">
        <f>YEAR(SalesDataTable[[#This Row],[Order Date]])</f>
        <v>2026</v>
      </c>
      <c r="D2154" s="6" t="str">
        <f>"Q"&amp;ROUNDUP(MONTH(SalesDataTable[[#This Row],[Order Date]])/3,0)</f>
        <v>Q4</v>
      </c>
      <c r="E2154" s="5">
        <f>MONTH(SalesDataTable[[#This Row],[Order Date]])</f>
        <v>10</v>
      </c>
      <c r="F2154" s="6" t="str">
        <f>TEXT(SalesDataTable[[#This Row],[Order Date]],"MMM")</f>
        <v>Oct</v>
      </c>
      <c r="G2154" s="5" t="s">
        <v>40</v>
      </c>
      <c r="H2154" s="5" t="s">
        <v>53</v>
      </c>
      <c r="I2154" s="5" t="s">
        <v>22</v>
      </c>
      <c r="J2154" s="5" t="s">
        <v>33</v>
      </c>
      <c r="K2154" s="5" t="s">
        <v>24</v>
      </c>
      <c r="L2154" s="5" t="s">
        <v>42</v>
      </c>
      <c r="M2154" s="7">
        <v>1</v>
      </c>
      <c r="N2154" s="8">
        <v>49.5</v>
      </c>
      <c r="O2154" s="8">
        <f>SalesDataTable[[#This Row],[Units Sold]]*SalesDataTable[[#This Row],[Unit Price]]</f>
        <v>49.5</v>
      </c>
      <c r="P2154" s="9">
        <v>0</v>
      </c>
      <c r="Q2154" s="21">
        <f>SalesDataTable[[#This Row],[Units Sold]]*SalesDataTable[[#This Row],[Unit Price]]*SalesDataTable[[#This Row],[Discount %]]</f>
        <v>0</v>
      </c>
      <c r="R2154" s="8">
        <v>22.36</v>
      </c>
      <c r="S2154" s="8">
        <f t="shared" si="132"/>
        <v>49.5</v>
      </c>
      <c r="T2154" s="8">
        <f t="shared" si="133"/>
        <v>22.36</v>
      </c>
      <c r="U2154" s="8">
        <f t="shared" si="134"/>
        <v>27.14</v>
      </c>
      <c r="V2154" s="10">
        <f t="shared" si="135"/>
        <v>0.54828282828282826</v>
      </c>
    </row>
    <row r="2155" spans="1:22" ht="15.6" x14ac:dyDescent="0.3">
      <c r="A2155" s="3">
        <v>66</v>
      </c>
      <c r="B2155" s="4">
        <v>46314</v>
      </c>
      <c r="C2155" s="5">
        <f>YEAR(SalesDataTable[[#This Row],[Order Date]])</f>
        <v>2026</v>
      </c>
      <c r="D2155" s="6" t="str">
        <f>"Q"&amp;ROUNDUP(MONTH(SalesDataTable[[#This Row],[Order Date]])/3,0)</f>
        <v>Q4</v>
      </c>
      <c r="E2155" s="5">
        <f>MONTH(SalesDataTable[[#This Row],[Order Date]])</f>
        <v>10</v>
      </c>
      <c r="F2155" s="6" t="str">
        <f>TEXT(SalesDataTable[[#This Row],[Order Date]],"MMM")</f>
        <v>Oct</v>
      </c>
      <c r="G2155" s="5" t="s">
        <v>20</v>
      </c>
      <c r="H2155" s="5" t="s">
        <v>70</v>
      </c>
      <c r="I2155" s="5" t="s">
        <v>22</v>
      </c>
      <c r="J2155" s="5" t="s">
        <v>36</v>
      </c>
      <c r="K2155" s="5" t="s">
        <v>43</v>
      </c>
      <c r="L2155" s="5" t="s">
        <v>60</v>
      </c>
      <c r="M2155" s="7">
        <v>1</v>
      </c>
      <c r="N2155" s="8">
        <v>80.58</v>
      </c>
      <c r="O2155" s="8">
        <f>SalesDataTable[[#This Row],[Units Sold]]*SalesDataTable[[#This Row],[Unit Price]]</f>
        <v>80.58</v>
      </c>
      <c r="P2155" s="9">
        <v>0</v>
      </c>
      <c r="Q2155" s="21">
        <f>SalesDataTable[[#This Row],[Units Sold]]*SalesDataTable[[#This Row],[Unit Price]]*SalesDataTable[[#This Row],[Discount %]]</f>
        <v>0</v>
      </c>
      <c r="R2155" s="8">
        <v>40.43</v>
      </c>
      <c r="S2155" s="8">
        <f t="shared" si="132"/>
        <v>80.58</v>
      </c>
      <c r="T2155" s="8">
        <f t="shared" si="133"/>
        <v>40.43</v>
      </c>
      <c r="U2155" s="8">
        <f t="shared" si="134"/>
        <v>40.15</v>
      </c>
      <c r="V2155" s="10">
        <f t="shared" si="135"/>
        <v>0.49826259617771157</v>
      </c>
    </row>
    <row r="2156" spans="1:22" ht="15.6" x14ac:dyDescent="0.3">
      <c r="A2156" s="3">
        <v>585</v>
      </c>
      <c r="B2156" s="4">
        <v>46314</v>
      </c>
      <c r="C2156" s="5">
        <f>YEAR(SalesDataTable[[#This Row],[Order Date]])</f>
        <v>2026</v>
      </c>
      <c r="D2156" s="6" t="str">
        <f>"Q"&amp;ROUNDUP(MONTH(SalesDataTable[[#This Row],[Order Date]])/3,0)</f>
        <v>Q4</v>
      </c>
      <c r="E2156" s="5">
        <f>MONTH(SalesDataTable[[#This Row],[Order Date]])</f>
        <v>10</v>
      </c>
      <c r="F2156" s="6" t="str">
        <f>TEXT(SalesDataTable[[#This Row],[Order Date]],"MMM")</f>
        <v>Oct</v>
      </c>
      <c r="G2156" s="5" t="s">
        <v>31</v>
      </c>
      <c r="H2156" s="5" t="s">
        <v>45</v>
      </c>
      <c r="I2156" s="5" t="s">
        <v>39</v>
      </c>
      <c r="J2156" s="5" t="s">
        <v>36</v>
      </c>
      <c r="K2156" s="5" t="s">
        <v>34</v>
      </c>
      <c r="L2156" s="5" t="s">
        <v>68</v>
      </c>
      <c r="M2156" s="7">
        <v>2</v>
      </c>
      <c r="N2156" s="8">
        <v>161.59</v>
      </c>
      <c r="O2156" s="8">
        <f>SalesDataTable[[#This Row],[Units Sold]]*SalesDataTable[[#This Row],[Unit Price]]</f>
        <v>323.18</v>
      </c>
      <c r="P2156" s="9">
        <v>0.05</v>
      </c>
      <c r="Q2156" s="21">
        <f>SalesDataTable[[#This Row],[Units Sold]]*SalesDataTable[[#This Row],[Unit Price]]*SalesDataTable[[#This Row],[Discount %]]</f>
        <v>16.159000000000002</v>
      </c>
      <c r="R2156" s="8">
        <v>89.57</v>
      </c>
      <c r="S2156" s="8">
        <f t="shared" si="132"/>
        <v>307.02100000000002</v>
      </c>
      <c r="T2156" s="8">
        <f t="shared" si="133"/>
        <v>179.14</v>
      </c>
      <c r="U2156" s="8">
        <f t="shared" si="134"/>
        <v>127.88100000000003</v>
      </c>
      <c r="V2156" s="10">
        <f t="shared" si="135"/>
        <v>0.41652199686666391</v>
      </c>
    </row>
    <row r="2157" spans="1:22" ht="15.6" x14ac:dyDescent="0.3">
      <c r="A2157" s="3">
        <v>856</v>
      </c>
      <c r="B2157" s="4">
        <v>46314</v>
      </c>
      <c r="C2157" s="5">
        <f>YEAR(SalesDataTable[[#This Row],[Order Date]])</f>
        <v>2026</v>
      </c>
      <c r="D2157" s="6" t="str">
        <f>"Q"&amp;ROUNDUP(MONTH(SalesDataTable[[#This Row],[Order Date]])/3,0)</f>
        <v>Q4</v>
      </c>
      <c r="E2157" s="5">
        <f>MONTH(SalesDataTable[[#This Row],[Order Date]])</f>
        <v>10</v>
      </c>
      <c r="F2157" s="6" t="str">
        <f>TEXT(SalesDataTable[[#This Row],[Order Date]],"MMM")</f>
        <v>Oct</v>
      </c>
      <c r="G2157" s="5" t="s">
        <v>40</v>
      </c>
      <c r="H2157" s="5" t="s">
        <v>53</v>
      </c>
      <c r="I2157" s="5" t="s">
        <v>22</v>
      </c>
      <c r="J2157" s="5" t="s">
        <v>36</v>
      </c>
      <c r="K2157" s="5" t="s">
        <v>43</v>
      </c>
      <c r="L2157" s="5" t="s">
        <v>60</v>
      </c>
      <c r="M2157" s="7">
        <v>1</v>
      </c>
      <c r="N2157" s="8">
        <v>80.319999999999993</v>
      </c>
      <c r="O2157" s="8">
        <f>SalesDataTable[[#This Row],[Units Sold]]*SalesDataTable[[#This Row],[Unit Price]]</f>
        <v>80.319999999999993</v>
      </c>
      <c r="P2157" s="9">
        <v>0</v>
      </c>
      <c r="Q2157" s="21">
        <f>SalesDataTable[[#This Row],[Units Sold]]*SalesDataTable[[#This Row],[Unit Price]]*SalesDataTable[[#This Row],[Discount %]]</f>
        <v>0</v>
      </c>
      <c r="R2157" s="8">
        <v>39.729999999999997</v>
      </c>
      <c r="S2157" s="8">
        <f t="shared" si="132"/>
        <v>80.319999999999993</v>
      </c>
      <c r="T2157" s="8">
        <f t="shared" si="133"/>
        <v>39.729999999999997</v>
      </c>
      <c r="U2157" s="8">
        <f t="shared" si="134"/>
        <v>40.589999999999996</v>
      </c>
      <c r="V2157" s="10">
        <f t="shared" si="135"/>
        <v>0.50535358565737054</v>
      </c>
    </row>
    <row r="2158" spans="1:22" ht="15.6" x14ac:dyDescent="0.3">
      <c r="A2158" s="3">
        <v>1793</v>
      </c>
      <c r="B2158" s="4">
        <v>46314</v>
      </c>
      <c r="C2158" s="5">
        <f>YEAR(SalesDataTable[[#This Row],[Order Date]])</f>
        <v>2026</v>
      </c>
      <c r="D2158" s="6" t="str">
        <f>"Q"&amp;ROUNDUP(MONTH(SalesDataTable[[#This Row],[Order Date]])/3,0)</f>
        <v>Q4</v>
      </c>
      <c r="E2158" s="5">
        <f>MONTH(SalesDataTable[[#This Row],[Order Date]])</f>
        <v>10</v>
      </c>
      <c r="F2158" s="6" t="str">
        <f>TEXT(SalesDataTable[[#This Row],[Order Date]],"MMM")</f>
        <v>Oct</v>
      </c>
      <c r="G2158" s="5" t="s">
        <v>20</v>
      </c>
      <c r="H2158" s="5" t="s">
        <v>56</v>
      </c>
      <c r="I2158" s="5" t="s">
        <v>48</v>
      </c>
      <c r="J2158" s="5" t="s">
        <v>33</v>
      </c>
      <c r="K2158" s="5" t="s">
        <v>34</v>
      </c>
      <c r="L2158" s="5" t="s">
        <v>68</v>
      </c>
      <c r="M2158" s="7">
        <v>1</v>
      </c>
      <c r="N2158" s="8">
        <v>164.25</v>
      </c>
      <c r="O2158" s="8">
        <f>SalesDataTable[[#This Row],[Units Sold]]*SalesDataTable[[#This Row],[Unit Price]]</f>
        <v>164.25</v>
      </c>
      <c r="P2158" s="9">
        <v>0</v>
      </c>
      <c r="Q2158" s="21">
        <f>SalesDataTable[[#This Row],[Units Sold]]*SalesDataTable[[#This Row],[Unit Price]]*SalesDataTable[[#This Row],[Discount %]]</f>
        <v>0</v>
      </c>
      <c r="R2158" s="8">
        <v>86.6</v>
      </c>
      <c r="S2158" s="8">
        <f t="shared" si="132"/>
        <v>164.25</v>
      </c>
      <c r="T2158" s="8">
        <f t="shared" si="133"/>
        <v>86.6</v>
      </c>
      <c r="U2158" s="8">
        <f t="shared" si="134"/>
        <v>77.650000000000006</v>
      </c>
      <c r="V2158" s="10">
        <f t="shared" si="135"/>
        <v>0.47275494672754947</v>
      </c>
    </row>
    <row r="2159" spans="1:22" ht="15.6" x14ac:dyDescent="0.3">
      <c r="A2159" s="3">
        <v>4763</v>
      </c>
      <c r="B2159" s="4">
        <v>46314</v>
      </c>
      <c r="C2159" s="5">
        <f>YEAR(SalesDataTable[[#This Row],[Order Date]])</f>
        <v>2026</v>
      </c>
      <c r="D2159" s="6" t="str">
        <f>"Q"&amp;ROUNDUP(MONTH(SalesDataTable[[#This Row],[Order Date]])/3,0)</f>
        <v>Q4</v>
      </c>
      <c r="E2159" s="5">
        <f>MONTH(SalesDataTable[[#This Row],[Order Date]])</f>
        <v>10</v>
      </c>
      <c r="F2159" s="6" t="str">
        <f>TEXT(SalesDataTable[[#This Row],[Order Date]],"MMM")</f>
        <v>Oct</v>
      </c>
      <c r="G2159" s="5" t="s">
        <v>40</v>
      </c>
      <c r="H2159" s="5" t="s">
        <v>53</v>
      </c>
      <c r="I2159" s="5" t="s">
        <v>48</v>
      </c>
      <c r="J2159" s="5" t="s">
        <v>33</v>
      </c>
      <c r="K2159" s="5" t="s">
        <v>24</v>
      </c>
      <c r="L2159" s="5" t="s">
        <v>50</v>
      </c>
      <c r="M2159" s="7">
        <v>6</v>
      </c>
      <c r="N2159" s="8">
        <v>101.6</v>
      </c>
      <c r="O2159" s="8">
        <f>SalesDataTable[[#This Row],[Units Sold]]*SalesDataTable[[#This Row],[Unit Price]]</f>
        <v>609.59999999999991</v>
      </c>
      <c r="P2159" s="9">
        <v>0</v>
      </c>
      <c r="Q2159" s="21">
        <f>SalesDataTable[[#This Row],[Units Sold]]*SalesDataTable[[#This Row],[Unit Price]]*SalesDataTable[[#This Row],[Discount %]]</f>
        <v>0</v>
      </c>
      <c r="R2159" s="8">
        <v>50.17</v>
      </c>
      <c r="S2159" s="8">
        <f t="shared" si="132"/>
        <v>609.59999999999991</v>
      </c>
      <c r="T2159" s="8">
        <f t="shared" si="133"/>
        <v>301.02</v>
      </c>
      <c r="U2159" s="8">
        <f t="shared" si="134"/>
        <v>308.57999999999993</v>
      </c>
      <c r="V2159" s="10">
        <f t="shared" si="135"/>
        <v>0.50620078740157481</v>
      </c>
    </row>
    <row r="2160" spans="1:22" ht="15.6" x14ac:dyDescent="0.3">
      <c r="A2160" s="3">
        <v>1716</v>
      </c>
      <c r="B2160" s="4">
        <v>46315</v>
      </c>
      <c r="C2160" s="5">
        <f>YEAR(SalesDataTable[[#This Row],[Order Date]])</f>
        <v>2026</v>
      </c>
      <c r="D2160" s="6" t="str">
        <f>"Q"&amp;ROUNDUP(MONTH(SalesDataTable[[#This Row],[Order Date]])/3,0)</f>
        <v>Q4</v>
      </c>
      <c r="E2160" s="5">
        <f>MONTH(SalesDataTable[[#This Row],[Order Date]])</f>
        <v>10</v>
      </c>
      <c r="F2160" s="6" t="str">
        <f>TEXT(SalesDataTable[[#This Row],[Order Date]],"MMM")</f>
        <v>Oct</v>
      </c>
      <c r="G2160" s="5" t="s">
        <v>20</v>
      </c>
      <c r="H2160" s="5" t="s">
        <v>21</v>
      </c>
      <c r="I2160" s="5" t="s">
        <v>39</v>
      </c>
      <c r="J2160" s="5" t="s">
        <v>23</v>
      </c>
      <c r="K2160" s="5" t="s">
        <v>54</v>
      </c>
      <c r="L2160" s="5" t="s">
        <v>62</v>
      </c>
      <c r="M2160" s="7">
        <v>5</v>
      </c>
      <c r="N2160" s="8">
        <v>35.99</v>
      </c>
      <c r="O2160" s="8">
        <f>SalesDataTable[[#This Row],[Units Sold]]*SalesDataTable[[#This Row],[Unit Price]]</f>
        <v>179.95000000000002</v>
      </c>
      <c r="P2160" s="9">
        <v>0</v>
      </c>
      <c r="Q2160" s="21">
        <f>SalesDataTable[[#This Row],[Units Sold]]*SalesDataTable[[#This Row],[Unit Price]]*SalesDataTable[[#This Row],[Discount %]]</f>
        <v>0</v>
      </c>
      <c r="R2160" s="8">
        <v>14.19</v>
      </c>
      <c r="S2160" s="8">
        <f t="shared" si="132"/>
        <v>179.95000000000002</v>
      </c>
      <c r="T2160" s="8">
        <f t="shared" si="133"/>
        <v>70.95</v>
      </c>
      <c r="U2160" s="8">
        <f t="shared" si="134"/>
        <v>109.00000000000001</v>
      </c>
      <c r="V2160" s="10">
        <f t="shared" si="135"/>
        <v>0.60572381217004723</v>
      </c>
    </row>
    <row r="2161" spans="1:22" ht="15.6" x14ac:dyDescent="0.3">
      <c r="A2161" s="3">
        <v>1759</v>
      </c>
      <c r="B2161" s="4">
        <v>46315</v>
      </c>
      <c r="C2161" s="5">
        <f>YEAR(SalesDataTable[[#This Row],[Order Date]])</f>
        <v>2026</v>
      </c>
      <c r="D2161" s="6" t="str">
        <f>"Q"&amp;ROUNDUP(MONTH(SalesDataTable[[#This Row],[Order Date]])/3,0)</f>
        <v>Q4</v>
      </c>
      <c r="E2161" s="5">
        <f>MONTH(SalesDataTable[[#This Row],[Order Date]])</f>
        <v>10</v>
      </c>
      <c r="F2161" s="6" t="str">
        <f>TEXT(SalesDataTable[[#This Row],[Order Date]],"MMM")</f>
        <v>Oct</v>
      </c>
      <c r="G2161" s="5" t="s">
        <v>40</v>
      </c>
      <c r="H2161" s="5" t="s">
        <v>53</v>
      </c>
      <c r="I2161" s="5" t="s">
        <v>22</v>
      </c>
      <c r="J2161" s="5" t="s">
        <v>23</v>
      </c>
      <c r="K2161" s="5" t="s">
        <v>54</v>
      </c>
      <c r="L2161" s="5" t="s">
        <v>62</v>
      </c>
      <c r="M2161" s="7">
        <v>2</v>
      </c>
      <c r="N2161" s="8">
        <v>36.57</v>
      </c>
      <c r="O2161" s="8">
        <f>SalesDataTable[[#This Row],[Units Sold]]*SalesDataTable[[#This Row],[Unit Price]]</f>
        <v>73.14</v>
      </c>
      <c r="P2161" s="9">
        <v>0.1</v>
      </c>
      <c r="Q2161" s="21">
        <f>SalesDataTable[[#This Row],[Units Sold]]*SalesDataTable[[#This Row],[Unit Price]]*SalesDataTable[[#This Row],[Discount %]]</f>
        <v>7.3140000000000001</v>
      </c>
      <c r="R2161" s="8">
        <v>13.79</v>
      </c>
      <c r="S2161" s="8">
        <f t="shared" si="132"/>
        <v>65.826000000000008</v>
      </c>
      <c r="T2161" s="8">
        <f t="shared" si="133"/>
        <v>27.58</v>
      </c>
      <c r="U2161" s="8">
        <f t="shared" si="134"/>
        <v>38.246000000000009</v>
      </c>
      <c r="V2161" s="10">
        <f t="shared" si="135"/>
        <v>0.58101661957281325</v>
      </c>
    </row>
    <row r="2162" spans="1:22" ht="15.6" x14ac:dyDescent="0.3">
      <c r="A2162" s="3">
        <v>1811</v>
      </c>
      <c r="B2162" s="4">
        <v>46315</v>
      </c>
      <c r="C2162" s="5">
        <f>YEAR(SalesDataTable[[#This Row],[Order Date]])</f>
        <v>2026</v>
      </c>
      <c r="D2162" s="6" t="str">
        <f>"Q"&amp;ROUNDUP(MONTH(SalesDataTable[[#This Row],[Order Date]])/3,0)</f>
        <v>Q4</v>
      </c>
      <c r="E2162" s="5">
        <f>MONTH(SalesDataTable[[#This Row],[Order Date]])</f>
        <v>10</v>
      </c>
      <c r="F2162" s="6" t="str">
        <f>TEXT(SalesDataTable[[#This Row],[Order Date]],"MMM")</f>
        <v>Oct</v>
      </c>
      <c r="G2162" s="5" t="s">
        <v>26</v>
      </c>
      <c r="H2162" s="5" t="s">
        <v>47</v>
      </c>
      <c r="I2162" s="5" t="s">
        <v>22</v>
      </c>
      <c r="J2162" s="5" t="s">
        <v>33</v>
      </c>
      <c r="K2162" s="5" t="s">
        <v>24</v>
      </c>
      <c r="L2162" s="5" t="s">
        <v>46</v>
      </c>
      <c r="M2162" s="7">
        <v>1</v>
      </c>
      <c r="N2162" s="8">
        <v>40.99</v>
      </c>
      <c r="O2162" s="8">
        <f>SalesDataTable[[#This Row],[Units Sold]]*SalesDataTable[[#This Row],[Unit Price]]</f>
        <v>40.99</v>
      </c>
      <c r="P2162" s="9">
        <v>0.1</v>
      </c>
      <c r="Q2162" s="21">
        <f>SalesDataTable[[#This Row],[Units Sold]]*SalesDataTable[[#This Row],[Unit Price]]*SalesDataTable[[#This Row],[Discount %]]</f>
        <v>4.0990000000000002</v>
      </c>
      <c r="R2162" s="8">
        <v>17.16</v>
      </c>
      <c r="S2162" s="8">
        <f t="shared" si="132"/>
        <v>36.891000000000005</v>
      </c>
      <c r="T2162" s="8">
        <f t="shared" si="133"/>
        <v>17.16</v>
      </c>
      <c r="U2162" s="8">
        <f t="shared" si="134"/>
        <v>19.731000000000005</v>
      </c>
      <c r="V2162" s="10">
        <f t="shared" si="135"/>
        <v>0.5348458973733432</v>
      </c>
    </row>
    <row r="2163" spans="1:22" ht="15.6" x14ac:dyDescent="0.3">
      <c r="A2163" s="3">
        <v>2918</v>
      </c>
      <c r="B2163" s="4">
        <v>46315</v>
      </c>
      <c r="C2163" s="5">
        <f>YEAR(SalesDataTable[[#This Row],[Order Date]])</f>
        <v>2026</v>
      </c>
      <c r="D2163" s="6" t="str">
        <f>"Q"&amp;ROUNDUP(MONTH(SalesDataTable[[#This Row],[Order Date]])/3,0)</f>
        <v>Q4</v>
      </c>
      <c r="E2163" s="5">
        <f>MONTH(SalesDataTable[[#This Row],[Order Date]])</f>
        <v>10</v>
      </c>
      <c r="F2163" s="6" t="str">
        <f>TEXT(SalesDataTable[[#This Row],[Order Date]],"MMM")</f>
        <v>Oct</v>
      </c>
      <c r="G2163" s="5" t="s">
        <v>40</v>
      </c>
      <c r="H2163" s="5" t="s">
        <v>53</v>
      </c>
      <c r="I2163" s="5" t="s">
        <v>39</v>
      </c>
      <c r="J2163" s="5" t="s">
        <v>23</v>
      </c>
      <c r="K2163" s="5" t="s">
        <v>43</v>
      </c>
      <c r="L2163" s="5" t="s">
        <v>60</v>
      </c>
      <c r="M2163" s="7">
        <v>3</v>
      </c>
      <c r="N2163" s="8">
        <v>80.47</v>
      </c>
      <c r="O2163" s="8">
        <f>SalesDataTable[[#This Row],[Units Sold]]*SalesDataTable[[#This Row],[Unit Price]]</f>
        <v>241.41</v>
      </c>
      <c r="P2163" s="9">
        <v>0</v>
      </c>
      <c r="Q2163" s="21">
        <f>SalesDataTable[[#This Row],[Units Sold]]*SalesDataTable[[#This Row],[Unit Price]]*SalesDataTable[[#This Row],[Discount %]]</f>
        <v>0</v>
      </c>
      <c r="R2163" s="8">
        <v>40.090000000000003</v>
      </c>
      <c r="S2163" s="8">
        <f t="shared" si="132"/>
        <v>241.41</v>
      </c>
      <c r="T2163" s="8">
        <f t="shared" si="133"/>
        <v>120.27000000000001</v>
      </c>
      <c r="U2163" s="8">
        <f t="shared" si="134"/>
        <v>121.13999999999999</v>
      </c>
      <c r="V2163" s="10">
        <f t="shared" si="135"/>
        <v>0.50180191375667949</v>
      </c>
    </row>
    <row r="2164" spans="1:22" ht="15.6" x14ac:dyDescent="0.3">
      <c r="A2164" s="3">
        <v>4150</v>
      </c>
      <c r="B2164" s="4">
        <v>46315</v>
      </c>
      <c r="C2164" s="5">
        <f>YEAR(SalesDataTable[[#This Row],[Order Date]])</f>
        <v>2026</v>
      </c>
      <c r="D2164" s="6" t="str">
        <f>"Q"&amp;ROUNDUP(MONTH(SalesDataTable[[#This Row],[Order Date]])/3,0)</f>
        <v>Q4</v>
      </c>
      <c r="E2164" s="5">
        <f>MONTH(SalesDataTable[[#This Row],[Order Date]])</f>
        <v>10</v>
      </c>
      <c r="F2164" s="6" t="str">
        <f>TEXT(SalesDataTable[[#This Row],[Order Date]],"MMM")</f>
        <v>Oct</v>
      </c>
      <c r="G2164" s="5" t="s">
        <v>40</v>
      </c>
      <c r="H2164" s="5" t="s">
        <v>67</v>
      </c>
      <c r="I2164" s="5" t="s">
        <v>39</v>
      </c>
      <c r="J2164" s="5" t="s">
        <v>36</v>
      </c>
      <c r="K2164" s="5" t="s">
        <v>29</v>
      </c>
      <c r="L2164" s="5" t="s">
        <v>37</v>
      </c>
      <c r="M2164" s="7">
        <v>5</v>
      </c>
      <c r="N2164" s="8">
        <v>140.32</v>
      </c>
      <c r="O2164" s="8">
        <f>SalesDataTable[[#This Row],[Units Sold]]*SalesDataTable[[#This Row],[Unit Price]]</f>
        <v>701.59999999999991</v>
      </c>
      <c r="P2164" s="9">
        <v>0</v>
      </c>
      <c r="Q2164" s="21">
        <f>SalesDataTable[[#This Row],[Units Sold]]*SalesDataTable[[#This Row],[Unit Price]]*SalesDataTable[[#This Row],[Discount %]]</f>
        <v>0</v>
      </c>
      <c r="R2164" s="8">
        <v>80.08</v>
      </c>
      <c r="S2164" s="8">
        <f t="shared" si="132"/>
        <v>701.59999999999991</v>
      </c>
      <c r="T2164" s="8">
        <f t="shared" si="133"/>
        <v>400.4</v>
      </c>
      <c r="U2164" s="8">
        <f t="shared" si="134"/>
        <v>301.19999999999993</v>
      </c>
      <c r="V2164" s="10">
        <f t="shared" si="135"/>
        <v>0.4293044469783352</v>
      </c>
    </row>
    <row r="2165" spans="1:22" ht="15.6" x14ac:dyDescent="0.3">
      <c r="A2165" s="3">
        <v>4830</v>
      </c>
      <c r="B2165" s="4">
        <v>46315</v>
      </c>
      <c r="C2165" s="5">
        <f>YEAR(SalesDataTable[[#This Row],[Order Date]])</f>
        <v>2026</v>
      </c>
      <c r="D2165" s="6" t="str">
        <f>"Q"&amp;ROUNDUP(MONTH(SalesDataTable[[#This Row],[Order Date]])/3,0)</f>
        <v>Q4</v>
      </c>
      <c r="E2165" s="5">
        <f>MONTH(SalesDataTable[[#This Row],[Order Date]])</f>
        <v>10</v>
      </c>
      <c r="F2165" s="6" t="str">
        <f>TEXT(SalesDataTable[[#This Row],[Order Date]],"MMM")</f>
        <v>Oct</v>
      </c>
      <c r="G2165" s="5" t="s">
        <v>26</v>
      </c>
      <c r="H2165" s="5" t="s">
        <v>61</v>
      </c>
      <c r="I2165" s="5" t="s">
        <v>22</v>
      </c>
      <c r="J2165" s="5" t="s">
        <v>33</v>
      </c>
      <c r="K2165" s="5" t="s">
        <v>54</v>
      </c>
      <c r="L2165" s="5" t="s">
        <v>58</v>
      </c>
      <c r="M2165" s="7">
        <v>3</v>
      </c>
      <c r="N2165" s="8">
        <v>125.93</v>
      </c>
      <c r="O2165" s="8">
        <f>SalesDataTable[[#This Row],[Units Sold]]*SalesDataTable[[#This Row],[Unit Price]]</f>
        <v>377.79</v>
      </c>
      <c r="P2165" s="9">
        <v>0.1</v>
      </c>
      <c r="Q2165" s="21">
        <f>SalesDataTable[[#This Row],[Units Sold]]*SalesDataTable[[#This Row],[Unit Price]]*SalesDataTable[[#This Row],[Discount %]]</f>
        <v>37.779000000000003</v>
      </c>
      <c r="R2165" s="8">
        <v>68.45</v>
      </c>
      <c r="S2165" s="8">
        <f t="shared" si="132"/>
        <v>340.01100000000002</v>
      </c>
      <c r="T2165" s="8">
        <f t="shared" si="133"/>
        <v>205.35000000000002</v>
      </c>
      <c r="U2165" s="8">
        <f t="shared" si="134"/>
        <v>134.661</v>
      </c>
      <c r="V2165" s="10">
        <f t="shared" si="135"/>
        <v>0.39604895135745605</v>
      </c>
    </row>
    <row r="2166" spans="1:22" ht="15.6" x14ac:dyDescent="0.3">
      <c r="A2166" s="3">
        <v>4698</v>
      </c>
      <c r="B2166" s="4">
        <v>46316</v>
      </c>
      <c r="C2166" s="5">
        <f>YEAR(SalesDataTable[[#This Row],[Order Date]])</f>
        <v>2026</v>
      </c>
      <c r="D2166" s="6" t="str">
        <f>"Q"&amp;ROUNDUP(MONTH(SalesDataTable[[#This Row],[Order Date]])/3,0)</f>
        <v>Q4</v>
      </c>
      <c r="E2166" s="5">
        <f>MONTH(SalesDataTable[[#This Row],[Order Date]])</f>
        <v>10</v>
      </c>
      <c r="F2166" s="6" t="str">
        <f>TEXT(SalesDataTable[[#This Row],[Order Date]],"MMM")</f>
        <v>Oct</v>
      </c>
      <c r="G2166" s="5" t="s">
        <v>40</v>
      </c>
      <c r="H2166" s="5" t="s">
        <v>53</v>
      </c>
      <c r="I2166" s="5" t="s">
        <v>22</v>
      </c>
      <c r="J2166" s="5" t="s">
        <v>23</v>
      </c>
      <c r="K2166" s="5" t="s">
        <v>29</v>
      </c>
      <c r="L2166" s="5" t="s">
        <v>37</v>
      </c>
      <c r="M2166" s="7">
        <v>2</v>
      </c>
      <c r="N2166" s="8">
        <v>141.4</v>
      </c>
      <c r="O2166" s="8">
        <f>SalesDataTable[[#This Row],[Units Sold]]*SalesDataTable[[#This Row],[Unit Price]]</f>
        <v>282.8</v>
      </c>
      <c r="P2166" s="9">
        <v>0.05</v>
      </c>
      <c r="Q2166" s="21">
        <f>SalesDataTable[[#This Row],[Units Sold]]*SalesDataTable[[#This Row],[Unit Price]]*SalesDataTable[[#This Row],[Discount %]]</f>
        <v>14.14</v>
      </c>
      <c r="R2166" s="8">
        <v>77.48</v>
      </c>
      <c r="S2166" s="8">
        <f t="shared" si="132"/>
        <v>268.66000000000003</v>
      </c>
      <c r="T2166" s="8">
        <f t="shared" si="133"/>
        <v>154.96</v>
      </c>
      <c r="U2166" s="8">
        <f t="shared" si="134"/>
        <v>113.70000000000002</v>
      </c>
      <c r="V2166" s="10">
        <f t="shared" si="135"/>
        <v>0.42321149408173903</v>
      </c>
    </row>
    <row r="2167" spans="1:22" ht="15.6" x14ac:dyDescent="0.3">
      <c r="A2167" s="3">
        <v>4846</v>
      </c>
      <c r="B2167" s="4">
        <v>46316</v>
      </c>
      <c r="C2167" s="5">
        <f>YEAR(SalesDataTable[[#This Row],[Order Date]])</f>
        <v>2026</v>
      </c>
      <c r="D2167" s="6" t="str">
        <f>"Q"&amp;ROUNDUP(MONTH(SalesDataTable[[#This Row],[Order Date]])/3,0)</f>
        <v>Q4</v>
      </c>
      <c r="E2167" s="5">
        <f>MONTH(SalesDataTable[[#This Row],[Order Date]])</f>
        <v>10</v>
      </c>
      <c r="F2167" s="6" t="str">
        <f>TEXT(SalesDataTable[[#This Row],[Order Date]],"MMM")</f>
        <v>Oct</v>
      </c>
      <c r="G2167" s="5" t="s">
        <v>20</v>
      </c>
      <c r="H2167" s="5" t="s">
        <v>21</v>
      </c>
      <c r="I2167" s="5" t="s">
        <v>28</v>
      </c>
      <c r="J2167" s="5" t="s">
        <v>36</v>
      </c>
      <c r="K2167" s="5" t="s">
        <v>24</v>
      </c>
      <c r="L2167" s="5" t="s">
        <v>42</v>
      </c>
      <c r="M2167" s="7">
        <v>8</v>
      </c>
      <c r="N2167" s="8">
        <v>51.91</v>
      </c>
      <c r="O2167" s="8">
        <f>SalesDataTable[[#This Row],[Units Sold]]*SalesDataTable[[#This Row],[Unit Price]]</f>
        <v>415.28</v>
      </c>
      <c r="P2167" s="9">
        <v>0.05</v>
      </c>
      <c r="Q2167" s="21">
        <f>SalesDataTable[[#This Row],[Units Sold]]*SalesDataTable[[#This Row],[Unit Price]]*SalesDataTable[[#This Row],[Discount %]]</f>
        <v>20.763999999999999</v>
      </c>
      <c r="R2167" s="8">
        <v>22.99</v>
      </c>
      <c r="S2167" s="8">
        <f t="shared" si="132"/>
        <v>394.51599999999996</v>
      </c>
      <c r="T2167" s="8">
        <f t="shared" si="133"/>
        <v>183.92</v>
      </c>
      <c r="U2167" s="8">
        <f t="shared" si="134"/>
        <v>210.59599999999998</v>
      </c>
      <c r="V2167" s="10">
        <f t="shared" si="135"/>
        <v>0.53380851473704483</v>
      </c>
    </row>
    <row r="2168" spans="1:22" ht="15.6" x14ac:dyDescent="0.3">
      <c r="A2168" s="3">
        <v>5024</v>
      </c>
      <c r="B2168" s="4">
        <v>46316</v>
      </c>
      <c r="C2168" s="5">
        <f>YEAR(SalesDataTable[[#This Row],[Order Date]])</f>
        <v>2026</v>
      </c>
      <c r="D2168" s="6" t="str">
        <f>"Q"&amp;ROUNDUP(MONTH(SalesDataTable[[#This Row],[Order Date]])/3,0)</f>
        <v>Q4</v>
      </c>
      <c r="E2168" s="5">
        <f>MONTH(SalesDataTable[[#This Row],[Order Date]])</f>
        <v>10</v>
      </c>
      <c r="F2168" s="6" t="str">
        <f>TEXT(SalesDataTable[[#This Row],[Order Date]],"MMM")</f>
        <v>Oct</v>
      </c>
      <c r="G2168" s="5" t="s">
        <v>40</v>
      </c>
      <c r="H2168" s="5" t="s">
        <v>51</v>
      </c>
      <c r="I2168" s="5" t="s">
        <v>48</v>
      </c>
      <c r="J2168" s="5" t="s">
        <v>23</v>
      </c>
      <c r="K2168" s="5" t="s">
        <v>43</v>
      </c>
      <c r="L2168" s="5" t="s">
        <v>49</v>
      </c>
      <c r="M2168" s="7">
        <v>1</v>
      </c>
      <c r="N2168" s="8">
        <v>192.62</v>
      </c>
      <c r="O2168" s="8">
        <f>SalesDataTable[[#This Row],[Units Sold]]*SalesDataTable[[#This Row],[Unit Price]]</f>
        <v>192.62</v>
      </c>
      <c r="P2168" s="9">
        <v>0</v>
      </c>
      <c r="Q2168" s="21">
        <f>SalesDataTable[[#This Row],[Units Sold]]*SalesDataTable[[#This Row],[Unit Price]]*SalesDataTable[[#This Row],[Discount %]]</f>
        <v>0</v>
      </c>
      <c r="R2168" s="8">
        <v>102.51</v>
      </c>
      <c r="S2168" s="8">
        <f t="shared" si="132"/>
        <v>192.62</v>
      </c>
      <c r="T2168" s="8">
        <f t="shared" si="133"/>
        <v>102.51</v>
      </c>
      <c r="U2168" s="8">
        <f t="shared" si="134"/>
        <v>90.11</v>
      </c>
      <c r="V2168" s="10">
        <f t="shared" si="135"/>
        <v>0.46781227286886096</v>
      </c>
    </row>
    <row r="2169" spans="1:22" ht="15.6" x14ac:dyDescent="0.3">
      <c r="A2169" s="3">
        <v>1157</v>
      </c>
      <c r="B2169" s="4">
        <v>46317</v>
      </c>
      <c r="C2169" s="5">
        <f>YEAR(SalesDataTable[[#This Row],[Order Date]])</f>
        <v>2026</v>
      </c>
      <c r="D2169" s="6" t="str">
        <f>"Q"&amp;ROUNDUP(MONTH(SalesDataTable[[#This Row],[Order Date]])/3,0)</f>
        <v>Q4</v>
      </c>
      <c r="E2169" s="5">
        <f>MONTH(SalesDataTable[[#This Row],[Order Date]])</f>
        <v>10</v>
      </c>
      <c r="F2169" s="6" t="str">
        <f>TEXT(SalesDataTable[[#This Row],[Order Date]],"MMM")</f>
        <v>Oct</v>
      </c>
      <c r="G2169" s="5" t="s">
        <v>40</v>
      </c>
      <c r="H2169" s="5" t="s">
        <v>41</v>
      </c>
      <c r="I2169" s="5" t="s">
        <v>22</v>
      </c>
      <c r="J2169" s="5" t="s">
        <v>33</v>
      </c>
      <c r="K2169" s="5" t="s">
        <v>24</v>
      </c>
      <c r="L2169" s="5" t="s">
        <v>42</v>
      </c>
      <c r="M2169" s="7">
        <v>1</v>
      </c>
      <c r="N2169" s="8">
        <v>51.25</v>
      </c>
      <c r="O2169" s="8">
        <f>SalesDataTable[[#This Row],[Units Sold]]*SalesDataTable[[#This Row],[Unit Price]]</f>
        <v>51.25</v>
      </c>
      <c r="P2169" s="9">
        <v>0</v>
      </c>
      <c r="Q2169" s="21">
        <f>SalesDataTable[[#This Row],[Units Sold]]*SalesDataTable[[#This Row],[Unit Price]]*SalesDataTable[[#This Row],[Discount %]]</f>
        <v>0</v>
      </c>
      <c r="R2169" s="8">
        <v>22.58</v>
      </c>
      <c r="S2169" s="8">
        <f t="shared" si="132"/>
        <v>51.25</v>
      </c>
      <c r="T2169" s="8">
        <f t="shared" si="133"/>
        <v>22.58</v>
      </c>
      <c r="U2169" s="8">
        <f t="shared" si="134"/>
        <v>28.67</v>
      </c>
      <c r="V2169" s="10">
        <f t="shared" si="135"/>
        <v>0.55941463414634152</v>
      </c>
    </row>
    <row r="2170" spans="1:22" ht="15.6" x14ac:dyDescent="0.3">
      <c r="A2170" s="3">
        <v>1427</v>
      </c>
      <c r="B2170" s="4">
        <v>46317</v>
      </c>
      <c r="C2170" s="5">
        <f>YEAR(SalesDataTable[[#This Row],[Order Date]])</f>
        <v>2026</v>
      </c>
      <c r="D2170" s="6" t="str">
        <f>"Q"&amp;ROUNDUP(MONTH(SalesDataTable[[#This Row],[Order Date]])/3,0)</f>
        <v>Q4</v>
      </c>
      <c r="E2170" s="5">
        <f>MONTH(SalesDataTable[[#This Row],[Order Date]])</f>
        <v>10</v>
      </c>
      <c r="F2170" s="6" t="str">
        <f>TEXT(SalesDataTable[[#This Row],[Order Date]],"MMM")</f>
        <v>Oct</v>
      </c>
      <c r="G2170" s="5" t="s">
        <v>40</v>
      </c>
      <c r="H2170" s="5" t="s">
        <v>41</v>
      </c>
      <c r="I2170" s="5" t="s">
        <v>39</v>
      </c>
      <c r="J2170" s="5" t="s">
        <v>33</v>
      </c>
      <c r="K2170" s="5" t="s">
        <v>34</v>
      </c>
      <c r="L2170" s="5" t="s">
        <v>52</v>
      </c>
      <c r="M2170" s="7">
        <v>1</v>
      </c>
      <c r="N2170" s="8">
        <v>45.97</v>
      </c>
      <c r="O2170" s="8">
        <f>SalesDataTable[[#This Row],[Units Sold]]*SalesDataTable[[#This Row],[Unit Price]]</f>
        <v>45.97</v>
      </c>
      <c r="P2170" s="9">
        <v>0.05</v>
      </c>
      <c r="Q2170" s="21">
        <f>SalesDataTable[[#This Row],[Units Sold]]*SalesDataTable[[#This Row],[Unit Price]]*SalesDataTable[[#This Row],[Discount %]]</f>
        <v>2.2985000000000002</v>
      </c>
      <c r="R2170" s="8">
        <v>18.760000000000002</v>
      </c>
      <c r="S2170" s="8">
        <f t="shared" si="132"/>
        <v>43.671499999999995</v>
      </c>
      <c r="T2170" s="8">
        <f t="shared" si="133"/>
        <v>18.760000000000002</v>
      </c>
      <c r="U2170" s="8">
        <f t="shared" si="134"/>
        <v>24.911499999999993</v>
      </c>
      <c r="V2170" s="10">
        <f t="shared" si="135"/>
        <v>0.57042922729926826</v>
      </c>
    </row>
    <row r="2171" spans="1:22" ht="15.6" x14ac:dyDescent="0.3">
      <c r="A2171" s="3">
        <v>1622</v>
      </c>
      <c r="B2171" s="4">
        <v>46317</v>
      </c>
      <c r="C2171" s="5">
        <f>YEAR(SalesDataTable[[#This Row],[Order Date]])</f>
        <v>2026</v>
      </c>
      <c r="D2171" s="6" t="str">
        <f>"Q"&amp;ROUNDUP(MONTH(SalesDataTable[[#This Row],[Order Date]])/3,0)</f>
        <v>Q4</v>
      </c>
      <c r="E2171" s="5">
        <f>MONTH(SalesDataTable[[#This Row],[Order Date]])</f>
        <v>10</v>
      </c>
      <c r="F2171" s="6" t="str">
        <f>TEXT(SalesDataTable[[#This Row],[Order Date]],"MMM")</f>
        <v>Oct</v>
      </c>
      <c r="G2171" s="5" t="s">
        <v>31</v>
      </c>
      <c r="H2171" s="5" t="s">
        <v>32</v>
      </c>
      <c r="I2171" s="5" t="s">
        <v>48</v>
      </c>
      <c r="J2171" s="5" t="s">
        <v>23</v>
      </c>
      <c r="K2171" s="5" t="s">
        <v>43</v>
      </c>
      <c r="L2171" s="5" t="s">
        <v>71</v>
      </c>
      <c r="M2171" s="7">
        <v>1</v>
      </c>
      <c r="N2171" s="8">
        <v>123.29</v>
      </c>
      <c r="O2171" s="8">
        <f>SalesDataTable[[#This Row],[Units Sold]]*SalesDataTable[[#This Row],[Unit Price]]</f>
        <v>123.29</v>
      </c>
      <c r="P2171" s="9">
        <v>0</v>
      </c>
      <c r="Q2171" s="21">
        <f>SalesDataTable[[#This Row],[Units Sold]]*SalesDataTable[[#This Row],[Unit Price]]*SalesDataTable[[#This Row],[Discount %]]</f>
        <v>0</v>
      </c>
      <c r="R2171" s="8">
        <v>59.48</v>
      </c>
      <c r="S2171" s="8">
        <f t="shared" si="132"/>
        <v>123.29</v>
      </c>
      <c r="T2171" s="8">
        <f t="shared" si="133"/>
        <v>59.48</v>
      </c>
      <c r="U2171" s="8">
        <f t="shared" si="134"/>
        <v>63.810000000000009</v>
      </c>
      <c r="V2171" s="10">
        <f t="shared" si="135"/>
        <v>0.51756022386243816</v>
      </c>
    </row>
    <row r="2172" spans="1:22" ht="15.6" x14ac:dyDescent="0.3">
      <c r="A2172" s="3">
        <v>1879</v>
      </c>
      <c r="B2172" s="4">
        <v>46317</v>
      </c>
      <c r="C2172" s="5">
        <f>YEAR(SalesDataTable[[#This Row],[Order Date]])</f>
        <v>2026</v>
      </c>
      <c r="D2172" s="6" t="str">
        <f>"Q"&amp;ROUNDUP(MONTH(SalesDataTable[[#This Row],[Order Date]])/3,0)</f>
        <v>Q4</v>
      </c>
      <c r="E2172" s="5">
        <f>MONTH(SalesDataTable[[#This Row],[Order Date]])</f>
        <v>10</v>
      </c>
      <c r="F2172" s="6" t="str">
        <f>TEXT(SalesDataTable[[#This Row],[Order Date]],"MMM")</f>
        <v>Oct</v>
      </c>
      <c r="G2172" s="5" t="s">
        <v>40</v>
      </c>
      <c r="H2172" s="5" t="s">
        <v>53</v>
      </c>
      <c r="I2172" s="5" t="s">
        <v>28</v>
      </c>
      <c r="J2172" s="5" t="s">
        <v>36</v>
      </c>
      <c r="K2172" s="5" t="s">
        <v>34</v>
      </c>
      <c r="L2172" s="5" t="s">
        <v>35</v>
      </c>
      <c r="M2172" s="7">
        <v>8</v>
      </c>
      <c r="N2172" s="8">
        <v>35.83</v>
      </c>
      <c r="O2172" s="8">
        <f>SalesDataTable[[#This Row],[Units Sold]]*SalesDataTable[[#This Row],[Unit Price]]</f>
        <v>286.64</v>
      </c>
      <c r="P2172" s="9">
        <v>0.05</v>
      </c>
      <c r="Q2172" s="21">
        <f>SalesDataTable[[#This Row],[Units Sold]]*SalesDataTable[[#This Row],[Unit Price]]*SalesDataTable[[#This Row],[Discount %]]</f>
        <v>14.332000000000001</v>
      </c>
      <c r="R2172" s="8">
        <v>13.89</v>
      </c>
      <c r="S2172" s="8">
        <f t="shared" si="132"/>
        <v>272.30799999999999</v>
      </c>
      <c r="T2172" s="8">
        <f t="shared" si="133"/>
        <v>111.12</v>
      </c>
      <c r="U2172" s="8">
        <f t="shared" si="134"/>
        <v>161.18799999999999</v>
      </c>
      <c r="V2172" s="10">
        <f t="shared" si="135"/>
        <v>0.59193266448286497</v>
      </c>
    </row>
    <row r="2173" spans="1:22" ht="15.6" x14ac:dyDescent="0.3">
      <c r="A2173" s="3">
        <v>2483</v>
      </c>
      <c r="B2173" s="4">
        <v>46317</v>
      </c>
      <c r="C2173" s="5">
        <f>YEAR(SalesDataTable[[#This Row],[Order Date]])</f>
        <v>2026</v>
      </c>
      <c r="D2173" s="6" t="str">
        <f>"Q"&amp;ROUNDUP(MONTH(SalesDataTable[[#This Row],[Order Date]])/3,0)</f>
        <v>Q4</v>
      </c>
      <c r="E2173" s="5">
        <f>MONTH(SalesDataTable[[#This Row],[Order Date]])</f>
        <v>10</v>
      </c>
      <c r="F2173" s="6" t="str">
        <f>TEXT(SalesDataTable[[#This Row],[Order Date]],"MMM")</f>
        <v>Oct</v>
      </c>
      <c r="G2173" s="5" t="s">
        <v>20</v>
      </c>
      <c r="H2173" s="5" t="s">
        <v>21</v>
      </c>
      <c r="I2173" s="5" t="s">
        <v>22</v>
      </c>
      <c r="J2173" s="5" t="s">
        <v>33</v>
      </c>
      <c r="K2173" s="5" t="s">
        <v>43</v>
      </c>
      <c r="L2173" s="5" t="s">
        <v>60</v>
      </c>
      <c r="M2173" s="7">
        <v>1</v>
      </c>
      <c r="N2173" s="8">
        <v>80.56</v>
      </c>
      <c r="O2173" s="8">
        <f>SalesDataTable[[#This Row],[Units Sold]]*SalesDataTable[[#This Row],[Unit Price]]</f>
        <v>80.56</v>
      </c>
      <c r="P2173" s="9">
        <v>0</v>
      </c>
      <c r="Q2173" s="21">
        <f>SalesDataTable[[#This Row],[Units Sold]]*SalesDataTable[[#This Row],[Unit Price]]*SalesDataTable[[#This Row],[Discount %]]</f>
        <v>0</v>
      </c>
      <c r="R2173" s="8">
        <v>39.53</v>
      </c>
      <c r="S2173" s="8">
        <f t="shared" si="132"/>
        <v>80.56</v>
      </c>
      <c r="T2173" s="8">
        <f t="shared" si="133"/>
        <v>39.53</v>
      </c>
      <c r="U2173" s="8">
        <f t="shared" si="134"/>
        <v>41.03</v>
      </c>
      <c r="V2173" s="10">
        <f t="shared" si="135"/>
        <v>0.5093098311817279</v>
      </c>
    </row>
    <row r="2174" spans="1:22" ht="15.6" x14ac:dyDescent="0.3">
      <c r="A2174" s="3">
        <v>4451</v>
      </c>
      <c r="B2174" s="4">
        <v>46317</v>
      </c>
      <c r="C2174" s="5">
        <f>YEAR(SalesDataTable[[#This Row],[Order Date]])</f>
        <v>2026</v>
      </c>
      <c r="D2174" s="6" t="str">
        <f>"Q"&amp;ROUNDUP(MONTH(SalesDataTable[[#This Row],[Order Date]])/3,0)</f>
        <v>Q4</v>
      </c>
      <c r="E2174" s="5">
        <f>MONTH(SalesDataTable[[#This Row],[Order Date]])</f>
        <v>10</v>
      </c>
      <c r="F2174" s="6" t="str">
        <f>TEXT(SalesDataTable[[#This Row],[Order Date]],"MMM")</f>
        <v>Oct</v>
      </c>
      <c r="G2174" s="5" t="s">
        <v>40</v>
      </c>
      <c r="H2174" s="5" t="s">
        <v>51</v>
      </c>
      <c r="I2174" s="5" t="s">
        <v>22</v>
      </c>
      <c r="J2174" s="5" t="s">
        <v>33</v>
      </c>
      <c r="K2174" s="5" t="s">
        <v>24</v>
      </c>
      <c r="L2174" s="5" t="s">
        <v>46</v>
      </c>
      <c r="M2174" s="7">
        <v>1</v>
      </c>
      <c r="N2174" s="8">
        <v>40.47</v>
      </c>
      <c r="O2174" s="8">
        <f>SalesDataTable[[#This Row],[Units Sold]]*SalesDataTable[[#This Row],[Unit Price]]</f>
        <v>40.47</v>
      </c>
      <c r="P2174" s="9">
        <v>0.05</v>
      </c>
      <c r="Q2174" s="21">
        <f>SalesDataTable[[#This Row],[Units Sold]]*SalesDataTable[[#This Row],[Unit Price]]*SalesDataTable[[#This Row],[Discount %]]</f>
        <v>2.0234999999999999</v>
      </c>
      <c r="R2174" s="8">
        <v>16.73</v>
      </c>
      <c r="S2174" s="8">
        <f t="shared" si="132"/>
        <v>38.4465</v>
      </c>
      <c r="T2174" s="8">
        <f t="shared" si="133"/>
        <v>16.73</v>
      </c>
      <c r="U2174" s="8">
        <f t="shared" si="134"/>
        <v>21.7165</v>
      </c>
      <c r="V2174" s="10">
        <f t="shared" si="135"/>
        <v>0.5648498562938109</v>
      </c>
    </row>
    <row r="2175" spans="1:22" ht="15.6" x14ac:dyDescent="0.3">
      <c r="A2175" s="3">
        <v>93</v>
      </c>
      <c r="B2175" s="4">
        <v>46318</v>
      </c>
      <c r="C2175" s="5">
        <f>YEAR(SalesDataTable[[#This Row],[Order Date]])</f>
        <v>2026</v>
      </c>
      <c r="D2175" s="6" t="str">
        <f>"Q"&amp;ROUNDUP(MONTH(SalesDataTable[[#This Row],[Order Date]])/3,0)</f>
        <v>Q4</v>
      </c>
      <c r="E2175" s="5">
        <f>MONTH(SalesDataTable[[#This Row],[Order Date]])</f>
        <v>10</v>
      </c>
      <c r="F2175" s="6" t="str">
        <f>TEXT(SalesDataTable[[#This Row],[Order Date]],"MMM")</f>
        <v>Oct</v>
      </c>
      <c r="G2175" s="5" t="s">
        <v>26</v>
      </c>
      <c r="H2175" s="5" t="s">
        <v>63</v>
      </c>
      <c r="I2175" s="5" t="s">
        <v>28</v>
      </c>
      <c r="J2175" s="5" t="s">
        <v>36</v>
      </c>
      <c r="K2175" s="5" t="s">
        <v>34</v>
      </c>
      <c r="L2175" s="5" t="s">
        <v>64</v>
      </c>
      <c r="M2175" s="7">
        <v>15</v>
      </c>
      <c r="N2175" s="8">
        <v>133.52000000000001</v>
      </c>
      <c r="O2175" s="8">
        <f>SalesDataTable[[#This Row],[Units Sold]]*SalesDataTable[[#This Row],[Unit Price]]</f>
        <v>2002.8000000000002</v>
      </c>
      <c r="P2175" s="9">
        <v>0.2</v>
      </c>
      <c r="Q2175" s="21">
        <f>SalesDataTable[[#This Row],[Units Sold]]*SalesDataTable[[#This Row],[Unit Price]]*SalesDataTable[[#This Row],[Discount %]]</f>
        <v>400.56000000000006</v>
      </c>
      <c r="R2175" s="8">
        <v>66</v>
      </c>
      <c r="S2175" s="8">
        <f t="shared" si="132"/>
        <v>1602.2400000000002</v>
      </c>
      <c r="T2175" s="8">
        <f t="shared" si="133"/>
        <v>990</v>
      </c>
      <c r="U2175" s="8">
        <f t="shared" si="134"/>
        <v>612.24000000000024</v>
      </c>
      <c r="V2175" s="10">
        <f t="shared" si="135"/>
        <v>0.38211503894547644</v>
      </c>
    </row>
    <row r="2176" spans="1:22" ht="15.6" x14ac:dyDescent="0.3">
      <c r="A2176" s="3">
        <v>265</v>
      </c>
      <c r="B2176" s="4">
        <v>46318</v>
      </c>
      <c r="C2176" s="5">
        <f>YEAR(SalesDataTable[[#This Row],[Order Date]])</f>
        <v>2026</v>
      </c>
      <c r="D2176" s="6" t="str">
        <f>"Q"&amp;ROUNDUP(MONTH(SalesDataTable[[#This Row],[Order Date]])/3,0)</f>
        <v>Q4</v>
      </c>
      <c r="E2176" s="5">
        <f>MONTH(SalesDataTable[[#This Row],[Order Date]])</f>
        <v>10</v>
      </c>
      <c r="F2176" s="6" t="str">
        <f>TEXT(SalesDataTable[[#This Row],[Order Date]],"MMM")</f>
        <v>Oct</v>
      </c>
      <c r="G2176" s="5" t="s">
        <v>26</v>
      </c>
      <c r="H2176" s="5" t="s">
        <v>47</v>
      </c>
      <c r="I2176" s="5" t="s">
        <v>22</v>
      </c>
      <c r="J2176" s="5" t="s">
        <v>23</v>
      </c>
      <c r="K2176" s="5" t="s">
        <v>24</v>
      </c>
      <c r="L2176" s="5" t="s">
        <v>25</v>
      </c>
      <c r="M2176" s="7">
        <v>1</v>
      </c>
      <c r="N2176" s="8">
        <v>82.28</v>
      </c>
      <c r="O2176" s="8">
        <f>SalesDataTable[[#This Row],[Units Sold]]*SalesDataTable[[#This Row],[Unit Price]]</f>
        <v>82.28</v>
      </c>
      <c r="P2176" s="9">
        <v>0</v>
      </c>
      <c r="Q2176" s="21">
        <f>SalesDataTable[[#This Row],[Units Sold]]*SalesDataTable[[#This Row],[Unit Price]]*SalesDataTable[[#This Row],[Discount %]]</f>
        <v>0</v>
      </c>
      <c r="R2176" s="8">
        <v>42.08</v>
      </c>
      <c r="S2176" s="8">
        <f t="shared" si="132"/>
        <v>82.28</v>
      </c>
      <c r="T2176" s="8">
        <f t="shared" si="133"/>
        <v>42.08</v>
      </c>
      <c r="U2176" s="8">
        <f t="shared" si="134"/>
        <v>40.200000000000003</v>
      </c>
      <c r="V2176" s="10">
        <f t="shared" si="135"/>
        <v>0.48857559552746721</v>
      </c>
    </row>
    <row r="2177" spans="1:22" ht="15.6" x14ac:dyDescent="0.3">
      <c r="A2177" s="3">
        <v>555</v>
      </c>
      <c r="B2177" s="4">
        <v>46318</v>
      </c>
      <c r="C2177" s="5">
        <f>YEAR(SalesDataTable[[#This Row],[Order Date]])</f>
        <v>2026</v>
      </c>
      <c r="D2177" s="6" t="str">
        <f>"Q"&amp;ROUNDUP(MONTH(SalesDataTable[[#This Row],[Order Date]])/3,0)</f>
        <v>Q4</v>
      </c>
      <c r="E2177" s="5">
        <f>MONTH(SalesDataTable[[#This Row],[Order Date]])</f>
        <v>10</v>
      </c>
      <c r="F2177" s="6" t="str">
        <f>TEXT(SalesDataTable[[#This Row],[Order Date]],"MMM")</f>
        <v>Oct</v>
      </c>
      <c r="G2177" s="5" t="s">
        <v>26</v>
      </c>
      <c r="H2177" s="5" t="s">
        <v>61</v>
      </c>
      <c r="I2177" s="5" t="s">
        <v>22</v>
      </c>
      <c r="J2177" s="5" t="s">
        <v>33</v>
      </c>
      <c r="K2177" s="5" t="s">
        <v>34</v>
      </c>
      <c r="L2177" s="5" t="s">
        <v>35</v>
      </c>
      <c r="M2177" s="7">
        <v>6</v>
      </c>
      <c r="N2177" s="8">
        <v>35.479999999999997</v>
      </c>
      <c r="O2177" s="8">
        <f>SalesDataTable[[#This Row],[Units Sold]]*SalesDataTable[[#This Row],[Unit Price]]</f>
        <v>212.88</v>
      </c>
      <c r="P2177" s="9">
        <v>0</v>
      </c>
      <c r="Q2177" s="21">
        <f>SalesDataTable[[#This Row],[Units Sold]]*SalesDataTable[[#This Row],[Unit Price]]*SalesDataTable[[#This Row],[Discount %]]</f>
        <v>0</v>
      </c>
      <c r="R2177" s="8">
        <v>13.37</v>
      </c>
      <c r="S2177" s="8">
        <f t="shared" si="132"/>
        <v>212.88</v>
      </c>
      <c r="T2177" s="8">
        <f t="shared" si="133"/>
        <v>80.22</v>
      </c>
      <c r="U2177" s="8">
        <f t="shared" si="134"/>
        <v>132.66</v>
      </c>
      <c r="V2177" s="10">
        <f t="shared" si="135"/>
        <v>0.62316798196166856</v>
      </c>
    </row>
    <row r="2178" spans="1:22" ht="15.6" x14ac:dyDescent="0.3">
      <c r="A2178" s="3">
        <v>1993</v>
      </c>
      <c r="B2178" s="4">
        <v>46318</v>
      </c>
      <c r="C2178" s="5">
        <f>YEAR(SalesDataTable[[#This Row],[Order Date]])</f>
        <v>2026</v>
      </c>
      <c r="D2178" s="6" t="str">
        <f>"Q"&amp;ROUNDUP(MONTH(SalesDataTable[[#This Row],[Order Date]])/3,0)</f>
        <v>Q4</v>
      </c>
      <c r="E2178" s="5">
        <f>MONTH(SalesDataTable[[#This Row],[Order Date]])</f>
        <v>10</v>
      </c>
      <c r="F2178" s="6" t="str">
        <f>TEXT(SalesDataTable[[#This Row],[Order Date]],"MMM")</f>
        <v>Oct</v>
      </c>
      <c r="G2178" s="5" t="s">
        <v>31</v>
      </c>
      <c r="H2178" s="5" t="s">
        <v>38</v>
      </c>
      <c r="I2178" s="5" t="s">
        <v>39</v>
      </c>
      <c r="J2178" s="5" t="s">
        <v>33</v>
      </c>
      <c r="K2178" s="5" t="s">
        <v>29</v>
      </c>
      <c r="L2178" s="5" t="s">
        <v>57</v>
      </c>
      <c r="M2178" s="7">
        <v>1</v>
      </c>
      <c r="N2178" s="8">
        <v>152.38</v>
      </c>
      <c r="O2178" s="8">
        <f>SalesDataTable[[#This Row],[Units Sold]]*SalesDataTable[[#This Row],[Unit Price]]</f>
        <v>152.38</v>
      </c>
      <c r="P2178" s="9">
        <v>0.15</v>
      </c>
      <c r="Q2178" s="21">
        <f>SalesDataTable[[#This Row],[Units Sold]]*SalesDataTable[[#This Row],[Unit Price]]*SalesDataTable[[#This Row],[Discount %]]</f>
        <v>22.856999999999999</v>
      </c>
      <c r="R2178" s="8">
        <v>78.92</v>
      </c>
      <c r="S2178" s="8">
        <f t="shared" ref="S2178:S2241" si="136">M2178*N2178*(1-P2178)</f>
        <v>129.523</v>
      </c>
      <c r="T2178" s="8">
        <f t="shared" ref="T2178:T2241" si="137">M2178*R2178</f>
        <v>78.92</v>
      </c>
      <c r="U2178" s="8">
        <f t="shared" ref="U2178:U2241" si="138">S2178-T2178</f>
        <v>50.602999999999994</v>
      </c>
      <c r="V2178" s="10">
        <f t="shared" ref="V2178:V2241" si="139">IFERROR(U2178/S2178,0)</f>
        <v>0.39068736826663986</v>
      </c>
    </row>
    <row r="2179" spans="1:22" ht="15.6" x14ac:dyDescent="0.3">
      <c r="A2179" s="3">
        <v>3116</v>
      </c>
      <c r="B2179" s="4">
        <v>46318</v>
      </c>
      <c r="C2179" s="5">
        <f>YEAR(SalesDataTable[[#This Row],[Order Date]])</f>
        <v>2026</v>
      </c>
      <c r="D2179" s="6" t="str">
        <f>"Q"&amp;ROUNDUP(MONTH(SalesDataTable[[#This Row],[Order Date]])/3,0)</f>
        <v>Q4</v>
      </c>
      <c r="E2179" s="5">
        <f>MONTH(SalesDataTable[[#This Row],[Order Date]])</f>
        <v>10</v>
      </c>
      <c r="F2179" s="6" t="str">
        <f>TEXT(SalesDataTable[[#This Row],[Order Date]],"MMM")</f>
        <v>Oct</v>
      </c>
      <c r="G2179" s="5" t="s">
        <v>26</v>
      </c>
      <c r="H2179" s="5" t="s">
        <v>27</v>
      </c>
      <c r="I2179" s="5" t="s">
        <v>48</v>
      </c>
      <c r="J2179" s="5" t="s">
        <v>33</v>
      </c>
      <c r="K2179" s="5" t="s">
        <v>29</v>
      </c>
      <c r="L2179" s="5" t="s">
        <v>30</v>
      </c>
      <c r="M2179" s="7">
        <v>1</v>
      </c>
      <c r="N2179" s="8">
        <v>93.64</v>
      </c>
      <c r="O2179" s="8">
        <f>SalesDataTable[[#This Row],[Units Sold]]*SalesDataTable[[#This Row],[Unit Price]]</f>
        <v>93.64</v>
      </c>
      <c r="P2179" s="9">
        <v>0</v>
      </c>
      <c r="Q2179" s="21">
        <f>SalesDataTable[[#This Row],[Units Sold]]*SalesDataTable[[#This Row],[Unit Price]]*SalesDataTable[[#This Row],[Discount %]]</f>
        <v>0</v>
      </c>
      <c r="R2179" s="8">
        <v>44.34</v>
      </c>
      <c r="S2179" s="8">
        <f t="shared" si="136"/>
        <v>93.64</v>
      </c>
      <c r="T2179" s="8">
        <f t="shared" si="137"/>
        <v>44.34</v>
      </c>
      <c r="U2179" s="8">
        <f t="shared" si="138"/>
        <v>49.3</v>
      </c>
      <c r="V2179" s="10">
        <f t="shared" si="139"/>
        <v>0.52648440837249033</v>
      </c>
    </row>
    <row r="2180" spans="1:22" ht="15.6" x14ac:dyDescent="0.3">
      <c r="A2180" s="3">
        <v>3631</v>
      </c>
      <c r="B2180" s="4">
        <v>46318</v>
      </c>
      <c r="C2180" s="5">
        <f>YEAR(SalesDataTable[[#This Row],[Order Date]])</f>
        <v>2026</v>
      </c>
      <c r="D2180" s="6" t="str">
        <f>"Q"&amp;ROUNDUP(MONTH(SalesDataTable[[#This Row],[Order Date]])/3,0)</f>
        <v>Q4</v>
      </c>
      <c r="E2180" s="5">
        <f>MONTH(SalesDataTable[[#This Row],[Order Date]])</f>
        <v>10</v>
      </c>
      <c r="F2180" s="6" t="str">
        <f>TEXT(SalesDataTable[[#This Row],[Order Date]],"MMM")</f>
        <v>Oct</v>
      </c>
      <c r="G2180" s="5" t="s">
        <v>40</v>
      </c>
      <c r="H2180" s="5" t="s">
        <v>51</v>
      </c>
      <c r="I2180" s="5" t="s">
        <v>39</v>
      </c>
      <c r="J2180" s="5" t="s">
        <v>23</v>
      </c>
      <c r="K2180" s="5" t="s">
        <v>54</v>
      </c>
      <c r="L2180" s="5" t="s">
        <v>58</v>
      </c>
      <c r="M2180" s="7">
        <v>1</v>
      </c>
      <c r="N2180" s="8">
        <v>123.6</v>
      </c>
      <c r="O2180" s="8">
        <f>SalesDataTable[[#This Row],[Units Sold]]*SalesDataTable[[#This Row],[Unit Price]]</f>
        <v>123.6</v>
      </c>
      <c r="P2180" s="9">
        <v>0</v>
      </c>
      <c r="Q2180" s="21">
        <f>SalesDataTable[[#This Row],[Units Sold]]*SalesDataTable[[#This Row],[Unit Price]]*SalesDataTable[[#This Row],[Discount %]]</f>
        <v>0</v>
      </c>
      <c r="R2180" s="8">
        <v>67.3</v>
      </c>
      <c r="S2180" s="8">
        <f t="shared" si="136"/>
        <v>123.6</v>
      </c>
      <c r="T2180" s="8">
        <f t="shared" si="137"/>
        <v>67.3</v>
      </c>
      <c r="U2180" s="8">
        <f t="shared" si="138"/>
        <v>56.3</v>
      </c>
      <c r="V2180" s="10">
        <f t="shared" si="139"/>
        <v>0.45550161812297735</v>
      </c>
    </row>
    <row r="2181" spans="1:22" ht="15.6" x14ac:dyDescent="0.3">
      <c r="A2181" s="3">
        <v>4216</v>
      </c>
      <c r="B2181" s="4">
        <v>46318</v>
      </c>
      <c r="C2181" s="5">
        <f>YEAR(SalesDataTable[[#This Row],[Order Date]])</f>
        <v>2026</v>
      </c>
      <c r="D2181" s="6" t="str">
        <f>"Q"&amp;ROUNDUP(MONTH(SalesDataTable[[#This Row],[Order Date]])/3,0)</f>
        <v>Q4</v>
      </c>
      <c r="E2181" s="5">
        <f>MONTH(SalesDataTable[[#This Row],[Order Date]])</f>
        <v>10</v>
      </c>
      <c r="F2181" s="6" t="str">
        <f>TEXT(SalesDataTable[[#This Row],[Order Date]],"MMM")</f>
        <v>Oct</v>
      </c>
      <c r="G2181" s="5" t="s">
        <v>26</v>
      </c>
      <c r="H2181" s="5" t="s">
        <v>27</v>
      </c>
      <c r="I2181" s="5" t="s">
        <v>22</v>
      </c>
      <c r="J2181" s="5" t="s">
        <v>33</v>
      </c>
      <c r="K2181" s="5" t="s">
        <v>54</v>
      </c>
      <c r="L2181" s="5" t="s">
        <v>58</v>
      </c>
      <c r="M2181" s="7">
        <v>3</v>
      </c>
      <c r="N2181" s="8">
        <v>124.6</v>
      </c>
      <c r="O2181" s="8">
        <f>SalesDataTable[[#This Row],[Units Sold]]*SalesDataTable[[#This Row],[Unit Price]]</f>
        <v>373.79999999999995</v>
      </c>
      <c r="P2181" s="9">
        <v>0.05</v>
      </c>
      <c r="Q2181" s="21">
        <f>SalesDataTable[[#This Row],[Units Sold]]*SalesDataTable[[#This Row],[Unit Price]]*SalesDataTable[[#This Row],[Discount %]]</f>
        <v>18.689999999999998</v>
      </c>
      <c r="R2181" s="8">
        <v>69.12</v>
      </c>
      <c r="S2181" s="8">
        <f t="shared" si="136"/>
        <v>355.10999999999996</v>
      </c>
      <c r="T2181" s="8">
        <f t="shared" si="137"/>
        <v>207.36</v>
      </c>
      <c r="U2181" s="8">
        <f t="shared" si="138"/>
        <v>147.74999999999994</v>
      </c>
      <c r="V2181" s="10">
        <f t="shared" si="139"/>
        <v>0.41606826053898782</v>
      </c>
    </row>
    <row r="2182" spans="1:22" ht="15.6" x14ac:dyDescent="0.3">
      <c r="A2182" s="3">
        <v>4956</v>
      </c>
      <c r="B2182" s="4">
        <v>46318</v>
      </c>
      <c r="C2182" s="5">
        <f>YEAR(SalesDataTable[[#This Row],[Order Date]])</f>
        <v>2026</v>
      </c>
      <c r="D2182" s="6" t="str">
        <f>"Q"&amp;ROUNDUP(MONTH(SalesDataTable[[#This Row],[Order Date]])/3,0)</f>
        <v>Q4</v>
      </c>
      <c r="E2182" s="5">
        <f>MONTH(SalesDataTable[[#This Row],[Order Date]])</f>
        <v>10</v>
      </c>
      <c r="F2182" s="6" t="str">
        <f>TEXT(SalesDataTable[[#This Row],[Order Date]],"MMM")</f>
        <v>Oct</v>
      </c>
      <c r="G2182" s="5" t="s">
        <v>40</v>
      </c>
      <c r="H2182" s="5" t="s">
        <v>67</v>
      </c>
      <c r="I2182" s="5" t="s">
        <v>39</v>
      </c>
      <c r="J2182" s="5" t="s">
        <v>36</v>
      </c>
      <c r="K2182" s="5" t="s">
        <v>29</v>
      </c>
      <c r="L2182" s="5" t="s">
        <v>57</v>
      </c>
      <c r="M2182" s="7">
        <v>2</v>
      </c>
      <c r="N2182" s="8">
        <v>151.66</v>
      </c>
      <c r="O2182" s="8">
        <f>SalesDataTable[[#This Row],[Units Sold]]*SalesDataTable[[#This Row],[Unit Price]]</f>
        <v>303.32</v>
      </c>
      <c r="P2182" s="9">
        <v>0</v>
      </c>
      <c r="Q2182" s="21">
        <f>SalesDataTable[[#This Row],[Units Sold]]*SalesDataTable[[#This Row],[Unit Price]]*SalesDataTable[[#This Row],[Discount %]]</f>
        <v>0</v>
      </c>
      <c r="R2182" s="8">
        <v>77.17</v>
      </c>
      <c r="S2182" s="8">
        <f t="shared" si="136"/>
        <v>303.32</v>
      </c>
      <c r="T2182" s="8">
        <f t="shared" si="137"/>
        <v>154.34</v>
      </c>
      <c r="U2182" s="8">
        <f t="shared" si="138"/>
        <v>148.97999999999999</v>
      </c>
      <c r="V2182" s="10">
        <f t="shared" si="139"/>
        <v>0.49116444678886984</v>
      </c>
    </row>
    <row r="2183" spans="1:22" ht="15.6" x14ac:dyDescent="0.3">
      <c r="A2183" s="3">
        <v>439</v>
      </c>
      <c r="B2183" s="4">
        <v>46319</v>
      </c>
      <c r="C2183" s="5">
        <f>YEAR(SalesDataTable[[#This Row],[Order Date]])</f>
        <v>2026</v>
      </c>
      <c r="D2183" s="6" t="str">
        <f>"Q"&amp;ROUNDUP(MONTH(SalesDataTable[[#This Row],[Order Date]])/3,0)</f>
        <v>Q4</v>
      </c>
      <c r="E2183" s="5">
        <f>MONTH(SalesDataTable[[#This Row],[Order Date]])</f>
        <v>10</v>
      </c>
      <c r="F2183" s="6" t="str">
        <f>TEXT(SalesDataTable[[#This Row],[Order Date]],"MMM")</f>
        <v>Oct</v>
      </c>
      <c r="G2183" s="5" t="s">
        <v>31</v>
      </c>
      <c r="H2183" s="5" t="s">
        <v>45</v>
      </c>
      <c r="I2183" s="5" t="s">
        <v>39</v>
      </c>
      <c r="J2183" s="5" t="s">
        <v>33</v>
      </c>
      <c r="K2183" s="5" t="s">
        <v>34</v>
      </c>
      <c r="L2183" s="5" t="s">
        <v>35</v>
      </c>
      <c r="M2183" s="7">
        <v>1</v>
      </c>
      <c r="N2183" s="8">
        <v>36.76</v>
      </c>
      <c r="O2183" s="8">
        <f>SalesDataTable[[#This Row],[Units Sold]]*SalesDataTable[[#This Row],[Unit Price]]</f>
        <v>36.76</v>
      </c>
      <c r="P2183" s="9">
        <v>0</v>
      </c>
      <c r="Q2183" s="21">
        <f>SalesDataTable[[#This Row],[Units Sold]]*SalesDataTable[[#This Row],[Unit Price]]*SalesDataTable[[#This Row],[Discount %]]</f>
        <v>0</v>
      </c>
      <c r="R2183" s="8">
        <v>13.18</v>
      </c>
      <c r="S2183" s="8">
        <f t="shared" si="136"/>
        <v>36.76</v>
      </c>
      <c r="T2183" s="8">
        <f t="shared" si="137"/>
        <v>13.18</v>
      </c>
      <c r="U2183" s="8">
        <f t="shared" si="138"/>
        <v>23.58</v>
      </c>
      <c r="V2183" s="10">
        <f t="shared" si="139"/>
        <v>0.64145810663764957</v>
      </c>
    </row>
    <row r="2184" spans="1:22" ht="15.6" x14ac:dyDescent="0.3">
      <c r="A2184" s="3">
        <v>1076</v>
      </c>
      <c r="B2184" s="4">
        <v>46319</v>
      </c>
      <c r="C2184" s="5">
        <f>YEAR(SalesDataTable[[#This Row],[Order Date]])</f>
        <v>2026</v>
      </c>
      <c r="D2184" s="6" t="str">
        <f>"Q"&amp;ROUNDUP(MONTH(SalesDataTable[[#This Row],[Order Date]])/3,0)</f>
        <v>Q4</v>
      </c>
      <c r="E2184" s="5">
        <f>MONTH(SalesDataTable[[#This Row],[Order Date]])</f>
        <v>10</v>
      </c>
      <c r="F2184" s="6" t="str">
        <f>TEXT(SalesDataTable[[#This Row],[Order Date]],"MMM")</f>
        <v>Oct</v>
      </c>
      <c r="G2184" s="5" t="s">
        <v>20</v>
      </c>
      <c r="H2184" s="5" t="s">
        <v>56</v>
      </c>
      <c r="I2184" s="5" t="s">
        <v>48</v>
      </c>
      <c r="J2184" s="5" t="s">
        <v>23</v>
      </c>
      <c r="K2184" s="5" t="s">
        <v>43</v>
      </c>
      <c r="L2184" s="5" t="s">
        <v>49</v>
      </c>
      <c r="M2184" s="7">
        <v>1</v>
      </c>
      <c r="N2184" s="8">
        <v>195.67</v>
      </c>
      <c r="O2184" s="8">
        <f>SalesDataTable[[#This Row],[Units Sold]]*SalesDataTable[[#This Row],[Unit Price]]</f>
        <v>195.67</v>
      </c>
      <c r="P2184" s="9">
        <v>0</v>
      </c>
      <c r="Q2184" s="21">
        <f>SalesDataTable[[#This Row],[Units Sold]]*SalesDataTable[[#This Row],[Unit Price]]*SalesDataTable[[#This Row],[Discount %]]</f>
        <v>0</v>
      </c>
      <c r="R2184" s="8">
        <v>105.88</v>
      </c>
      <c r="S2184" s="8">
        <f t="shared" si="136"/>
        <v>195.67</v>
      </c>
      <c r="T2184" s="8">
        <f t="shared" si="137"/>
        <v>105.88</v>
      </c>
      <c r="U2184" s="8">
        <f t="shared" si="138"/>
        <v>89.789999999999992</v>
      </c>
      <c r="V2184" s="10">
        <f t="shared" si="139"/>
        <v>0.45888485715745897</v>
      </c>
    </row>
    <row r="2185" spans="1:22" ht="15.6" x14ac:dyDescent="0.3">
      <c r="A2185" s="3">
        <v>1130</v>
      </c>
      <c r="B2185" s="4">
        <v>46319</v>
      </c>
      <c r="C2185" s="5">
        <f>YEAR(SalesDataTable[[#This Row],[Order Date]])</f>
        <v>2026</v>
      </c>
      <c r="D2185" s="6" t="str">
        <f>"Q"&amp;ROUNDUP(MONTH(SalesDataTable[[#This Row],[Order Date]])/3,0)</f>
        <v>Q4</v>
      </c>
      <c r="E2185" s="5">
        <f>MONTH(SalesDataTable[[#This Row],[Order Date]])</f>
        <v>10</v>
      </c>
      <c r="F2185" s="6" t="str">
        <f>TEXT(SalesDataTable[[#This Row],[Order Date]],"MMM")</f>
        <v>Oct</v>
      </c>
      <c r="G2185" s="5" t="s">
        <v>20</v>
      </c>
      <c r="H2185" s="5" t="s">
        <v>70</v>
      </c>
      <c r="I2185" s="5" t="s">
        <v>39</v>
      </c>
      <c r="J2185" s="5" t="s">
        <v>23</v>
      </c>
      <c r="K2185" s="5" t="s">
        <v>24</v>
      </c>
      <c r="L2185" s="5" t="s">
        <v>46</v>
      </c>
      <c r="M2185" s="7">
        <v>1</v>
      </c>
      <c r="N2185" s="8">
        <v>40.83</v>
      </c>
      <c r="O2185" s="8">
        <f>SalesDataTable[[#This Row],[Units Sold]]*SalesDataTable[[#This Row],[Unit Price]]</f>
        <v>40.83</v>
      </c>
      <c r="P2185" s="9">
        <v>0.1</v>
      </c>
      <c r="Q2185" s="21">
        <f>SalesDataTable[[#This Row],[Units Sold]]*SalesDataTable[[#This Row],[Unit Price]]*SalesDataTable[[#This Row],[Discount %]]</f>
        <v>4.0830000000000002</v>
      </c>
      <c r="R2185" s="8">
        <v>16.54</v>
      </c>
      <c r="S2185" s="8">
        <f t="shared" si="136"/>
        <v>36.747</v>
      </c>
      <c r="T2185" s="8">
        <f t="shared" si="137"/>
        <v>16.54</v>
      </c>
      <c r="U2185" s="8">
        <f t="shared" si="138"/>
        <v>20.207000000000001</v>
      </c>
      <c r="V2185" s="10">
        <f t="shared" si="139"/>
        <v>0.54989522954254766</v>
      </c>
    </row>
    <row r="2186" spans="1:22" ht="15.6" x14ac:dyDescent="0.3">
      <c r="A2186" s="3">
        <v>2820</v>
      </c>
      <c r="B2186" s="4">
        <v>46319</v>
      </c>
      <c r="C2186" s="5">
        <f>YEAR(SalesDataTable[[#This Row],[Order Date]])</f>
        <v>2026</v>
      </c>
      <c r="D2186" s="6" t="str">
        <f>"Q"&amp;ROUNDUP(MONTH(SalesDataTable[[#This Row],[Order Date]])/3,0)</f>
        <v>Q4</v>
      </c>
      <c r="E2186" s="5">
        <f>MONTH(SalesDataTable[[#This Row],[Order Date]])</f>
        <v>10</v>
      </c>
      <c r="F2186" s="6" t="str">
        <f>TEXT(SalesDataTable[[#This Row],[Order Date]],"MMM")</f>
        <v>Oct</v>
      </c>
      <c r="G2186" s="5" t="s">
        <v>40</v>
      </c>
      <c r="H2186" s="5" t="s">
        <v>51</v>
      </c>
      <c r="I2186" s="5" t="s">
        <v>28</v>
      </c>
      <c r="J2186" s="5" t="s">
        <v>36</v>
      </c>
      <c r="K2186" s="5" t="s">
        <v>29</v>
      </c>
      <c r="L2186" s="5" t="s">
        <v>66</v>
      </c>
      <c r="M2186" s="7">
        <v>6</v>
      </c>
      <c r="N2186" s="8">
        <v>72.73</v>
      </c>
      <c r="O2186" s="8">
        <f>SalesDataTable[[#This Row],[Units Sold]]*SalesDataTable[[#This Row],[Unit Price]]</f>
        <v>436.38</v>
      </c>
      <c r="P2186" s="9">
        <v>0.05</v>
      </c>
      <c r="Q2186" s="21">
        <f>SalesDataTable[[#This Row],[Units Sold]]*SalesDataTable[[#This Row],[Unit Price]]*SalesDataTable[[#This Row],[Discount %]]</f>
        <v>21.819000000000003</v>
      </c>
      <c r="R2186" s="8">
        <v>32.700000000000003</v>
      </c>
      <c r="S2186" s="8">
        <f t="shared" si="136"/>
        <v>414.56099999999998</v>
      </c>
      <c r="T2186" s="8">
        <f t="shared" si="137"/>
        <v>196.20000000000002</v>
      </c>
      <c r="U2186" s="8">
        <f t="shared" si="138"/>
        <v>218.36099999999996</v>
      </c>
      <c r="V2186" s="10">
        <f t="shared" si="139"/>
        <v>0.52672827400551425</v>
      </c>
    </row>
    <row r="2187" spans="1:22" ht="15.6" x14ac:dyDescent="0.3">
      <c r="A2187" s="3">
        <v>4213</v>
      </c>
      <c r="B2187" s="4">
        <v>46319</v>
      </c>
      <c r="C2187" s="5">
        <f>YEAR(SalesDataTable[[#This Row],[Order Date]])</f>
        <v>2026</v>
      </c>
      <c r="D2187" s="6" t="str">
        <f>"Q"&amp;ROUNDUP(MONTH(SalesDataTable[[#This Row],[Order Date]])/3,0)</f>
        <v>Q4</v>
      </c>
      <c r="E2187" s="5">
        <f>MONTH(SalesDataTable[[#This Row],[Order Date]])</f>
        <v>10</v>
      </c>
      <c r="F2187" s="6" t="str">
        <f>TEXT(SalesDataTable[[#This Row],[Order Date]],"MMM")</f>
        <v>Oct</v>
      </c>
      <c r="G2187" s="5" t="s">
        <v>26</v>
      </c>
      <c r="H2187" s="5" t="s">
        <v>69</v>
      </c>
      <c r="I2187" s="5" t="s">
        <v>28</v>
      </c>
      <c r="J2187" s="5" t="s">
        <v>36</v>
      </c>
      <c r="K2187" s="5" t="s">
        <v>43</v>
      </c>
      <c r="L2187" s="5" t="s">
        <v>60</v>
      </c>
      <c r="M2187" s="7">
        <v>4</v>
      </c>
      <c r="N2187" s="8">
        <v>81.23</v>
      </c>
      <c r="O2187" s="8">
        <f>SalesDataTable[[#This Row],[Units Sold]]*SalesDataTable[[#This Row],[Unit Price]]</f>
        <v>324.92</v>
      </c>
      <c r="P2187" s="9">
        <v>0.1</v>
      </c>
      <c r="Q2187" s="21">
        <f>SalesDataTable[[#This Row],[Units Sold]]*SalesDataTable[[#This Row],[Unit Price]]*SalesDataTable[[#This Row],[Discount %]]</f>
        <v>32.492000000000004</v>
      </c>
      <c r="R2187" s="8">
        <v>38.96</v>
      </c>
      <c r="S2187" s="8">
        <f t="shared" si="136"/>
        <v>292.428</v>
      </c>
      <c r="T2187" s="8">
        <f t="shared" si="137"/>
        <v>155.84</v>
      </c>
      <c r="U2187" s="8">
        <f t="shared" si="138"/>
        <v>136.58799999999999</v>
      </c>
      <c r="V2187" s="10">
        <f t="shared" si="139"/>
        <v>0.46708249552026482</v>
      </c>
    </row>
    <row r="2188" spans="1:22" ht="15.6" x14ac:dyDescent="0.3">
      <c r="A2188" s="3">
        <v>4375</v>
      </c>
      <c r="B2188" s="4">
        <v>46319</v>
      </c>
      <c r="C2188" s="5">
        <f>YEAR(SalesDataTable[[#This Row],[Order Date]])</f>
        <v>2026</v>
      </c>
      <c r="D2188" s="6" t="str">
        <f>"Q"&amp;ROUNDUP(MONTH(SalesDataTable[[#This Row],[Order Date]])/3,0)</f>
        <v>Q4</v>
      </c>
      <c r="E2188" s="5">
        <f>MONTH(SalesDataTable[[#This Row],[Order Date]])</f>
        <v>10</v>
      </c>
      <c r="F2188" s="6" t="str">
        <f>TEXT(SalesDataTable[[#This Row],[Order Date]],"MMM")</f>
        <v>Oct</v>
      </c>
      <c r="G2188" s="5" t="s">
        <v>26</v>
      </c>
      <c r="H2188" s="5" t="s">
        <v>27</v>
      </c>
      <c r="I2188" s="5" t="s">
        <v>22</v>
      </c>
      <c r="J2188" s="5" t="s">
        <v>36</v>
      </c>
      <c r="K2188" s="5" t="s">
        <v>34</v>
      </c>
      <c r="L2188" s="5" t="s">
        <v>52</v>
      </c>
      <c r="M2188" s="7">
        <v>1</v>
      </c>
      <c r="N2188" s="8">
        <v>46.38</v>
      </c>
      <c r="O2188" s="8">
        <f>SalesDataTable[[#This Row],[Units Sold]]*SalesDataTable[[#This Row],[Unit Price]]</f>
        <v>46.38</v>
      </c>
      <c r="P2188" s="9">
        <v>0.15</v>
      </c>
      <c r="Q2188" s="21">
        <f>SalesDataTable[[#This Row],[Units Sold]]*SalesDataTable[[#This Row],[Unit Price]]*SalesDataTable[[#This Row],[Discount %]]</f>
        <v>6.9569999999999999</v>
      </c>
      <c r="R2188" s="8">
        <v>17.87</v>
      </c>
      <c r="S2188" s="8">
        <f t="shared" si="136"/>
        <v>39.423000000000002</v>
      </c>
      <c r="T2188" s="8">
        <f t="shared" si="137"/>
        <v>17.87</v>
      </c>
      <c r="U2188" s="8">
        <f t="shared" si="138"/>
        <v>21.553000000000001</v>
      </c>
      <c r="V2188" s="10">
        <f t="shared" si="139"/>
        <v>0.54671131065621592</v>
      </c>
    </row>
    <row r="2189" spans="1:22" ht="15.6" x14ac:dyDescent="0.3">
      <c r="A2189" s="3">
        <v>5072</v>
      </c>
      <c r="B2189" s="4">
        <v>46319</v>
      </c>
      <c r="C2189" s="5">
        <f>YEAR(SalesDataTable[[#This Row],[Order Date]])</f>
        <v>2026</v>
      </c>
      <c r="D2189" s="6" t="str">
        <f>"Q"&amp;ROUNDUP(MONTH(SalesDataTable[[#This Row],[Order Date]])/3,0)</f>
        <v>Q4</v>
      </c>
      <c r="E2189" s="5">
        <f>MONTH(SalesDataTable[[#This Row],[Order Date]])</f>
        <v>10</v>
      </c>
      <c r="F2189" s="6" t="str">
        <f>TEXT(SalesDataTable[[#This Row],[Order Date]],"MMM")</f>
        <v>Oct</v>
      </c>
      <c r="G2189" s="5" t="s">
        <v>40</v>
      </c>
      <c r="H2189" s="5" t="s">
        <v>51</v>
      </c>
      <c r="I2189" s="5" t="s">
        <v>28</v>
      </c>
      <c r="J2189" s="5" t="s">
        <v>36</v>
      </c>
      <c r="K2189" s="5" t="s">
        <v>34</v>
      </c>
      <c r="L2189" s="5" t="s">
        <v>52</v>
      </c>
      <c r="M2189" s="7">
        <v>5</v>
      </c>
      <c r="N2189" s="8">
        <v>45.9</v>
      </c>
      <c r="O2189" s="8">
        <f>SalesDataTable[[#This Row],[Units Sold]]*SalesDataTable[[#This Row],[Unit Price]]</f>
        <v>229.5</v>
      </c>
      <c r="P2189" s="9">
        <v>0.1</v>
      </c>
      <c r="Q2189" s="21">
        <f>SalesDataTable[[#This Row],[Units Sold]]*SalesDataTable[[#This Row],[Unit Price]]*SalesDataTable[[#This Row],[Discount %]]</f>
        <v>22.950000000000003</v>
      </c>
      <c r="R2189" s="8">
        <v>17.940000000000001</v>
      </c>
      <c r="S2189" s="8">
        <f t="shared" si="136"/>
        <v>206.55</v>
      </c>
      <c r="T2189" s="8">
        <f t="shared" si="137"/>
        <v>89.7</v>
      </c>
      <c r="U2189" s="8">
        <f t="shared" si="138"/>
        <v>116.85000000000001</v>
      </c>
      <c r="V2189" s="10">
        <f t="shared" si="139"/>
        <v>0.56572258533042852</v>
      </c>
    </row>
    <row r="2190" spans="1:22" ht="15.6" x14ac:dyDescent="0.3">
      <c r="A2190" s="3">
        <v>310</v>
      </c>
      <c r="B2190" s="4">
        <v>46320</v>
      </c>
      <c r="C2190" s="5">
        <f>YEAR(SalesDataTable[[#This Row],[Order Date]])</f>
        <v>2026</v>
      </c>
      <c r="D2190" s="6" t="str">
        <f>"Q"&amp;ROUNDUP(MONTH(SalesDataTable[[#This Row],[Order Date]])/3,0)</f>
        <v>Q4</v>
      </c>
      <c r="E2190" s="5">
        <f>MONTH(SalesDataTable[[#This Row],[Order Date]])</f>
        <v>10</v>
      </c>
      <c r="F2190" s="6" t="str">
        <f>TEXT(SalesDataTable[[#This Row],[Order Date]],"MMM")</f>
        <v>Oct</v>
      </c>
      <c r="G2190" s="5" t="s">
        <v>26</v>
      </c>
      <c r="H2190" s="5" t="s">
        <v>63</v>
      </c>
      <c r="I2190" s="5" t="s">
        <v>22</v>
      </c>
      <c r="J2190" s="5" t="s">
        <v>36</v>
      </c>
      <c r="K2190" s="5" t="s">
        <v>29</v>
      </c>
      <c r="L2190" s="5" t="s">
        <v>37</v>
      </c>
      <c r="M2190" s="7">
        <v>5</v>
      </c>
      <c r="N2190" s="8">
        <v>144.04</v>
      </c>
      <c r="O2190" s="8">
        <f>SalesDataTable[[#This Row],[Units Sold]]*SalesDataTable[[#This Row],[Unit Price]]</f>
        <v>720.19999999999993</v>
      </c>
      <c r="P2190" s="9">
        <v>0.1</v>
      </c>
      <c r="Q2190" s="21">
        <f>SalesDataTable[[#This Row],[Units Sold]]*SalesDataTable[[#This Row],[Unit Price]]*SalesDataTable[[#This Row],[Discount %]]</f>
        <v>72.02</v>
      </c>
      <c r="R2190" s="8">
        <v>78.069999999999993</v>
      </c>
      <c r="S2190" s="8">
        <f t="shared" si="136"/>
        <v>648.17999999999995</v>
      </c>
      <c r="T2190" s="8">
        <f t="shared" si="137"/>
        <v>390.34999999999997</v>
      </c>
      <c r="U2190" s="8">
        <f t="shared" si="138"/>
        <v>257.83</v>
      </c>
      <c r="V2190" s="10">
        <f t="shared" si="139"/>
        <v>0.39777530932765592</v>
      </c>
    </row>
    <row r="2191" spans="1:22" ht="15.6" x14ac:dyDescent="0.3">
      <c r="A2191" s="3">
        <v>317</v>
      </c>
      <c r="B2191" s="4">
        <v>46320</v>
      </c>
      <c r="C2191" s="5">
        <f>YEAR(SalesDataTable[[#This Row],[Order Date]])</f>
        <v>2026</v>
      </c>
      <c r="D2191" s="6" t="str">
        <f>"Q"&amp;ROUNDUP(MONTH(SalesDataTable[[#This Row],[Order Date]])/3,0)</f>
        <v>Q4</v>
      </c>
      <c r="E2191" s="5">
        <f>MONTH(SalesDataTable[[#This Row],[Order Date]])</f>
        <v>10</v>
      </c>
      <c r="F2191" s="6" t="str">
        <f>TEXT(SalesDataTable[[#This Row],[Order Date]],"MMM")</f>
        <v>Oct</v>
      </c>
      <c r="G2191" s="5" t="s">
        <v>31</v>
      </c>
      <c r="H2191" s="5" t="s">
        <v>59</v>
      </c>
      <c r="I2191" s="5" t="s">
        <v>48</v>
      </c>
      <c r="J2191" s="5" t="s">
        <v>33</v>
      </c>
      <c r="K2191" s="5" t="s">
        <v>24</v>
      </c>
      <c r="L2191" s="5" t="s">
        <v>25</v>
      </c>
      <c r="M2191" s="7">
        <v>2</v>
      </c>
      <c r="N2191" s="8">
        <v>80.69</v>
      </c>
      <c r="O2191" s="8">
        <f>SalesDataTable[[#This Row],[Units Sold]]*SalesDataTable[[#This Row],[Unit Price]]</f>
        <v>161.38</v>
      </c>
      <c r="P2191" s="9">
        <v>0.05</v>
      </c>
      <c r="Q2191" s="21">
        <f>SalesDataTable[[#This Row],[Units Sold]]*SalesDataTable[[#This Row],[Unit Price]]*SalesDataTable[[#This Row],[Discount %]]</f>
        <v>8.0690000000000008</v>
      </c>
      <c r="R2191" s="8">
        <v>43.81</v>
      </c>
      <c r="S2191" s="8">
        <f t="shared" si="136"/>
        <v>153.31099999999998</v>
      </c>
      <c r="T2191" s="8">
        <f t="shared" si="137"/>
        <v>87.62</v>
      </c>
      <c r="U2191" s="8">
        <f t="shared" si="138"/>
        <v>65.690999999999974</v>
      </c>
      <c r="V2191" s="10">
        <f t="shared" si="139"/>
        <v>0.42848197454846676</v>
      </c>
    </row>
    <row r="2192" spans="1:22" ht="15.6" x14ac:dyDescent="0.3">
      <c r="A2192" s="3">
        <v>684</v>
      </c>
      <c r="B2192" s="4">
        <v>46320</v>
      </c>
      <c r="C2192" s="5">
        <f>YEAR(SalesDataTable[[#This Row],[Order Date]])</f>
        <v>2026</v>
      </c>
      <c r="D2192" s="6" t="str">
        <f>"Q"&amp;ROUNDUP(MONTH(SalesDataTable[[#This Row],[Order Date]])/3,0)</f>
        <v>Q4</v>
      </c>
      <c r="E2192" s="5">
        <f>MONTH(SalesDataTable[[#This Row],[Order Date]])</f>
        <v>10</v>
      </c>
      <c r="F2192" s="6" t="str">
        <f>TEXT(SalesDataTable[[#This Row],[Order Date]],"MMM")</f>
        <v>Oct</v>
      </c>
      <c r="G2192" s="5" t="s">
        <v>40</v>
      </c>
      <c r="H2192" s="5" t="s">
        <v>41</v>
      </c>
      <c r="I2192" s="5" t="s">
        <v>22</v>
      </c>
      <c r="J2192" s="5" t="s">
        <v>36</v>
      </c>
      <c r="K2192" s="5" t="s">
        <v>43</v>
      </c>
      <c r="L2192" s="5" t="s">
        <v>49</v>
      </c>
      <c r="M2192" s="7">
        <v>1</v>
      </c>
      <c r="N2192" s="8">
        <v>191.91</v>
      </c>
      <c r="O2192" s="8">
        <f>SalesDataTable[[#This Row],[Units Sold]]*SalesDataTable[[#This Row],[Unit Price]]</f>
        <v>191.91</v>
      </c>
      <c r="P2192" s="9">
        <v>0</v>
      </c>
      <c r="Q2192" s="21">
        <f>SalesDataTable[[#This Row],[Units Sold]]*SalesDataTable[[#This Row],[Unit Price]]*SalesDataTable[[#This Row],[Discount %]]</f>
        <v>0</v>
      </c>
      <c r="R2192" s="8">
        <v>101.89</v>
      </c>
      <c r="S2192" s="8">
        <f t="shared" si="136"/>
        <v>191.91</v>
      </c>
      <c r="T2192" s="8">
        <f t="shared" si="137"/>
        <v>101.89</v>
      </c>
      <c r="U2192" s="8">
        <f t="shared" si="138"/>
        <v>90.02</v>
      </c>
      <c r="V2192" s="10">
        <f t="shared" si="139"/>
        <v>0.46907404512531914</v>
      </c>
    </row>
    <row r="2193" spans="1:22" ht="15.6" x14ac:dyDescent="0.3">
      <c r="A2193" s="3">
        <v>1430</v>
      </c>
      <c r="B2193" s="4">
        <v>46320</v>
      </c>
      <c r="C2193" s="5">
        <f>YEAR(SalesDataTable[[#This Row],[Order Date]])</f>
        <v>2026</v>
      </c>
      <c r="D2193" s="6" t="str">
        <f>"Q"&amp;ROUNDUP(MONTH(SalesDataTable[[#This Row],[Order Date]])/3,0)</f>
        <v>Q4</v>
      </c>
      <c r="E2193" s="5">
        <f>MONTH(SalesDataTable[[#This Row],[Order Date]])</f>
        <v>10</v>
      </c>
      <c r="F2193" s="6" t="str">
        <f>TEXT(SalesDataTable[[#This Row],[Order Date]],"MMM")</f>
        <v>Oct</v>
      </c>
      <c r="G2193" s="5" t="s">
        <v>40</v>
      </c>
      <c r="H2193" s="5" t="s">
        <v>67</v>
      </c>
      <c r="I2193" s="5" t="s">
        <v>39</v>
      </c>
      <c r="J2193" s="5" t="s">
        <v>33</v>
      </c>
      <c r="K2193" s="5" t="s">
        <v>54</v>
      </c>
      <c r="L2193" s="5" t="s">
        <v>62</v>
      </c>
      <c r="M2193" s="7">
        <v>1</v>
      </c>
      <c r="N2193" s="8">
        <v>36.630000000000003</v>
      </c>
      <c r="O2193" s="8">
        <f>SalesDataTable[[#This Row],[Units Sold]]*SalesDataTable[[#This Row],[Unit Price]]</f>
        <v>36.630000000000003</v>
      </c>
      <c r="P2193" s="9">
        <v>0.05</v>
      </c>
      <c r="Q2193" s="21">
        <f>SalesDataTable[[#This Row],[Units Sold]]*SalesDataTable[[#This Row],[Unit Price]]*SalesDataTable[[#This Row],[Discount %]]</f>
        <v>1.8315000000000001</v>
      </c>
      <c r="R2193" s="8">
        <v>13.97</v>
      </c>
      <c r="S2193" s="8">
        <f t="shared" si="136"/>
        <v>34.798500000000004</v>
      </c>
      <c r="T2193" s="8">
        <f t="shared" si="137"/>
        <v>13.97</v>
      </c>
      <c r="U2193" s="8">
        <f t="shared" si="138"/>
        <v>20.828500000000005</v>
      </c>
      <c r="V2193" s="10">
        <f t="shared" si="139"/>
        <v>0.59854591433538806</v>
      </c>
    </row>
    <row r="2194" spans="1:22" ht="15.6" x14ac:dyDescent="0.3">
      <c r="A2194" s="3">
        <v>2049</v>
      </c>
      <c r="B2194" s="4">
        <v>46320</v>
      </c>
      <c r="C2194" s="5">
        <f>YEAR(SalesDataTable[[#This Row],[Order Date]])</f>
        <v>2026</v>
      </c>
      <c r="D2194" s="6" t="str">
        <f>"Q"&amp;ROUNDUP(MONTH(SalesDataTable[[#This Row],[Order Date]])/3,0)</f>
        <v>Q4</v>
      </c>
      <c r="E2194" s="5">
        <f>MONTH(SalesDataTable[[#This Row],[Order Date]])</f>
        <v>10</v>
      </c>
      <c r="F2194" s="6" t="str">
        <f>TEXT(SalesDataTable[[#This Row],[Order Date]],"MMM")</f>
        <v>Oct</v>
      </c>
      <c r="G2194" s="5" t="s">
        <v>40</v>
      </c>
      <c r="H2194" s="5" t="s">
        <v>41</v>
      </c>
      <c r="I2194" s="5" t="s">
        <v>28</v>
      </c>
      <c r="J2194" s="5" t="s">
        <v>36</v>
      </c>
      <c r="K2194" s="5" t="s">
        <v>34</v>
      </c>
      <c r="L2194" s="5" t="s">
        <v>35</v>
      </c>
      <c r="M2194" s="7">
        <v>6</v>
      </c>
      <c r="N2194" s="8">
        <v>35.380000000000003</v>
      </c>
      <c r="O2194" s="8">
        <f>SalesDataTable[[#This Row],[Units Sold]]*SalesDataTable[[#This Row],[Unit Price]]</f>
        <v>212.28000000000003</v>
      </c>
      <c r="P2194" s="9">
        <v>0.05</v>
      </c>
      <c r="Q2194" s="21">
        <f>SalesDataTable[[#This Row],[Units Sold]]*SalesDataTable[[#This Row],[Unit Price]]*SalesDataTable[[#This Row],[Discount %]]</f>
        <v>10.614000000000003</v>
      </c>
      <c r="R2194" s="8">
        <v>13.9</v>
      </c>
      <c r="S2194" s="8">
        <f t="shared" si="136"/>
        <v>201.66600000000003</v>
      </c>
      <c r="T2194" s="8">
        <f t="shared" si="137"/>
        <v>83.4</v>
      </c>
      <c r="U2194" s="8">
        <f t="shared" si="138"/>
        <v>118.26600000000002</v>
      </c>
      <c r="V2194" s="10">
        <f t="shared" si="139"/>
        <v>0.58644491386748387</v>
      </c>
    </row>
    <row r="2195" spans="1:22" ht="15.6" x14ac:dyDescent="0.3">
      <c r="A2195" s="3">
        <v>2199</v>
      </c>
      <c r="B2195" s="4">
        <v>46320</v>
      </c>
      <c r="C2195" s="5">
        <f>YEAR(SalesDataTable[[#This Row],[Order Date]])</f>
        <v>2026</v>
      </c>
      <c r="D2195" s="6" t="str">
        <f>"Q"&amp;ROUNDUP(MONTH(SalesDataTable[[#This Row],[Order Date]])/3,0)</f>
        <v>Q4</v>
      </c>
      <c r="E2195" s="5">
        <f>MONTH(SalesDataTable[[#This Row],[Order Date]])</f>
        <v>10</v>
      </c>
      <c r="F2195" s="6" t="str">
        <f>TEXT(SalesDataTable[[#This Row],[Order Date]],"MMM")</f>
        <v>Oct</v>
      </c>
      <c r="G2195" s="5" t="s">
        <v>26</v>
      </c>
      <c r="H2195" s="5" t="s">
        <v>63</v>
      </c>
      <c r="I2195" s="5" t="s">
        <v>48</v>
      </c>
      <c r="J2195" s="5" t="s">
        <v>23</v>
      </c>
      <c r="K2195" s="5" t="s">
        <v>34</v>
      </c>
      <c r="L2195" s="5" t="s">
        <v>64</v>
      </c>
      <c r="M2195" s="7">
        <v>1</v>
      </c>
      <c r="N2195" s="8">
        <v>132.63</v>
      </c>
      <c r="O2195" s="8">
        <f>SalesDataTable[[#This Row],[Units Sold]]*SalesDataTable[[#This Row],[Unit Price]]</f>
        <v>132.63</v>
      </c>
      <c r="P2195" s="9">
        <v>0.05</v>
      </c>
      <c r="Q2195" s="21">
        <f>SalesDataTable[[#This Row],[Units Sold]]*SalesDataTable[[#This Row],[Unit Price]]*SalesDataTable[[#This Row],[Discount %]]</f>
        <v>6.6315</v>
      </c>
      <c r="R2195" s="8">
        <v>67.489999999999995</v>
      </c>
      <c r="S2195" s="8">
        <f t="shared" si="136"/>
        <v>125.99849999999999</v>
      </c>
      <c r="T2195" s="8">
        <f t="shared" si="137"/>
        <v>67.489999999999995</v>
      </c>
      <c r="U2195" s="8">
        <f t="shared" si="138"/>
        <v>58.508499999999998</v>
      </c>
      <c r="V2195" s="10">
        <f t="shared" si="139"/>
        <v>0.46435870268296847</v>
      </c>
    </row>
    <row r="2196" spans="1:22" ht="15.6" x14ac:dyDescent="0.3">
      <c r="A2196" s="3">
        <v>2954</v>
      </c>
      <c r="B2196" s="4">
        <v>46320</v>
      </c>
      <c r="C2196" s="5">
        <f>YEAR(SalesDataTable[[#This Row],[Order Date]])</f>
        <v>2026</v>
      </c>
      <c r="D2196" s="6" t="str">
        <f>"Q"&amp;ROUNDUP(MONTH(SalesDataTable[[#This Row],[Order Date]])/3,0)</f>
        <v>Q4</v>
      </c>
      <c r="E2196" s="5">
        <f>MONTH(SalesDataTable[[#This Row],[Order Date]])</f>
        <v>10</v>
      </c>
      <c r="F2196" s="6" t="str">
        <f>TEXT(SalesDataTable[[#This Row],[Order Date]],"MMM")</f>
        <v>Oct</v>
      </c>
      <c r="G2196" s="5" t="s">
        <v>40</v>
      </c>
      <c r="H2196" s="5" t="s">
        <v>41</v>
      </c>
      <c r="I2196" s="5" t="s">
        <v>22</v>
      </c>
      <c r="J2196" s="5" t="s">
        <v>33</v>
      </c>
      <c r="K2196" s="5" t="s">
        <v>29</v>
      </c>
      <c r="L2196" s="5" t="s">
        <v>66</v>
      </c>
      <c r="M2196" s="7">
        <v>1</v>
      </c>
      <c r="N2196" s="8">
        <v>71.17</v>
      </c>
      <c r="O2196" s="8">
        <f>SalesDataTable[[#This Row],[Units Sold]]*SalesDataTable[[#This Row],[Unit Price]]</f>
        <v>71.17</v>
      </c>
      <c r="P2196" s="9">
        <v>0</v>
      </c>
      <c r="Q2196" s="21">
        <f>SalesDataTable[[#This Row],[Units Sold]]*SalesDataTable[[#This Row],[Unit Price]]*SalesDataTable[[#This Row],[Discount %]]</f>
        <v>0</v>
      </c>
      <c r="R2196" s="8">
        <v>32.57</v>
      </c>
      <c r="S2196" s="8">
        <f t="shared" si="136"/>
        <v>71.17</v>
      </c>
      <c r="T2196" s="8">
        <f t="shared" si="137"/>
        <v>32.57</v>
      </c>
      <c r="U2196" s="8">
        <f t="shared" si="138"/>
        <v>38.6</v>
      </c>
      <c r="V2196" s="10">
        <f t="shared" si="139"/>
        <v>0.54236335534635383</v>
      </c>
    </row>
    <row r="2197" spans="1:22" ht="15.6" x14ac:dyDescent="0.3">
      <c r="A2197" s="3">
        <v>3218</v>
      </c>
      <c r="B2197" s="4">
        <v>46320</v>
      </c>
      <c r="C2197" s="5">
        <f>YEAR(SalesDataTable[[#This Row],[Order Date]])</f>
        <v>2026</v>
      </c>
      <c r="D2197" s="6" t="str">
        <f>"Q"&amp;ROUNDUP(MONTH(SalesDataTable[[#This Row],[Order Date]])/3,0)</f>
        <v>Q4</v>
      </c>
      <c r="E2197" s="5">
        <f>MONTH(SalesDataTable[[#This Row],[Order Date]])</f>
        <v>10</v>
      </c>
      <c r="F2197" s="6" t="str">
        <f>TEXT(SalesDataTable[[#This Row],[Order Date]],"MMM")</f>
        <v>Oct</v>
      </c>
      <c r="G2197" s="5" t="s">
        <v>20</v>
      </c>
      <c r="H2197" s="5" t="s">
        <v>70</v>
      </c>
      <c r="I2197" s="5" t="s">
        <v>28</v>
      </c>
      <c r="J2197" s="5" t="s">
        <v>36</v>
      </c>
      <c r="K2197" s="5" t="s">
        <v>34</v>
      </c>
      <c r="L2197" s="5" t="s">
        <v>64</v>
      </c>
      <c r="M2197" s="7">
        <v>6</v>
      </c>
      <c r="N2197" s="8">
        <v>132.08000000000001</v>
      </c>
      <c r="O2197" s="8">
        <f>SalesDataTable[[#This Row],[Units Sold]]*SalesDataTable[[#This Row],[Unit Price]]</f>
        <v>792.48</v>
      </c>
      <c r="P2197" s="9">
        <v>0.1</v>
      </c>
      <c r="Q2197" s="21">
        <f>SalesDataTable[[#This Row],[Units Sold]]*SalesDataTable[[#This Row],[Unit Price]]*SalesDataTable[[#This Row],[Discount %]]</f>
        <v>79.248000000000005</v>
      </c>
      <c r="R2197" s="8">
        <v>67.61</v>
      </c>
      <c r="S2197" s="8">
        <f t="shared" si="136"/>
        <v>713.23200000000008</v>
      </c>
      <c r="T2197" s="8">
        <f t="shared" si="137"/>
        <v>405.65999999999997</v>
      </c>
      <c r="U2197" s="8">
        <f t="shared" si="138"/>
        <v>307.57200000000012</v>
      </c>
      <c r="V2197" s="10">
        <f t="shared" si="139"/>
        <v>0.43123696076451995</v>
      </c>
    </row>
    <row r="2198" spans="1:22" ht="15.6" x14ac:dyDescent="0.3">
      <c r="A2198" s="3">
        <v>3965</v>
      </c>
      <c r="B2198" s="4">
        <v>46320</v>
      </c>
      <c r="C2198" s="5">
        <f>YEAR(SalesDataTable[[#This Row],[Order Date]])</f>
        <v>2026</v>
      </c>
      <c r="D2198" s="6" t="str">
        <f>"Q"&amp;ROUNDUP(MONTH(SalesDataTable[[#This Row],[Order Date]])/3,0)</f>
        <v>Q4</v>
      </c>
      <c r="E2198" s="5">
        <f>MONTH(SalesDataTable[[#This Row],[Order Date]])</f>
        <v>10</v>
      </c>
      <c r="F2198" s="6" t="str">
        <f>TEXT(SalesDataTable[[#This Row],[Order Date]],"MMM")</f>
        <v>Oct</v>
      </c>
      <c r="G2198" s="5" t="s">
        <v>26</v>
      </c>
      <c r="H2198" s="5" t="s">
        <v>61</v>
      </c>
      <c r="I2198" s="5" t="s">
        <v>39</v>
      </c>
      <c r="J2198" s="5" t="s">
        <v>23</v>
      </c>
      <c r="K2198" s="5" t="s">
        <v>43</v>
      </c>
      <c r="L2198" s="5" t="s">
        <v>60</v>
      </c>
      <c r="M2198" s="7">
        <v>3</v>
      </c>
      <c r="N2198" s="8">
        <v>82.75</v>
      </c>
      <c r="O2198" s="8">
        <f>SalesDataTable[[#This Row],[Units Sold]]*SalesDataTable[[#This Row],[Unit Price]]</f>
        <v>248.25</v>
      </c>
      <c r="P2198" s="9">
        <v>0.05</v>
      </c>
      <c r="Q2198" s="21">
        <f>SalesDataTable[[#This Row],[Units Sold]]*SalesDataTable[[#This Row],[Unit Price]]*SalesDataTable[[#This Row],[Discount %]]</f>
        <v>12.412500000000001</v>
      </c>
      <c r="R2198" s="8">
        <v>38.53</v>
      </c>
      <c r="S2198" s="8">
        <f t="shared" si="136"/>
        <v>235.83749999999998</v>
      </c>
      <c r="T2198" s="8">
        <f t="shared" si="137"/>
        <v>115.59</v>
      </c>
      <c r="U2198" s="8">
        <f t="shared" si="138"/>
        <v>120.24749999999997</v>
      </c>
      <c r="V2198" s="10">
        <f t="shared" si="139"/>
        <v>0.50987438384480832</v>
      </c>
    </row>
    <row r="2199" spans="1:22" ht="15.6" x14ac:dyDescent="0.3">
      <c r="A2199" s="3">
        <v>2278</v>
      </c>
      <c r="B2199" s="4">
        <v>46321</v>
      </c>
      <c r="C2199" s="5">
        <f>YEAR(SalesDataTable[[#This Row],[Order Date]])</f>
        <v>2026</v>
      </c>
      <c r="D2199" s="6" t="str">
        <f>"Q"&amp;ROUNDUP(MONTH(SalesDataTable[[#This Row],[Order Date]])/3,0)</f>
        <v>Q4</v>
      </c>
      <c r="E2199" s="5">
        <f>MONTH(SalesDataTable[[#This Row],[Order Date]])</f>
        <v>10</v>
      </c>
      <c r="F2199" s="6" t="str">
        <f>TEXT(SalesDataTable[[#This Row],[Order Date]],"MMM")</f>
        <v>Oct</v>
      </c>
      <c r="G2199" s="5" t="s">
        <v>20</v>
      </c>
      <c r="H2199" s="5" t="s">
        <v>70</v>
      </c>
      <c r="I2199" s="5" t="s">
        <v>22</v>
      </c>
      <c r="J2199" s="5" t="s">
        <v>23</v>
      </c>
      <c r="K2199" s="5" t="s">
        <v>54</v>
      </c>
      <c r="L2199" s="5" t="s">
        <v>65</v>
      </c>
      <c r="M2199" s="7">
        <v>5</v>
      </c>
      <c r="N2199" s="8">
        <v>51.5</v>
      </c>
      <c r="O2199" s="8">
        <f>SalesDataTable[[#This Row],[Units Sold]]*SalesDataTable[[#This Row],[Unit Price]]</f>
        <v>257.5</v>
      </c>
      <c r="P2199" s="9">
        <v>0.1</v>
      </c>
      <c r="Q2199" s="21">
        <f>SalesDataTable[[#This Row],[Units Sold]]*SalesDataTable[[#This Row],[Unit Price]]*SalesDataTable[[#This Row],[Discount %]]</f>
        <v>25.75</v>
      </c>
      <c r="R2199" s="8">
        <v>21.38</v>
      </c>
      <c r="S2199" s="8">
        <f t="shared" si="136"/>
        <v>231.75</v>
      </c>
      <c r="T2199" s="8">
        <f t="shared" si="137"/>
        <v>106.89999999999999</v>
      </c>
      <c r="U2199" s="8">
        <f t="shared" si="138"/>
        <v>124.85000000000001</v>
      </c>
      <c r="V2199" s="10">
        <f t="shared" si="139"/>
        <v>0.53872707659115426</v>
      </c>
    </row>
    <row r="2200" spans="1:22" ht="15.6" x14ac:dyDescent="0.3">
      <c r="A2200" s="3">
        <v>3132</v>
      </c>
      <c r="B2200" s="4">
        <v>46321</v>
      </c>
      <c r="C2200" s="5">
        <f>YEAR(SalesDataTable[[#This Row],[Order Date]])</f>
        <v>2026</v>
      </c>
      <c r="D2200" s="6" t="str">
        <f>"Q"&amp;ROUNDUP(MONTH(SalesDataTable[[#This Row],[Order Date]])/3,0)</f>
        <v>Q4</v>
      </c>
      <c r="E2200" s="5">
        <f>MONTH(SalesDataTable[[#This Row],[Order Date]])</f>
        <v>10</v>
      </c>
      <c r="F2200" s="6" t="str">
        <f>TEXT(SalesDataTable[[#This Row],[Order Date]],"MMM")</f>
        <v>Oct</v>
      </c>
      <c r="G2200" s="5" t="s">
        <v>31</v>
      </c>
      <c r="H2200" s="5" t="s">
        <v>45</v>
      </c>
      <c r="I2200" s="5" t="s">
        <v>22</v>
      </c>
      <c r="J2200" s="5" t="s">
        <v>33</v>
      </c>
      <c r="K2200" s="5" t="s">
        <v>29</v>
      </c>
      <c r="L2200" s="5" t="s">
        <v>37</v>
      </c>
      <c r="M2200" s="7">
        <v>3</v>
      </c>
      <c r="N2200" s="8">
        <v>140.49</v>
      </c>
      <c r="O2200" s="8">
        <f>SalesDataTable[[#This Row],[Units Sold]]*SalesDataTable[[#This Row],[Unit Price]]</f>
        <v>421.47</v>
      </c>
      <c r="P2200" s="9">
        <v>0.05</v>
      </c>
      <c r="Q2200" s="21">
        <f>SalesDataTable[[#This Row],[Units Sold]]*SalesDataTable[[#This Row],[Unit Price]]*SalesDataTable[[#This Row],[Discount %]]</f>
        <v>21.073500000000003</v>
      </c>
      <c r="R2200" s="8">
        <v>77.45</v>
      </c>
      <c r="S2200" s="8">
        <f t="shared" si="136"/>
        <v>400.3965</v>
      </c>
      <c r="T2200" s="8">
        <f t="shared" si="137"/>
        <v>232.35000000000002</v>
      </c>
      <c r="U2200" s="8">
        <f t="shared" si="138"/>
        <v>168.04649999999998</v>
      </c>
      <c r="V2200" s="10">
        <f t="shared" si="139"/>
        <v>0.41970022215478903</v>
      </c>
    </row>
    <row r="2201" spans="1:22" ht="15.6" x14ac:dyDescent="0.3">
      <c r="A2201" s="3">
        <v>3144</v>
      </c>
      <c r="B2201" s="4">
        <v>46321</v>
      </c>
      <c r="C2201" s="5">
        <f>YEAR(SalesDataTable[[#This Row],[Order Date]])</f>
        <v>2026</v>
      </c>
      <c r="D2201" s="6" t="str">
        <f>"Q"&amp;ROUNDUP(MONTH(SalesDataTable[[#This Row],[Order Date]])/3,0)</f>
        <v>Q4</v>
      </c>
      <c r="E2201" s="5">
        <f>MONTH(SalesDataTable[[#This Row],[Order Date]])</f>
        <v>10</v>
      </c>
      <c r="F2201" s="6" t="str">
        <f>TEXT(SalesDataTable[[#This Row],[Order Date]],"MMM")</f>
        <v>Oct</v>
      </c>
      <c r="G2201" s="5" t="s">
        <v>31</v>
      </c>
      <c r="H2201" s="5" t="s">
        <v>32</v>
      </c>
      <c r="I2201" s="5" t="s">
        <v>48</v>
      </c>
      <c r="J2201" s="5" t="s">
        <v>33</v>
      </c>
      <c r="K2201" s="5" t="s">
        <v>54</v>
      </c>
      <c r="L2201" s="5" t="s">
        <v>62</v>
      </c>
      <c r="M2201" s="7">
        <v>4</v>
      </c>
      <c r="N2201" s="8">
        <v>36.200000000000003</v>
      </c>
      <c r="O2201" s="8">
        <f>SalesDataTable[[#This Row],[Units Sold]]*SalesDataTable[[#This Row],[Unit Price]]</f>
        <v>144.80000000000001</v>
      </c>
      <c r="P2201" s="9">
        <v>0.15</v>
      </c>
      <c r="Q2201" s="21">
        <f>SalesDataTable[[#This Row],[Units Sold]]*SalesDataTable[[#This Row],[Unit Price]]*SalesDataTable[[#This Row],[Discount %]]</f>
        <v>21.720000000000002</v>
      </c>
      <c r="R2201" s="8">
        <v>13.53</v>
      </c>
      <c r="S2201" s="8">
        <f t="shared" si="136"/>
        <v>123.08000000000001</v>
      </c>
      <c r="T2201" s="8">
        <f t="shared" si="137"/>
        <v>54.12</v>
      </c>
      <c r="U2201" s="8">
        <f t="shared" si="138"/>
        <v>68.960000000000008</v>
      </c>
      <c r="V2201" s="10">
        <f t="shared" si="139"/>
        <v>0.56028599285017877</v>
      </c>
    </row>
    <row r="2202" spans="1:22" ht="15.6" x14ac:dyDescent="0.3">
      <c r="A2202" s="3">
        <v>3501</v>
      </c>
      <c r="B2202" s="4">
        <v>46321</v>
      </c>
      <c r="C2202" s="5">
        <f>YEAR(SalesDataTable[[#This Row],[Order Date]])</f>
        <v>2026</v>
      </c>
      <c r="D2202" s="6" t="str">
        <f>"Q"&amp;ROUNDUP(MONTH(SalesDataTable[[#This Row],[Order Date]])/3,0)</f>
        <v>Q4</v>
      </c>
      <c r="E2202" s="5">
        <f>MONTH(SalesDataTable[[#This Row],[Order Date]])</f>
        <v>10</v>
      </c>
      <c r="F2202" s="6" t="str">
        <f>TEXT(SalesDataTable[[#This Row],[Order Date]],"MMM")</f>
        <v>Oct</v>
      </c>
      <c r="G2202" s="5" t="s">
        <v>40</v>
      </c>
      <c r="H2202" s="5" t="s">
        <v>51</v>
      </c>
      <c r="I2202" s="5" t="s">
        <v>39</v>
      </c>
      <c r="J2202" s="5" t="s">
        <v>33</v>
      </c>
      <c r="K2202" s="5" t="s">
        <v>43</v>
      </c>
      <c r="L2202" s="5" t="s">
        <v>71</v>
      </c>
      <c r="M2202" s="7">
        <v>1</v>
      </c>
      <c r="N2202" s="8">
        <v>120.5</v>
      </c>
      <c r="O2202" s="8">
        <f>SalesDataTable[[#This Row],[Units Sold]]*SalesDataTable[[#This Row],[Unit Price]]</f>
        <v>120.5</v>
      </c>
      <c r="P2202" s="9">
        <v>0.05</v>
      </c>
      <c r="Q2202" s="21">
        <f>SalesDataTable[[#This Row],[Units Sold]]*SalesDataTable[[#This Row],[Unit Price]]*SalesDataTable[[#This Row],[Discount %]]</f>
        <v>6.0250000000000004</v>
      </c>
      <c r="R2202" s="8">
        <v>61.71</v>
      </c>
      <c r="S2202" s="8">
        <f t="shared" si="136"/>
        <v>114.47499999999999</v>
      </c>
      <c r="T2202" s="8">
        <f t="shared" si="137"/>
        <v>61.71</v>
      </c>
      <c r="U2202" s="8">
        <f t="shared" si="138"/>
        <v>52.764999999999993</v>
      </c>
      <c r="V2202" s="10">
        <f t="shared" si="139"/>
        <v>0.4609303341340904</v>
      </c>
    </row>
    <row r="2203" spans="1:22" ht="15.6" x14ac:dyDescent="0.3">
      <c r="A2203" s="3">
        <v>458</v>
      </c>
      <c r="B2203" s="4">
        <v>46322</v>
      </c>
      <c r="C2203" s="5">
        <f>YEAR(SalesDataTable[[#This Row],[Order Date]])</f>
        <v>2026</v>
      </c>
      <c r="D2203" s="6" t="str">
        <f>"Q"&amp;ROUNDUP(MONTH(SalesDataTable[[#This Row],[Order Date]])/3,0)</f>
        <v>Q4</v>
      </c>
      <c r="E2203" s="5">
        <f>MONTH(SalesDataTable[[#This Row],[Order Date]])</f>
        <v>10</v>
      </c>
      <c r="F2203" s="6" t="str">
        <f>TEXT(SalesDataTable[[#This Row],[Order Date]],"MMM")</f>
        <v>Oct</v>
      </c>
      <c r="G2203" s="5" t="s">
        <v>31</v>
      </c>
      <c r="H2203" s="5" t="s">
        <v>32</v>
      </c>
      <c r="I2203" s="5" t="s">
        <v>39</v>
      </c>
      <c r="J2203" s="5" t="s">
        <v>36</v>
      </c>
      <c r="K2203" s="5" t="s">
        <v>24</v>
      </c>
      <c r="L2203" s="5" t="s">
        <v>50</v>
      </c>
      <c r="M2203" s="7">
        <v>1</v>
      </c>
      <c r="N2203" s="8">
        <v>102.44</v>
      </c>
      <c r="O2203" s="8">
        <f>SalesDataTable[[#This Row],[Units Sold]]*SalesDataTable[[#This Row],[Unit Price]]</f>
        <v>102.44</v>
      </c>
      <c r="P2203" s="9">
        <v>0.05</v>
      </c>
      <c r="Q2203" s="21">
        <f>SalesDataTable[[#This Row],[Units Sold]]*SalesDataTable[[#This Row],[Unit Price]]*SalesDataTable[[#This Row],[Discount %]]</f>
        <v>5.1219999999999999</v>
      </c>
      <c r="R2203" s="8">
        <v>49.14</v>
      </c>
      <c r="S2203" s="8">
        <f t="shared" si="136"/>
        <v>97.317999999999998</v>
      </c>
      <c r="T2203" s="8">
        <f t="shared" si="137"/>
        <v>49.14</v>
      </c>
      <c r="U2203" s="8">
        <f t="shared" si="138"/>
        <v>48.177999999999997</v>
      </c>
      <c r="V2203" s="10">
        <f t="shared" si="139"/>
        <v>0.49505744055570394</v>
      </c>
    </row>
    <row r="2204" spans="1:22" ht="15.6" x14ac:dyDescent="0.3">
      <c r="A2204" s="3">
        <v>1065</v>
      </c>
      <c r="B2204" s="4">
        <v>46322</v>
      </c>
      <c r="C2204" s="5">
        <f>YEAR(SalesDataTable[[#This Row],[Order Date]])</f>
        <v>2026</v>
      </c>
      <c r="D2204" s="6" t="str">
        <f>"Q"&amp;ROUNDUP(MONTH(SalesDataTable[[#This Row],[Order Date]])/3,0)</f>
        <v>Q4</v>
      </c>
      <c r="E2204" s="5">
        <f>MONTH(SalesDataTable[[#This Row],[Order Date]])</f>
        <v>10</v>
      </c>
      <c r="F2204" s="6" t="str">
        <f>TEXT(SalesDataTable[[#This Row],[Order Date]],"MMM")</f>
        <v>Oct</v>
      </c>
      <c r="G2204" s="5" t="s">
        <v>31</v>
      </c>
      <c r="H2204" s="5" t="s">
        <v>45</v>
      </c>
      <c r="I2204" s="5" t="s">
        <v>22</v>
      </c>
      <c r="J2204" s="5" t="s">
        <v>33</v>
      </c>
      <c r="K2204" s="5" t="s">
        <v>54</v>
      </c>
      <c r="L2204" s="5" t="s">
        <v>58</v>
      </c>
      <c r="M2204" s="7">
        <v>6</v>
      </c>
      <c r="N2204" s="8">
        <v>121.58</v>
      </c>
      <c r="O2204" s="8">
        <f>SalesDataTable[[#This Row],[Units Sold]]*SalesDataTable[[#This Row],[Unit Price]]</f>
        <v>729.48</v>
      </c>
      <c r="P2204" s="9">
        <v>0.15</v>
      </c>
      <c r="Q2204" s="21">
        <f>SalesDataTable[[#This Row],[Units Sold]]*SalesDataTable[[#This Row],[Unit Price]]*SalesDataTable[[#This Row],[Discount %]]</f>
        <v>109.422</v>
      </c>
      <c r="R2204" s="8">
        <v>68.86</v>
      </c>
      <c r="S2204" s="8">
        <f t="shared" si="136"/>
        <v>620.05799999999999</v>
      </c>
      <c r="T2204" s="8">
        <f t="shared" si="137"/>
        <v>413.15999999999997</v>
      </c>
      <c r="U2204" s="8">
        <f t="shared" si="138"/>
        <v>206.89800000000002</v>
      </c>
      <c r="V2204" s="10">
        <f t="shared" si="139"/>
        <v>0.33367523683268346</v>
      </c>
    </row>
    <row r="2205" spans="1:22" ht="15.6" x14ac:dyDescent="0.3">
      <c r="A2205" s="3">
        <v>1707</v>
      </c>
      <c r="B2205" s="4">
        <v>46322</v>
      </c>
      <c r="C2205" s="5">
        <f>YEAR(SalesDataTable[[#This Row],[Order Date]])</f>
        <v>2026</v>
      </c>
      <c r="D2205" s="6" t="str">
        <f>"Q"&amp;ROUNDUP(MONTH(SalesDataTable[[#This Row],[Order Date]])/3,0)</f>
        <v>Q4</v>
      </c>
      <c r="E2205" s="5">
        <f>MONTH(SalesDataTable[[#This Row],[Order Date]])</f>
        <v>10</v>
      </c>
      <c r="F2205" s="6" t="str">
        <f>TEXT(SalesDataTable[[#This Row],[Order Date]],"MMM")</f>
        <v>Oct</v>
      </c>
      <c r="G2205" s="5" t="s">
        <v>31</v>
      </c>
      <c r="H2205" s="5" t="s">
        <v>72</v>
      </c>
      <c r="I2205" s="5" t="s">
        <v>22</v>
      </c>
      <c r="J2205" s="5" t="s">
        <v>33</v>
      </c>
      <c r="K2205" s="5" t="s">
        <v>34</v>
      </c>
      <c r="L2205" s="5" t="s">
        <v>35</v>
      </c>
      <c r="M2205" s="7">
        <v>2</v>
      </c>
      <c r="N2205" s="8">
        <v>35.36</v>
      </c>
      <c r="O2205" s="8">
        <f>SalesDataTable[[#This Row],[Units Sold]]*SalesDataTable[[#This Row],[Unit Price]]</f>
        <v>70.72</v>
      </c>
      <c r="P2205" s="9">
        <v>0</v>
      </c>
      <c r="Q2205" s="21">
        <f>SalesDataTable[[#This Row],[Units Sold]]*SalesDataTable[[#This Row],[Unit Price]]*SalesDataTable[[#This Row],[Discount %]]</f>
        <v>0</v>
      </c>
      <c r="R2205" s="8">
        <v>13.33</v>
      </c>
      <c r="S2205" s="8">
        <f t="shared" si="136"/>
        <v>70.72</v>
      </c>
      <c r="T2205" s="8">
        <f t="shared" si="137"/>
        <v>26.66</v>
      </c>
      <c r="U2205" s="8">
        <f t="shared" si="138"/>
        <v>44.06</v>
      </c>
      <c r="V2205" s="10">
        <f t="shared" si="139"/>
        <v>0.62302036199095023</v>
      </c>
    </row>
    <row r="2206" spans="1:22" ht="15.6" x14ac:dyDescent="0.3">
      <c r="A2206" s="3">
        <v>1989</v>
      </c>
      <c r="B2206" s="4">
        <v>46322</v>
      </c>
      <c r="C2206" s="5">
        <f>YEAR(SalesDataTable[[#This Row],[Order Date]])</f>
        <v>2026</v>
      </c>
      <c r="D2206" s="6" t="str">
        <f>"Q"&amp;ROUNDUP(MONTH(SalesDataTable[[#This Row],[Order Date]])/3,0)</f>
        <v>Q4</v>
      </c>
      <c r="E2206" s="5">
        <f>MONTH(SalesDataTable[[#This Row],[Order Date]])</f>
        <v>10</v>
      </c>
      <c r="F2206" s="6" t="str">
        <f>TEXT(SalesDataTable[[#This Row],[Order Date]],"MMM")</f>
        <v>Oct</v>
      </c>
      <c r="G2206" s="5" t="s">
        <v>40</v>
      </c>
      <c r="H2206" s="5" t="s">
        <v>41</v>
      </c>
      <c r="I2206" s="5" t="s">
        <v>22</v>
      </c>
      <c r="J2206" s="5" t="s">
        <v>33</v>
      </c>
      <c r="K2206" s="5" t="s">
        <v>43</v>
      </c>
      <c r="L2206" s="5" t="s">
        <v>44</v>
      </c>
      <c r="M2206" s="7">
        <v>2</v>
      </c>
      <c r="N2206" s="8">
        <v>335.73</v>
      </c>
      <c r="O2206" s="8">
        <f>SalesDataTable[[#This Row],[Units Sold]]*SalesDataTable[[#This Row],[Unit Price]]</f>
        <v>671.46</v>
      </c>
      <c r="P2206" s="9">
        <v>0</v>
      </c>
      <c r="Q2206" s="21">
        <f>SalesDataTable[[#This Row],[Units Sold]]*SalesDataTable[[#This Row],[Unit Price]]*SalesDataTable[[#This Row],[Discount %]]</f>
        <v>0</v>
      </c>
      <c r="R2206" s="8">
        <v>199.44</v>
      </c>
      <c r="S2206" s="8">
        <f t="shared" si="136"/>
        <v>671.46</v>
      </c>
      <c r="T2206" s="8">
        <f t="shared" si="137"/>
        <v>398.88</v>
      </c>
      <c r="U2206" s="8">
        <f t="shared" si="138"/>
        <v>272.58000000000004</v>
      </c>
      <c r="V2206" s="10">
        <f t="shared" si="139"/>
        <v>0.4059512107943884</v>
      </c>
    </row>
    <row r="2207" spans="1:22" ht="15.6" x14ac:dyDescent="0.3">
      <c r="A2207" s="3">
        <v>2852</v>
      </c>
      <c r="B2207" s="4">
        <v>46322</v>
      </c>
      <c r="C2207" s="5">
        <f>YEAR(SalesDataTable[[#This Row],[Order Date]])</f>
        <v>2026</v>
      </c>
      <c r="D2207" s="6" t="str">
        <f>"Q"&amp;ROUNDUP(MONTH(SalesDataTable[[#This Row],[Order Date]])/3,0)</f>
        <v>Q4</v>
      </c>
      <c r="E2207" s="5">
        <f>MONTH(SalesDataTable[[#This Row],[Order Date]])</f>
        <v>10</v>
      </c>
      <c r="F2207" s="6" t="str">
        <f>TEXT(SalesDataTable[[#This Row],[Order Date]],"MMM")</f>
        <v>Oct</v>
      </c>
      <c r="G2207" s="5" t="s">
        <v>26</v>
      </c>
      <c r="H2207" s="5" t="s">
        <v>63</v>
      </c>
      <c r="I2207" s="5" t="s">
        <v>28</v>
      </c>
      <c r="J2207" s="5" t="s">
        <v>36</v>
      </c>
      <c r="K2207" s="5" t="s">
        <v>29</v>
      </c>
      <c r="L2207" s="5" t="s">
        <v>37</v>
      </c>
      <c r="M2207" s="7">
        <v>3</v>
      </c>
      <c r="N2207" s="8">
        <v>141.96</v>
      </c>
      <c r="O2207" s="8">
        <f>SalesDataTable[[#This Row],[Units Sold]]*SalesDataTable[[#This Row],[Unit Price]]</f>
        <v>425.88</v>
      </c>
      <c r="P2207" s="9">
        <v>0.1</v>
      </c>
      <c r="Q2207" s="21">
        <f>SalesDataTable[[#This Row],[Units Sold]]*SalesDataTable[[#This Row],[Unit Price]]*SalesDataTable[[#This Row],[Discount %]]</f>
        <v>42.588000000000001</v>
      </c>
      <c r="R2207" s="8">
        <v>77.42</v>
      </c>
      <c r="S2207" s="8">
        <f t="shared" si="136"/>
        <v>383.29200000000003</v>
      </c>
      <c r="T2207" s="8">
        <f t="shared" si="137"/>
        <v>232.26</v>
      </c>
      <c r="U2207" s="8">
        <f t="shared" si="138"/>
        <v>151.03200000000004</v>
      </c>
      <c r="V2207" s="10">
        <f t="shared" si="139"/>
        <v>0.39403900942362485</v>
      </c>
    </row>
    <row r="2208" spans="1:22" ht="15.6" x14ac:dyDescent="0.3">
      <c r="A2208" s="3">
        <v>4762</v>
      </c>
      <c r="B2208" s="4">
        <v>46322</v>
      </c>
      <c r="C2208" s="5">
        <f>YEAR(SalesDataTable[[#This Row],[Order Date]])</f>
        <v>2026</v>
      </c>
      <c r="D2208" s="6" t="str">
        <f>"Q"&amp;ROUNDUP(MONTH(SalesDataTable[[#This Row],[Order Date]])/3,0)</f>
        <v>Q4</v>
      </c>
      <c r="E2208" s="5">
        <f>MONTH(SalesDataTable[[#This Row],[Order Date]])</f>
        <v>10</v>
      </c>
      <c r="F2208" s="6" t="str">
        <f>TEXT(SalesDataTable[[#This Row],[Order Date]],"MMM")</f>
        <v>Oct</v>
      </c>
      <c r="G2208" s="5" t="s">
        <v>26</v>
      </c>
      <c r="H2208" s="5" t="s">
        <v>63</v>
      </c>
      <c r="I2208" s="5" t="s">
        <v>48</v>
      </c>
      <c r="J2208" s="5" t="s">
        <v>33</v>
      </c>
      <c r="K2208" s="5" t="s">
        <v>54</v>
      </c>
      <c r="L2208" s="5" t="s">
        <v>65</v>
      </c>
      <c r="M2208" s="7">
        <v>2</v>
      </c>
      <c r="N2208" s="8">
        <v>51.76</v>
      </c>
      <c r="O2208" s="8">
        <f>SalesDataTable[[#This Row],[Units Sold]]*SalesDataTable[[#This Row],[Unit Price]]</f>
        <v>103.52</v>
      </c>
      <c r="P2208" s="9">
        <v>0</v>
      </c>
      <c r="Q2208" s="21">
        <f>SalesDataTable[[#This Row],[Units Sold]]*SalesDataTable[[#This Row],[Unit Price]]*SalesDataTable[[#This Row],[Discount %]]</f>
        <v>0</v>
      </c>
      <c r="R2208" s="8">
        <v>21.64</v>
      </c>
      <c r="S2208" s="8">
        <f t="shared" si="136"/>
        <v>103.52</v>
      </c>
      <c r="T2208" s="8">
        <f t="shared" si="137"/>
        <v>43.28</v>
      </c>
      <c r="U2208" s="8">
        <f t="shared" si="138"/>
        <v>60.239999999999995</v>
      </c>
      <c r="V2208" s="10">
        <f t="shared" si="139"/>
        <v>0.58191653786707875</v>
      </c>
    </row>
    <row r="2209" spans="1:22" ht="15.6" x14ac:dyDescent="0.3">
      <c r="A2209" s="3">
        <v>4997</v>
      </c>
      <c r="B2209" s="4">
        <v>46322</v>
      </c>
      <c r="C2209" s="5">
        <f>YEAR(SalesDataTable[[#This Row],[Order Date]])</f>
        <v>2026</v>
      </c>
      <c r="D2209" s="6" t="str">
        <f>"Q"&amp;ROUNDUP(MONTH(SalesDataTable[[#This Row],[Order Date]])/3,0)</f>
        <v>Q4</v>
      </c>
      <c r="E2209" s="5">
        <f>MONTH(SalesDataTable[[#This Row],[Order Date]])</f>
        <v>10</v>
      </c>
      <c r="F2209" s="6" t="str">
        <f>TEXT(SalesDataTable[[#This Row],[Order Date]],"MMM")</f>
        <v>Oct</v>
      </c>
      <c r="G2209" s="5" t="s">
        <v>40</v>
      </c>
      <c r="H2209" s="5" t="s">
        <v>51</v>
      </c>
      <c r="I2209" s="5" t="s">
        <v>22</v>
      </c>
      <c r="J2209" s="5" t="s">
        <v>23</v>
      </c>
      <c r="K2209" s="5" t="s">
        <v>43</v>
      </c>
      <c r="L2209" s="5" t="s">
        <v>49</v>
      </c>
      <c r="M2209" s="7">
        <v>3</v>
      </c>
      <c r="N2209" s="8">
        <v>194.09</v>
      </c>
      <c r="O2209" s="8">
        <f>SalesDataTable[[#This Row],[Units Sold]]*SalesDataTable[[#This Row],[Unit Price]]</f>
        <v>582.27</v>
      </c>
      <c r="P2209" s="9">
        <v>0.1</v>
      </c>
      <c r="Q2209" s="21">
        <f>SalesDataTable[[#This Row],[Units Sold]]*SalesDataTable[[#This Row],[Unit Price]]*SalesDataTable[[#This Row],[Discount %]]</f>
        <v>58.227000000000004</v>
      </c>
      <c r="R2209" s="8">
        <v>105.84</v>
      </c>
      <c r="S2209" s="8">
        <f t="shared" si="136"/>
        <v>524.04300000000001</v>
      </c>
      <c r="T2209" s="8">
        <f t="shared" si="137"/>
        <v>317.52</v>
      </c>
      <c r="U2209" s="8">
        <f t="shared" si="138"/>
        <v>206.52300000000002</v>
      </c>
      <c r="V2209" s="10">
        <f t="shared" si="139"/>
        <v>0.39409552269565667</v>
      </c>
    </row>
    <row r="2210" spans="1:22" ht="15.6" x14ac:dyDescent="0.3">
      <c r="A2210" s="3">
        <v>1238</v>
      </c>
      <c r="B2210" s="4">
        <v>46323</v>
      </c>
      <c r="C2210" s="5">
        <f>YEAR(SalesDataTable[[#This Row],[Order Date]])</f>
        <v>2026</v>
      </c>
      <c r="D2210" s="6" t="str">
        <f>"Q"&amp;ROUNDUP(MONTH(SalesDataTable[[#This Row],[Order Date]])/3,0)</f>
        <v>Q4</v>
      </c>
      <c r="E2210" s="5">
        <f>MONTH(SalesDataTable[[#This Row],[Order Date]])</f>
        <v>10</v>
      </c>
      <c r="F2210" s="6" t="str">
        <f>TEXT(SalesDataTable[[#This Row],[Order Date]],"MMM")</f>
        <v>Oct</v>
      </c>
      <c r="G2210" s="5" t="s">
        <v>26</v>
      </c>
      <c r="H2210" s="5" t="s">
        <v>63</v>
      </c>
      <c r="I2210" s="5" t="s">
        <v>22</v>
      </c>
      <c r="J2210" s="5" t="s">
        <v>23</v>
      </c>
      <c r="K2210" s="5" t="s">
        <v>43</v>
      </c>
      <c r="L2210" s="5" t="s">
        <v>71</v>
      </c>
      <c r="M2210" s="7">
        <v>1</v>
      </c>
      <c r="N2210" s="8">
        <v>125.39</v>
      </c>
      <c r="O2210" s="8">
        <f>SalesDataTable[[#This Row],[Units Sold]]*SalesDataTable[[#This Row],[Unit Price]]</f>
        <v>125.39</v>
      </c>
      <c r="P2210" s="9">
        <v>0.05</v>
      </c>
      <c r="Q2210" s="21">
        <f>SalesDataTable[[#This Row],[Units Sold]]*SalesDataTable[[#This Row],[Unit Price]]*SalesDataTable[[#This Row],[Discount %]]</f>
        <v>6.2695000000000007</v>
      </c>
      <c r="R2210" s="8">
        <v>61.19</v>
      </c>
      <c r="S2210" s="8">
        <f t="shared" si="136"/>
        <v>119.12049999999999</v>
      </c>
      <c r="T2210" s="8">
        <f t="shared" si="137"/>
        <v>61.19</v>
      </c>
      <c r="U2210" s="8">
        <f t="shared" si="138"/>
        <v>57.930499999999995</v>
      </c>
      <c r="V2210" s="10">
        <f t="shared" si="139"/>
        <v>0.48631847582909743</v>
      </c>
    </row>
    <row r="2211" spans="1:22" ht="15.6" x14ac:dyDescent="0.3">
      <c r="A2211" s="3">
        <v>2622</v>
      </c>
      <c r="B2211" s="4">
        <v>46323</v>
      </c>
      <c r="C2211" s="5">
        <f>YEAR(SalesDataTable[[#This Row],[Order Date]])</f>
        <v>2026</v>
      </c>
      <c r="D2211" s="6" t="str">
        <f>"Q"&amp;ROUNDUP(MONTH(SalesDataTable[[#This Row],[Order Date]])/3,0)</f>
        <v>Q4</v>
      </c>
      <c r="E2211" s="5">
        <f>MONTH(SalesDataTable[[#This Row],[Order Date]])</f>
        <v>10</v>
      </c>
      <c r="F2211" s="6" t="str">
        <f>TEXT(SalesDataTable[[#This Row],[Order Date]],"MMM")</f>
        <v>Oct</v>
      </c>
      <c r="G2211" s="5" t="s">
        <v>20</v>
      </c>
      <c r="H2211" s="5" t="s">
        <v>70</v>
      </c>
      <c r="I2211" s="5" t="s">
        <v>48</v>
      </c>
      <c r="J2211" s="5" t="s">
        <v>33</v>
      </c>
      <c r="K2211" s="5" t="s">
        <v>43</v>
      </c>
      <c r="L2211" s="5" t="s">
        <v>60</v>
      </c>
      <c r="M2211" s="7">
        <v>3</v>
      </c>
      <c r="N2211" s="8">
        <v>83.73</v>
      </c>
      <c r="O2211" s="8">
        <f>SalesDataTable[[#This Row],[Units Sold]]*SalesDataTable[[#This Row],[Unit Price]]</f>
        <v>251.19</v>
      </c>
      <c r="P2211" s="9">
        <v>0.15</v>
      </c>
      <c r="Q2211" s="21">
        <f>SalesDataTable[[#This Row],[Units Sold]]*SalesDataTable[[#This Row],[Unit Price]]*SalesDataTable[[#This Row],[Discount %]]</f>
        <v>37.6785</v>
      </c>
      <c r="R2211" s="8">
        <v>39.43</v>
      </c>
      <c r="S2211" s="8">
        <f t="shared" si="136"/>
        <v>213.51149999999998</v>
      </c>
      <c r="T2211" s="8">
        <f t="shared" si="137"/>
        <v>118.28999999999999</v>
      </c>
      <c r="U2211" s="8">
        <f t="shared" si="138"/>
        <v>95.221499999999992</v>
      </c>
      <c r="V2211" s="10">
        <f t="shared" si="139"/>
        <v>0.44597831966896395</v>
      </c>
    </row>
    <row r="2212" spans="1:22" ht="15.6" x14ac:dyDescent="0.3">
      <c r="A2212" s="3">
        <v>3106</v>
      </c>
      <c r="B2212" s="4">
        <v>46323</v>
      </c>
      <c r="C2212" s="5">
        <f>YEAR(SalesDataTable[[#This Row],[Order Date]])</f>
        <v>2026</v>
      </c>
      <c r="D2212" s="6" t="str">
        <f>"Q"&amp;ROUNDUP(MONTH(SalesDataTable[[#This Row],[Order Date]])/3,0)</f>
        <v>Q4</v>
      </c>
      <c r="E2212" s="5">
        <f>MONTH(SalesDataTable[[#This Row],[Order Date]])</f>
        <v>10</v>
      </c>
      <c r="F2212" s="6" t="str">
        <f>TEXT(SalesDataTable[[#This Row],[Order Date]],"MMM")</f>
        <v>Oct</v>
      </c>
      <c r="G2212" s="5" t="s">
        <v>40</v>
      </c>
      <c r="H2212" s="5" t="s">
        <v>53</v>
      </c>
      <c r="I2212" s="5" t="s">
        <v>48</v>
      </c>
      <c r="J2212" s="5" t="s">
        <v>36</v>
      </c>
      <c r="K2212" s="5" t="s">
        <v>54</v>
      </c>
      <c r="L2212" s="5" t="s">
        <v>62</v>
      </c>
      <c r="M2212" s="7">
        <v>3</v>
      </c>
      <c r="N2212" s="8">
        <v>36.99</v>
      </c>
      <c r="O2212" s="8">
        <f>SalesDataTable[[#This Row],[Units Sold]]*SalesDataTable[[#This Row],[Unit Price]]</f>
        <v>110.97</v>
      </c>
      <c r="P2212" s="9">
        <v>0.05</v>
      </c>
      <c r="Q2212" s="21">
        <f>SalesDataTable[[#This Row],[Units Sold]]*SalesDataTable[[#This Row],[Unit Price]]*SalesDataTable[[#This Row],[Discount %]]</f>
        <v>5.5485000000000007</v>
      </c>
      <c r="R2212" s="8">
        <v>14.14</v>
      </c>
      <c r="S2212" s="8">
        <f t="shared" si="136"/>
        <v>105.42149999999999</v>
      </c>
      <c r="T2212" s="8">
        <f t="shared" si="137"/>
        <v>42.42</v>
      </c>
      <c r="U2212" s="8">
        <f t="shared" si="138"/>
        <v>63.001499999999993</v>
      </c>
      <c r="V2212" s="10">
        <f t="shared" si="139"/>
        <v>0.59761528720422297</v>
      </c>
    </row>
    <row r="2213" spans="1:22" ht="15.6" x14ac:dyDescent="0.3">
      <c r="A2213" s="3">
        <v>3274</v>
      </c>
      <c r="B2213" s="4">
        <v>46323</v>
      </c>
      <c r="C2213" s="5">
        <f>YEAR(SalesDataTable[[#This Row],[Order Date]])</f>
        <v>2026</v>
      </c>
      <c r="D2213" s="6" t="str">
        <f>"Q"&amp;ROUNDUP(MONTH(SalesDataTable[[#This Row],[Order Date]])/3,0)</f>
        <v>Q4</v>
      </c>
      <c r="E2213" s="5">
        <f>MONTH(SalesDataTable[[#This Row],[Order Date]])</f>
        <v>10</v>
      </c>
      <c r="F2213" s="6" t="str">
        <f>TEXT(SalesDataTable[[#This Row],[Order Date]],"MMM")</f>
        <v>Oct</v>
      </c>
      <c r="G2213" s="5" t="s">
        <v>40</v>
      </c>
      <c r="H2213" s="5" t="s">
        <v>51</v>
      </c>
      <c r="I2213" s="5" t="s">
        <v>48</v>
      </c>
      <c r="J2213" s="5" t="s">
        <v>33</v>
      </c>
      <c r="K2213" s="5" t="s">
        <v>54</v>
      </c>
      <c r="L2213" s="5" t="s">
        <v>55</v>
      </c>
      <c r="M2213" s="7">
        <v>1</v>
      </c>
      <c r="N2213" s="8">
        <v>39.42</v>
      </c>
      <c r="O2213" s="8">
        <f>SalesDataTable[[#This Row],[Units Sold]]*SalesDataTable[[#This Row],[Unit Price]]</f>
        <v>39.42</v>
      </c>
      <c r="P2213" s="9">
        <v>0</v>
      </c>
      <c r="Q2213" s="21">
        <f>SalesDataTable[[#This Row],[Units Sold]]*SalesDataTable[[#This Row],[Unit Price]]*SalesDataTable[[#This Row],[Discount %]]</f>
        <v>0</v>
      </c>
      <c r="R2213" s="8">
        <v>14.58</v>
      </c>
      <c r="S2213" s="8">
        <f t="shared" si="136"/>
        <v>39.42</v>
      </c>
      <c r="T2213" s="8">
        <f t="shared" si="137"/>
        <v>14.58</v>
      </c>
      <c r="U2213" s="8">
        <f t="shared" si="138"/>
        <v>24.840000000000003</v>
      </c>
      <c r="V2213" s="10">
        <f t="shared" si="139"/>
        <v>0.63013698630136994</v>
      </c>
    </row>
    <row r="2214" spans="1:22" ht="15.6" x14ac:dyDescent="0.3">
      <c r="A2214" s="3">
        <v>3542</v>
      </c>
      <c r="B2214" s="4">
        <v>46323</v>
      </c>
      <c r="C2214" s="5">
        <f>YEAR(SalesDataTable[[#This Row],[Order Date]])</f>
        <v>2026</v>
      </c>
      <c r="D2214" s="6" t="str">
        <f>"Q"&amp;ROUNDUP(MONTH(SalesDataTable[[#This Row],[Order Date]])/3,0)</f>
        <v>Q4</v>
      </c>
      <c r="E2214" s="5">
        <f>MONTH(SalesDataTable[[#This Row],[Order Date]])</f>
        <v>10</v>
      </c>
      <c r="F2214" s="6" t="str">
        <f>TEXT(SalesDataTable[[#This Row],[Order Date]],"MMM")</f>
        <v>Oct</v>
      </c>
      <c r="G2214" s="5" t="s">
        <v>40</v>
      </c>
      <c r="H2214" s="5" t="s">
        <v>41</v>
      </c>
      <c r="I2214" s="5" t="s">
        <v>22</v>
      </c>
      <c r="J2214" s="5" t="s">
        <v>33</v>
      </c>
      <c r="K2214" s="5" t="s">
        <v>24</v>
      </c>
      <c r="L2214" s="5" t="s">
        <v>42</v>
      </c>
      <c r="M2214" s="7">
        <v>2</v>
      </c>
      <c r="N2214" s="8">
        <v>50.66</v>
      </c>
      <c r="O2214" s="8">
        <f>SalesDataTable[[#This Row],[Units Sold]]*SalesDataTable[[#This Row],[Unit Price]]</f>
        <v>101.32</v>
      </c>
      <c r="P2214" s="9">
        <v>0</v>
      </c>
      <c r="Q2214" s="21">
        <f>SalesDataTable[[#This Row],[Units Sold]]*SalesDataTable[[#This Row],[Unit Price]]*SalesDataTable[[#This Row],[Discount %]]</f>
        <v>0</v>
      </c>
      <c r="R2214" s="8">
        <v>22.02</v>
      </c>
      <c r="S2214" s="8">
        <f t="shared" si="136"/>
        <v>101.32</v>
      </c>
      <c r="T2214" s="8">
        <f t="shared" si="137"/>
        <v>44.04</v>
      </c>
      <c r="U2214" s="8">
        <f t="shared" si="138"/>
        <v>57.279999999999994</v>
      </c>
      <c r="V2214" s="10">
        <f t="shared" si="139"/>
        <v>0.56533754441373862</v>
      </c>
    </row>
    <row r="2215" spans="1:22" ht="15.6" x14ac:dyDescent="0.3">
      <c r="A2215" s="3">
        <v>3704</v>
      </c>
      <c r="B2215" s="4">
        <v>46323</v>
      </c>
      <c r="C2215" s="5">
        <f>YEAR(SalesDataTable[[#This Row],[Order Date]])</f>
        <v>2026</v>
      </c>
      <c r="D2215" s="6" t="str">
        <f>"Q"&amp;ROUNDUP(MONTH(SalesDataTable[[#This Row],[Order Date]])/3,0)</f>
        <v>Q4</v>
      </c>
      <c r="E2215" s="5">
        <f>MONTH(SalesDataTable[[#This Row],[Order Date]])</f>
        <v>10</v>
      </c>
      <c r="F2215" s="6" t="str">
        <f>TEXT(SalesDataTable[[#This Row],[Order Date]],"MMM")</f>
        <v>Oct</v>
      </c>
      <c r="G2215" s="5" t="s">
        <v>26</v>
      </c>
      <c r="H2215" s="5" t="s">
        <v>63</v>
      </c>
      <c r="I2215" s="5" t="s">
        <v>22</v>
      </c>
      <c r="J2215" s="5" t="s">
        <v>23</v>
      </c>
      <c r="K2215" s="5" t="s">
        <v>29</v>
      </c>
      <c r="L2215" s="5" t="s">
        <v>66</v>
      </c>
      <c r="M2215" s="7">
        <v>4</v>
      </c>
      <c r="N2215" s="8">
        <v>71.959999999999994</v>
      </c>
      <c r="O2215" s="8">
        <f>SalesDataTable[[#This Row],[Units Sold]]*SalesDataTable[[#This Row],[Unit Price]]</f>
        <v>287.83999999999997</v>
      </c>
      <c r="P2215" s="9">
        <v>0.1</v>
      </c>
      <c r="Q2215" s="21">
        <f>SalesDataTable[[#This Row],[Units Sold]]*SalesDataTable[[#This Row],[Unit Price]]*SalesDataTable[[#This Row],[Discount %]]</f>
        <v>28.783999999999999</v>
      </c>
      <c r="R2215" s="8">
        <v>31.51</v>
      </c>
      <c r="S2215" s="8">
        <f t="shared" si="136"/>
        <v>259.05599999999998</v>
      </c>
      <c r="T2215" s="8">
        <f t="shared" si="137"/>
        <v>126.04</v>
      </c>
      <c r="U2215" s="8">
        <f t="shared" si="138"/>
        <v>133.01599999999996</v>
      </c>
      <c r="V2215" s="10">
        <f t="shared" si="139"/>
        <v>0.51346427027360864</v>
      </c>
    </row>
    <row r="2216" spans="1:22" ht="15.6" x14ac:dyDescent="0.3">
      <c r="A2216" s="3">
        <v>4699</v>
      </c>
      <c r="B2216" s="4">
        <v>46323</v>
      </c>
      <c r="C2216" s="5">
        <f>YEAR(SalesDataTable[[#This Row],[Order Date]])</f>
        <v>2026</v>
      </c>
      <c r="D2216" s="6" t="str">
        <f>"Q"&amp;ROUNDUP(MONTH(SalesDataTable[[#This Row],[Order Date]])/3,0)</f>
        <v>Q4</v>
      </c>
      <c r="E2216" s="5">
        <f>MONTH(SalesDataTable[[#This Row],[Order Date]])</f>
        <v>10</v>
      </c>
      <c r="F2216" s="6" t="str">
        <f>TEXT(SalesDataTable[[#This Row],[Order Date]],"MMM")</f>
        <v>Oct</v>
      </c>
      <c r="G2216" s="5" t="s">
        <v>31</v>
      </c>
      <c r="H2216" s="5" t="s">
        <v>45</v>
      </c>
      <c r="I2216" s="5" t="s">
        <v>39</v>
      </c>
      <c r="J2216" s="5" t="s">
        <v>23</v>
      </c>
      <c r="K2216" s="5" t="s">
        <v>24</v>
      </c>
      <c r="L2216" s="5" t="s">
        <v>42</v>
      </c>
      <c r="M2216" s="7">
        <v>1</v>
      </c>
      <c r="N2216" s="8">
        <v>49.72</v>
      </c>
      <c r="O2216" s="8">
        <f>SalesDataTable[[#This Row],[Units Sold]]*SalesDataTable[[#This Row],[Unit Price]]</f>
        <v>49.72</v>
      </c>
      <c r="P2216" s="9">
        <v>0.05</v>
      </c>
      <c r="Q2216" s="21">
        <f>SalesDataTable[[#This Row],[Units Sold]]*SalesDataTable[[#This Row],[Unit Price]]*SalesDataTable[[#This Row],[Discount %]]</f>
        <v>2.4860000000000002</v>
      </c>
      <c r="R2216" s="8">
        <v>22.5</v>
      </c>
      <c r="S2216" s="8">
        <f t="shared" si="136"/>
        <v>47.233999999999995</v>
      </c>
      <c r="T2216" s="8">
        <f t="shared" si="137"/>
        <v>22.5</v>
      </c>
      <c r="U2216" s="8">
        <f t="shared" si="138"/>
        <v>24.733999999999995</v>
      </c>
      <c r="V2216" s="10">
        <f t="shared" si="139"/>
        <v>0.52364821950290041</v>
      </c>
    </row>
    <row r="2217" spans="1:22" ht="15.6" x14ac:dyDescent="0.3">
      <c r="A2217" s="3">
        <v>1226</v>
      </c>
      <c r="B2217" s="4">
        <v>46324</v>
      </c>
      <c r="C2217" s="5">
        <f>YEAR(SalesDataTable[[#This Row],[Order Date]])</f>
        <v>2026</v>
      </c>
      <c r="D2217" s="6" t="str">
        <f>"Q"&amp;ROUNDUP(MONTH(SalesDataTable[[#This Row],[Order Date]])/3,0)</f>
        <v>Q4</v>
      </c>
      <c r="E2217" s="5">
        <f>MONTH(SalesDataTable[[#This Row],[Order Date]])</f>
        <v>10</v>
      </c>
      <c r="F2217" s="6" t="str">
        <f>TEXT(SalesDataTable[[#This Row],[Order Date]],"MMM")</f>
        <v>Oct</v>
      </c>
      <c r="G2217" s="5" t="s">
        <v>20</v>
      </c>
      <c r="H2217" s="5" t="s">
        <v>21</v>
      </c>
      <c r="I2217" s="5" t="s">
        <v>48</v>
      </c>
      <c r="J2217" s="5" t="s">
        <v>23</v>
      </c>
      <c r="K2217" s="5" t="s">
        <v>34</v>
      </c>
      <c r="L2217" s="5" t="s">
        <v>35</v>
      </c>
      <c r="M2217" s="7">
        <v>1</v>
      </c>
      <c r="N2217" s="8">
        <v>36.58</v>
      </c>
      <c r="O2217" s="8">
        <f>SalesDataTable[[#This Row],[Units Sold]]*SalesDataTable[[#This Row],[Unit Price]]</f>
        <v>36.58</v>
      </c>
      <c r="P2217" s="9">
        <v>0</v>
      </c>
      <c r="Q2217" s="21">
        <f>SalesDataTable[[#This Row],[Units Sold]]*SalesDataTable[[#This Row],[Unit Price]]*SalesDataTable[[#This Row],[Discount %]]</f>
        <v>0</v>
      </c>
      <c r="R2217" s="8">
        <v>13.5</v>
      </c>
      <c r="S2217" s="8">
        <f t="shared" si="136"/>
        <v>36.58</v>
      </c>
      <c r="T2217" s="8">
        <f t="shared" si="137"/>
        <v>13.5</v>
      </c>
      <c r="U2217" s="8">
        <f t="shared" si="138"/>
        <v>23.08</v>
      </c>
      <c r="V2217" s="10">
        <f t="shared" si="139"/>
        <v>0.63094587206123565</v>
      </c>
    </row>
    <row r="2218" spans="1:22" ht="15.6" x14ac:dyDescent="0.3">
      <c r="A2218" s="3">
        <v>1245</v>
      </c>
      <c r="B2218" s="4">
        <v>46324</v>
      </c>
      <c r="C2218" s="5">
        <f>YEAR(SalesDataTable[[#This Row],[Order Date]])</f>
        <v>2026</v>
      </c>
      <c r="D2218" s="6" t="str">
        <f>"Q"&amp;ROUNDUP(MONTH(SalesDataTable[[#This Row],[Order Date]])/3,0)</f>
        <v>Q4</v>
      </c>
      <c r="E2218" s="5">
        <f>MONTH(SalesDataTable[[#This Row],[Order Date]])</f>
        <v>10</v>
      </c>
      <c r="F2218" s="6" t="str">
        <f>TEXT(SalesDataTable[[#This Row],[Order Date]],"MMM")</f>
        <v>Oct</v>
      </c>
      <c r="G2218" s="5" t="s">
        <v>26</v>
      </c>
      <c r="H2218" s="5" t="s">
        <v>47</v>
      </c>
      <c r="I2218" s="5" t="s">
        <v>48</v>
      </c>
      <c r="J2218" s="5" t="s">
        <v>23</v>
      </c>
      <c r="K2218" s="5" t="s">
        <v>54</v>
      </c>
      <c r="L2218" s="5" t="s">
        <v>55</v>
      </c>
      <c r="M2218" s="7">
        <v>2</v>
      </c>
      <c r="N2218" s="8">
        <v>41.06</v>
      </c>
      <c r="O2218" s="8">
        <f>SalesDataTable[[#This Row],[Units Sold]]*SalesDataTable[[#This Row],[Unit Price]]</f>
        <v>82.12</v>
      </c>
      <c r="P2218" s="9">
        <v>0.05</v>
      </c>
      <c r="Q2218" s="21">
        <f>SalesDataTable[[#This Row],[Units Sold]]*SalesDataTable[[#This Row],[Unit Price]]*SalesDataTable[[#This Row],[Discount %]]</f>
        <v>4.1060000000000008</v>
      </c>
      <c r="R2218" s="8">
        <v>15.07</v>
      </c>
      <c r="S2218" s="8">
        <f t="shared" si="136"/>
        <v>78.013999999999996</v>
      </c>
      <c r="T2218" s="8">
        <f t="shared" si="137"/>
        <v>30.14</v>
      </c>
      <c r="U2218" s="8">
        <f t="shared" si="138"/>
        <v>47.873999999999995</v>
      </c>
      <c r="V2218" s="10">
        <f t="shared" si="139"/>
        <v>0.6136590868305688</v>
      </c>
    </row>
    <row r="2219" spans="1:22" ht="15.6" x14ac:dyDescent="0.3">
      <c r="A2219" s="3">
        <v>1477</v>
      </c>
      <c r="B2219" s="4">
        <v>46324</v>
      </c>
      <c r="C2219" s="5">
        <f>YEAR(SalesDataTable[[#This Row],[Order Date]])</f>
        <v>2026</v>
      </c>
      <c r="D2219" s="6" t="str">
        <f>"Q"&amp;ROUNDUP(MONTH(SalesDataTable[[#This Row],[Order Date]])/3,0)</f>
        <v>Q4</v>
      </c>
      <c r="E2219" s="5">
        <f>MONTH(SalesDataTable[[#This Row],[Order Date]])</f>
        <v>10</v>
      </c>
      <c r="F2219" s="6" t="str">
        <f>TEXT(SalesDataTable[[#This Row],[Order Date]],"MMM")</f>
        <v>Oct</v>
      </c>
      <c r="G2219" s="5" t="s">
        <v>26</v>
      </c>
      <c r="H2219" s="5" t="s">
        <v>69</v>
      </c>
      <c r="I2219" s="5" t="s">
        <v>48</v>
      </c>
      <c r="J2219" s="5" t="s">
        <v>23</v>
      </c>
      <c r="K2219" s="5" t="s">
        <v>43</v>
      </c>
      <c r="L2219" s="5" t="s">
        <v>71</v>
      </c>
      <c r="M2219" s="7">
        <v>1</v>
      </c>
      <c r="N2219" s="8">
        <v>121.78</v>
      </c>
      <c r="O2219" s="8">
        <f>SalesDataTable[[#This Row],[Units Sold]]*SalesDataTable[[#This Row],[Unit Price]]</f>
        <v>121.78</v>
      </c>
      <c r="P2219" s="9">
        <v>0.15</v>
      </c>
      <c r="Q2219" s="21">
        <f>SalesDataTable[[#This Row],[Units Sold]]*SalesDataTable[[#This Row],[Unit Price]]*SalesDataTable[[#This Row],[Discount %]]</f>
        <v>18.266999999999999</v>
      </c>
      <c r="R2219" s="8">
        <v>61.55</v>
      </c>
      <c r="S2219" s="8">
        <f t="shared" si="136"/>
        <v>103.51300000000001</v>
      </c>
      <c r="T2219" s="8">
        <f t="shared" si="137"/>
        <v>61.55</v>
      </c>
      <c r="U2219" s="8">
        <f t="shared" si="138"/>
        <v>41.963000000000008</v>
      </c>
      <c r="V2219" s="10">
        <f t="shared" si="139"/>
        <v>0.40538869513974096</v>
      </c>
    </row>
    <row r="2220" spans="1:22" ht="15.6" x14ac:dyDescent="0.3">
      <c r="A2220" s="3">
        <v>1575</v>
      </c>
      <c r="B2220" s="4">
        <v>46324</v>
      </c>
      <c r="C2220" s="5">
        <f>YEAR(SalesDataTable[[#This Row],[Order Date]])</f>
        <v>2026</v>
      </c>
      <c r="D2220" s="6" t="str">
        <f>"Q"&amp;ROUNDUP(MONTH(SalesDataTable[[#This Row],[Order Date]])/3,0)</f>
        <v>Q4</v>
      </c>
      <c r="E2220" s="5">
        <f>MONTH(SalesDataTable[[#This Row],[Order Date]])</f>
        <v>10</v>
      </c>
      <c r="F2220" s="6" t="str">
        <f>TEXT(SalesDataTable[[#This Row],[Order Date]],"MMM")</f>
        <v>Oct</v>
      </c>
      <c r="G2220" s="5" t="s">
        <v>40</v>
      </c>
      <c r="H2220" s="5" t="s">
        <v>51</v>
      </c>
      <c r="I2220" s="5" t="s">
        <v>28</v>
      </c>
      <c r="J2220" s="5" t="s">
        <v>23</v>
      </c>
      <c r="K2220" s="5" t="s">
        <v>34</v>
      </c>
      <c r="L2220" s="5" t="s">
        <v>64</v>
      </c>
      <c r="M2220" s="7">
        <v>5</v>
      </c>
      <c r="N2220" s="8">
        <v>130.68</v>
      </c>
      <c r="O2220" s="8">
        <f>SalesDataTable[[#This Row],[Units Sold]]*SalesDataTable[[#This Row],[Unit Price]]</f>
        <v>653.40000000000009</v>
      </c>
      <c r="P2220" s="9">
        <v>0.2</v>
      </c>
      <c r="Q2220" s="21">
        <f>SalesDataTable[[#This Row],[Units Sold]]*SalesDataTable[[#This Row],[Unit Price]]*SalesDataTable[[#This Row],[Discount %]]</f>
        <v>130.68000000000004</v>
      </c>
      <c r="R2220" s="8">
        <v>67.209999999999994</v>
      </c>
      <c r="S2220" s="8">
        <f t="shared" si="136"/>
        <v>522.72000000000014</v>
      </c>
      <c r="T2220" s="8">
        <f t="shared" si="137"/>
        <v>336.04999999999995</v>
      </c>
      <c r="U2220" s="8">
        <f t="shared" si="138"/>
        <v>186.67000000000019</v>
      </c>
      <c r="V2220" s="10">
        <f t="shared" si="139"/>
        <v>0.35711279461279488</v>
      </c>
    </row>
    <row r="2221" spans="1:22" ht="15.6" x14ac:dyDescent="0.3">
      <c r="A2221" s="3">
        <v>2830</v>
      </c>
      <c r="B2221" s="4">
        <v>46324</v>
      </c>
      <c r="C2221" s="5">
        <f>YEAR(SalesDataTable[[#This Row],[Order Date]])</f>
        <v>2026</v>
      </c>
      <c r="D2221" s="6" t="str">
        <f>"Q"&amp;ROUNDUP(MONTH(SalesDataTable[[#This Row],[Order Date]])/3,0)</f>
        <v>Q4</v>
      </c>
      <c r="E2221" s="5">
        <f>MONTH(SalesDataTable[[#This Row],[Order Date]])</f>
        <v>10</v>
      </c>
      <c r="F2221" s="6" t="str">
        <f>TEXT(SalesDataTable[[#This Row],[Order Date]],"MMM")</f>
        <v>Oct</v>
      </c>
      <c r="G2221" s="5" t="s">
        <v>31</v>
      </c>
      <c r="H2221" s="5" t="s">
        <v>32</v>
      </c>
      <c r="I2221" s="5" t="s">
        <v>22</v>
      </c>
      <c r="J2221" s="5" t="s">
        <v>33</v>
      </c>
      <c r="K2221" s="5" t="s">
        <v>34</v>
      </c>
      <c r="L2221" s="5" t="s">
        <v>68</v>
      </c>
      <c r="M2221" s="7">
        <v>1</v>
      </c>
      <c r="N2221" s="8">
        <v>161.94999999999999</v>
      </c>
      <c r="O2221" s="8">
        <f>SalesDataTable[[#This Row],[Units Sold]]*SalesDataTable[[#This Row],[Unit Price]]</f>
        <v>161.94999999999999</v>
      </c>
      <c r="P2221" s="9">
        <v>0</v>
      </c>
      <c r="Q2221" s="21">
        <f>SalesDataTable[[#This Row],[Units Sold]]*SalesDataTable[[#This Row],[Unit Price]]*SalesDataTable[[#This Row],[Discount %]]</f>
        <v>0</v>
      </c>
      <c r="R2221" s="8">
        <v>86.61</v>
      </c>
      <c r="S2221" s="8">
        <f t="shared" si="136"/>
        <v>161.94999999999999</v>
      </c>
      <c r="T2221" s="8">
        <f t="shared" si="137"/>
        <v>86.61</v>
      </c>
      <c r="U2221" s="8">
        <f t="shared" si="138"/>
        <v>75.339999999999989</v>
      </c>
      <c r="V2221" s="10">
        <f t="shared" si="139"/>
        <v>0.46520531028095086</v>
      </c>
    </row>
    <row r="2222" spans="1:22" ht="15.6" x14ac:dyDescent="0.3">
      <c r="A2222" s="3">
        <v>2884</v>
      </c>
      <c r="B2222" s="4">
        <v>46324</v>
      </c>
      <c r="C2222" s="5">
        <f>YEAR(SalesDataTable[[#This Row],[Order Date]])</f>
        <v>2026</v>
      </c>
      <c r="D2222" s="6" t="str">
        <f>"Q"&amp;ROUNDUP(MONTH(SalesDataTable[[#This Row],[Order Date]])/3,0)</f>
        <v>Q4</v>
      </c>
      <c r="E2222" s="5">
        <f>MONTH(SalesDataTable[[#This Row],[Order Date]])</f>
        <v>10</v>
      </c>
      <c r="F2222" s="6" t="str">
        <f>TEXT(SalesDataTable[[#This Row],[Order Date]],"MMM")</f>
        <v>Oct</v>
      </c>
      <c r="G2222" s="5" t="s">
        <v>20</v>
      </c>
      <c r="H2222" s="5" t="s">
        <v>70</v>
      </c>
      <c r="I2222" s="5" t="s">
        <v>39</v>
      </c>
      <c r="J2222" s="5" t="s">
        <v>23</v>
      </c>
      <c r="K2222" s="5" t="s">
        <v>24</v>
      </c>
      <c r="L2222" s="5" t="s">
        <v>25</v>
      </c>
      <c r="M2222" s="7">
        <v>2</v>
      </c>
      <c r="N2222" s="8">
        <v>83.6</v>
      </c>
      <c r="O2222" s="8">
        <f>SalesDataTable[[#This Row],[Units Sold]]*SalesDataTable[[#This Row],[Unit Price]]</f>
        <v>167.2</v>
      </c>
      <c r="P2222" s="9">
        <v>0</v>
      </c>
      <c r="Q2222" s="21">
        <f>SalesDataTable[[#This Row],[Units Sold]]*SalesDataTable[[#This Row],[Unit Price]]*SalesDataTable[[#This Row],[Discount %]]</f>
        <v>0</v>
      </c>
      <c r="R2222" s="8">
        <v>43.01</v>
      </c>
      <c r="S2222" s="8">
        <f t="shared" si="136"/>
        <v>167.2</v>
      </c>
      <c r="T2222" s="8">
        <f t="shared" si="137"/>
        <v>86.02</v>
      </c>
      <c r="U2222" s="8">
        <f t="shared" si="138"/>
        <v>81.179999999999993</v>
      </c>
      <c r="V2222" s="10">
        <f t="shared" si="139"/>
        <v>0.48552631578947369</v>
      </c>
    </row>
    <row r="2223" spans="1:22" ht="15.6" x14ac:dyDescent="0.3">
      <c r="A2223" s="3">
        <v>3093</v>
      </c>
      <c r="B2223" s="4">
        <v>46324</v>
      </c>
      <c r="C2223" s="5">
        <f>YEAR(SalesDataTable[[#This Row],[Order Date]])</f>
        <v>2026</v>
      </c>
      <c r="D2223" s="6" t="str">
        <f>"Q"&amp;ROUNDUP(MONTH(SalesDataTable[[#This Row],[Order Date]])/3,0)</f>
        <v>Q4</v>
      </c>
      <c r="E2223" s="5">
        <f>MONTH(SalesDataTable[[#This Row],[Order Date]])</f>
        <v>10</v>
      </c>
      <c r="F2223" s="6" t="str">
        <f>TEXT(SalesDataTable[[#This Row],[Order Date]],"MMM")</f>
        <v>Oct</v>
      </c>
      <c r="G2223" s="5" t="s">
        <v>40</v>
      </c>
      <c r="H2223" s="5" t="s">
        <v>41</v>
      </c>
      <c r="I2223" s="5" t="s">
        <v>28</v>
      </c>
      <c r="J2223" s="5" t="s">
        <v>36</v>
      </c>
      <c r="K2223" s="5" t="s">
        <v>43</v>
      </c>
      <c r="L2223" s="5" t="s">
        <v>49</v>
      </c>
      <c r="M2223" s="7">
        <v>3</v>
      </c>
      <c r="N2223" s="8">
        <v>194.19</v>
      </c>
      <c r="O2223" s="8">
        <f>SalesDataTable[[#This Row],[Units Sold]]*SalesDataTable[[#This Row],[Unit Price]]</f>
        <v>582.56999999999994</v>
      </c>
      <c r="P2223" s="9">
        <v>0.15</v>
      </c>
      <c r="Q2223" s="21">
        <f>SalesDataTable[[#This Row],[Units Sold]]*SalesDataTable[[#This Row],[Unit Price]]*SalesDataTable[[#This Row],[Discount %]]</f>
        <v>87.385499999999993</v>
      </c>
      <c r="R2223" s="8">
        <v>104.22</v>
      </c>
      <c r="S2223" s="8">
        <f t="shared" si="136"/>
        <v>495.18449999999996</v>
      </c>
      <c r="T2223" s="8">
        <f t="shared" si="137"/>
        <v>312.65999999999997</v>
      </c>
      <c r="U2223" s="8">
        <f t="shared" si="138"/>
        <v>182.52449999999999</v>
      </c>
      <c r="V2223" s="10">
        <f t="shared" si="139"/>
        <v>0.36859897674503139</v>
      </c>
    </row>
    <row r="2224" spans="1:22" ht="15.6" x14ac:dyDescent="0.3">
      <c r="A2224" s="3">
        <v>3613</v>
      </c>
      <c r="B2224" s="4">
        <v>46324</v>
      </c>
      <c r="C2224" s="5">
        <f>YEAR(SalesDataTable[[#This Row],[Order Date]])</f>
        <v>2026</v>
      </c>
      <c r="D2224" s="6" t="str">
        <f>"Q"&amp;ROUNDUP(MONTH(SalesDataTable[[#This Row],[Order Date]])/3,0)</f>
        <v>Q4</v>
      </c>
      <c r="E2224" s="5">
        <f>MONTH(SalesDataTable[[#This Row],[Order Date]])</f>
        <v>10</v>
      </c>
      <c r="F2224" s="6" t="str">
        <f>TEXT(SalesDataTable[[#This Row],[Order Date]],"MMM")</f>
        <v>Oct</v>
      </c>
      <c r="G2224" s="5" t="s">
        <v>26</v>
      </c>
      <c r="H2224" s="5" t="s">
        <v>63</v>
      </c>
      <c r="I2224" s="5" t="s">
        <v>22</v>
      </c>
      <c r="J2224" s="5" t="s">
        <v>23</v>
      </c>
      <c r="K2224" s="5" t="s">
        <v>34</v>
      </c>
      <c r="L2224" s="5" t="s">
        <v>68</v>
      </c>
      <c r="M2224" s="7">
        <v>3</v>
      </c>
      <c r="N2224" s="8">
        <v>167.41</v>
      </c>
      <c r="O2224" s="8">
        <f>SalesDataTable[[#This Row],[Units Sold]]*SalesDataTable[[#This Row],[Unit Price]]</f>
        <v>502.23</v>
      </c>
      <c r="P2224" s="9">
        <v>0</v>
      </c>
      <c r="Q2224" s="21">
        <f>SalesDataTable[[#This Row],[Units Sold]]*SalesDataTable[[#This Row],[Unit Price]]*SalesDataTable[[#This Row],[Discount %]]</f>
        <v>0</v>
      </c>
      <c r="R2224" s="8">
        <v>85.33</v>
      </c>
      <c r="S2224" s="8">
        <f t="shared" si="136"/>
        <v>502.23</v>
      </c>
      <c r="T2224" s="8">
        <f t="shared" si="137"/>
        <v>255.99</v>
      </c>
      <c r="U2224" s="8">
        <f t="shared" si="138"/>
        <v>246.24</v>
      </c>
      <c r="V2224" s="10">
        <f t="shared" si="139"/>
        <v>0.49029329191804549</v>
      </c>
    </row>
    <row r="2225" spans="1:22" ht="15.6" x14ac:dyDescent="0.3">
      <c r="A2225" s="3">
        <v>4496</v>
      </c>
      <c r="B2225" s="4">
        <v>46324</v>
      </c>
      <c r="C2225" s="5">
        <f>YEAR(SalesDataTable[[#This Row],[Order Date]])</f>
        <v>2026</v>
      </c>
      <c r="D2225" s="6" t="str">
        <f>"Q"&amp;ROUNDUP(MONTH(SalesDataTable[[#This Row],[Order Date]])/3,0)</f>
        <v>Q4</v>
      </c>
      <c r="E2225" s="5">
        <f>MONTH(SalesDataTable[[#This Row],[Order Date]])</f>
        <v>10</v>
      </c>
      <c r="F2225" s="6" t="str">
        <f>TEXT(SalesDataTable[[#This Row],[Order Date]],"MMM")</f>
        <v>Oct</v>
      </c>
      <c r="G2225" s="5" t="s">
        <v>40</v>
      </c>
      <c r="H2225" s="5" t="s">
        <v>53</v>
      </c>
      <c r="I2225" s="5" t="s">
        <v>22</v>
      </c>
      <c r="J2225" s="5" t="s">
        <v>23</v>
      </c>
      <c r="K2225" s="5" t="s">
        <v>54</v>
      </c>
      <c r="L2225" s="5" t="s">
        <v>55</v>
      </c>
      <c r="M2225" s="7">
        <v>2</v>
      </c>
      <c r="N2225" s="8">
        <v>40.83</v>
      </c>
      <c r="O2225" s="8">
        <f>SalesDataTable[[#This Row],[Units Sold]]*SalesDataTable[[#This Row],[Unit Price]]</f>
        <v>81.66</v>
      </c>
      <c r="P2225" s="9">
        <v>0.1</v>
      </c>
      <c r="Q2225" s="21">
        <f>SalesDataTable[[#This Row],[Units Sold]]*SalesDataTable[[#This Row],[Unit Price]]*SalesDataTable[[#This Row],[Discount %]]</f>
        <v>8.1660000000000004</v>
      </c>
      <c r="R2225" s="8">
        <v>14.91</v>
      </c>
      <c r="S2225" s="8">
        <f t="shared" si="136"/>
        <v>73.494</v>
      </c>
      <c r="T2225" s="8">
        <f t="shared" si="137"/>
        <v>29.82</v>
      </c>
      <c r="U2225" s="8">
        <f t="shared" si="138"/>
        <v>43.673999999999999</v>
      </c>
      <c r="V2225" s="10">
        <f t="shared" si="139"/>
        <v>0.59425259204833047</v>
      </c>
    </row>
    <row r="2226" spans="1:22" ht="15.6" x14ac:dyDescent="0.3">
      <c r="A2226" s="3">
        <v>5194</v>
      </c>
      <c r="B2226" s="4">
        <v>46324</v>
      </c>
      <c r="C2226" s="5">
        <f>YEAR(SalesDataTable[[#This Row],[Order Date]])</f>
        <v>2026</v>
      </c>
      <c r="D2226" s="6" t="str">
        <f>"Q"&amp;ROUNDUP(MONTH(SalesDataTable[[#This Row],[Order Date]])/3,0)</f>
        <v>Q4</v>
      </c>
      <c r="E2226" s="5">
        <f>MONTH(SalesDataTable[[#This Row],[Order Date]])</f>
        <v>10</v>
      </c>
      <c r="F2226" s="6" t="str">
        <f>TEXT(SalesDataTable[[#This Row],[Order Date]],"MMM")</f>
        <v>Oct</v>
      </c>
      <c r="G2226" s="5" t="s">
        <v>20</v>
      </c>
      <c r="H2226" s="5" t="s">
        <v>56</v>
      </c>
      <c r="I2226" s="5" t="s">
        <v>28</v>
      </c>
      <c r="J2226" s="5" t="s">
        <v>36</v>
      </c>
      <c r="K2226" s="5" t="s">
        <v>43</v>
      </c>
      <c r="L2226" s="5" t="s">
        <v>60</v>
      </c>
      <c r="M2226" s="7">
        <v>12</v>
      </c>
      <c r="N2226" s="8">
        <v>80.84</v>
      </c>
      <c r="O2226" s="8">
        <f>SalesDataTable[[#This Row],[Units Sold]]*SalesDataTable[[#This Row],[Unit Price]]</f>
        <v>970.08</v>
      </c>
      <c r="P2226" s="9">
        <v>0.1</v>
      </c>
      <c r="Q2226" s="21">
        <f>SalesDataTable[[#This Row],[Units Sold]]*SalesDataTable[[#This Row],[Unit Price]]*SalesDataTable[[#This Row],[Discount %]]</f>
        <v>97.00800000000001</v>
      </c>
      <c r="R2226" s="8">
        <v>38.39</v>
      </c>
      <c r="S2226" s="8">
        <f t="shared" si="136"/>
        <v>873.072</v>
      </c>
      <c r="T2226" s="8">
        <f t="shared" si="137"/>
        <v>460.68</v>
      </c>
      <c r="U2226" s="8">
        <f t="shared" si="138"/>
        <v>412.392</v>
      </c>
      <c r="V2226" s="10">
        <f t="shared" si="139"/>
        <v>0.4723459233602727</v>
      </c>
    </row>
    <row r="2227" spans="1:22" ht="15.6" x14ac:dyDescent="0.3">
      <c r="A2227" s="3">
        <v>339</v>
      </c>
      <c r="B2227" s="4">
        <v>46325</v>
      </c>
      <c r="C2227" s="5">
        <f>YEAR(SalesDataTable[[#This Row],[Order Date]])</f>
        <v>2026</v>
      </c>
      <c r="D2227" s="6" t="str">
        <f>"Q"&amp;ROUNDUP(MONTH(SalesDataTable[[#This Row],[Order Date]])/3,0)</f>
        <v>Q4</v>
      </c>
      <c r="E2227" s="5">
        <f>MONTH(SalesDataTable[[#This Row],[Order Date]])</f>
        <v>10</v>
      </c>
      <c r="F2227" s="6" t="str">
        <f>TEXT(SalesDataTable[[#This Row],[Order Date]],"MMM")</f>
        <v>Oct</v>
      </c>
      <c r="G2227" s="5" t="s">
        <v>40</v>
      </c>
      <c r="H2227" s="5" t="s">
        <v>67</v>
      </c>
      <c r="I2227" s="5" t="s">
        <v>22</v>
      </c>
      <c r="J2227" s="5" t="s">
        <v>23</v>
      </c>
      <c r="K2227" s="5" t="s">
        <v>24</v>
      </c>
      <c r="L2227" s="5" t="s">
        <v>46</v>
      </c>
      <c r="M2227" s="7">
        <v>1</v>
      </c>
      <c r="N2227" s="8">
        <v>39.65</v>
      </c>
      <c r="O2227" s="8">
        <f>SalesDataTable[[#This Row],[Units Sold]]*SalesDataTable[[#This Row],[Unit Price]]</f>
        <v>39.65</v>
      </c>
      <c r="P2227" s="9">
        <v>0</v>
      </c>
      <c r="Q2227" s="21">
        <f>SalesDataTable[[#This Row],[Units Sold]]*SalesDataTable[[#This Row],[Unit Price]]*SalesDataTable[[#This Row],[Discount %]]</f>
        <v>0</v>
      </c>
      <c r="R2227" s="8">
        <v>16.38</v>
      </c>
      <c r="S2227" s="8">
        <f t="shared" si="136"/>
        <v>39.65</v>
      </c>
      <c r="T2227" s="8">
        <f t="shared" si="137"/>
        <v>16.38</v>
      </c>
      <c r="U2227" s="8">
        <f t="shared" si="138"/>
        <v>23.27</v>
      </c>
      <c r="V2227" s="10">
        <f t="shared" si="139"/>
        <v>0.58688524590163937</v>
      </c>
    </row>
    <row r="2228" spans="1:22" ht="15.6" x14ac:dyDescent="0.3">
      <c r="A2228" s="3">
        <v>1199</v>
      </c>
      <c r="B2228" s="4">
        <v>46325</v>
      </c>
      <c r="C2228" s="5">
        <f>YEAR(SalesDataTable[[#This Row],[Order Date]])</f>
        <v>2026</v>
      </c>
      <c r="D2228" s="6" t="str">
        <f>"Q"&amp;ROUNDUP(MONTH(SalesDataTable[[#This Row],[Order Date]])/3,0)</f>
        <v>Q4</v>
      </c>
      <c r="E2228" s="5">
        <f>MONTH(SalesDataTable[[#This Row],[Order Date]])</f>
        <v>10</v>
      </c>
      <c r="F2228" s="6" t="str">
        <f>TEXT(SalesDataTable[[#This Row],[Order Date]],"MMM")</f>
        <v>Oct</v>
      </c>
      <c r="G2228" s="5" t="s">
        <v>26</v>
      </c>
      <c r="H2228" s="5" t="s">
        <v>63</v>
      </c>
      <c r="I2228" s="5" t="s">
        <v>22</v>
      </c>
      <c r="J2228" s="5" t="s">
        <v>33</v>
      </c>
      <c r="K2228" s="5" t="s">
        <v>24</v>
      </c>
      <c r="L2228" s="5" t="s">
        <v>50</v>
      </c>
      <c r="M2228" s="7">
        <v>1</v>
      </c>
      <c r="N2228" s="8">
        <v>102.47</v>
      </c>
      <c r="O2228" s="8">
        <f>SalesDataTable[[#This Row],[Units Sold]]*SalesDataTable[[#This Row],[Unit Price]]</f>
        <v>102.47</v>
      </c>
      <c r="P2228" s="9">
        <v>0.1</v>
      </c>
      <c r="Q2228" s="21">
        <f>SalesDataTable[[#This Row],[Units Sold]]*SalesDataTable[[#This Row],[Unit Price]]*SalesDataTable[[#This Row],[Discount %]]</f>
        <v>10.247</v>
      </c>
      <c r="R2228" s="8">
        <v>49.75</v>
      </c>
      <c r="S2228" s="8">
        <f t="shared" si="136"/>
        <v>92.222999999999999</v>
      </c>
      <c r="T2228" s="8">
        <f t="shared" si="137"/>
        <v>49.75</v>
      </c>
      <c r="U2228" s="8">
        <f t="shared" si="138"/>
        <v>42.472999999999999</v>
      </c>
      <c r="V2228" s="10">
        <f t="shared" si="139"/>
        <v>0.46054671828068922</v>
      </c>
    </row>
    <row r="2229" spans="1:22" ht="15.6" x14ac:dyDescent="0.3">
      <c r="A2229" s="3">
        <v>1253</v>
      </c>
      <c r="B2229" s="4">
        <v>46325</v>
      </c>
      <c r="C2229" s="5">
        <f>YEAR(SalesDataTable[[#This Row],[Order Date]])</f>
        <v>2026</v>
      </c>
      <c r="D2229" s="6" t="str">
        <f>"Q"&amp;ROUNDUP(MONTH(SalesDataTable[[#This Row],[Order Date]])/3,0)</f>
        <v>Q4</v>
      </c>
      <c r="E2229" s="5">
        <f>MONTH(SalesDataTable[[#This Row],[Order Date]])</f>
        <v>10</v>
      </c>
      <c r="F2229" s="6" t="str">
        <f>TEXT(SalesDataTable[[#This Row],[Order Date]],"MMM")</f>
        <v>Oct</v>
      </c>
      <c r="G2229" s="5" t="s">
        <v>40</v>
      </c>
      <c r="H2229" s="5" t="s">
        <v>67</v>
      </c>
      <c r="I2229" s="5" t="s">
        <v>39</v>
      </c>
      <c r="J2229" s="5" t="s">
        <v>36</v>
      </c>
      <c r="K2229" s="5" t="s">
        <v>54</v>
      </c>
      <c r="L2229" s="5" t="s">
        <v>55</v>
      </c>
      <c r="M2229" s="7">
        <v>2</v>
      </c>
      <c r="N2229" s="8">
        <v>40.43</v>
      </c>
      <c r="O2229" s="8">
        <f>SalesDataTable[[#This Row],[Units Sold]]*SalesDataTable[[#This Row],[Unit Price]]</f>
        <v>80.86</v>
      </c>
      <c r="P2229" s="9">
        <v>0</v>
      </c>
      <c r="Q2229" s="21">
        <f>SalesDataTable[[#This Row],[Units Sold]]*SalesDataTable[[#This Row],[Unit Price]]*SalesDataTable[[#This Row],[Discount %]]</f>
        <v>0</v>
      </c>
      <c r="R2229" s="8">
        <v>14.88</v>
      </c>
      <c r="S2229" s="8">
        <f t="shared" si="136"/>
        <v>80.86</v>
      </c>
      <c r="T2229" s="8">
        <f t="shared" si="137"/>
        <v>29.76</v>
      </c>
      <c r="U2229" s="8">
        <f t="shared" si="138"/>
        <v>51.099999999999994</v>
      </c>
      <c r="V2229" s="10">
        <f t="shared" si="139"/>
        <v>0.63195646796932969</v>
      </c>
    </row>
    <row r="2230" spans="1:22" ht="15.6" x14ac:dyDescent="0.3">
      <c r="A2230" s="3">
        <v>1407</v>
      </c>
      <c r="B2230" s="4">
        <v>46325</v>
      </c>
      <c r="C2230" s="5">
        <f>YEAR(SalesDataTable[[#This Row],[Order Date]])</f>
        <v>2026</v>
      </c>
      <c r="D2230" s="6" t="str">
        <f>"Q"&amp;ROUNDUP(MONTH(SalesDataTable[[#This Row],[Order Date]])/3,0)</f>
        <v>Q4</v>
      </c>
      <c r="E2230" s="5">
        <f>MONTH(SalesDataTable[[#This Row],[Order Date]])</f>
        <v>10</v>
      </c>
      <c r="F2230" s="6" t="str">
        <f>TEXT(SalesDataTable[[#This Row],[Order Date]],"MMM")</f>
        <v>Oct</v>
      </c>
      <c r="G2230" s="5" t="s">
        <v>40</v>
      </c>
      <c r="H2230" s="5" t="s">
        <v>53</v>
      </c>
      <c r="I2230" s="5" t="s">
        <v>39</v>
      </c>
      <c r="J2230" s="5" t="s">
        <v>36</v>
      </c>
      <c r="K2230" s="5" t="s">
        <v>34</v>
      </c>
      <c r="L2230" s="5" t="s">
        <v>35</v>
      </c>
      <c r="M2230" s="7">
        <v>2</v>
      </c>
      <c r="N2230" s="8">
        <v>35.880000000000003</v>
      </c>
      <c r="O2230" s="8">
        <f>SalesDataTable[[#This Row],[Units Sold]]*SalesDataTable[[#This Row],[Unit Price]]</f>
        <v>71.760000000000005</v>
      </c>
      <c r="P2230" s="9">
        <v>0.05</v>
      </c>
      <c r="Q2230" s="21">
        <f>SalesDataTable[[#This Row],[Units Sold]]*SalesDataTable[[#This Row],[Unit Price]]*SalesDataTable[[#This Row],[Discount %]]</f>
        <v>3.5880000000000005</v>
      </c>
      <c r="R2230" s="8">
        <v>13.52</v>
      </c>
      <c r="S2230" s="8">
        <f t="shared" si="136"/>
        <v>68.171999999999997</v>
      </c>
      <c r="T2230" s="8">
        <f t="shared" si="137"/>
        <v>27.04</v>
      </c>
      <c r="U2230" s="8">
        <f t="shared" si="138"/>
        <v>41.131999999999998</v>
      </c>
      <c r="V2230" s="10">
        <f t="shared" si="139"/>
        <v>0.60335621662852779</v>
      </c>
    </row>
    <row r="2231" spans="1:22" ht="15.6" x14ac:dyDescent="0.3">
      <c r="A2231" s="3">
        <v>2532</v>
      </c>
      <c r="B2231" s="4">
        <v>46325</v>
      </c>
      <c r="C2231" s="5">
        <f>YEAR(SalesDataTable[[#This Row],[Order Date]])</f>
        <v>2026</v>
      </c>
      <c r="D2231" s="6" t="str">
        <f>"Q"&amp;ROUNDUP(MONTH(SalesDataTable[[#This Row],[Order Date]])/3,0)</f>
        <v>Q4</v>
      </c>
      <c r="E2231" s="5">
        <f>MONTH(SalesDataTable[[#This Row],[Order Date]])</f>
        <v>10</v>
      </c>
      <c r="F2231" s="6" t="str">
        <f>TEXT(SalesDataTable[[#This Row],[Order Date]],"MMM")</f>
        <v>Oct</v>
      </c>
      <c r="G2231" s="5" t="s">
        <v>20</v>
      </c>
      <c r="H2231" s="5" t="s">
        <v>70</v>
      </c>
      <c r="I2231" s="5" t="s">
        <v>48</v>
      </c>
      <c r="J2231" s="5" t="s">
        <v>33</v>
      </c>
      <c r="K2231" s="5" t="s">
        <v>24</v>
      </c>
      <c r="L2231" s="5" t="s">
        <v>25</v>
      </c>
      <c r="M2231" s="7">
        <v>1</v>
      </c>
      <c r="N2231" s="8">
        <v>80.400000000000006</v>
      </c>
      <c r="O2231" s="8">
        <f>SalesDataTable[[#This Row],[Units Sold]]*SalesDataTable[[#This Row],[Unit Price]]</f>
        <v>80.400000000000006</v>
      </c>
      <c r="P2231" s="9">
        <v>0</v>
      </c>
      <c r="Q2231" s="21">
        <f>SalesDataTable[[#This Row],[Units Sold]]*SalesDataTable[[#This Row],[Unit Price]]*SalesDataTable[[#This Row],[Discount %]]</f>
        <v>0</v>
      </c>
      <c r="R2231" s="8">
        <v>43.34</v>
      </c>
      <c r="S2231" s="8">
        <f t="shared" si="136"/>
        <v>80.400000000000006</v>
      </c>
      <c r="T2231" s="8">
        <f t="shared" si="137"/>
        <v>43.34</v>
      </c>
      <c r="U2231" s="8">
        <f t="shared" si="138"/>
        <v>37.06</v>
      </c>
      <c r="V2231" s="10">
        <f t="shared" si="139"/>
        <v>0.46094527363184079</v>
      </c>
    </row>
    <row r="2232" spans="1:22" ht="15.6" x14ac:dyDescent="0.3">
      <c r="A2232" s="3">
        <v>307</v>
      </c>
      <c r="B2232" s="4">
        <v>46326</v>
      </c>
      <c r="C2232" s="5">
        <f>YEAR(SalesDataTable[[#This Row],[Order Date]])</f>
        <v>2026</v>
      </c>
      <c r="D2232" s="6" t="str">
        <f>"Q"&amp;ROUNDUP(MONTH(SalesDataTable[[#This Row],[Order Date]])/3,0)</f>
        <v>Q4</v>
      </c>
      <c r="E2232" s="5">
        <f>MONTH(SalesDataTable[[#This Row],[Order Date]])</f>
        <v>10</v>
      </c>
      <c r="F2232" s="6" t="str">
        <f>TEXT(SalesDataTable[[#This Row],[Order Date]],"MMM")</f>
        <v>Oct</v>
      </c>
      <c r="G2232" s="5" t="s">
        <v>40</v>
      </c>
      <c r="H2232" s="5" t="s">
        <v>53</v>
      </c>
      <c r="I2232" s="5" t="s">
        <v>22</v>
      </c>
      <c r="J2232" s="5" t="s">
        <v>23</v>
      </c>
      <c r="K2232" s="5" t="s">
        <v>54</v>
      </c>
      <c r="L2232" s="5" t="s">
        <v>62</v>
      </c>
      <c r="M2232" s="7">
        <v>1</v>
      </c>
      <c r="N2232" s="8">
        <v>37.08</v>
      </c>
      <c r="O2232" s="8">
        <f>SalesDataTable[[#This Row],[Units Sold]]*SalesDataTable[[#This Row],[Unit Price]]</f>
        <v>37.08</v>
      </c>
      <c r="P2232" s="9">
        <v>0</v>
      </c>
      <c r="Q2232" s="21">
        <f>SalesDataTable[[#This Row],[Units Sold]]*SalesDataTable[[#This Row],[Unit Price]]*SalesDataTable[[#This Row],[Discount %]]</f>
        <v>0</v>
      </c>
      <c r="R2232" s="8">
        <v>13.62</v>
      </c>
      <c r="S2232" s="8">
        <f t="shared" si="136"/>
        <v>37.08</v>
      </c>
      <c r="T2232" s="8">
        <f t="shared" si="137"/>
        <v>13.62</v>
      </c>
      <c r="U2232" s="8">
        <f t="shared" si="138"/>
        <v>23.46</v>
      </c>
      <c r="V2232" s="10">
        <f t="shared" si="139"/>
        <v>0.63268608414239491</v>
      </c>
    </row>
    <row r="2233" spans="1:22" ht="15.6" x14ac:dyDescent="0.3">
      <c r="A2233" s="3">
        <v>3257</v>
      </c>
      <c r="B2233" s="4">
        <v>46326</v>
      </c>
      <c r="C2233" s="5">
        <f>YEAR(SalesDataTable[[#This Row],[Order Date]])</f>
        <v>2026</v>
      </c>
      <c r="D2233" s="6" t="str">
        <f>"Q"&amp;ROUNDUP(MONTH(SalesDataTable[[#This Row],[Order Date]])/3,0)</f>
        <v>Q4</v>
      </c>
      <c r="E2233" s="5">
        <f>MONTH(SalesDataTable[[#This Row],[Order Date]])</f>
        <v>10</v>
      </c>
      <c r="F2233" s="6" t="str">
        <f>TEXT(SalesDataTable[[#This Row],[Order Date]],"MMM")</f>
        <v>Oct</v>
      </c>
      <c r="G2233" s="5" t="s">
        <v>40</v>
      </c>
      <c r="H2233" s="5" t="s">
        <v>41</v>
      </c>
      <c r="I2233" s="5" t="s">
        <v>39</v>
      </c>
      <c r="J2233" s="5" t="s">
        <v>33</v>
      </c>
      <c r="K2233" s="5" t="s">
        <v>34</v>
      </c>
      <c r="L2233" s="5" t="s">
        <v>68</v>
      </c>
      <c r="M2233" s="7">
        <v>6</v>
      </c>
      <c r="N2233" s="8">
        <v>165.92</v>
      </c>
      <c r="O2233" s="8">
        <f>SalesDataTable[[#This Row],[Units Sold]]*SalesDataTable[[#This Row],[Unit Price]]</f>
        <v>995.52</v>
      </c>
      <c r="P2233" s="9">
        <v>0</v>
      </c>
      <c r="Q2233" s="21">
        <f>SalesDataTable[[#This Row],[Units Sold]]*SalesDataTable[[#This Row],[Unit Price]]*SalesDataTable[[#This Row],[Discount %]]</f>
        <v>0</v>
      </c>
      <c r="R2233" s="8">
        <v>87.55</v>
      </c>
      <c r="S2233" s="8">
        <f t="shared" si="136"/>
        <v>995.52</v>
      </c>
      <c r="T2233" s="8">
        <f t="shared" si="137"/>
        <v>525.29999999999995</v>
      </c>
      <c r="U2233" s="8">
        <f t="shared" si="138"/>
        <v>470.22</v>
      </c>
      <c r="V2233" s="10">
        <f t="shared" si="139"/>
        <v>0.4723360655737705</v>
      </c>
    </row>
    <row r="2234" spans="1:22" ht="15.6" x14ac:dyDescent="0.3">
      <c r="A2234" s="3">
        <v>3739</v>
      </c>
      <c r="B2234" s="4">
        <v>46326</v>
      </c>
      <c r="C2234" s="5">
        <f>YEAR(SalesDataTable[[#This Row],[Order Date]])</f>
        <v>2026</v>
      </c>
      <c r="D2234" s="6" t="str">
        <f>"Q"&amp;ROUNDUP(MONTH(SalesDataTable[[#This Row],[Order Date]])/3,0)</f>
        <v>Q4</v>
      </c>
      <c r="E2234" s="5">
        <f>MONTH(SalesDataTable[[#This Row],[Order Date]])</f>
        <v>10</v>
      </c>
      <c r="F2234" s="6" t="str">
        <f>TEXT(SalesDataTable[[#This Row],[Order Date]],"MMM")</f>
        <v>Oct</v>
      </c>
      <c r="G2234" s="5" t="s">
        <v>26</v>
      </c>
      <c r="H2234" s="5" t="s">
        <v>63</v>
      </c>
      <c r="I2234" s="5" t="s">
        <v>48</v>
      </c>
      <c r="J2234" s="5" t="s">
        <v>33</v>
      </c>
      <c r="K2234" s="5" t="s">
        <v>34</v>
      </c>
      <c r="L2234" s="5" t="s">
        <v>64</v>
      </c>
      <c r="M2234" s="7">
        <v>1</v>
      </c>
      <c r="N2234" s="8">
        <v>135.19</v>
      </c>
      <c r="O2234" s="8">
        <f>SalesDataTable[[#This Row],[Units Sold]]*SalesDataTable[[#This Row],[Unit Price]]</f>
        <v>135.19</v>
      </c>
      <c r="P2234" s="9">
        <v>0</v>
      </c>
      <c r="Q2234" s="21">
        <f>SalesDataTable[[#This Row],[Units Sold]]*SalesDataTable[[#This Row],[Unit Price]]*SalesDataTable[[#This Row],[Discount %]]</f>
        <v>0</v>
      </c>
      <c r="R2234" s="8">
        <v>68.319999999999993</v>
      </c>
      <c r="S2234" s="8">
        <f t="shared" si="136"/>
        <v>135.19</v>
      </c>
      <c r="T2234" s="8">
        <f t="shared" si="137"/>
        <v>68.319999999999993</v>
      </c>
      <c r="U2234" s="8">
        <f t="shared" si="138"/>
        <v>66.87</v>
      </c>
      <c r="V2234" s="10">
        <f t="shared" si="139"/>
        <v>0.49463717730601381</v>
      </c>
    </row>
    <row r="2235" spans="1:22" ht="15.6" x14ac:dyDescent="0.3">
      <c r="A2235" s="3">
        <v>77</v>
      </c>
      <c r="B2235" s="4">
        <v>46327</v>
      </c>
      <c r="C2235" s="5">
        <f>YEAR(SalesDataTable[[#This Row],[Order Date]])</f>
        <v>2026</v>
      </c>
      <c r="D2235" s="6" t="str">
        <f>"Q"&amp;ROUNDUP(MONTH(SalesDataTable[[#This Row],[Order Date]])/3,0)</f>
        <v>Q4</v>
      </c>
      <c r="E2235" s="5">
        <f>MONTH(SalesDataTable[[#This Row],[Order Date]])</f>
        <v>11</v>
      </c>
      <c r="F2235" s="6" t="str">
        <f>TEXT(SalesDataTable[[#This Row],[Order Date]],"MMM")</f>
        <v>Nov</v>
      </c>
      <c r="G2235" s="5" t="s">
        <v>26</v>
      </c>
      <c r="H2235" s="5" t="s">
        <v>61</v>
      </c>
      <c r="I2235" s="5" t="s">
        <v>22</v>
      </c>
      <c r="J2235" s="5" t="s">
        <v>33</v>
      </c>
      <c r="K2235" s="5" t="s">
        <v>34</v>
      </c>
      <c r="L2235" s="5" t="s">
        <v>64</v>
      </c>
      <c r="M2235" s="7">
        <v>2</v>
      </c>
      <c r="N2235" s="8">
        <v>133.96</v>
      </c>
      <c r="O2235" s="8">
        <f>SalesDataTable[[#This Row],[Units Sold]]*SalesDataTable[[#This Row],[Unit Price]]</f>
        <v>267.92</v>
      </c>
      <c r="P2235" s="9">
        <v>0.1</v>
      </c>
      <c r="Q2235" s="21">
        <f>SalesDataTable[[#This Row],[Units Sold]]*SalesDataTable[[#This Row],[Unit Price]]*SalesDataTable[[#This Row],[Discount %]]</f>
        <v>26.792000000000002</v>
      </c>
      <c r="R2235" s="8">
        <v>65.44</v>
      </c>
      <c r="S2235" s="8">
        <f t="shared" si="136"/>
        <v>241.12800000000001</v>
      </c>
      <c r="T2235" s="8">
        <f t="shared" si="137"/>
        <v>130.88</v>
      </c>
      <c r="U2235" s="8">
        <f t="shared" si="138"/>
        <v>110.24800000000002</v>
      </c>
      <c r="V2235" s="10">
        <f t="shared" si="139"/>
        <v>0.4572177432732823</v>
      </c>
    </row>
    <row r="2236" spans="1:22" ht="15.6" x14ac:dyDescent="0.3">
      <c r="A2236" s="3">
        <v>461</v>
      </c>
      <c r="B2236" s="4">
        <v>46327</v>
      </c>
      <c r="C2236" s="5">
        <f>YEAR(SalesDataTable[[#This Row],[Order Date]])</f>
        <v>2026</v>
      </c>
      <c r="D2236" s="6" t="str">
        <f>"Q"&amp;ROUNDUP(MONTH(SalesDataTable[[#This Row],[Order Date]])/3,0)</f>
        <v>Q4</v>
      </c>
      <c r="E2236" s="5">
        <f>MONTH(SalesDataTable[[#This Row],[Order Date]])</f>
        <v>11</v>
      </c>
      <c r="F2236" s="6" t="str">
        <f>TEXT(SalesDataTable[[#This Row],[Order Date]],"MMM")</f>
        <v>Nov</v>
      </c>
      <c r="G2236" s="5" t="s">
        <v>26</v>
      </c>
      <c r="H2236" s="5" t="s">
        <v>61</v>
      </c>
      <c r="I2236" s="5" t="s">
        <v>48</v>
      </c>
      <c r="J2236" s="5" t="s">
        <v>36</v>
      </c>
      <c r="K2236" s="5" t="s">
        <v>24</v>
      </c>
      <c r="L2236" s="5" t="s">
        <v>42</v>
      </c>
      <c r="M2236" s="7">
        <v>3</v>
      </c>
      <c r="N2236" s="8">
        <v>51.67</v>
      </c>
      <c r="O2236" s="8">
        <f>SalesDataTable[[#This Row],[Units Sold]]*SalesDataTable[[#This Row],[Unit Price]]</f>
        <v>155.01</v>
      </c>
      <c r="P2236" s="9">
        <v>0.05</v>
      </c>
      <c r="Q2236" s="21">
        <f>SalesDataTable[[#This Row],[Units Sold]]*SalesDataTable[[#This Row],[Unit Price]]*SalesDataTable[[#This Row],[Discount %]]</f>
        <v>7.7504999999999997</v>
      </c>
      <c r="R2236" s="8">
        <v>22.8</v>
      </c>
      <c r="S2236" s="8">
        <f t="shared" si="136"/>
        <v>147.25949999999997</v>
      </c>
      <c r="T2236" s="8">
        <f t="shared" si="137"/>
        <v>68.400000000000006</v>
      </c>
      <c r="U2236" s="8">
        <f t="shared" si="138"/>
        <v>78.859499999999969</v>
      </c>
      <c r="V2236" s="10">
        <f t="shared" si="139"/>
        <v>0.53551383781691497</v>
      </c>
    </row>
    <row r="2237" spans="1:22" ht="15.6" x14ac:dyDescent="0.3">
      <c r="A2237" s="3">
        <v>732</v>
      </c>
      <c r="B2237" s="4">
        <v>46327</v>
      </c>
      <c r="C2237" s="5">
        <f>YEAR(SalesDataTable[[#This Row],[Order Date]])</f>
        <v>2026</v>
      </c>
      <c r="D2237" s="6" t="str">
        <f>"Q"&amp;ROUNDUP(MONTH(SalesDataTable[[#This Row],[Order Date]])/3,0)</f>
        <v>Q4</v>
      </c>
      <c r="E2237" s="5">
        <f>MONTH(SalesDataTable[[#This Row],[Order Date]])</f>
        <v>11</v>
      </c>
      <c r="F2237" s="6" t="str">
        <f>TEXT(SalesDataTable[[#This Row],[Order Date]],"MMM")</f>
        <v>Nov</v>
      </c>
      <c r="G2237" s="5" t="s">
        <v>26</v>
      </c>
      <c r="H2237" s="5" t="s">
        <v>27</v>
      </c>
      <c r="I2237" s="5" t="s">
        <v>48</v>
      </c>
      <c r="J2237" s="5" t="s">
        <v>23</v>
      </c>
      <c r="K2237" s="5" t="s">
        <v>29</v>
      </c>
      <c r="L2237" s="5" t="s">
        <v>57</v>
      </c>
      <c r="M2237" s="7">
        <v>1</v>
      </c>
      <c r="N2237" s="8">
        <v>150.46</v>
      </c>
      <c r="O2237" s="8">
        <f>SalesDataTable[[#This Row],[Units Sold]]*SalesDataTable[[#This Row],[Unit Price]]</f>
        <v>150.46</v>
      </c>
      <c r="P2237" s="9">
        <v>0.15</v>
      </c>
      <c r="Q2237" s="21">
        <f>SalesDataTable[[#This Row],[Units Sold]]*SalesDataTable[[#This Row],[Unit Price]]*SalesDataTable[[#This Row],[Discount %]]</f>
        <v>22.568999999999999</v>
      </c>
      <c r="R2237" s="8">
        <v>78.39</v>
      </c>
      <c r="S2237" s="8">
        <f t="shared" si="136"/>
        <v>127.89100000000001</v>
      </c>
      <c r="T2237" s="8">
        <f t="shared" si="137"/>
        <v>78.39</v>
      </c>
      <c r="U2237" s="8">
        <f t="shared" si="138"/>
        <v>49.501000000000005</v>
      </c>
      <c r="V2237" s="10">
        <f t="shared" si="139"/>
        <v>0.38705616501552104</v>
      </c>
    </row>
    <row r="2238" spans="1:22" ht="15.6" x14ac:dyDescent="0.3">
      <c r="A2238" s="3">
        <v>919</v>
      </c>
      <c r="B2238" s="4">
        <v>46327</v>
      </c>
      <c r="C2238" s="5">
        <f>YEAR(SalesDataTable[[#This Row],[Order Date]])</f>
        <v>2026</v>
      </c>
      <c r="D2238" s="6" t="str">
        <f>"Q"&amp;ROUNDUP(MONTH(SalesDataTable[[#This Row],[Order Date]])/3,0)</f>
        <v>Q4</v>
      </c>
      <c r="E2238" s="5">
        <f>MONTH(SalesDataTable[[#This Row],[Order Date]])</f>
        <v>11</v>
      </c>
      <c r="F2238" s="6" t="str">
        <f>TEXT(SalesDataTable[[#This Row],[Order Date]],"MMM")</f>
        <v>Nov</v>
      </c>
      <c r="G2238" s="5" t="s">
        <v>40</v>
      </c>
      <c r="H2238" s="5" t="s">
        <v>67</v>
      </c>
      <c r="I2238" s="5" t="s">
        <v>22</v>
      </c>
      <c r="J2238" s="5" t="s">
        <v>33</v>
      </c>
      <c r="K2238" s="5" t="s">
        <v>24</v>
      </c>
      <c r="L2238" s="5" t="s">
        <v>50</v>
      </c>
      <c r="M2238" s="7">
        <v>1</v>
      </c>
      <c r="N2238" s="8">
        <v>103.53</v>
      </c>
      <c r="O2238" s="8">
        <f>SalesDataTable[[#This Row],[Units Sold]]*SalesDataTable[[#This Row],[Unit Price]]</f>
        <v>103.53</v>
      </c>
      <c r="P2238" s="9">
        <v>0.1</v>
      </c>
      <c r="Q2238" s="21">
        <f>SalesDataTable[[#This Row],[Units Sold]]*SalesDataTable[[#This Row],[Unit Price]]*SalesDataTable[[#This Row],[Discount %]]</f>
        <v>10.353000000000002</v>
      </c>
      <c r="R2238" s="8">
        <v>51.75</v>
      </c>
      <c r="S2238" s="8">
        <f t="shared" si="136"/>
        <v>93.177000000000007</v>
      </c>
      <c r="T2238" s="8">
        <f t="shared" si="137"/>
        <v>51.75</v>
      </c>
      <c r="U2238" s="8">
        <f t="shared" si="138"/>
        <v>41.427000000000007</v>
      </c>
      <c r="V2238" s="10">
        <f t="shared" si="139"/>
        <v>0.4446054283782479</v>
      </c>
    </row>
    <row r="2239" spans="1:22" ht="15.6" x14ac:dyDescent="0.3">
      <c r="A2239" s="3">
        <v>949</v>
      </c>
      <c r="B2239" s="4">
        <v>46327</v>
      </c>
      <c r="C2239" s="5">
        <f>YEAR(SalesDataTable[[#This Row],[Order Date]])</f>
        <v>2026</v>
      </c>
      <c r="D2239" s="6" t="str">
        <f>"Q"&amp;ROUNDUP(MONTH(SalesDataTable[[#This Row],[Order Date]])/3,0)</f>
        <v>Q4</v>
      </c>
      <c r="E2239" s="5">
        <f>MONTH(SalesDataTable[[#This Row],[Order Date]])</f>
        <v>11</v>
      </c>
      <c r="F2239" s="6" t="str">
        <f>TEXT(SalesDataTable[[#This Row],[Order Date]],"MMM")</f>
        <v>Nov</v>
      </c>
      <c r="G2239" s="5" t="s">
        <v>31</v>
      </c>
      <c r="H2239" s="5" t="s">
        <v>32</v>
      </c>
      <c r="I2239" s="5" t="s">
        <v>22</v>
      </c>
      <c r="J2239" s="5" t="s">
        <v>23</v>
      </c>
      <c r="K2239" s="5" t="s">
        <v>24</v>
      </c>
      <c r="L2239" s="5" t="s">
        <v>50</v>
      </c>
      <c r="M2239" s="7">
        <v>4</v>
      </c>
      <c r="N2239" s="8">
        <v>103.33</v>
      </c>
      <c r="O2239" s="8">
        <f>SalesDataTable[[#This Row],[Units Sold]]*SalesDataTable[[#This Row],[Unit Price]]</f>
        <v>413.32</v>
      </c>
      <c r="P2239" s="9">
        <v>0</v>
      </c>
      <c r="Q2239" s="21">
        <f>SalesDataTable[[#This Row],[Units Sold]]*SalesDataTable[[#This Row],[Unit Price]]*SalesDataTable[[#This Row],[Discount %]]</f>
        <v>0</v>
      </c>
      <c r="R2239" s="8">
        <v>49.15</v>
      </c>
      <c r="S2239" s="8">
        <f t="shared" si="136"/>
        <v>413.32</v>
      </c>
      <c r="T2239" s="8">
        <f t="shared" si="137"/>
        <v>196.6</v>
      </c>
      <c r="U2239" s="8">
        <f t="shared" si="138"/>
        <v>216.72</v>
      </c>
      <c r="V2239" s="10">
        <f t="shared" si="139"/>
        <v>0.5243394948224136</v>
      </c>
    </row>
    <row r="2240" spans="1:22" ht="15.6" x14ac:dyDescent="0.3">
      <c r="A2240" s="3">
        <v>1185</v>
      </c>
      <c r="B2240" s="4">
        <v>46327</v>
      </c>
      <c r="C2240" s="5">
        <f>YEAR(SalesDataTable[[#This Row],[Order Date]])</f>
        <v>2026</v>
      </c>
      <c r="D2240" s="6" t="str">
        <f>"Q"&amp;ROUNDUP(MONTH(SalesDataTable[[#This Row],[Order Date]])/3,0)</f>
        <v>Q4</v>
      </c>
      <c r="E2240" s="5">
        <f>MONTH(SalesDataTable[[#This Row],[Order Date]])</f>
        <v>11</v>
      </c>
      <c r="F2240" s="6" t="str">
        <f>TEXT(SalesDataTable[[#This Row],[Order Date]],"MMM")</f>
        <v>Nov</v>
      </c>
      <c r="G2240" s="5" t="s">
        <v>40</v>
      </c>
      <c r="H2240" s="5" t="s">
        <v>53</v>
      </c>
      <c r="I2240" s="5" t="s">
        <v>28</v>
      </c>
      <c r="J2240" s="5" t="s">
        <v>36</v>
      </c>
      <c r="K2240" s="5" t="s">
        <v>34</v>
      </c>
      <c r="L2240" s="5" t="s">
        <v>35</v>
      </c>
      <c r="M2240" s="7">
        <v>5</v>
      </c>
      <c r="N2240" s="8">
        <v>37.08</v>
      </c>
      <c r="O2240" s="8">
        <f>SalesDataTable[[#This Row],[Units Sold]]*SalesDataTable[[#This Row],[Unit Price]]</f>
        <v>185.39999999999998</v>
      </c>
      <c r="P2240" s="9">
        <v>0.15</v>
      </c>
      <c r="Q2240" s="21">
        <f>SalesDataTable[[#This Row],[Units Sold]]*SalesDataTable[[#This Row],[Unit Price]]*SalesDataTable[[#This Row],[Discount %]]</f>
        <v>27.809999999999995</v>
      </c>
      <c r="R2240" s="8">
        <v>13.27</v>
      </c>
      <c r="S2240" s="8">
        <f t="shared" si="136"/>
        <v>157.58999999999997</v>
      </c>
      <c r="T2240" s="8">
        <f t="shared" si="137"/>
        <v>66.349999999999994</v>
      </c>
      <c r="U2240" s="8">
        <f t="shared" si="138"/>
        <v>91.239999999999981</v>
      </c>
      <c r="V2240" s="10">
        <f t="shared" si="139"/>
        <v>0.57897074687480166</v>
      </c>
    </row>
    <row r="2241" spans="1:22" ht="15.6" x14ac:dyDescent="0.3">
      <c r="A2241" s="3">
        <v>1248</v>
      </c>
      <c r="B2241" s="4">
        <v>46327</v>
      </c>
      <c r="C2241" s="5">
        <f>YEAR(SalesDataTable[[#This Row],[Order Date]])</f>
        <v>2026</v>
      </c>
      <c r="D2241" s="6" t="str">
        <f>"Q"&amp;ROUNDUP(MONTH(SalesDataTable[[#This Row],[Order Date]])/3,0)</f>
        <v>Q4</v>
      </c>
      <c r="E2241" s="5">
        <f>MONTH(SalesDataTable[[#This Row],[Order Date]])</f>
        <v>11</v>
      </c>
      <c r="F2241" s="6" t="str">
        <f>TEXT(SalesDataTable[[#This Row],[Order Date]],"MMM")</f>
        <v>Nov</v>
      </c>
      <c r="G2241" s="5" t="s">
        <v>20</v>
      </c>
      <c r="H2241" s="5" t="s">
        <v>21</v>
      </c>
      <c r="I2241" s="5" t="s">
        <v>28</v>
      </c>
      <c r="J2241" s="5" t="s">
        <v>36</v>
      </c>
      <c r="K2241" s="5" t="s">
        <v>34</v>
      </c>
      <c r="L2241" s="5" t="s">
        <v>64</v>
      </c>
      <c r="M2241" s="7">
        <v>5</v>
      </c>
      <c r="N2241" s="8">
        <v>132.33000000000001</v>
      </c>
      <c r="O2241" s="8">
        <f>SalesDataTable[[#This Row],[Units Sold]]*SalesDataTable[[#This Row],[Unit Price]]</f>
        <v>661.65000000000009</v>
      </c>
      <c r="P2241" s="9">
        <v>0.2</v>
      </c>
      <c r="Q2241" s="21">
        <f>SalesDataTable[[#This Row],[Units Sold]]*SalesDataTable[[#This Row],[Unit Price]]*SalesDataTable[[#This Row],[Discount %]]</f>
        <v>132.33000000000001</v>
      </c>
      <c r="R2241" s="8">
        <v>65.2</v>
      </c>
      <c r="S2241" s="8">
        <f t="shared" si="136"/>
        <v>529.32000000000005</v>
      </c>
      <c r="T2241" s="8">
        <f t="shared" si="137"/>
        <v>326</v>
      </c>
      <c r="U2241" s="8">
        <f t="shared" si="138"/>
        <v>203.32000000000005</v>
      </c>
      <c r="V2241" s="10">
        <f t="shared" si="139"/>
        <v>0.3841154689034989</v>
      </c>
    </row>
    <row r="2242" spans="1:22" ht="15.6" x14ac:dyDescent="0.3">
      <c r="A2242" s="3">
        <v>2129</v>
      </c>
      <c r="B2242" s="4">
        <v>46327</v>
      </c>
      <c r="C2242" s="5">
        <f>YEAR(SalesDataTable[[#This Row],[Order Date]])</f>
        <v>2026</v>
      </c>
      <c r="D2242" s="6" t="str">
        <f>"Q"&amp;ROUNDUP(MONTH(SalesDataTable[[#This Row],[Order Date]])/3,0)</f>
        <v>Q4</v>
      </c>
      <c r="E2242" s="5">
        <f>MONTH(SalesDataTable[[#This Row],[Order Date]])</f>
        <v>11</v>
      </c>
      <c r="F2242" s="6" t="str">
        <f>TEXT(SalesDataTable[[#This Row],[Order Date]],"MMM")</f>
        <v>Nov</v>
      </c>
      <c r="G2242" s="5" t="s">
        <v>40</v>
      </c>
      <c r="H2242" s="5" t="s">
        <v>67</v>
      </c>
      <c r="I2242" s="5" t="s">
        <v>39</v>
      </c>
      <c r="J2242" s="5" t="s">
        <v>33</v>
      </c>
      <c r="K2242" s="5" t="s">
        <v>24</v>
      </c>
      <c r="L2242" s="5" t="s">
        <v>42</v>
      </c>
      <c r="M2242" s="7">
        <v>2</v>
      </c>
      <c r="N2242" s="8">
        <v>50.43</v>
      </c>
      <c r="O2242" s="8">
        <f>SalesDataTable[[#This Row],[Units Sold]]*SalesDataTable[[#This Row],[Unit Price]]</f>
        <v>100.86</v>
      </c>
      <c r="P2242" s="9">
        <v>0</v>
      </c>
      <c r="Q2242" s="21">
        <f>SalesDataTable[[#This Row],[Units Sold]]*SalesDataTable[[#This Row],[Unit Price]]*SalesDataTable[[#This Row],[Discount %]]</f>
        <v>0</v>
      </c>
      <c r="R2242" s="8">
        <v>22.54</v>
      </c>
      <c r="S2242" s="8">
        <f t="shared" ref="S2242:S2305" si="140">M2242*N2242*(1-P2242)</f>
        <v>100.86</v>
      </c>
      <c r="T2242" s="8">
        <f t="shared" ref="T2242:T2305" si="141">M2242*R2242</f>
        <v>45.08</v>
      </c>
      <c r="U2242" s="8">
        <f t="shared" ref="U2242:U2305" si="142">S2242-T2242</f>
        <v>55.78</v>
      </c>
      <c r="V2242" s="10">
        <f t="shared" ref="V2242:V2305" si="143">IFERROR(U2242/S2242,0)</f>
        <v>0.55304382312115807</v>
      </c>
    </row>
    <row r="2243" spans="1:22" ht="15.6" x14ac:dyDescent="0.3">
      <c r="A2243" s="3">
        <v>2850</v>
      </c>
      <c r="B2243" s="4">
        <v>46327</v>
      </c>
      <c r="C2243" s="5">
        <f>YEAR(SalesDataTable[[#This Row],[Order Date]])</f>
        <v>2026</v>
      </c>
      <c r="D2243" s="6" t="str">
        <f>"Q"&amp;ROUNDUP(MONTH(SalesDataTable[[#This Row],[Order Date]])/3,0)</f>
        <v>Q4</v>
      </c>
      <c r="E2243" s="5">
        <f>MONTH(SalesDataTable[[#This Row],[Order Date]])</f>
        <v>11</v>
      </c>
      <c r="F2243" s="6" t="str">
        <f>TEXT(SalesDataTable[[#This Row],[Order Date]],"MMM")</f>
        <v>Nov</v>
      </c>
      <c r="G2243" s="5" t="s">
        <v>31</v>
      </c>
      <c r="H2243" s="5" t="s">
        <v>32</v>
      </c>
      <c r="I2243" s="5" t="s">
        <v>28</v>
      </c>
      <c r="J2243" s="5" t="s">
        <v>23</v>
      </c>
      <c r="K2243" s="5" t="s">
        <v>54</v>
      </c>
      <c r="L2243" s="5" t="s">
        <v>65</v>
      </c>
      <c r="M2243" s="7">
        <v>3</v>
      </c>
      <c r="N2243" s="8">
        <v>50.05</v>
      </c>
      <c r="O2243" s="8">
        <f>SalesDataTable[[#This Row],[Units Sold]]*SalesDataTable[[#This Row],[Unit Price]]</f>
        <v>150.14999999999998</v>
      </c>
      <c r="P2243" s="9">
        <v>0.15</v>
      </c>
      <c r="Q2243" s="21">
        <f>SalesDataTable[[#This Row],[Units Sold]]*SalesDataTable[[#This Row],[Unit Price]]*SalesDataTable[[#This Row],[Discount %]]</f>
        <v>22.522499999999997</v>
      </c>
      <c r="R2243" s="8">
        <v>22.36</v>
      </c>
      <c r="S2243" s="8">
        <f t="shared" si="140"/>
        <v>127.62749999999998</v>
      </c>
      <c r="T2243" s="8">
        <f t="shared" si="141"/>
        <v>67.08</v>
      </c>
      <c r="U2243" s="8">
        <f t="shared" si="142"/>
        <v>60.547499999999985</v>
      </c>
      <c r="V2243" s="10">
        <f t="shared" si="143"/>
        <v>0.47440794499618022</v>
      </c>
    </row>
    <row r="2244" spans="1:22" ht="15.6" x14ac:dyDescent="0.3">
      <c r="A2244" s="3">
        <v>3477</v>
      </c>
      <c r="B2244" s="4">
        <v>46327</v>
      </c>
      <c r="C2244" s="5">
        <f>YEAR(SalesDataTable[[#This Row],[Order Date]])</f>
        <v>2026</v>
      </c>
      <c r="D2244" s="6" t="str">
        <f>"Q"&amp;ROUNDUP(MONTH(SalesDataTable[[#This Row],[Order Date]])/3,0)</f>
        <v>Q4</v>
      </c>
      <c r="E2244" s="5">
        <f>MONTH(SalesDataTable[[#This Row],[Order Date]])</f>
        <v>11</v>
      </c>
      <c r="F2244" s="6" t="str">
        <f>TEXT(SalesDataTable[[#This Row],[Order Date]],"MMM")</f>
        <v>Nov</v>
      </c>
      <c r="G2244" s="5" t="s">
        <v>40</v>
      </c>
      <c r="H2244" s="5" t="s">
        <v>67</v>
      </c>
      <c r="I2244" s="5" t="s">
        <v>22</v>
      </c>
      <c r="J2244" s="5" t="s">
        <v>23</v>
      </c>
      <c r="K2244" s="5" t="s">
        <v>43</v>
      </c>
      <c r="L2244" s="5" t="s">
        <v>49</v>
      </c>
      <c r="M2244" s="7">
        <v>1</v>
      </c>
      <c r="N2244" s="8">
        <v>197.14</v>
      </c>
      <c r="O2244" s="8">
        <f>SalesDataTable[[#This Row],[Units Sold]]*SalesDataTable[[#This Row],[Unit Price]]</f>
        <v>197.14</v>
      </c>
      <c r="P2244" s="9">
        <v>0.05</v>
      </c>
      <c r="Q2244" s="21">
        <f>SalesDataTable[[#This Row],[Units Sold]]*SalesDataTable[[#This Row],[Unit Price]]*SalesDataTable[[#This Row],[Discount %]]</f>
        <v>9.8569999999999993</v>
      </c>
      <c r="R2244" s="8">
        <v>102.87</v>
      </c>
      <c r="S2244" s="8">
        <f t="shared" si="140"/>
        <v>187.28299999999999</v>
      </c>
      <c r="T2244" s="8">
        <f t="shared" si="141"/>
        <v>102.87</v>
      </c>
      <c r="U2244" s="8">
        <f t="shared" si="142"/>
        <v>84.412999999999982</v>
      </c>
      <c r="V2244" s="10">
        <f t="shared" si="143"/>
        <v>0.45072430492890431</v>
      </c>
    </row>
    <row r="2245" spans="1:22" ht="15.6" x14ac:dyDescent="0.3">
      <c r="A2245" s="3">
        <v>4673</v>
      </c>
      <c r="B2245" s="4">
        <v>46327</v>
      </c>
      <c r="C2245" s="5">
        <f>YEAR(SalesDataTable[[#This Row],[Order Date]])</f>
        <v>2026</v>
      </c>
      <c r="D2245" s="6" t="str">
        <f>"Q"&amp;ROUNDUP(MONTH(SalesDataTable[[#This Row],[Order Date]])/3,0)</f>
        <v>Q4</v>
      </c>
      <c r="E2245" s="5">
        <f>MONTH(SalesDataTable[[#This Row],[Order Date]])</f>
        <v>11</v>
      </c>
      <c r="F2245" s="6" t="str">
        <f>TEXT(SalesDataTable[[#This Row],[Order Date]],"MMM")</f>
        <v>Nov</v>
      </c>
      <c r="G2245" s="5" t="s">
        <v>20</v>
      </c>
      <c r="H2245" s="5" t="s">
        <v>21</v>
      </c>
      <c r="I2245" s="5" t="s">
        <v>28</v>
      </c>
      <c r="J2245" s="5" t="s">
        <v>36</v>
      </c>
      <c r="K2245" s="5" t="s">
        <v>29</v>
      </c>
      <c r="L2245" s="5" t="s">
        <v>66</v>
      </c>
      <c r="M2245" s="7">
        <v>5</v>
      </c>
      <c r="N2245" s="8">
        <v>72.13</v>
      </c>
      <c r="O2245" s="8">
        <f>SalesDataTable[[#This Row],[Units Sold]]*SalesDataTable[[#This Row],[Unit Price]]</f>
        <v>360.65</v>
      </c>
      <c r="P2245" s="9">
        <v>0.1</v>
      </c>
      <c r="Q2245" s="21">
        <f>SalesDataTable[[#This Row],[Units Sold]]*SalesDataTable[[#This Row],[Unit Price]]*SalesDataTable[[#This Row],[Discount %]]</f>
        <v>36.064999999999998</v>
      </c>
      <c r="R2245" s="8">
        <v>31.41</v>
      </c>
      <c r="S2245" s="8">
        <f t="shared" si="140"/>
        <v>324.58499999999998</v>
      </c>
      <c r="T2245" s="8">
        <f t="shared" si="141"/>
        <v>157.05000000000001</v>
      </c>
      <c r="U2245" s="8">
        <f t="shared" si="142"/>
        <v>167.53499999999997</v>
      </c>
      <c r="V2245" s="10">
        <f t="shared" si="143"/>
        <v>0.51615139331762094</v>
      </c>
    </row>
    <row r="2246" spans="1:22" ht="15.6" x14ac:dyDescent="0.3">
      <c r="A2246" s="3">
        <v>4679</v>
      </c>
      <c r="B2246" s="4">
        <v>46327</v>
      </c>
      <c r="C2246" s="5">
        <f>YEAR(SalesDataTable[[#This Row],[Order Date]])</f>
        <v>2026</v>
      </c>
      <c r="D2246" s="6" t="str">
        <f>"Q"&amp;ROUNDUP(MONTH(SalesDataTable[[#This Row],[Order Date]])/3,0)</f>
        <v>Q4</v>
      </c>
      <c r="E2246" s="5">
        <f>MONTH(SalesDataTable[[#This Row],[Order Date]])</f>
        <v>11</v>
      </c>
      <c r="F2246" s="6" t="str">
        <f>TEXT(SalesDataTable[[#This Row],[Order Date]],"MMM")</f>
        <v>Nov</v>
      </c>
      <c r="G2246" s="5" t="s">
        <v>26</v>
      </c>
      <c r="H2246" s="5" t="s">
        <v>63</v>
      </c>
      <c r="I2246" s="5" t="s">
        <v>28</v>
      </c>
      <c r="J2246" s="5" t="s">
        <v>23</v>
      </c>
      <c r="K2246" s="5" t="s">
        <v>43</v>
      </c>
      <c r="L2246" s="5" t="s">
        <v>44</v>
      </c>
      <c r="M2246" s="7">
        <v>8</v>
      </c>
      <c r="N2246" s="8">
        <v>341.51</v>
      </c>
      <c r="O2246" s="8">
        <f>SalesDataTable[[#This Row],[Units Sold]]*SalesDataTable[[#This Row],[Unit Price]]</f>
        <v>2732.08</v>
      </c>
      <c r="P2246" s="9">
        <v>0.1</v>
      </c>
      <c r="Q2246" s="21">
        <f>SalesDataTable[[#This Row],[Units Sold]]*SalesDataTable[[#This Row],[Unit Price]]*SalesDataTable[[#This Row],[Discount %]]</f>
        <v>273.20800000000003</v>
      </c>
      <c r="R2246" s="8">
        <v>200.1</v>
      </c>
      <c r="S2246" s="8">
        <f t="shared" si="140"/>
        <v>2458.8719999999998</v>
      </c>
      <c r="T2246" s="8">
        <f t="shared" si="141"/>
        <v>1600.8</v>
      </c>
      <c r="U2246" s="8">
        <f t="shared" si="142"/>
        <v>858.07199999999989</v>
      </c>
      <c r="V2246" s="10">
        <f t="shared" si="143"/>
        <v>0.34896977150498276</v>
      </c>
    </row>
    <row r="2247" spans="1:22" ht="15.6" x14ac:dyDescent="0.3">
      <c r="A2247" s="3">
        <v>4809</v>
      </c>
      <c r="B2247" s="4">
        <v>46327</v>
      </c>
      <c r="C2247" s="5">
        <f>YEAR(SalesDataTable[[#This Row],[Order Date]])</f>
        <v>2026</v>
      </c>
      <c r="D2247" s="6" t="str">
        <f>"Q"&amp;ROUNDUP(MONTH(SalesDataTable[[#This Row],[Order Date]])/3,0)</f>
        <v>Q4</v>
      </c>
      <c r="E2247" s="5">
        <f>MONTH(SalesDataTable[[#This Row],[Order Date]])</f>
        <v>11</v>
      </c>
      <c r="F2247" s="6" t="str">
        <f>TEXT(SalesDataTable[[#This Row],[Order Date]],"MMM")</f>
        <v>Nov</v>
      </c>
      <c r="G2247" s="5" t="s">
        <v>26</v>
      </c>
      <c r="H2247" s="5" t="s">
        <v>61</v>
      </c>
      <c r="I2247" s="5" t="s">
        <v>22</v>
      </c>
      <c r="J2247" s="5" t="s">
        <v>33</v>
      </c>
      <c r="K2247" s="5" t="s">
        <v>34</v>
      </c>
      <c r="L2247" s="5" t="s">
        <v>35</v>
      </c>
      <c r="M2247" s="7">
        <v>1</v>
      </c>
      <c r="N2247" s="8">
        <v>36.47</v>
      </c>
      <c r="O2247" s="8">
        <f>SalesDataTable[[#This Row],[Units Sold]]*SalesDataTable[[#This Row],[Unit Price]]</f>
        <v>36.47</v>
      </c>
      <c r="P2247" s="9">
        <v>0.05</v>
      </c>
      <c r="Q2247" s="21">
        <f>SalesDataTable[[#This Row],[Units Sold]]*SalesDataTable[[#This Row],[Unit Price]]*SalesDataTable[[#This Row],[Discount %]]</f>
        <v>1.8235000000000001</v>
      </c>
      <c r="R2247" s="8">
        <v>13.88</v>
      </c>
      <c r="S2247" s="8">
        <f t="shared" si="140"/>
        <v>34.646499999999996</v>
      </c>
      <c r="T2247" s="8">
        <f t="shared" si="141"/>
        <v>13.88</v>
      </c>
      <c r="U2247" s="8">
        <f t="shared" si="142"/>
        <v>20.766499999999994</v>
      </c>
      <c r="V2247" s="10">
        <f t="shared" si="143"/>
        <v>0.59938233299178834</v>
      </c>
    </row>
    <row r="2248" spans="1:22" ht="15.6" x14ac:dyDescent="0.3">
      <c r="A2248" s="3">
        <v>4849</v>
      </c>
      <c r="B2248" s="4">
        <v>46327</v>
      </c>
      <c r="C2248" s="5">
        <f>YEAR(SalesDataTable[[#This Row],[Order Date]])</f>
        <v>2026</v>
      </c>
      <c r="D2248" s="6" t="str">
        <f>"Q"&amp;ROUNDUP(MONTH(SalesDataTable[[#This Row],[Order Date]])/3,0)</f>
        <v>Q4</v>
      </c>
      <c r="E2248" s="5">
        <f>MONTH(SalesDataTable[[#This Row],[Order Date]])</f>
        <v>11</v>
      </c>
      <c r="F2248" s="6" t="str">
        <f>TEXT(SalesDataTable[[#This Row],[Order Date]],"MMM")</f>
        <v>Nov</v>
      </c>
      <c r="G2248" s="5" t="s">
        <v>20</v>
      </c>
      <c r="H2248" s="5" t="s">
        <v>21</v>
      </c>
      <c r="I2248" s="5" t="s">
        <v>22</v>
      </c>
      <c r="J2248" s="5" t="s">
        <v>33</v>
      </c>
      <c r="K2248" s="5" t="s">
        <v>34</v>
      </c>
      <c r="L2248" s="5" t="s">
        <v>35</v>
      </c>
      <c r="M2248" s="7">
        <v>4</v>
      </c>
      <c r="N2248" s="8">
        <v>35.69</v>
      </c>
      <c r="O2248" s="8">
        <f>SalesDataTable[[#This Row],[Units Sold]]*SalesDataTable[[#This Row],[Unit Price]]</f>
        <v>142.76</v>
      </c>
      <c r="P2248" s="9">
        <v>0.15</v>
      </c>
      <c r="Q2248" s="21">
        <f>SalesDataTable[[#This Row],[Units Sold]]*SalesDataTable[[#This Row],[Unit Price]]*SalesDataTable[[#This Row],[Discount %]]</f>
        <v>21.413999999999998</v>
      </c>
      <c r="R2248" s="8">
        <v>13.52</v>
      </c>
      <c r="S2248" s="8">
        <f t="shared" si="140"/>
        <v>121.34599999999999</v>
      </c>
      <c r="T2248" s="8">
        <f t="shared" si="141"/>
        <v>54.08</v>
      </c>
      <c r="U2248" s="8">
        <f t="shared" si="142"/>
        <v>67.265999999999991</v>
      </c>
      <c r="V2248" s="10">
        <f t="shared" si="143"/>
        <v>0.55433224004087478</v>
      </c>
    </row>
    <row r="2249" spans="1:22" ht="15.6" x14ac:dyDescent="0.3">
      <c r="A2249" s="3">
        <v>436</v>
      </c>
      <c r="B2249" s="4">
        <v>46328</v>
      </c>
      <c r="C2249" s="5">
        <f>YEAR(SalesDataTable[[#This Row],[Order Date]])</f>
        <v>2026</v>
      </c>
      <c r="D2249" s="6" t="str">
        <f>"Q"&amp;ROUNDUP(MONTH(SalesDataTable[[#This Row],[Order Date]])/3,0)</f>
        <v>Q4</v>
      </c>
      <c r="E2249" s="5">
        <f>MONTH(SalesDataTable[[#This Row],[Order Date]])</f>
        <v>11</v>
      </c>
      <c r="F2249" s="6" t="str">
        <f>TEXT(SalesDataTable[[#This Row],[Order Date]],"MMM")</f>
        <v>Nov</v>
      </c>
      <c r="G2249" s="5" t="s">
        <v>31</v>
      </c>
      <c r="H2249" s="5" t="s">
        <v>59</v>
      </c>
      <c r="I2249" s="5" t="s">
        <v>22</v>
      </c>
      <c r="J2249" s="5" t="s">
        <v>33</v>
      </c>
      <c r="K2249" s="5" t="s">
        <v>34</v>
      </c>
      <c r="L2249" s="5" t="s">
        <v>35</v>
      </c>
      <c r="M2249" s="7">
        <v>2</v>
      </c>
      <c r="N2249" s="8">
        <v>35.340000000000003</v>
      </c>
      <c r="O2249" s="8">
        <f>SalesDataTable[[#This Row],[Units Sold]]*SalesDataTable[[#This Row],[Unit Price]]</f>
        <v>70.680000000000007</v>
      </c>
      <c r="P2249" s="9">
        <v>0.1</v>
      </c>
      <c r="Q2249" s="21">
        <f>SalesDataTable[[#This Row],[Units Sold]]*SalesDataTable[[#This Row],[Unit Price]]*SalesDataTable[[#This Row],[Discount %]]</f>
        <v>7.0680000000000014</v>
      </c>
      <c r="R2249" s="8">
        <v>13.82</v>
      </c>
      <c r="S2249" s="8">
        <f t="shared" si="140"/>
        <v>63.612000000000009</v>
      </c>
      <c r="T2249" s="8">
        <f t="shared" si="141"/>
        <v>27.64</v>
      </c>
      <c r="U2249" s="8">
        <f t="shared" si="142"/>
        <v>35.972000000000008</v>
      </c>
      <c r="V2249" s="10">
        <f t="shared" si="143"/>
        <v>0.56549078790165386</v>
      </c>
    </row>
    <row r="2250" spans="1:22" ht="15.6" x14ac:dyDescent="0.3">
      <c r="A2250" s="3">
        <v>879</v>
      </c>
      <c r="B2250" s="4">
        <v>46328</v>
      </c>
      <c r="C2250" s="5">
        <f>YEAR(SalesDataTable[[#This Row],[Order Date]])</f>
        <v>2026</v>
      </c>
      <c r="D2250" s="6" t="str">
        <f>"Q"&amp;ROUNDUP(MONTH(SalesDataTable[[#This Row],[Order Date]])/3,0)</f>
        <v>Q4</v>
      </c>
      <c r="E2250" s="5">
        <f>MONTH(SalesDataTable[[#This Row],[Order Date]])</f>
        <v>11</v>
      </c>
      <c r="F2250" s="6" t="str">
        <f>TEXT(SalesDataTable[[#This Row],[Order Date]],"MMM")</f>
        <v>Nov</v>
      </c>
      <c r="G2250" s="5" t="s">
        <v>31</v>
      </c>
      <c r="H2250" s="5" t="s">
        <v>59</v>
      </c>
      <c r="I2250" s="5" t="s">
        <v>22</v>
      </c>
      <c r="J2250" s="5" t="s">
        <v>33</v>
      </c>
      <c r="K2250" s="5" t="s">
        <v>34</v>
      </c>
      <c r="L2250" s="5" t="s">
        <v>52</v>
      </c>
      <c r="M2250" s="7">
        <v>4</v>
      </c>
      <c r="N2250" s="8">
        <v>46.8</v>
      </c>
      <c r="O2250" s="8">
        <f>SalesDataTable[[#This Row],[Units Sold]]*SalesDataTable[[#This Row],[Unit Price]]</f>
        <v>187.2</v>
      </c>
      <c r="P2250" s="9">
        <v>0.05</v>
      </c>
      <c r="Q2250" s="21">
        <f>SalesDataTable[[#This Row],[Units Sold]]*SalesDataTable[[#This Row],[Unit Price]]*SalesDataTable[[#This Row],[Discount %]]</f>
        <v>9.36</v>
      </c>
      <c r="R2250" s="8">
        <v>18.52</v>
      </c>
      <c r="S2250" s="8">
        <f t="shared" si="140"/>
        <v>177.83999999999997</v>
      </c>
      <c r="T2250" s="8">
        <f t="shared" si="141"/>
        <v>74.08</v>
      </c>
      <c r="U2250" s="8">
        <f t="shared" si="142"/>
        <v>103.75999999999998</v>
      </c>
      <c r="V2250" s="10">
        <f t="shared" si="143"/>
        <v>0.58344579397210972</v>
      </c>
    </row>
    <row r="2251" spans="1:22" ht="15.6" x14ac:dyDescent="0.3">
      <c r="A2251" s="3">
        <v>955</v>
      </c>
      <c r="B2251" s="4">
        <v>46328</v>
      </c>
      <c r="C2251" s="5">
        <f>YEAR(SalesDataTable[[#This Row],[Order Date]])</f>
        <v>2026</v>
      </c>
      <c r="D2251" s="6" t="str">
        <f>"Q"&amp;ROUNDUP(MONTH(SalesDataTable[[#This Row],[Order Date]])/3,0)</f>
        <v>Q4</v>
      </c>
      <c r="E2251" s="5">
        <f>MONTH(SalesDataTable[[#This Row],[Order Date]])</f>
        <v>11</v>
      </c>
      <c r="F2251" s="6" t="str">
        <f>TEXT(SalesDataTable[[#This Row],[Order Date]],"MMM")</f>
        <v>Nov</v>
      </c>
      <c r="G2251" s="5" t="s">
        <v>40</v>
      </c>
      <c r="H2251" s="5" t="s">
        <v>67</v>
      </c>
      <c r="I2251" s="5" t="s">
        <v>39</v>
      </c>
      <c r="J2251" s="5" t="s">
        <v>33</v>
      </c>
      <c r="K2251" s="5" t="s">
        <v>43</v>
      </c>
      <c r="L2251" s="5" t="s">
        <v>49</v>
      </c>
      <c r="M2251" s="7">
        <v>1</v>
      </c>
      <c r="N2251" s="8">
        <v>198.34</v>
      </c>
      <c r="O2251" s="8">
        <f>SalesDataTable[[#This Row],[Units Sold]]*SalesDataTable[[#This Row],[Unit Price]]</f>
        <v>198.34</v>
      </c>
      <c r="P2251" s="9">
        <v>0.05</v>
      </c>
      <c r="Q2251" s="21">
        <f>SalesDataTable[[#This Row],[Units Sold]]*SalesDataTable[[#This Row],[Unit Price]]*SalesDataTable[[#This Row],[Discount %]]</f>
        <v>9.9170000000000016</v>
      </c>
      <c r="R2251" s="8">
        <v>103.2</v>
      </c>
      <c r="S2251" s="8">
        <f t="shared" si="140"/>
        <v>188.423</v>
      </c>
      <c r="T2251" s="8">
        <f t="shared" si="141"/>
        <v>103.2</v>
      </c>
      <c r="U2251" s="8">
        <f t="shared" si="142"/>
        <v>85.222999999999999</v>
      </c>
      <c r="V2251" s="10">
        <f t="shared" si="143"/>
        <v>0.45229616341954004</v>
      </c>
    </row>
    <row r="2252" spans="1:22" ht="15.6" x14ac:dyDescent="0.3">
      <c r="A2252" s="3">
        <v>1068</v>
      </c>
      <c r="B2252" s="4">
        <v>46328</v>
      </c>
      <c r="C2252" s="5">
        <f>YEAR(SalesDataTable[[#This Row],[Order Date]])</f>
        <v>2026</v>
      </c>
      <c r="D2252" s="6" t="str">
        <f>"Q"&amp;ROUNDUP(MONTH(SalesDataTable[[#This Row],[Order Date]])/3,0)</f>
        <v>Q4</v>
      </c>
      <c r="E2252" s="5">
        <f>MONTH(SalesDataTable[[#This Row],[Order Date]])</f>
        <v>11</v>
      </c>
      <c r="F2252" s="6" t="str">
        <f>TEXT(SalesDataTable[[#This Row],[Order Date]],"MMM")</f>
        <v>Nov</v>
      </c>
      <c r="G2252" s="5" t="s">
        <v>26</v>
      </c>
      <c r="H2252" s="5" t="s">
        <v>47</v>
      </c>
      <c r="I2252" s="5" t="s">
        <v>22</v>
      </c>
      <c r="J2252" s="5" t="s">
        <v>23</v>
      </c>
      <c r="K2252" s="5" t="s">
        <v>54</v>
      </c>
      <c r="L2252" s="5" t="s">
        <v>58</v>
      </c>
      <c r="M2252" s="7">
        <v>5</v>
      </c>
      <c r="N2252" s="8">
        <v>122.26</v>
      </c>
      <c r="O2252" s="8">
        <f>SalesDataTable[[#This Row],[Units Sold]]*SalesDataTable[[#This Row],[Unit Price]]</f>
        <v>611.30000000000007</v>
      </c>
      <c r="P2252" s="9">
        <v>0.1</v>
      </c>
      <c r="Q2252" s="21">
        <f>SalesDataTable[[#This Row],[Units Sold]]*SalesDataTable[[#This Row],[Unit Price]]*SalesDataTable[[#This Row],[Discount %]]</f>
        <v>61.13000000000001</v>
      </c>
      <c r="R2252" s="8">
        <v>68.3</v>
      </c>
      <c r="S2252" s="8">
        <f t="shared" si="140"/>
        <v>550.17000000000007</v>
      </c>
      <c r="T2252" s="8">
        <f t="shared" si="141"/>
        <v>341.5</v>
      </c>
      <c r="U2252" s="8">
        <f t="shared" si="142"/>
        <v>208.67000000000007</v>
      </c>
      <c r="V2252" s="10">
        <f t="shared" si="143"/>
        <v>0.37928276714470083</v>
      </c>
    </row>
    <row r="2253" spans="1:22" ht="15.6" x14ac:dyDescent="0.3">
      <c r="A2253" s="3">
        <v>1733</v>
      </c>
      <c r="B2253" s="4">
        <v>46328</v>
      </c>
      <c r="C2253" s="5">
        <f>YEAR(SalesDataTable[[#This Row],[Order Date]])</f>
        <v>2026</v>
      </c>
      <c r="D2253" s="6" t="str">
        <f>"Q"&amp;ROUNDUP(MONTH(SalesDataTable[[#This Row],[Order Date]])/3,0)</f>
        <v>Q4</v>
      </c>
      <c r="E2253" s="5">
        <f>MONTH(SalesDataTable[[#This Row],[Order Date]])</f>
        <v>11</v>
      </c>
      <c r="F2253" s="6" t="str">
        <f>TEXT(SalesDataTable[[#This Row],[Order Date]],"MMM")</f>
        <v>Nov</v>
      </c>
      <c r="G2253" s="5" t="s">
        <v>20</v>
      </c>
      <c r="H2253" s="5" t="s">
        <v>56</v>
      </c>
      <c r="I2253" s="5" t="s">
        <v>28</v>
      </c>
      <c r="J2253" s="5" t="s">
        <v>23</v>
      </c>
      <c r="K2253" s="5" t="s">
        <v>29</v>
      </c>
      <c r="L2253" s="5" t="s">
        <v>66</v>
      </c>
      <c r="M2253" s="7">
        <v>3</v>
      </c>
      <c r="N2253" s="8">
        <v>71.12</v>
      </c>
      <c r="O2253" s="8">
        <f>SalesDataTable[[#This Row],[Units Sold]]*SalesDataTable[[#This Row],[Unit Price]]</f>
        <v>213.36</v>
      </c>
      <c r="P2253" s="9">
        <v>0.15</v>
      </c>
      <c r="Q2253" s="21">
        <f>SalesDataTable[[#This Row],[Units Sold]]*SalesDataTable[[#This Row],[Unit Price]]*SalesDataTable[[#This Row],[Discount %]]</f>
        <v>32.003999999999998</v>
      </c>
      <c r="R2253" s="8">
        <v>33.090000000000003</v>
      </c>
      <c r="S2253" s="8">
        <f t="shared" si="140"/>
        <v>181.35599999999999</v>
      </c>
      <c r="T2253" s="8">
        <f t="shared" si="141"/>
        <v>99.27000000000001</v>
      </c>
      <c r="U2253" s="8">
        <f t="shared" si="142"/>
        <v>82.085999999999984</v>
      </c>
      <c r="V2253" s="10">
        <f t="shared" si="143"/>
        <v>0.45262356911268437</v>
      </c>
    </row>
    <row r="2254" spans="1:22" ht="15.6" x14ac:dyDescent="0.3">
      <c r="A2254" s="3">
        <v>3270</v>
      </c>
      <c r="B2254" s="4">
        <v>46328</v>
      </c>
      <c r="C2254" s="5">
        <f>YEAR(SalesDataTable[[#This Row],[Order Date]])</f>
        <v>2026</v>
      </c>
      <c r="D2254" s="6" t="str">
        <f>"Q"&amp;ROUNDUP(MONTH(SalesDataTable[[#This Row],[Order Date]])/3,0)</f>
        <v>Q4</v>
      </c>
      <c r="E2254" s="5">
        <f>MONTH(SalesDataTable[[#This Row],[Order Date]])</f>
        <v>11</v>
      </c>
      <c r="F2254" s="6" t="str">
        <f>TEXT(SalesDataTable[[#This Row],[Order Date]],"MMM")</f>
        <v>Nov</v>
      </c>
      <c r="G2254" s="5" t="s">
        <v>26</v>
      </c>
      <c r="H2254" s="5" t="s">
        <v>63</v>
      </c>
      <c r="I2254" s="5" t="s">
        <v>39</v>
      </c>
      <c r="J2254" s="5" t="s">
        <v>23</v>
      </c>
      <c r="K2254" s="5" t="s">
        <v>24</v>
      </c>
      <c r="L2254" s="5" t="s">
        <v>25</v>
      </c>
      <c r="M2254" s="7">
        <v>2</v>
      </c>
      <c r="N2254" s="8">
        <v>81.900000000000006</v>
      </c>
      <c r="O2254" s="8">
        <f>SalesDataTable[[#This Row],[Units Sold]]*SalesDataTable[[#This Row],[Unit Price]]</f>
        <v>163.80000000000001</v>
      </c>
      <c r="P2254" s="9">
        <v>0.15</v>
      </c>
      <c r="Q2254" s="21">
        <f>SalesDataTable[[#This Row],[Units Sold]]*SalesDataTable[[#This Row],[Unit Price]]*SalesDataTable[[#This Row],[Discount %]]</f>
        <v>24.57</v>
      </c>
      <c r="R2254" s="8">
        <v>41.91</v>
      </c>
      <c r="S2254" s="8">
        <f t="shared" si="140"/>
        <v>139.23000000000002</v>
      </c>
      <c r="T2254" s="8">
        <f t="shared" si="141"/>
        <v>83.82</v>
      </c>
      <c r="U2254" s="8">
        <f t="shared" si="142"/>
        <v>55.410000000000025</v>
      </c>
      <c r="V2254" s="10">
        <f t="shared" si="143"/>
        <v>0.39797457444516282</v>
      </c>
    </row>
    <row r="2255" spans="1:22" ht="15.6" x14ac:dyDescent="0.3">
      <c r="A2255" s="3">
        <v>3484</v>
      </c>
      <c r="B2255" s="4">
        <v>46328</v>
      </c>
      <c r="C2255" s="5">
        <f>YEAR(SalesDataTable[[#This Row],[Order Date]])</f>
        <v>2026</v>
      </c>
      <c r="D2255" s="6" t="str">
        <f>"Q"&amp;ROUNDUP(MONTH(SalesDataTable[[#This Row],[Order Date]])/3,0)</f>
        <v>Q4</v>
      </c>
      <c r="E2255" s="5">
        <f>MONTH(SalesDataTable[[#This Row],[Order Date]])</f>
        <v>11</v>
      </c>
      <c r="F2255" s="6" t="str">
        <f>TEXT(SalesDataTable[[#This Row],[Order Date]],"MMM")</f>
        <v>Nov</v>
      </c>
      <c r="G2255" s="5" t="s">
        <v>31</v>
      </c>
      <c r="H2255" s="5" t="s">
        <v>32</v>
      </c>
      <c r="I2255" s="5" t="s">
        <v>48</v>
      </c>
      <c r="J2255" s="5" t="s">
        <v>23</v>
      </c>
      <c r="K2255" s="5" t="s">
        <v>34</v>
      </c>
      <c r="L2255" s="5" t="s">
        <v>68</v>
      </c>
      <c r="M2255" s="7">
        <v>4</v>
      </c>
      <c r="N2255" s="8">
        <v>165.12</v>
      </c>
      <c r="O2255" s="8">
        <f>SalesDataTable[[#This Row],[Units Sold]]*SalesDataTable[[#This Row],[Unit Price]]</f>
        <v>660.48</v>
      </c>
      <c r="P2255" s="9">
        <v>0.05</v>
      </c>
      <c r="Q2255" s="21">
        <f>SalesDataTable[[#This Row],[Units Sold]]*SalesDataTable[[#This Row],[Unit Price]]*SalesDataTable[[#This Row],[Discount %]]</f>
        <v>33.024000000000001</v>
      </c>
      <c r="R2255" s="8">
        <v>89.65</v>
      </c>
      <c r="S2255" s="8">
        <f t="shared" si="140"/>
        <v>627.45600000000002</v>
      </c>
      <c r="T2255" s="8">
        <f t="shared" si="141"/>
        <v>358.6</v>
      </c>
      <c r="U2255" s="8">
        <f t="shared" si="142"/>
        <v>268.85599999999999</v>
      </c>
      <c r="V2255" s="10">
        <f t="shared" si="143"/>
        <v>0.42848582211342306</v>
      </c>
    </row>
    <row r="2256" spans="1:22" ht="15.6" x14ac:dyDescent="0.3">
      <c r="A2256" s="3">
        <v>3608</v>
      </c>
      <c r="B2256" s="4">
        <v>46328</v>
      </c>
      <c r="C2256" s="5">
        <f>YEAR(SalesDataTable[[#This Row],[Order Date]])</f>
        <v>2026</v>
      </c>
      <c r="D2256" s="6" t="str">
        <f>"Q"&amp;ROUNDUP(MONTH(SalesDataTable[[#This Row],[Order Date]])/3,0)</f>
        <v>Q4</v>
      </c>
      <c r="E2256" s="5">
        <f>MONTH(SalesDataTable[[#This Row],[Order Date]])</f>
        <v>11</v>
      </c>
      <c r="F2256" s="6" t="str">
        <f>TEXT(SalesDataTable[[#This Row],[Order Date]],"MMM")</f>
        <v>Nov</v>
      </c>
      <c r="G2256" s="5" t="s">
        <v>40</v>
      </c>
      <c r="H2256" s="5" t="s">
        <v>53</v>
      </c>
      <c r="I2256" s="5" t="s">
        <v>39</v>
      </c>
      <c r="J2256" s="5" t="s">
        <v>33</v>
      </c>
      <c r="K2256" s="5" t="s">
        <v>29</v>
      </c>
      <c r="L2256" s="5" t="s">
        <v>30</v>
      </c>
      <c r="M2256" s="7">
        <v>1</v>
      </c>
      <c r="N2256" s="8">
        <v>91.35</v>
      </c>
      <c r="O2256" s="8">
        <f>SalesDataTable[[#This Row],[Units Sold]]*SalesDataTable[[#This Row],[Unit Price]]</f>
        <v>91.35</v>
      </c>
      <c r="P2256" s="9">
        <v>0</v>
      </c>
      <c r="Q2256" s="21">
        <f>SalesDataTable[[#This Row],[Units Sold]]*SalesDataTable[[#This Row],[Unit Price]]*SalesDataTable[[#This Row],[Discount %]]</f>
        <v>0</v>
      </c>
      <c r="R2256" s="8">
        <v>45.5</v>
      </c>
      <c r="S2256" s="8">
        <f t="shared" si="140"/>
        <v>91.35</v>
      </c>
      <c r="T2256" s="8">
        <f t="shared" si="141"/>
        <v>45.5</v>
      </c>
      <c r="U2256" s="8">
        <f t="shared" si="142"/>
        <v>45.849999999999994</v>
      </c>
      <c r="V2256" s="10">
        <f t="shared" si="143"/>
        <v>0.50191570881226055</v>
      </c>
    </row>
    <row r="2257" spans="1:22" ht="15.6" x14ac:dyDescent="0.3">
      <c r="A2257" s="3">
        <v>4036</v>
      </c>
      <c r="B2257" s="4">
        <v>46328</v>
      </c>
      <c r="C2257" s="5">
        <f>YEAR(SalesDataTable[[#This Row],[Order Date]])</f>
        <v>2026</v>
      </c>
      <c r="D2257" s="6" t="str">
        <f>"Q"&amp;ROUNDUP(MONTH(SalesDataTable[[#This Row],[Order Date]])/3,0)</f>
        <v>Q4</v>
      </c>
      <c r="E2257" s="5">
        <f>MONTH(SalesDataTable[[#This Row],[Order Date]])</f>
        <v>11</v>
      </c>
      <c r="F2257" s="6" t="str">
        <f>TEXT(SalesDataTable[[#This Row],[Order Date]],"MMM")</f>
        <v>Nov</v>
      </c>
      <c r="G2257" s="5" t="s">
        <v>31</v>
      </c>
      <c r="H2257" s="5" t="s">
        <v>38</v>
      </c>
      <c r="I2257" s="5" t="s">
        <v>22</v>
      </c>
      <c r="J2257" s="5" t="s">
        <v>36</v>
      </c>
      <c r="K2257" s="5" t="s">
        <v>54</v>
      </c>
      <c r="L2257" s="5" t="s">
        <v>62</v>
      </c>
      <c r="M2257" s="7">
        <v>1</v>
      </c>
      <c r="N2257" s="8">
        <v>36.96</v>
      </c>
      <c r="O2257" s="8">
        <f>SalesDataTable[[#This Row],[Units Sold]]*SalesDataTable[[#This Row],[Unit Price]]</f>
        <v>36.96</v>
      </c>
      <c r="P2257" s="9">
        <v>0.1</v>
      </c>
      <c r="Q2257" s="21">
        <f>SalesDataTable[[#This Row],[Units Sold]]*SalesDataTable[[#This Row],[Unit Price]]*SalesDataTable[[#This Row],[Discount %]]</f>
        <v>3.6960000000000002</v>
      </c>
      <c r="R2257" s="8">
        <v>14.18</v>
      </c>
      <c r="S2257" s="8">
        <f t="shared" si="140"/>
        <v>33.264000000000003</v>
      </c>
      <c r="T2257" s="8">
        <f t="shared" si="141"/>
        <v>14.18</v>
      </c>
      <c r="U2257" s="8">
        <f t="shared" si="142"/>
        <v>19.084000000000003</v>
      </c>
      <c r="V2257" s="10">
        <f t="shared" si="143"/>
        <v>0.57371332371332373</v>
      </c>
    </row>
    <row r="2258" spans="1:22" ht="15.6" x14ac:dyDescent="0.3">
      <c r="A2258" s="3">
        <v>408</v>
      </c>
      <c r="B2258" s="4">
        <v>46329</v>
      </c>
      <c r="C2258" s="5">
        <f>YEAR(SalesDataTable[[#This Row],[Order Date]])</f>
        <v>2026</v>
      </c>
      <c r="D2258" s="6" t="str">
        <f>"Q"&amp;ROUNDUP(MONTH(SalesDataTable[[#This Row],[Order Date]])/3,0)</f>
        <v>Q4</v>
      </c>
      <c r="E2258" s="5">
        <f>MONTH(SalesDataTable[[#This Row],[Order Date]])</f>
        <v>11</v>
      </c>
      <c r="F2258" s="6" t="str">
        <f>TEXT(SalesDataTable[[#This Row],[Order Date]],"MMM")</f>
        <v>Nov</v>
      </c>
      <c r="G2258" s="5" t="s">
        <v>40</v>
      </c>
      <c r="H2258" s="5" t="s">
        <v>67</v>
      </c>
      <c r="I2258" s="5" t="s">
        <v>22</v>
      </c>
      <c r="J2258" s="5" t="s">
        <v>23</v>
      </c>
      <c r="K2258" s="5" t="s">
        <v>24</v>
      </c>
      <c r="L2258" s="5" t="s">
        <v>42</v>
      </c>
      <c r="M2258" s="7">
        <v>1</v>
      </c>
      <c r="N2258" s="8">
        <v>49.61</v>
      </c>
      <c r="O2258" s="8">
        <f>SalesDataTable[[#This Row],[Units Sold]]*SalesDataTable[[#This Row],[Unit Price]]</f>
        <v>49.61</v>
      </c>
      <c r="P2258" s="9">
        <v>0</v>
      </c>
      <c r="Q2258" s="21">
        <f>SalesDataTable[[#This Row],[Units Sold]]*SalesDataTable[[#This Row],[Unit Price]]*SalesDataTable[[#This Row],[Discount %]]</f>
        <v>0</v>
      </c>
      <c r="R2258" s="8">
        <v>22.8</v>
      </c>
      <c r="S2258" s="8">
        <f t="shared" si="140"/>
        <v>49.61</v>
      </c>
      <c r="T2258" s="8">
        <f t="shared" si="141"/>
        <v>22.8</v>
      </c>
      <c r="U2258" s="8">
        <f t="shared" si="142"/>
        <v>26.81</v>
      </c>
      <c r="V2258" s="10">
        <f t="shared" si="143"/>
        <v>0.54041523886313236</v>
      </c>
    </row>
    <row r="2259" spans="1:22" ht="15.6" x14ac:dyDescent="0.3">
      <c r="A2259" s="3">
        <v>939</v>
      </c>
      <c r="B2259" s="4">
        <v>46329</v>
      </c>
      <c r="C2259" s="5">
        <f>YEAR(SalesDataTable[[#This Row],[Order Date]])</f>
        <v>2026</v>
      </c>
      <c r="D2259" s="6" t="str">
        <f>"Q"&amp;ROUNDUP(MONTH(SalesDataTable[[#This Row],[Order Date]])/3,0)</f>
        <v>Q4</v>
      </c>
      <c r="E2259" s="5">
        <f>MONTH(SalesDataTable[[#This Row],[Order Date]])</f>
        <v>11</v>
      </c>
      <c r="F2259" s="6" t="str">
        <f>TEXT(SalesDataTable[[#This Row],[Order Date]],"MMM")</f>
        <v>Nov</v>
      </c>
      <c r="G2259" s="5" t="s">
        <v>26</v>
      </c>
      <c r="H2259" s="5" t="s">
        <v>61</v>
      </c>
      <c r="I2259" s="5" t="s">
        <v>39</v>
      </c>
      <c r="J2259" s="5" t="s">
        <v>23</v>
      </c>
      <c r="K2259" s="5" t="s">
        <v>24</v>
      </c>
      <c r="L2259" s="5" t="s">
        <v>42</v>
      </c>
      <c r="M2259" s="7">
        <v>1</v>
      </c>
      <c r="N2259" s="8">
        <v>49.76</v>
      </c>
      <c r="O2259" s="8">
        <f>SalesDataTable[[#This Row],[Units Sold]]*SalesDataTable[[#This Row],[Unit Price]]</f>
        <v>49.76</v>
      </c>
      <c r="P2259" s="9">
        <v>0.1</v>
      </c>
      <c r="Q2259" s="21">
        <f>SalesDataTable[[#This Row],[Units Sold]]*SalesDataTable[[#This Row],[Unit Price]]*SalesDataTable[[#This Row],[Discount %]]</f>
        <v>4.976</v>
      </c>
      <c r="R2259" s="8">
        <v>21.94</v>
      </c>
      <c r="S2259" s="8">
        <f t="shared" si="140"/>
        <v>44.783999999999999</v>
      </c>
      <c r="T2259" s="8">
        <f t="shared" si="141"/>
        <v>21.94</v>
      </c>
      <c r="U2259" s="8">
        <f t="shared" si="142"/>
        <v>22.843999999999998</v>
      </c>
      <c r="V2259" s="10">
        <f t="shared" si="143"/>
        <v>0.51009289031797067</v>
      </c>
    </row>
    <row r="2260" spans="1:22" ht="15.6" x14ac:dyDescent="0.3">
      <c r="A2260" s="3">
        <v>1022</v>
      </c>
      <c r="B2260" s="4">
        <v>46329</v>
      </c>
      <c r="C2260" s="5">
        <f>YEAR(SalesDataTable[[#This Row],[Order Date]])</f>
        <v>2026</v>
      </c>
      <c r="D2260" s="6" t="str">
        <f>"Q"&amp;ROUNDUP(MONTH(SalesDataTable[[#This Row],[Order Date]])/3,0)</f>
        <v>Q4</v>
      </c>
      <c r="E2260" s="5">
        <f>MONTH(SalesDataTable[[#This Row],[Order Date]])</f>
        <v>11</v>
      </c>
      <c r="F2260" s="6" t="str">
        <f>TEXT(SalesDataTable[[#This Row],[Order Date]],"MMM")</f>
        <v>Nov</v>
      </c>
      <c r="G2260" s="5" t="s">
        <v>40</v>
      </c>
      <c r="H2260" s="5" t="s">
        <v>51</v>
      </c>
      <c r="I2260" s="5" t="s">
        <v>22</v>
      </c>
      <c r="J2260" s="5" t="s">
        <v>23</v>
      </c>
      <c r="K2260" s="5" t="s">
        <v>24</v>
      </c>
      <c r="L2260" s="5" t="s">
        <v>46</v>
      </c>
      <c r="M2260" s="7">
        <v>1</v>
      </c>
      <c r="N2260" s="8">
        <v>39.97</v>
      </c>
      <c r="O2260" s="8">
        <f>SalesDataTable[[#This Row],[Units Sold]]*SalesDataTable[[#This Row],[Unit Price]]</f>
        <v>39.97</v>
      </c>
      <c r="P2260" s="9">
        <v>0.1</v>
      </c>
      <c r="Q2260" s="21">
        <f>SalesDataTable[[#This Row],[Units Sold]]*SalesDataTable[[#This Row],[Unit Price]]*SalesDataTable[[#This Row],[Discount %]]</f>
        <v>3.9969999999999999</v>
      </c>
      <c r="R2260" s="8">
        <v>16.93</v>
      </c>
      <c r="S2260" s="8">
        <f t="shared" si="140"/>
        <v>35.972999999999999</v>
      </c>
      <c r="T2260" s="8">
        <f t="shared" si="141"/>
        <v>16.93</v>
      </c>
      <c r="U2260" s="8">
        <f t="shared" si="142"/>
        <v>19.042999999999999</v>
      </c>
      <c r="V2260" s="10">
        <f t="shared" si="143"/>
        <v>0.52936924915909156</v>
      </c>
    </row>
    <row r="2261" spans="1:22" ht="15.6" x14ac:dyDescent="0.3">
      <c r="A2261" s="3">
        <v>1997</v>
      </c>
      <c r="B2261" s="4">
        <v>46329</v>
      </c>
      <c r="C2261" s="5">
        <f>YEAR(SalesDataTable[[#This Row],[Order Date]])</f>
        <v>2026</v>
      </c>
      <c r="D2261" s="6" t="str">
        <f>"Q"&amp;ROUNDUP(MONTH(SalesDataTable[[#This Row],[Order Date]])/3,0)</f>
        <v>Q4</v>
      </c>
      <c r="E2261" s="5">
        <f>MONTH(SalesDataTable[[#This Row],[Order Date]])</f>
        <v>11</v>
      </c>
      <c r="F2261" s="6" t="str">
        <f>TEXT(SalesDataTable[[#This Row],[Order Date]],"MMM")</f>
        <v>Nov</v>
      </c>
      <c r="G2261" s="5" t="s">
        <v>26</v>
      </c>
      <c r="H2261" s="5" t="s">
        <v>63</v>
      </c>
      <c r="I2261" s="5" t="s">
        <v>48</v>
      </c>
      <c r="J2261" s="5" t="s">
        <v>23</v>
      </c>
      <c r="K2261" s="5" t="s">
        <v>43</v>
      </c>
      <c r="L2261" s="5" t="s">
        <v>44</v>
      </c>
      <c r="M2261" s="7">
        <v>2</v>
      </c>
      <c r="N2261" s="8">
        <v>335.46</v>
      </c>
      <c r="O2261" s="8">
        <f>SalesDataTable[[#This Row],[Units Sold]]*SalesDataTable[[#This Row],[Unit Price]]</f>
        <v>670.92</v>
      </c>
      <c r="P2261" s="9">
        <v>0.1</v>
      </c>
      <c r="Q2261" s="21">
        <f>SalesDataTable[[#This Row],[Units Sold]]*SalesDataTable[[#This Row],[Unit Price]]*SalesDataTable[[#This Row],[Discount %]]</f>
        <v>67.091999999999999</v>
      </c>
      <c r="R2261" s="8">
        <v>199.87</v>
      </c>
      <c r="S2261" s="8">
        <f t="shared" si="140"/>
        <v>603.82799999999997</v>
      </c>
      <c r="T2261" s="8">
        <f t="shared" si="141"/>
        <v>399.74</v>
      </c>
      <c r="U2261" s="8">
        <f t="shared" si="142"/>
        <v>204.08799999999997</v>
      </c>
      <c r="V2261" s="10">
        <f t="shared" si="143"/>
        <v>0.33799028862523761</v>
      </c>
    </row>
    <row r="2262" spans="1:22" ht="15.6" x14ac:dyDescent="0.3">
      <c r="A2262" s="3">
        <v>3978</v>
      </c>
      <c r="B2262" s="4">
        <v>46329</v>
      </c>
      <c r="C2262" s="5">
        <f>YEAR(SalesDataTable[[#This Row],[Order Date]])</f>
        <v>2026</v>
      </c>
      <c r="D2262" s="6" t="str">
        <f>"Q"&amp;ROUNDUP(MONTH(SalesDataTable[[#This Row],[Order Date]])/3,0)</f>
        <v>Q4</v>
      </c>
      <c r="E2262" s="5">
        <f>MONTH(SalesDataTable[[#This Row],[Order Date]])</f>
        <v>11</v>
      </c>
      <c r="F2262" s="6" t="str">
        <f>TEXT(SalesDataTable[[#This Row],[Order Date]],"MMM")</f>
        <v>Nov</v>
      </c>
      <c r="G2262" s="5" t="s">
        <v>26</v>
      </c>
      <c r="H2262" s="5" t="s">
        <v>63</v>
      </c>
      <c r="I2262" s="5" t="s">
        <v>22</v>
      </c>
      <c r="J2262" s="5" t="s">
        <v>33</v>
      </c>
      <c r="K2262" s="5" t="s">
        <v>29</v>
      </c>
      <c r="L2262" s="5" t="s">
        <v>57</v>
      </c>
      <c r="M2262" s="7">
        <v>4</v>
      </c>
      <c r="N2262" s="8">
        <v>154.46</v>
      </c>
      <c r="O2262" s="8">
        <f>SalesDataTable[[#This Row],[Units Sold]]*SalesDataTable[[#This Row],[Unit Price]]</f>
        <v>617.84</v>
      </c>
      <c r="P2262" s="9">
        <v>0.05</v>
      </c>
      <c r="Q2262" s="21">
        <f>SalesDataTable[[#This Row],[Units Sold]]*SalesDataTable[[#This Row],[Unit Price]]*SalesDataTable[[#This Row],[Discount %]]</f>
        <v>30.892000000000003</v>
      </c>
      <c r="R2262" s="8">
        <v>80.48</v>
      </c>
      <c r="S2262" s="8">
        <f t="shared" si="140"/>
        <v>586.94799999999998</v>
      </c>
      <c r="T2262" s="8">
        <f t="shared" si="141"/>
        <v>321.92</v>
      </c>
      <c r="U2262" s="8">
        <f t="shared" si="142"/>
        <v>265.02799999999996</v>
      </c>
      <c r="V2262" s="10">
        <f t="shared" si="143"/>
        <v>0.45153574081519993</v>
      </c>
    </row>
    <row r="2263" spans="1:22" ht="15.6" x14ac:dyDescent="0.3">
      <c r="A2263" s="3">
        <v>4715</v>
      </c>
      <c r="B2263" s="4">
        <v>46329</v>
      </c>
      <c r="C2263" s="5">
        <f>YEAR(SalesDataTable[[#This Row],[Order Date]])</f>
        <v>2026</v>
      </c>
      <c r="D2263" s="6" t="str">
        <f>"Q"&amp;ROUNDUP(MONTH(SalesDataTable[[#This Row],[Order Date]])/3,0)</f>
        <v>Q4</v>
      </c>
      <c r="E2263" s="5">
        <f>MONTH(SalesDataTable[[#This Row],[Order Date]])</f>
        <v>11</v>
      </c>
      <c r="F2263" s="6" t="str">
        <f>TEXT(SalesDataTable[[#This Row],[Order Date]],"MMM")</f>
        <v>Nov</v>
      </c>
      <c r="G2263" s="5" t="s">
        <v>20</v>
      </c>
      <c r="H2263" s="5" t="s">
        <v>21</v>
      </c>
      <c r="I2263" s="5" t="s">
        <v>28</v>
      </c>
      <c r="J2263" s="5" t="s">
        <v>36</v>
      </c>
      <c r="K2263" s="5" t="s">
        <v>54</v>
      </c>
      <c r="L2263" s="5" t="s">
        <v>55</v>
      </c>
      <c r="M2263" s="7">
        <v>10</v>
      </c>
      <c r="N2263" s="8">
        <v>39.869999999999997</v>
      </c>
      <c r="O2263" s="8">
        <f>SalesDataTable[[#This Row],[Units Sold]]*SalesDataTable[[#This Row],[Unit Price]]</f>
        <v>398.7</v>
      </c>
      <c r="P2263" s="9">
        <v>0.15</v>
      </c>
      <c r="Q2263" s="21">
        <f>SalesDataTable[[#This Row],[Units Sold]]*SalesDataTable[[#This Row],[Unit Price]]*SalesDataTable[[#This Row],[Discount %]]</f>
        <v>59.804999999999993</v>
      </c>
      <c r="R2263" s="8">
        <v>14.31</v>
      </c>
      <c r="S2263" s="8">
        <f t="shared" si="140"/>
        <v>338.89499999999998</v>
      </c>
      <c r="T2263" s="8">
        <f t="shared" si="141"/>
        <v>143.1</v>
      </c>
      <c r="U2263" s="8">
        <f t="shared" si="142"/>
        <v>195.79499999999999</v>
      </c>
      <c r="V2263" s="10">
        <f t="shared" si="143"/>
        <v>0.57774531934670026</v>
      </c>
    </row>
    <row r="2264" spans="1:22" ht="15.6" x14ac:dyDescent="0.3">
      <c r="A2264" s="3">
        <v>145</v>
      </c>
      <c r="B2264" s="4">
        <v>46330</v>
      </c>
      <c r="C2264" s="5">
        <f>YEAR(SalesDataTable[[#This Row],[Order Date]])</f>
        <v>2026</v>
      </c>
      <c r="D2264" s="6" t="str">
        <f>"Q"&amp;ROUNDUP(MONTH(SalesDataTable[[#This Row],[Order Date]])/3,0)</f>
        <v>Q4</v>
      </c>
      <c r="E2264" s="5">
        <f>MONTH(SalesDataTable[[#This Row],[Order Date]])</f>
        <v>11</v>
      </c>
      <c r="F2264" s="6" t="str">
        <f>TEXT(SalesDataTable[[#This Row],[Order Date]],"MMM")</f>
        <v>Nov</v>
      </c>
      <c r="G2264" s="5" t="s">
        <v>20</v>
      </c>
      <c r="H2264" s="5" t="s">
        <v>70</v>
      </c>
      <c r="I2264" s="5" t="s">
        <v>22</v>
      </c>
      <c r="J2264" s="5" t="s">
        <v>36</v>
      </c>
      <c r="K2264" s="5" t="s">
        <v>29</v>
      </c>
      <c r="L2264" s="5" t="s">
        <v>30</v>
      </c>
      <c r="M2264" s="7">
        <v>2</v>
      </c>
      <c r="N2264" s="8">
        <v>93.19</v>
      </c>
      <c r="O2264" s="8">
        <f>SalesDataTable[[#This Row],[Units Sold]]*SalesDataTable[[#This Row],[Unit Price]]</f>
        <v>186.38</v>
      </c>
      <c r="P2264" s="9">
        <v>0.2</v>
      </c>
      <c r="Q2264" s="21">
        <f>SalesDataTable[[#This Row],[Units Sold]]*SalesDataTable[[#This Row],[Unit Price]]*SalesDataTable[[#This Row],[Discount %]]</f>
        <v>37.276000000000003</v>
      </c>
      <c r="R2264" s="8">
        <v>45.7</v>
      </c>
      <c r="S2264" s="8">
        <f t="shared" si="140"/>
        <v>149.10400000000001</v>
      </c>
      <c r="T2264" s="8">
        <f t="shared" si="141"/>
        <v>91.4</v>
      </c>
      <c r="U2264" s="8">
        <f t="shared" si="142"/>
        <v>57.704000000000008</v>
      </c>
      <c r="V2264" s="10">
        <f t="shared" si="143"/>
        <v>0.38700504345959869</v>
      </c>
    </row>
    <row r="2265" spans="1:22" ht="15.6" x14ac:dyDescent="0.3">
      <c r="A2265" s="3">
        <v>465</v>
      </c>
      <c r="B2265" s="4">
        <v>46330</v>
      </c>
      <c r="C2265" s="5">
        <f>YEAR(SalesDataTable[[#This Row],[Order Date]])</f>
        <v>2026</v>
      </c>
      <c r="D2265" s="6" t="str">
        <f>"Q"&amp;ROUNDUP(MONTH(SalesDataTable[[#This Row],[Order Date]])/3,0)</f>
        <v>Q4</v>
      </c>
      <c r="E2265" s="5">
        <f>MONTH(SalesDataTable[[#This Row],[Order Date]])</f>
        <v>11</v>
      </c>
      <c r="F2265" s="6" t="str">
        <f>TEXT(SalesDataTable[[#This Row],[Order Date]],"MMM")</f>
        <v>Nov</v>
      </c>
      <c r="G2265" s="5" t="s">
        <v>26</v>
      </c>
      <c r="H2265" s="5" t="s">
        <v>63</v>
      </c>
      <c r="I2265" s="5" t="s">
        <v>22</v>
      </c>
      <c r="J2265" s="5" t="s">
        <v>23</v>
      </c>
      <c r="K2265" s="5" t="s">
        <v>54</v>
      </c>
      <c r="L2265" s="5" t="s">
        <v>55</v>
      </c>
      <c r="M2265" s="7">
        <v>3</v>
      </c>
      <c r="N2265" s="8">
        <v>41.29</v>
      </c>
      <c r="O2265" s="8">
        <f>SalesDataTable[[#This Row],[Units Sold]]*SalesDataTable[[#This Row],[Unit Price]]</f>
        <v>123.87</v>
      </c>
      <c r="P2265" s="9">
        <v>0.05</v>
      </c>
      <c r="Q2265" s="21">
        <f>SalesDataTable[[#This Row],[Units Sold]]*SalesDataTable[[#This Row],[Unit Price]]*SalesDataTable[[#This Row],[Discount %]]</f>
        <v>6.1935000000000002</v>
      </c>
      <c r="R2265" s="8">
        <v>14.43</v>
      </c>
      <c r="S2265" s="8">
        <f t="shared" si="140"/>
        <v>117.6765</v>
      </c>
      <c r="T2265" s="8">
        <f t="shared" si="141"/>
        <v>43.29</v>
      </c>
      <c r="U2265" s="8">
        <f t="shared" si="142"/>
        <v>74.386500000000012</v>
      </c>
      <c r="V2265" s="10">
        <f t="shared" si="143"/>
        <v>0.63212706020318421</v>
      </c>
    </row>
    <row r="2266" spans="1:22" ht="15.6" x14ac:dyDescent="0.3">
      <c r="A2266" s="3">
        <v>1449</v>
      </c>
      <c r="B2266" s="4">
        <v>46330</v>
      </c>
      <c r="C2266" s="5">
        <f>YEAR(SalesDataTable[[#This Row],[Order Date]])</f>
        <v>2026</v>
      </c>
      <c r="D2266" s="6" t="str">
        <f>"Q"&amp;ROUNDUP(MONTH(SalesDataTable[[#This Row],[Order Date]])/3,0)</f>
        <v>Q4</v>
      </c>
      <c r="E2266" s="5">
        <f>MONTH(SalesDataTable[[#This Row],[Order Date]])</f>
        <v>11</v>
      </c>
      <c r="F2266" s="6" t="str">
        <f>TEXT(SalesDataTable[[#This Row],[Order Date]],"MMM")</f>
        <v>Nov</v>
      </c>
      <c r="G2266" s="5" t="s">
        <v>40</v>
      </c>
      <c r="H2266" s="5" t="s">
        <v>53</v>
      </c>
      <c r="I2266" s="5" t="s">
        <v>22</v>
      </c>
      <c r="J2266" s="5" t="s">
        <v>23</v>
      </c>
      <c r="K2266" s="5" t="s">
        <v>24</v>
      </c>
      <c r="L2266" s="5" t="s">
        <v>42</v>
      </c>
      <c r="M2266" s="7">
        <v>1</v>
      </c>
      <c r="N2266" s="8">
        <v>50.76</v>
      </c>
      <c r="O2266" s="8">
        <f>SalesDataTable[[#This Row],[Units Sold]]*SalesDataTable[[#This Row],[Unit Price]]</f>
        <v>50.76</v>
      </c>
      <c r="P2266" s="9">
        <v>0.1</v>
      </c>
      <c r="Q2266" s="21">
        <f>SalesDataTable[[#This Row],[Units Sold]]*SalesDataTable[[#This Row],[Unit Price]]*SalesDataTable[[#This Row],[Discount %]]</f>
        <v>5.0760000000000005</v>
      </c>
      <c r="R2266" s="8">
        <v>22.72</v>
      </c>
      <c r="S2266" s="8">
        <f t="shared" si="140"/>
        <v>45.683999999999997</v>
      </c>
      <c r="T2266" s="8">
        <f t="shared" si="141"/>
        <v>22.72</v>
      </c>
      <c r="U2266" s="8">
        <f t="shared" si="142"/>
        <v>22.963999999999999</v>
      </c>
      <c r="V2266" s="10">
        <f t="shared" si="143"/>
        <v>0.50267051921898254</v>
      </c>
    </row>
    <row r="2267" spans="1:22" ht="15.6" x14ac:dyDescent="0.3">
      <c r="A2267" s="3">
        <v>1802</v>
      </c>
      <c r="B2267" s="4">
        <v>46330</v>
      </c>
      <c r="C2267" s="5">
        <f>YEAR(SalesDataTable[[#This Row],[Order Date]])</f>
        <v>2026</v>
      </c>
      <c r="D2267" s="6" t="str">
        <f>"Q"&amp;ROUNDUP(MONTH(SalesDataTable[[#This Row],[Order Date]])/3,0)</f>
        <v>Q4</v>
      </c>
      <c r="E2267" s="5">
        <f>MONTH(SalesDataTable[[#This Row],[Order Date]])</f>
        <v>11</v>
      </c>
      <c r="F2267" s="6" t="str">
        <f>TEXT(SalesDataTable[[#This Row],[Order Date]],"MMM")</f>
        <v>Nov</v>
      </c>
      <c r="G2267" s="5" t="s">
        <v>31</v>
      </c>
      <c r="H2267" s="5" t="s">
        <v>72</v>
      </c>
      <c r="I2267" s="5" t="s">
        <v>39</v>
      </c>
      <c r="J2267" s="5" t="s">
        <v>36</v>
      </c>
      <c r="K2267" s="5" t="s">
        <v>34</v>
      </c>
      <c r="L2267" s="5" t="s">
        <v>35</v>
      </c>
      <c r="M2267" s="7">
        <v>1</v>
      </c>
      <c r="N2267" s="8">
        <v>35.94</v>
      </c>
      <c r="O2267" s="8">
        <f>SalesDataTable[[#This Row],[Units Sold]]*SalesDataTable[[#This Row],[Unit Price]]</f>
        <v>35.94</v>
      </c>
      <c r="P2267" s="9">
        <v>0.05</v>
      </c>
      <c r="Q2267" s="21">
        <f>SalesDataTable[[#This Row],[Units Sold]]*SalesDataTable[[#This Row],[Unit Price]]*SalesDataTable[[#This Row],[Discount %]]</f>
        <v>1.7969999999999999</v>
      </c>
      <c r="R2267" s="8">
        <v>13.39</v>
      </c>
      <c r="S2267" s="8">
        <f t="shared" si="140"/>
        <v>34.142999999999994</v>
      </c>
      <c r="T2267" s="8">
        <f t="shared" si="141"/>
        <v>13.39</v>
      </c>
      <c r="U2267" s="8">
        <f t="shared" si="142"/>
        <v>20.752999999999993</v>
      </c>
      <c r="V2267" s="10">
        <f t="shared" si="143"/>
        <v>0.60782590867820629</v>
      </c>
    </row>
    <row r="2268" spans="1:22" ht="15.6" x14ac:dyDescent="0.3">
      <c r="A2268" s="3">
        <v>2645</v>
      </c>
      <c r="B2268" s="4">
        <v>46330</v>
      </c>
      <c r="C2268" s="5">
        <f>YEAR(SalesDataTable[[#This Row],[Order Date]])</f>
        <v>2026</v>
      </c>
      <c r="D2268" s="6" t="str">
        <f>"Q"&amp;ROUNDUP(MONTH(SalesDataTable[[#This Row],[Order Date]])/3,0)</f>
        <v>Q4</v>
      </c>
      <c r="E2268" s="5">
        <f>MONTH(SalesDataTable[[#This Row],[Order Date]])</f>
        <v>11</v>
      </c>
      <c r="F2268" s="6" t="str">
        <f>TEXT(SalesDataTable[[#This Row],[Order Date]],"MMM")</f>
        <v>Nov</v>
      </c>
      <c r="G2268" s="5" t="s">
        <v>20</v>
      </c>
      <c r="H2268" s="5" t="s">
        <v>70</v>
      </c>
      <c r="I2268" s="5" t="s">
        <v>39</v>
      </c>
      <c r="J2268" s="5" t="s">
        <v>33</v>
      </c>
      <c r="K2268" s="5" t="s">
        <v>29</v>
      </c>
      <c r="L2268" s="5" t="s">
        <v>66</v>
      </c>
      <c r="M2268" s="7">
        <v>4</v>
      </c>
      <c r="N2268" s="8">
        <v>70.010000000000005</v>
      </c>
      <c r="O2268" s="8">
        <f>SalesDataTable[[#This Row],[Units Sold]]*SalesDataTable[[#This Row],[Unit Price]]</f>
        <v>280.04000000000002</v>
      </c>
      <c r="P2268" s="9">
        <v>0.05</v>
      </c>
      <c r="Q2268" s="21">
        <f>SalesDataTable[[#This Row],[Units Sold]]*SalesDataTable[[#This Row],[Unit Price]]*SalesDataTable[[#This Row],[Discount %]]</f>
        <v>14.002000000000002</v>
      </c>
      <c r="R2268" s="8">
        <v>31.43</v>
      </c>
      <c r="S2268" s="8">
        <f t="shared" si="140"/>
        <v>266.03800000000001</v>
      </c>
      <c r="T2268" s="8">
        <f t="shared" si="141"/>
        <v>125.72</v>
      </c>
      <c r="U2268" s="8">
        <f t="shared" si="142"/>
        <v>140.31800000000001</v>
      </c>
      <c r="V2268" s="10">
        <f t="shared" si="143"/>
        <v>0.52743593020545942</v>
      </c>
    </row>
    <row r="2269" spans="1:22" ht="15.6" x14ac:dyDescent="0.3">
      <c r="A2269" s="3">
        <v>3539</v>
      </c>
      <c r="B2269" s="4">
        <v>46330</v>
      </c>
      <c r="C2269" s="5">
        <f>YEAR(SalesDataTable[[#This Row],[Order Date]])</f>
        <v>2026</v>
      </c>
      <c r="D2269" s="6" t="str">
        <f>"Q"&amp;ROUNDUP(MONTH(SalesDataTable[[#This Row],[Order Date]])/3,0)</f>
        <v>Q4</v>
      </c>
      <c r="E2269" s="5">
        <f>MONTH(SalesDataTable[[#This Row],[Order Date]])</f>
        <v>11</v>
      </c>
      <c r="F2269" s="6" t="str">
        <f>TEXT(SalesDataTable[[#This Row],[Order Date]],"MMM")</f>
        <v>Nov</v>
      </c>
      <c r="G2269" s="5" t="s">
        <v>20</v>
      </c>
      <c r="H2269" s="5" t="s">
        <v>70</v>
      </c>
      <c r="I2269" s="5" t="s">
        <v>48</v>
      </c>
      <c r="J2269" s="5" t="s">
        <v>23</v>
      </c>
      <c r="K2269" s="5" t="s">
        <v>29</v>
      </c>
      <c r="L2269" s="5" t="s">
        <v>57</v>
      </c>
      <c r="M2269" s="7">
        <v>3</v>
      </c>
      <c r="N2269" s="8">
        <v>152.32</v>
      </c>
      <c r="O2269" s="8">
        <f>SalesDataTable[[#This Row],[Units Sold]]*SalesDataTable[[#This Row],[Unit Price]]</f>
        <v>456.96</v>
      </c>
      <c r="P2269" s="9">
        <v>0.1</v>
      </c>
      <c r="Q2269" s="21">
        <f>SalesDataTable[[#This Row],[Units Sold]]*SalesDataTable[[#This Row],[Unit Price]]*SalesDataTable[[#This Row],[Discount %]]</f>
        <v>45.695999999999998</v>
      </c>
      <c r="R2269" s="8">
        <v>79.36</v>
      </c>
      <c r="S2269" s="8">
        <f t="shared" si="140"/>
        <v>411.26400000000001</v>
      </c>
      <c r="T2269" s="8">
        <f t="shared" si="141"/>
        <v>238.07999999999998</v>
      </c>
      <c r="U2269" s="8">
        <f t="shared" si="142"/>
        <v>173.18400000000003</v>
      </c>
      <c r="V2269" s="10">
        <f t="shared" si="143"/>
        <v>0.42110177404295057</v>
      </c>
    </row>
    <row r="2270" spans="1:22" ht="15.6" x14ac:dyDescent="0.3">
      <c r="A2270" s="3">
        <v>4309</v>
      </c>
      <c r="B2270" s="4">
        <v>46330</v>
      </c>
      <c r="C2270" s="5">
        <f>YEAR(SalesDataTable[[#This Row],[Order Date]])</f>
        <v>2026</v>
      </c>
      <c r="D2270" s="6" t="str">
        <f>"Q"&amp;ROUNDUP(MONTH(SalesDataTable[[#This Row],[Order Date]])/3,0)</f>
        <v>Q4</v>
      </c>
      <c r="E2270" s="5">
        <f>MONTH(SalesDataTable[[#This Row],[Order Date]])</f>
        <v>11</v>
      </c>
      <c r="F2270" s="6" t="str">
        <f>TEXT(SalesDataTable[[#This Row],[Order Date]],"MMM")</f>
        <v>Nov</v>
      </c>
      <c r="G2270" s="5" t="s">
        <v>40</v>
      </c>
      <c r="H2270" s="5" t="s">
        <v>53</v>
      </c>
      <c r="I2270" s="5" t="s">
        <v>22</v>
      </c>
      <c r="J2270" s="5" t="s">
        <v>36</v>
      </c>
      <c r="K2270" s="5" t="s">
        <v>24</v>
      </c>
      <c r="L2270" s="5" t="s">
        <v>42</v>
      </c>
      <c r="M2270" s="7">
        <v>1</v>
      </c>
      <c r="N2270" s="8">
        <v>50.32</v>
      </c>
      <c r="O2270" s="8">
        <f>SalesDataTable[[#This Row],[Units Sold]]*SalesDataTable[[#This Row],[Unit Price]]</f>
        <v>50.32</v>
      </c>
      <c r="P2270" s="9">
        <v>0.05</v>
      </c>
      <c r="Q2270" s="21">
        <f>SalesDataTable[[#This Row],[Units Sold]]*SalesDataTable[[#This Row],[Unit Price]]*SalesDataTable[[#This Row],[Discount %]]</f>
        <v>2.516</v>
      </c>
      <c r="R2270" s="8">
        <v>22.46</v>
      </c>
      <c r="S2270" s="8">
        <f t="shared" si="140"/>
        <v>47.803999999999995</v>
      </c>
      <c r="T2270" s="8">
        <f t="shared" si="141"/>
        <v>22.46</v>
      </c>
      <c r="U2270" s="8">
        <f t="shared" si="142"/>
        <v>25.343999999999994</v>
      </c>
      <c r="V2270" s="10">
        <f t="shared" si="143"/>
        <v>0.53016483976236295</v>
      </c>
    </row>
    <row r="2271" spans="1:22" ht="15.6" x14ac:dyDescent="0.3">
      <c r="A2271" s="3">
        <v>4355</v>
      </c>
      <c r="B2271" s="4">
        <v>46330</v>
      </c>
      <c r="C2271" s="5">
        <f>YEAR(SalesDataTable[[#This Row],[Order Date]])</f>
        <v>2026</v>
      </c>
      <c r="D2271" s="6" t="str">
        <f>"Q"&amp;ROUNDUP(MONTH(SalesDataTable[[#This Row],[Order Date]])/3,0)</f>
        <v>Q4</v>
      </c>
      <c r="E2271" s="5">
        <f>MONTH(SalesDataTable[[#This Row],[Order Date]])</f>
        <v>11</v>
      </c>
      <c r="F2271" s="6" t="str">
        <f>TEXT(SalesDataTable[[#This Row],[Order Date]],"MMM")</f>
        <v>Nov</v>
      </c>
      <c r="G2271" s="5" t="s">
        <v>31</v>
      </c>
      <c r="H2271" s="5" t="s">
        <v>32</v>
      </c>
      <c r="I2271" s="5" t="s">
        <v>39</v>
      </c>
      <c r="J2271" s="5" t="s">
        <v>23</v>
      </c>
      <c r="K2271" s="5" t="s">
        <v>29</v>
      </c>
      <c r="L2271" s="5" t="s">
        <v>57</v>
      </c>
      <c r="M2271" s="7">
        <v>2</v>
      </c>
      <c r="N2271" s="8">
        <v>151.04</v>
      </c>
      <c r="O2271" s="8">
        <f>SalesDataTable[[#This Row],[Units Sold]]*SalesDataTable[[#This Row],[Unit Price]]</f>
        <v>302.08</v>
      </c>
      <c r="P2271" s="9">
        <v>0.15</v>
      </c>
      <c r="Q2271" s="21">
        <f>SalesDataTable[[#This Row],[Units Sold]]*SalesDataTable[[#This Row],[Unit Price]]*SalesDataTable[[#This Row],[Discount %]]</f>
        <v>45.311999999999998</v>
      </c>
      <c r="R2271" s="8">
        <v>76.97</v>
      </c>
      <c r="S2271" s="8">
        <f t="shared" si="140"/>
        <v>256.76799999999997</v>
      </c>
      <c r="T2271" s="8">
        <f t="shared" si="141"/>
        <v>153.94</v>
      </c>
      <c r="U2271" s="8">
        <f t="shared" si="142"/>
        <v>102.82799999999997</v>
      </c>
      <c r="V2271" s="10">
        <f t="shared" si="143"/>
        <v>0.40047046360917243</v>
      </c>
    </row>
    <row r="2272" spans="1:22" ht="15.6" x14ac:dyDescent="0.3">
      <c r="A2272" s="3">
        <v>5052</v>
      </c>
      <c r="B2272" s="4">
        <v>46330</v>
      </c>
      <c r="C2272" s="5">
        <f>YEAR(SalesDataTable[[#This Row],[Order Date]])</f>
        <v>2026</v>
      </c>
      <c r="D2272" s="6" t="str">
        <f>"Q"&amp;ROUNDUP(MONTH(SalesDataTable[[#This Row],[Order Date]])/3,0)</f>
        <v>Q4</v>
      </c>
      <c r="E2272" s="5">
        <f>MONTH(SalesDataTable[[#This Row],[Order Date]])</f>
        <v>11</v>
      </c>
      <c r="F2272" s="6" t="str">
        <f>TEXT(SalesDataTable[[#This Row],[Order Date]],"MMM")</f>
        <v>Nov</v>
      </c>
      <c r="G2272" s="5" t="s">
        <v>20</v>
      </c>
      <c r="H2272" s="5" t="s">
        <v>70</v>
      </c>
      <c r="I2272" s="5" t="s">
        <v>48</v>
      </c>
      <c r="J2272" s="5" t="s">
        <v>23</v>
      </c>
      <c r="K2272" s="5" t="s">
        <v>24</v>
      </c>
      <c r="L2272" s="5" t="s">
        <v>46</v>
      </c>
      <c r="M2272" s="7">
        <v>3</v>
      </c>
      <c r="N2272" s="8">
        <v>41.12</v>
      </c>
      <c r="O2272" s="8">
        <f>SalesDataTable[[#This Row],[Units Sold]]*SalesDataTable[[#This Row],[Unit Price]]</f>
        <v>123.35999999999999</v>
      </c>
      <c r="P2272" s="9">
        <v>0.1</v>
      </c>
      <c r="Q2272" s="21">
        <f>SalesDataTable[[#This Row],[Units Sold]]*SalesDataTable[[#This Row],[Unit Price]]*SalesDataTable[[#This Row],[Discount %]]</f>
        <v>12.335999999999999</v>
      </c>
      <c r="R2272" s="8">
        <v>16.670000000000002</v>
      </c>
      <c r="S2272" s="8">
        <f t="shared" si="140"/>
        <v>111.02399999999999</v>
      </c>
      <c r="T2272" s="8">
        <f t="shared" si="141"/>
        <v>50.010000000000005</v>
      </c>
      <c r="U2272" s="8">
        <f t="shared" si="142"/>
        <v>61.013999999999982</v>
      </c>
      <c r="V2272" s="10">
        <f t="shared" si="143"/>
        <v>0.54955685257241671</v>
      </c>
    </row>
    <row r="2273" spans="1:22" ht="15.6" x14ac:dyDescent="0.3">
      <c r="A2273" s="3">
        <v>9</v>
      </c>
      <c r="B2273" s="4">
        <v>46331</v>
      </c>
      <c r="C2273" s="5">
        <f>YEAR(SalesDataTable[[#This Row],[Order Date]])</f>
        <v>2026</v>
      </c>
      <c r="D2273" s="6" t="str">
        <f>"Q"&amp;ROUNDUP(MONTH(SalesDataTable[[#This Row],[Order Date]])/3,0)</f>
        <v>Q4</v>
      </c>
      <c r="E2273" s="5">
        <f>MONTH(SalesDataTable[[#This Row],[Order Date]])</f>
        <v>11</v>
      </c>
      <c r="F2273" s="6" t="str">
        <f>TEXT(SalesDataTable[[#This Row],[Order Date]],"MMM")</f>
        <v>Nov</v>
      </c>
      <c r="G2273" s="5" t="s">
        <v>20</v>
      </c>
      <c r="H2273" s="5" t="s">
        <v>70</v>
      </c>
      <c r="I2273" s="5" t="s">
        <v>22</v>
      </c>
      <c r="J2273" s="5" t="s">
        <v>33</v>
      </c>
      <c r="K2273" s="5" t="s">
        <v>29</v>
      </c>
      <c r="L2273" s="5" t="s">
        <v>37</v>
      </c>
      <c r="M2273" s="7">
        <v>1</v>
      </c>
      <c r="N2273" s="8">
        <v>140.59</v>
      </c>
      <c r="O2273" s="8">
        <f>SalesDataTable[[#This Row],[Units Sold]]*SalesDataTable[[#This Row],[Unit Price]]</f>
        <v>140.59</v>
      </c>
      <c r="P2273" s="9">
        <v>0.1</v>
      </c>
      <c r="Q2273" s="21">
        <f>SalesDataTable[[#This Row],[Units Sold]]*SalesDataTable[[#This Row],[Unit Price]]*SalesDataTable[[#This Row],[Discount %]]</f>
        <v>14.059000000000001</v>
      </c>
      <c r="R2273" s="8">
        <v>79.510000000000005</v>
      </c>
      <c r="S2273" s="8">
        <f t="shared" si="140"/>
        <v>126.53100000000001</v>
      </c>
      <c r="T2273" s="8">
        <f t="shared" si="141"/>
        <v>79.510000000000005</v>
      </c>
      <c r="U2273" s="8">
        <f t="shared" si="142"/>
        <v>47.021000000000001</v>
      </c>
      <c r="V2273" s="10">
        <f t="shared" si="143"/>
        <v>0.37161644182058151</v>
      </c>
    </row>
    <row r="2274" spans="1:22" ht="15.6" x14ac:dyDescent="0.3">
      <c r="A2274" s="3">
        <v>703</v>
      </c>
      <c r="B2274" s="4">
        <v>46331</v>
      </c>
      <c r="C2274" s="5">
        <f>YEAR(SalesDataTable[[#This Row],[Order Date]])</f>
        <v>2026</v>
      </c>
      <c r="D2274" s="6" t="str">
        <f>"Q"&amp;ROUNDUP(MONTH(SalesDataTable[[#This Row],[Order Date]])/3,0)</f>
        <v>Q4</v>
      </c>
      <c r="E2274" s="5">
        <f>MONTH(SalesDataTable[[#This Row],[Order Date]])</f>
        <v>11</v>
      </c>
      <c r="F2274" s="6" t="str">
        <f>TEXT(SalesDataTable[[#This Row],[Order Date]],"MMM")</f>
        <v>Nov</v>
      </c>
      <c r="G2274" s="5" t="s">
        <v>26</v>
      </c>
      <c r="H2274" s="5" t="s">
        <v>69</v>
      </c>
      <c r="I2274" s="5" t="s">
        <v>22</v>
      </c>
      <c r="J2274" s="5" t="s">
        <v>23</v>
      </c>
      <c r="K2274" s="5" t="s">
        <v>34</v>
      </c>
      <c r="L2274" s="5" t="s">
        <v>68</v>
      </c>
      <c r="M2274" s="7">
        <v>2</v>
      </c>
      <c r="N2274" s="8">
        <v>160.68</v>
      </c>
      <c r="O2274" s="8">
        <f>SalesDataTable[[#This Row],[Units Sold]]*SalesDataTable[[#This Row],[Unit Price]]</f>
        <v>321.36</v>
      </c>
      <c r="P2274" s="9">
        <v>0</v>
      </c>
      <c r="Q2274" s="21">
        <f>SalesDataTable[[#This Row],[Units Sold]]*SalesDataTable[[#This Row],[Unit Price]]*SalesDataTable[[#This Row],[Discount %]]</f>
        <v>0</v>
      </c>
      <c r="R2274" s="8">
        <v>89.49</v>
      </c>
      <c r="S2274" s="8">
        <f t="shared" si="140"/>
        <v>321.36</v>
      </c>
      <c r="T2274" s="8">
        <f t="shared" si="141"/>
        <v>178.98</v>
      </c>
      <c r="U2274" s="8">
        <f t="shared" si="142"/>
        <v>142.38000000000002</v>
      </c>
      <c r="V2274" s="10">
        <f t="shared" si="143"/>
        <v>0.4430545182972368</v>
      </c>
    </row>
    <row r="2275" spans="1:22" ht="15.6" x14ac:dyDescent="0.3">
      <c r="A2275" s="3">
        <v>1627</v>
      </c>
      <c r="B2275" s="4">
        <v>46331</v>
      </c>
      <c r="C2275" s="5">
        <f>YEAR(SalesDataTable[[#This Row],[Order Date]])</f>
        <v>2026</v>
      </c>
      <c r="D2275" s="6" t="str">
        <f>"Q"&amp;ROUNDUP(MONTH(SalesDataTable[[#This Row],[Order Date]])/3,0)</f>
        <v>Q4</v>
      </c>
      <c r="E2275" s="5">
        <f>MONTH(SalesDataTable[[#This Row],[Order Date]])</f>
        <v>11</v>
      </c>
      <c r="F2275" s="6" t="str">
        <f>TEXT(SalesDataTable[[#This Row],[Order Date]],"MMM")</f>
        <v>Nov</v>
      </c>
      <c r="G2275" s="5" t="s">
        <v>40</v>
      </c>
      <c r="H2275" s="5" t="s">
        <v>41</v>
      </c>
      <c r="I2275" s="5" t="s">
        <v>22</v>
      </c>
      <c r="J2275" s="5" t="s">
        <v>23</v>
      </c>
      <c r="K2275" s="5" t="s">
        <v>54</v>
      </c>
      <c r="L2275" s="5" t="s">
        <v>65</v>
      </c>
      <c r="M2275" s="7">
        <v>6</v>
      </c>
      <c r="N2275" s="8">
        <v>49.7</v>
      </c>
      <c r="O2275" s="8">
        <f>SalesDataTable[[#This Row],[Units Sold]]*SalesDataTable[[#This Row],[Unit Price]]</f>
        <v>298.20000000000005</v>
      </c>
      <c r="P2275" s="9">
        <v>0</v>
      </c>
      <c r="Q2275" s="21">
        <f>SalesDataTable[[#This Row],[Units Sold]]*SalesDataTable[[#This Row],[Unit Price]]*SalesDataTable[[#This Row],[Discount %]]</f>
        <v>0</v>
      </c>
      <c r="R2275" s="8">
        <v>22.34</v>
      </c>
      <c r="S2275" s="8">
        <f t="shared" si="140"/>
        <v>298.20000000000005</v>
      </c>
      <c r="T2275" s="8">
        <f t="shared" si="141"/>
        <v>134.04</v>
      </c>
      <c r="U2275" s="8">
        <f t="shared" si="142"/>
        <v>164.16000000000005</v>
      </c>
      <c r="V2275" s="10">
        <f t="shared" si="143"/>
        <v>0.55050301810865199</v>
      </c>
    </row>
    <row r="2276" spans="1:22" ht="15.6" x14ac:dyDescent="0.3">
      <c r="A2276" s="3">
        <v>1760</v>
      </c>
      <c r="B2276" s="4">
        <v>46331</v>
      </c>
      <c r="C2276" s="5">
        <f>YEAR(SalesDataTable[[#This Row],[Order Date]])</f>
        <v>2026</v>
      </c>
      <c r="D2276" s="6" t="str">
        <f>"Q"&amp;ROUNDUP(MONTH(SalesDataTable[[#This Row],[Order Date]])/3,0)</f>
        <v>Q4</v>
      </c>
      <c r="E2276" s="5">
        <f>MONTH(SalesDataTable[[#This Row],[Order Date]])</f>
        <v>11</v>
      </c>
      <c r="F2276" s="6" t="str">
        <f>TEXT(SalesDataTable[[#This Row],[Order Date]],"MMM")</f>
        <v>Nov</v>
      </c>
      <c r="G2276" s="5" t="s">
        <v>26</v>
      </c>
      <c r="H2276" s="5" t="s">
        <v>61</v>
      </c>
      <c r="I2276" s="5" t="s">
        <v>39</v>
      </c>
      <c r="J2276" s="5" t="s">
        <v>23</v>
      </c>
      <c r="K2276" s="5" t="s">
        <v>24</v>
      </c>
      <c r="L2276" s="5" t="s">
        <v>25</v>
      </c>
      <c r="M2276" s="7">
        <v>3</v>
      </c>
      <c r="N2276" s="8">
        <v>80.400000000000006</v>
      </c>
      <c r="O2276" s="8">
        <f>SalesDataTable[[#This Row],[Units Sold]]*SalesDataTable[[#This Row],[Unit Price]]</f>
        <v>241.20000000000002</v>
      </c>
      <c r="P2276" s="9">
        <v>0.05</v>
      </c>
      <c r="Q2276" s="21">
        <f>SalesDataTable[[#This Row],[Units Sold]]*SalesDataTable[[#This Row],[Unit Price]]*SalesDataTable[[#This Row],[Discount %]]</f>
        <v>12.060000000000002</v>
      </c>
      <c r="R2276" s="8">
        <v>42.82</v>
      </c>
      <c r="S2276" s="8">
        <f t="shared" si="140"/>
        <v>229.14000000000001</v>
      </c>
      <c r="T2276" s="8">
        <f t="shared" si="141"/>
        <v>128.46</v>
      </c>
      <c r="U2276" s="8">
        <f t="shared" si="142"/>
        <v>100.68</v>
      </c>
      <c r="V2276" s="10">
        <f t="shared" si="143"/>
        <v>0.43938203718250851</v>
      </c>
    </row>
    <row r="2277" spans="1:22" ht="15.6" x14ac:dyDescent="0.3">
      <c r="A2277" s="3">
        <v>2268</v>
      </c>
      <c r="B2277" s="4">
        <v>46331</v>
      </c>
      <c r="C2277" s="5">
        <f>YEAR(SalesDataTable[[#This Row],[Order Date]])</f>
        <v>2026</v>
      </c>
      <c r="D2277" s="6" t="str">
        <f>"Q"&amp;ROUNDUP(MONTH(SalesDataTable[[#This Row],[Order Date]])/3,0)</f>
        <v>Q4</v>
      </c>
      <c r="E2277" s="5">
        <f>MONTH(SalesDataTable[[#This Row],[Order Date]])</f>
        <v>11</v>
      </c>
      <c r="F2277" s="6" t="str">
        <f>TEXT(SalesDataTable[[#This Row],[Order Date]],"MMM")</f>
        <v>Nov</v>
      </c>
      <c r="G2277" s="5" t="s">
        <v>26</v>
      </c>
      <c r="H2277" s="5" t="s">
        <v>27</v>
      </c>
      <c r="I2277" s="5" t="s">
        <v>39</v>
      </c>
      <c r="J2277" s="5" t="s">
        <v>33</v>
      </c>
      <c r="K2277" s="5" t="s">
        <v>29</v>
      </c>
      <c r="L2277" s="5" t="s">
        <v>57</v>
      </c>
      <c r="M2277" s="7">
        <v>4</v>
      </c>
      <c r="N2277" s="8">
        <v>151.38999999999999</v>
      </c>
      <c r="O2277" s="8">
        <f>SalesDataTable[[#This Row],[Units Sold]]*SalesDataTable[[#This Row],[Unit Price]]</f>
        <v>605.55999999999995</v>
      </c>
      <c r="P2277" s="9">
        <v>0.05</v>
      </c>
      <c r="Q2277" s="21">
        <f>SalesDataTable[[#This Row],[Units Sold]]*SalesDataTable[[#This Row],[Unit Price]]*SalesDataTable[[#This Row],[Discount %]]</f>
        <v>30.277999999999999</v>
      </c>
      <c r="R2277" s="8">
        <v>80.66</v>
      </c>
      <c r="S2277" s="8">
        <f t="shared" si="140"/>
        <v>575.28199999999993</v>
      </c>
      <c r="T2277" s="8">
        <f t="shared" si="141"/>
        <v>322.64</v>
      </c>
      <c r="U2277" s="8">
        <f t="shared" si="142"/>
        <v>252.64199999999994</v>
      </c>
      <c r="V2277" s="10">
        <f t="shared" si="143"/>
        <v>0.43916201097896329</v>
      </c>
    </row>
    <row r="2278" spans="1:22" ht="15.6" x14ac:dyDescent="0.3">
      <c r="A2278" s="3">
        <v>2636</v>
      </c>
      <c r="B2278" s="4">
        <v>46331</v>
      </c>
      <c r="C2278" s="5">
        <f>YEAR(SalesDataTable[[#This Row],[Order Date]])</f>
        <v>2026</v>
      </c>
      <c r="D2278" s="6" t="str">
        <f>"Q"&amp;ROUNDUP(MONTH(SalesDataTable[[#This Row],[Order Date]])/3,0)</f>
        <v>Q4</v>
      </c>
      <c r="E2278" s="5">
        <f>MONTH(SalesDataTable[[#This Row],[Order Date]])</f>
        <v>11</v>
      </c>
      <c r="F2278" s="6" t="str">
        <f>TEXT(SalesDataTable[[#This Row],[Order Date]],"MMM")</f>
        <v>Nov</v>
      </c>
      <c r="G2278" s="5" t="s">
        <v>26</v>
      </c>
      <c r="H2278" s="5" t="s">
        <v>69</v>
      </c>
      <c r="I2278" s="5" t="s">
        <v>39</v>
      </c>
      <c r="J2278" s="5" t="s">
        <v>36</v>
      </c>
      <c r="K2278" s="5" t="s">
        <v>34</v>
      </c>
      <c r="L2278" s="5" t="s">
        <v>52</v>
      </c>
      <c r="M2278" s="7">
        <v>2</v>
      </c>
      <c r="N2278" s="8">
        <v>45.44</v>
      </c>
      <c r="O2278" s="8">
        <f>SalesDataTable[[#This Row],[Units Sold]]*SalesDataTable[[#This Row],[Unit Price]]</f>
        <v>90.88</v>
      </c>
      <c r="P2278" s="9">
        <v>0.05</v>
      </c>
      <c r="Q2278" s="21">
        <f>SalesDataTable[[#This Row],[Units Sold]]*SalesDataTable[[#This Row],[Unit Price]]*SalesDataTable[[#This Row],[Discount %]]</f>
        <v>4.5439999999999996</v>
      </c>
      <c r="R2278" s="8">
        <v>18.2</v>
      </c>
      <c r="S2278" s="8">
        <f t="shared" si="140"/>
        <v>86.335999999999999</v>
      </c>
      <c r="T2278" s="8">
        <f t="shared" si="141"/>
        <v>36.4</v>
      </c>
      <c r="U2278" s="8">
        <f t="shared" si="142"/>
        <v>49.936</v>
      </c>
      <c r="V2278" s="10">
        <f t="shared" si="143"/>
        <v>0.57839140103780584</v>
      </c>
    </row>
    <row r="2279" spans="1:22" ht="15.6" x14ac:dyDescent="0.3">
      <c r="A2279" s="3">
        <v>3255</v>
      </c>
      <c r="B2279" s="4">
        <v>46331</v>
      </c>
      <c r="C2279" s="5">
        <f>YEAR(SalesDataTable[[#This Row],[Order Date]])</f>
        <v>2026</v>
      </c>
      <c r="D2279" s="6" t="str">
        <f>"Q"&amp;ROUNDUP(MONTH(SalesDataTable[[#This Row],[Order Date]])/3,0)</f>
        <v>Q4</v>
      </c>
      <c r="E2279" s="5">
        <f>MONTH(SalesDataTable[[#This Row],[Order Date]])</f>
        <v>11</v>
      </c>
      <c r="F2279" s="6" t="str">
        <f>TEXT(SalesDataTable[[#This Row],[Order Date]],"MMM")</f>
        <v>Nov</v>
      </c>
      <c r="G2279" s="5" t="s">
        <v>40</v>
      </c>
      <c r="H2279" s="5" t="s">
        <v>67</v>
      </c>
      <c r="I2279" s="5" t="s">
        <v>22</v>
      </c>
      <c r="J2279" s="5" t="s">
        <v>33</v>
      </c>
      <c r="K2279" s="5" t="s">
        <v>29</v>
      </c>
      <c r="L2279" s="5" t="s">
        <v>66</v>
      </c>
      <c r="M2279" s="7">
        <v>2</v>
      </c>
      <c r="N2279" s="8">
        <v>70.790000000000006</v>
      </c>
      <c r="O2279" s="8">
        <f>SalesDataTable[[#This Row],[Units Sold]]*SalesDataTable[[#This Row],[Unit Price]]</f>
        <v>141.58000000000001</v>
      </c>
      <c r="P2279" s="9">
        <v>0.15</v>
      </c>
      <c r="Q2279" s="21">
        <f>SalesDataTable[[#This Row],[Units Sold]]*SalesDataTable[[#This Row],[Unit Price]]*SalesDataTable[[#This Row],[Discount %]]</f>
        <v>21.237000000000002</v>
      </c>
      <c r="R2279" s="8">
        <v>33.32</v>
      </c>
      <c r="S2279" s="8">
        <f t="shared" si="140"/>
        <v>120.343</v>
      </c>
      <c r="T2279" s="8">
        <f t="shared" si="141"/>
        <v>66.64</v>
      </c>
      <c r="U2279" s="8">
        <f t="shared" si="142"/>
        <v>53.703000000000003</v>
      </c>
      <c r="V2279" s="10">
        <f t="shared" si="143"/>
        <v>0.44624947026416162</v>
      </c>
    </row>
    <row r="2280" spans="1:22" ht="15.6" x14ac:dyDescent="0.3">
      <c r="A2280" s="3">
        <v>4326</v>
      </c>
      <c r="B2280" s="4">
        <v>46331</v>
      </c>
      <c r="C2280" s="5">
        <f>YEAR(SalesDataTable[[#This Row],[Order Date]])</f>
        <v>2026</v>
      </c>
      <c r="D2280" s="6" t="str">
        <f>"Q"&amp;ROUNDUP(MONTH(SalesDataTable[[#This Row],[Order Date]])/3,0)</f>
        <v>Q4</v>
      </c>
      <c r="E2280" s="5">
        <f>MONTH(SalesDataTable[[#This Row],[Order Date]])</f>
        <v>11</v>
      </c>
      <c r="F2280" s="6" t="str">
        <f>TEXT(SalesDataTable[[#This Row],[Order Date]],"MMM")</f>
        <v>Nov</v>
      </c>
      <c r="G2280" s="5" t="s">
        <v>31</v>
      </c>
      <c r="H2280" s="5" t="s">
        <v>45</v>
      </c>
      <c r="I2280" s="5" t="s">
        <v>39</v>
      </c>
      <c r="J2280" s="5" t="s">
        <v>23</v>
      </c>
      <c r="K2280" s="5" t="s">
        <v>34</v>
      </c>
      <c r="L2280" s="5" t="s">
        <v>35</v>
      </c>
      <c r="M2280" s="7">
        <v>1</v>
      </c>
      <c r="N2280" s="8">
        <v>35.630000000000003</v>
      </c>
      <c r="O2280" s="8">
        <f>SalesDataTable[[#This Row],[Units Sold]]*SalesDataTable[[#This Row],[Unit Price]]</f>
        <v>35.630000000000003</v>
      </c>
      <c r="P2280" s="9">
        <v>0</v>
      </c>
      <c r="Q2280" s="21">
        <f>SalesDataTable[[#This Row],[Units Sold]]*SalesDataTable[[#This Row],[Unit Price]]*SalesDataTable[[#This Row],[Discount %]]</f>
        <v>0</v>
      </c>
      <c r="R2280" s="8">
        <v>13.47</v>
      </c>
      <c r="S2280" s="8">
        <f t="shared" si="140"/>
        <v>35.630000000000003</v>
      </c>
      <c r="T2280" s="8">
        <f t="shared" si="141"/>
        <v>13.47</v>
      </c>
      <c r="U2280" s="8">
        <f t="shared" si="142"/>
        <v>22.160000000000004</v>
      </c>
      <c r="V2280" s="10">
        <f t="shared" si="143"/>
        <v>0.62194779680044909</v>
      </c>
    </row>
    <row r="2281" spans="1:22" ht="15.6" x14ac:dyDescent="0.3">
      <c r="A2281" s="3">
        <v>4346</v>
      </c>
      <c r="B2281" s="4">
        <v>46331</v>
      </c>
      <c r="C2281" s="5">
        <f>YEAR(SalesDataTable[[#This Row],[Order Date]])</f>
        <v>2026</v>
      </c>
      <c r="D2281" s="6" t="str">
        <f>"Q"&amp;ROUNDUP(MONTH(SalesDataTable[[#This Row],[Order Date]])/3,0)</f>
        <v>Q4</v>
      </c>
      <c r="E2281" s="5">
        <f>MONTH(SalesDataTable[[#This Row],[Order Date]])</f>
        <v>11</v>
      </c>
      <c r="F2281" s="6" t="str">
        <f>TEXT(SalesDataTable[[#This Row],[Order Date]],"MMM")</f>
        <v>Nov</v>
      </c>
      <c r="G2281" s="5" t="s">
        <v>20</v>
      </c>
      <c r="H2281" s="5" t="s">
        <v>70</v>
      </c>
      <c r="I2281" s="5" t="s">
        <v>22</v>
      </c>
      <c r="J2281" s="5" t="s">
        <v>36</v>
      </c>
      <c r="K2281" s="5" t="s">
        <v>29</v>
      </c>
      <c r="L2281" s="5" t="s">
        <v>66</v>
      </c>
      <c r="M2281" s="7">
        <v>3</v>
      </c>
      <c r="N2281" s="8">
        <v>73.010000000000005</v>
      </c>
      <c r="O2281" s="8">
        <f>SalesDataTable[[#This Row],[Units Sold]]*SalesDataTable[[#This Row],[Unit Price]]</f>
        <v>219.03000000000003</v>
      </c>
      <c r="P2281" s="9">
        <v>0.15</v>
      </c>
      <c r="Q2281" s="21">
        <f>SalesDataTable[[#This Row],[Units Sold]]*SalesDataTable[[#This Row],[Unit Price]]*SalesDataTable[[#This Row],[Discount %]]</f>
        <v>32.854500000000002</v>
      </c>
      <c r="R2281" s="8">
        <v>32.49</v>
      </c>
      <c r="S2281" s="8">
        <f t="shared" si="140"/>
        <v>186.17550000000003</v>
      </c>
      <c r="T2281" s="8">
        <f t="shared" si="141"/>
        <v>97.47</v>
      </c>
      <c r="U2281" s="8">
        <f t="shared" si="142"/>
        <v>88.705500000000029</v>
      </c>
      <c r="V2281" s="10">
        <f t="shared" si="143"/>
        <v>0.47646172562984934</v>
      </c>
    </row>
    <row r="2282" spans="1:22" ht="15.6" x14ac:dyDescent="0.3">
      <c r="A2282" s="3">
        <v>266</v>
      </c>
      <c r="B2282" s="4">
        <v>46332</v>
      </c>
      <c r="C2282" s="5">
        <f>YEAR(SalesDataTable[[#This Row],[Order Date]])</f>
        <v>2026</v>
      </c>
      <c r="D2282" s="6" t="str">
        <f>"Q"&amp;ROUNDUP(MONTH(SalesDataTable[[#This Row],[Order Date]])/3,0)</f>
        <v>Q4</v>
      </c>
      <c r="E2282" s="5">
        <f>MONTH(SalesDataTable[[#This Row],[Order Date]])</f>
        <v>11</v>
      </c>
      <c r="F2282" s="6" t="str">
        <f>TEXT(SalesDataTable[[#This Row],[Order Date]],"MMM")</f>
        <v>Nov</v>
      </c>
      <c r="G2282" s="5" t="s">
        <v>26</v>
      </c>
      <c r="H2282" s="5" t="s">
        <v>27</v>
      </c>
      <c r="I2282" s="5" t="s">
        <v>48</v>
      </c>
      <c r="J2282" s="5" t="s">
        <v>36</v>
      </c>
      <c r="K2282" s="5" t="s">
        <v>29</v>
      </c>
      <c r="L2282" s="5" t="s">
        <v>30</v>
      </c>
      <c r="M2282" s="7">
        <v>1</v>
      </c>
      <c r="N2282" s="8">
        <v>93.48</v>
      </c>
      <c r="O2282" s="8">
        <f>SalesDataTable[[#This Row],[Units Sold]]*SalesDataTable[[#This Row],[Unit Price]]</f>
        <v>93.48</v>
      </c>
      <c r="P2282" s="9">
        <v>0.05</v>
      </c>
      <c r="Q2282" s="21">
        <f>SalesDataTable[[#This Row],[Units Sold]]*SalesDataTable[[#This Row],[Unit Price]]*SalesDataTable[[#This Row],[Discount %]]</f>
        <v>4.6740000000000004</v>
      </c>
      <c r="R2282" s="8">
        <v>46.34</v>
      </c>
      <c r="S2282" s="8">
        <f t="shared" si="140"/>
        <v>88.805999999999997</v>
      </c>
      <c r="T2282" s="8">
        <f t="shared" si="141"/>
        <v>46.34</v>
      </c>
      <c r="U2282" s="8">
        <f t="shared" si="142"/>
        <v>42.465999999999994</v>
      </c>
      <c r="V2282" s="10">
        <f t="shared" si="143"/>
        <v>0.47818841069297113</v>
      </c>
    </row>
    <row r="2283" spans="1:22" ht="15.6" x14ac:dyDescent="0.3">
      <c r="A2283" s="3">
        <v>274</v>
      </c>
      <c r="B2283" s="4">
        <v>46332</v>
      </c>
      <c r="C2283" s="5">
        <f>YEAR(SalesDataTable[[#This Row],[Order Date]])</f>
        <v>2026</v>
      </c>
      <c r="D2283" s="6" t="str">
        <f>"Q"&amp;ROUNDUP(MONTH(SalesDataTable[[#This Row],[Order Date]])/3,0)</f>
        <v>Q4</v>
      </c>
      <c r="E2283" s="5">
        <f>MONTH(SalesDataTable[[#This Row],[Order Date]])</f>
        <v>11</v>
      </c>
      <c r="F2283" s="6" t="str">
        <f>TEXT(SalesDataTable[[#This Row],[Order Date]],"MMM")</f>
        <v>Nov</v>
      </c>
      <c r="G2283" s="5" t="s">
        <v>26</v>
      </c>
      <c r="H2283" s="5" t="s">
        <v>27</v>
      </c>
      <c r="I2283" s="5" t="s">
        <v>22</v>
      </c>
      <c r="J2283" s="5" t="s">
        <v>36</v>
      </c>
      <c r="K2283" s="5" t="s">
        <v>24</v>
      </c>
      <c r="L2283" s="5" t="s">
        <v>25</v>
      </c>
      <c r="M2283" s="7">
        <v>1</v>
      </c>
      <c r="N2283" s="8">
        <v>82.89</v>
      </c>
      <c r="O2283" s="8">
        <f>SalesDataTable[[#This Row],[Units Sold]]*SalesDataTable[[#This Row],[Unit Price]]</f>
        <v>82.89</v>
      </c>
      <c r="P2283" s="9">
        <v>0</v>
      </c>
      <c r="Q2283" s="21">
        <f>SalesDataTable[[#This Row],[Units Sold]]*SalesDataTable[[#This Row],[Unit Price]]*SalesDataTable[[#This Row],[Discount %]]</f>
        <v>0</v>
      </c>
      <c r="R2283" s="8">
        <v>41.44</v>
      </c>
      <c r="S2283" s="8">
        <f t="shared" si="140"/>
        <v>82.89</v>
      </c>
      <c r="T2283" s="8">
        <f t="shared" si="141"/>
        <v>41.44</v>
      </c>
      <c r="U2283" s="8">
        <f t="shared" si="142"/>
        <v>41.45</v>
      </c>
      <c r="V2283" s="10">
        <f t="shared" si="143"/>
        <v>0.50006032090722652</v>
      </c>
    </row>
    <row r="2284" spans="1:22" ht="15.6" x14ac:dyDescent="0.3">
      <c r="A2284" s="3">
        <v>1135</v>
      </c>
      <c r="B2284" s="4">
        <v>46332</v>
      </c>
      <c r="C2284" s="5">
        <f>YEAR(SalesDataTable[[#This Row],[Order Date]])</f>
        <v>2026</v>
      </c>
      <c r="D2284" s="6" t="str">
        <f>"Q"&amp;ROUNDUP(MONTH(SalesDataTable[[#This Row],[Order Date]])/3,0)</f>
        <v>Q4</v>
      </c>
      <c r="E2284" s="5">
        <f>MONTH(SalesDataTable[[#This Row],[Order Date]])</f>
        <v>11</v>
      </c>
      <c r="F2284" s="6" t="str">
        <f>TEXT(SalesDataTable[[#This Row],[Order Date]],"MMM")</f>
        <v>Nov</v>
      </c>
      <c r="G2284" s="5" t="s">
        <v>40</v>
      </c>
      <c r="H2284" s="5" t="s">
        <v>51</v>
      </c>
      <c r="I2284" s="5" t="s">
        <v>22</v>
      </c>
      <c r="J2284" s="5" t="s">
        <v>33</v>
      </c>
      <c r="K2284" s="5" t="s">
        <v>34</v>
      </c>
      <c r="L2284" s="5" t="s">
        <v>35</v>
      </c>
      <c r="M2284" s="7">
        <v>2</v>
      </c>
      <c r="N2284" s="8">
        <v>35.71</v>
      </c>
      <c r="O2284" s="8">
        <f>SalesDataTable[[#This Row],[Units Sold]]*SalesDataTable[[#This Row],[Unit Price]]</f>
        <v>71.42</v>
      </c>
      <c r="P2284" s="9">
        <v>0.2</v>
      </c>
      <c r="Q2284" s="21">
        <f>SalesDataTable[[#This Row],[Units Sold]]*SalesDataTable[[#This Row],[Unit Price]]*SalesDataTable[[#This Row],[Discount %]]</f>
        <v>14.284000000000001</v>
      </c>
      <c r="R2284" s="8">
        <v>13.48</v>
      </c>
      <c r="S2284" s="8">
        <f t="shared" si="140"/>
        <v>57.136000000000003</v>
      </c>
      <c r="T2284" s="8">
        <f t="shared" si="141"/>
        <v>26.96</v>
      </c>
      <c r="U2284" s="8">
        <f t="shared" si="142"/>
        <v>30.176000000000002</v>
      </c>
      <c r="V2284" s="10">
        <f t="shared" si="143"/>
        <v>0.52814337720526461</v>
      </c>
    </row>
    <row r="2285" spans="1:22" ht="15.6" x14ac:dyDescent="0.3">
      <c r="A2285" s="3">
        <v>2166</v>
      </c>
      <c r="B2285" s="4">
        <v>46332</v>
      </c>
      <c r="C2285" s="5">
        <f>YEAR(SalesDataTable[[#This Row],[Order Date]])</f>
        <v>2026</v>
      </c>
      <c r="D2285" s="6" t="str">
        <f>"Q"&amp;ROUNDUP(MONTH(SalesDataTable[[#This Row],[Order Date]])/3,0)</f>
        <v>Q4</v>
      </c>
      <c r="E2285" s="5">
        <f>MONTH(SalesDataTable[[#This Row],[Order Date]])</f>
        <v>11</v>
      </c>
      <c r="F2285" s="6" t="str">
        <f>TEXT(SalesDataTable[[#This Row],[Order Date]],"MMM")</f>
        <v>Nov</v>
      </c>
      <c r="G2285" s="5" t="s">
        <v>40</v>
      </c>
      <c r="H2285" s="5" t="s">
        <v>67</v>
      </c>
      <c r="I2285" s="5" t="s">
        <v>39</v>
      </c>
      <c r="J2285" s="5" t="s">
        <v>33</v>
      </c>
      <c r="K2285" s="5" t="s">
        <v>54</v>
      </c>
      <c r="L2285" s="5" t="s">
        <v>55</v>
      </c>
      <c r="M2285" s="7">
        <v>1</v>
      </c>
      <c r="N2285" s="8">
        <v>40.380000000000003</v>
      </c>
      <c r="O2285" s="8">
        <f>SalesDataTable[[#This Row],[Units Sold]]*SalesDataTable[[#This Row],[Unit Price]]</f>
        <v>40.380000000000003</v>
      </c>
      <c r="P2285" s="9">
        <v>0.15</v>
      </c>
      <c r="Q2285" s="21">
        <f>SalesDataTable[[#This Row],[Units Sold]]*SalesDataTable[[#This Row],[Unit Price]]*SalesDataTable[[#This Row],[Discount %]]</f>
        <v>6.0570000000000004</v>
      </c>
      <c r="R2285" s="8">
        <v>14.53</v>
      </c>
      <c r="S2285" s="8">
        <f t="shared" si="140"/>
        <v>34.323</v>
      </c>
      <c r="T2285" s="8">
        <f t="shared" si="141"/>
        <v>14.53</v>
      </c>
      <c r="U2285" s="8">
        <f t="shared" si="142"/>
        <v>19.792999999999999</v>
      </c>
      <c r="V2285" s="10">
        <f t="shared" si="143"/>
        <v>0.57666870611543275</v>
      </c>
    </row>
    <row r="2286" spans="1:22" ht="15.6" x14ac:dyDescent="0.3">
      <c r="A2286" s="3">
        <v>3620</v>
      </c>
      <c r="B2286" s="4">
        <v>46332</v>
      </c>
      <c r="C2286" s="5">
        <f>YEAR(SalesDataTable[[#This Row],[Order Date]])</f>
        <v>2026</v>
      </c>
      <c r="D2286" s="6" t="str">
        <f>"Q"&amp;ROUNDUP(MONTH(SalesDataTable[[#This Row],[Order Date]])/3,0)</f>
        <v>Q4</v>
      </c>
      <c r="E2286" s="5">
        <f>MONTH(SalesDataTable[[#This Row],[Order Date]])</f>
        <v>11</v>
      </c>
      <c r="F2286" s="6" t="str">
        <f>TEXT(SalesDataTable[[#This Row],[Order Date]],"MMM")</f>
        <v>Nov</v>
      </c>
      <c r="G2286" s="5" t="s">
        <v>26</v>
      </c>
      <c r="H2286" s="5" t="s">
        <v>63</v>
      </c>
      <c r="I2286" s="5" t="s">
        <v>48</v>
      </c>
      <c r="J2286" s="5" t="s">
        <v>33</v>
      </c>
      <c r="K2286" s="5" t="s">
        <v>29</v>
      </c>
      <c r="L2286" s="5" t="s">
        <v>37</v>
      </c>
      <c r="M2286" s="7">
        <v>1</v>
      </c>
      <c r="N2286" s="8">
        <v>142</v>
      </c>
      <c r="O2286" s="8">
        <f>SalesDataTable[[#This Row],[Units Sold]]*SalesDataTable[[#This Row],[Unit Price]]</f>
        <v>142</v>
      </c>
      <c r="P2286" s="9">
        <v>0.05</v>
      </c>
      <c r="Q2286" s="21">
        <f>SalesDataTable[[#This Row],[Units Sold]]*SalesDataTable[[#This Row],[Unit Price]]*SalesDataTable[[#This Row],[Discount %]]</f>
        <v>7.1000000000000005</v>
      </c>
      <c r="R2286" s="8">
        <v>81.099999999999994</v>
      </c>
      <c r="S2286" s="8">
        <f t="shared" si="140"/>
        <v>134.9</v>
      </c>
      <c r="T2286" s="8">
        <f t="shared" si="141"/>
        <v>81.099999999999994</v>
      </c>
      <c r="U2286" s="8">
        <f t="shared" si="142"/>
        <v>53.800000000000011</v>
      </c>
      <c r="V2286" s="10">
        <f t="shared" si="143"/>
        <v>0.39881393624907346</v>
      </c>
    </row>
    <row r="2287" spans="1:22" ht="15.6" x14ac:dyDescent="0.3">
      <c r="A2287" s="3">
        <v>3986</v>
      </c>
      <c r="B2287" s="4">
        <v>46332</v>
      </c>
      <c r="C2287" s="5">
        <f>YEAR(SalesDataTable[[#This Row],[Order Date]])</f>
        <v>2026</v>
      </c>
      <c r="D2287" s="6" t="str">
        <f>"Q"&amp;ROUNDUP(MONTH(SalesDataTable[[#This Row],[Order Date]])/3,0)</f>
        <v>Q4</v>
      </c>
      <c r="E2287" s="5">
        <f>MONTH(SalesDataTable[[#This Row],[Order Date]])</f>
        <v>11</v>
      </c>
      <c r="F2287" s="6" t="str">
        <f>TEXT(SalesDataTable[[#This Row],[Order Date]],"MMM")</f>
        <v>Nov</v>
      </c>
      <c r="G2287" s="5" t="s">
        <v>20</v>
      </c>
      <c r="H2287" s="5" t="s">
        <v>70</v>
      </c>
      <c r="I2287" s="5" t="s">
        <v>48</v>
      </c>
      <c r="J2287" s="5" t="s">
        <v>33</v>
      </c>
      <c r="K2287" s="5" t="s">
        <v>34</v>
      </c>
      <c r="L2287" s="5" t="s">
        <v>35</v>
      </c>
      <c r="M2287" s="7">
        <v>2</v>
      </c>
      <c r="N2287" s="8">
        <v>36.29</v>
      </c>
      <c r="O2287" s="8">
        <f>SalesDataTable[[#This Row],[Units Sold]]*SalesDataTable[[#This Row],[Unit Price]]</f>
        <v>72.58</v>
      </c>
      <c r="P2287" s="9">
        <v>0.15</v>
      </c>
      <c r="Q2287" s="21">
        <f>SalesDataTable[[#This Row],[Units Sold]]*SalesDataTable[[#This Row],[Unit Price]]*SalesDataTable[[#This Row],[Discount %]]</f>
        <v>10.886999999999999</v>
      </c>
      <c r="R2287" s="8">
        <v>13.93</v>
      </c>
      <c r="S2287" s="8">
        <f t="shared" si="140"/>
        <v>61.692999999999998</v>
      </c>
      <c r="T2287" s="8">
        <f t="shared" si="141"/>
        <v>27.86</v>
      </c>
      <c r="U2287" s="8">
        <f t="shared" si="142"/>
        <v>33.832999999999998</v>
      </c>
      <c r="V2287" s="10">
        <f t="shared" si="143"/>
        <v>0.54840905775371596</v>
      </c>
    </row>
    <row r="2288" spans="1:22" ht="15.6" x14ac:dyDescent="0.3">
      <c r="A2288" s="3">
        <v>4384</v>
      </c>
      <c r="B2288" s="4">
        <v>46332</v>
      </c>
      <c r="C2288" s="5">
        <f>YEAR(SalesDataTable[[#This Row],[Order Date]])</f>
        <v>2026</v>
      </c>
      <c r="D2288" s="6" t="str">
        <f>"Q"&amp;ROUNDUP(MONTH(SalesDataTable[[#This Row],[Order Date]])/3,0)</f>
        <v>Q4</v>
      </c>
      <c r="E2288" s="5">
        <f>MONTH(SalesDataTable[[#This Row],[Order Date]])</f>
        <v>11</v>
      </c>
      <c r="F2288" s="6" t="str">
        <f>TEXT(SalesDataTable[[#This Row],[Order Date]],"MMM")</f>
        <v>Nov</v>
      </c>
      <c r="G2288" s="5" t="s">
        <v>40</v>
      </c>
      <c r="H2288" s="5" t="s">
        <v>53</v>
      </c>
      <c r="I2288" s="5" t="s">
        <v>22</v>
      </c>
      <c r="J2288" s="5" t="s">
        <v>33</v>
      </c>
      <c r="K2288" s="5" t="s">
        <v>43</v>
      </c>
      <c r="L2288" s="5" t="s">
        <v>71</v>
      </c>
      <c r="M2288" s="7">
        <v>1</v>
      </c>
      <c r="N2288" s="8">
        <v>121.66</v>
      </c>
      <c r="O2288" s="8">
        <f>SalesDataTable[[#This Row],[Units Sold]]*SalesDataTable[[#This Row],[Unit Price]]</f>
        <v>121.66</v>
      </c>
      <c r="P2288" s="9">
        <v>0</v>
      </c>
      <c r="Q2288" s="21">
        <f>SalesDataTable[[#This Row],[Units Sold]]*SalesDataTable[[#This Row],[Unit Price]]*SalesDataTable[[#This Row],[Discount %]]</f>
        <v>0</v>
      </c>
      <c r="R2288" s="8">
        <v>61.66</v>
      </c>
      <c r="S2288" s="8">
        <f t="shared" si="140"/>
        <v>121.66</v>
      </c>
      <c r="T2288" s="8">
        <f t="shared" si="141"/>
        <v>61.66</v>
      </c>
      <c r="U2288" s="8">
        <f t="shared" si="142"/>
        <v>60</v>
      </c>
      <c r="V2288" s="10">
        <f t="shared" si="143"/>
        <v>0.49317770836758179</v>
      </c>
    </row>
    <row r="2289" spans="1:22" ht="15.6" x14ac:dyDescent="0.3">
      <c r="A2289" s="3">
        <v>4565</v>
      </c>
      <c r="B2289" s="4">
        <v>46332</v>
      </c>
      <c r="C2289" s="5">
        <f>YEAR(SalesDataTable[[#This Row],[Order Date]])</f>
        <v>2026</v>
      </c>
      <c r="D2289" s="6" t="str">
        <f>"Q"&amp;ROUNDUP(MONTH(SalesDataTable[[#This Row],[Order Date]])/3,0)</f>
        <v>Q4</v>
      </c>
      <c r="E2289" s="5">
        <f>MONTH(SalesDataTable[[#This Row],[Order Date]])</f>
        <v>11</v>
      </c>
      <c r="F2289" s="6" t="str">
        <f>TEXT(SalesDataTable[[#This Row],[Order Date]],"MMM")</f>
        <v>Nov</v>
      </c>
      <c r="G2289" s="5" t="s">
        <v>26</v>
      </c>
      <c r="H2289" s="5" t="s">
        <v>69</v>
      </c>
      <c r="I2289" s="5" t="s">
        <v>22</v>
      </c>
      <c r="J2289" s="5" t="s">
        <v>23</v>
      </c>
      <c r="K2289" s="5" t="s">
        <v>43</v>
      </c>
      <c r="L2289" s="5" t="s">
        <v>71</v>
      </c>
      <c r="M2289" s="7">
        <v>3</v>
      </c>
      <c r="N2289" s="8">
        <v>124.65</v>
      </c>
      <c r="O2289" s="8">
        <f>SalesDataTable[[#This Row],[Units Sold]]*SalesDataTable[[#This Row],[Unit Price]]</f>
        <v>373.95000000000005</v>
      </c>
      <c r="P2289" s="9">
        <v>0.05</v>
      </c>
      <c r="Q2289" s="21">
        <f>SalesDataTable[[#This Row],[Units Sold]]*SalesDataTable[[#This Row],[Unit Price]]*SalesDataTable[[#This Row],[Discount %]]</f>
        <v>18.697500000000002</v>
      </c>
      <c r="R2289" s="8">
        <v>62.27</v>
      </c>
      <c r="S2289" s="8">
        <f t="shared" si="140"/>
        <v>355.25250000000005</v>
      </c>
      <c r="T2289" s="8">
        <f t="shared" si="141"/>
        <v>186.81</v>
      </c>
      <c r="U2289" s="8">
        <f t="shared" si="142"/>
        <v>168.44250000000005</v>
      </c>
      <c r="V2289" s="10">
        <f t="shared" si="143"/>
        <v>0.47414866890451163</v>
      </c>
    </row>
    <row r="2290" spans="1:22" ht="15.6" x14ac:dyDescent="0.3">
      <c r="A2290" s="3">
        <v>4634</v>
      </c>
      <c r="B2290" s="4">
        <v>46332</v>
      </c>
      <c r="C2290" s="5">
        <f>YEAR(SalesDataTable[[#This Row],[Order Date]])</f>
        <v>2026</v>
      </c>
      <c r="D2290" s="6" t="str">
        <f>"Q"&amp;ROUNDUP(MONTH(SalesDataTable[[#This Row],[Order Date]])/3,0)</f>
        <v>Q4</v>
      </c>
      <c r="E2290" s="5">
        <f>MONTH(SalesDataTable[[#This Row],[Order Date]])</f>
        <v>11</v>
      </c>
      <c r="F2290" s="6" t="str">
        <f>TEXT(SalesDataTable[[#This Row],[Order Date]],"MMM")</f>
        <v>Nov</v>
      </c>
      <c r="G2290" s="5" t="s">
        <v>20</v>
      </c>
      <c r="H2290" s="5" t="s">
        <v>70</v>
      </c>
      <c r="I2290" s="5" t="s">
        <v>22</v>
      </c>
      <c r="J2290" s="5" t="s">
        <v>33</v>
      </c>
      <c r="K2290" s="5" t="s">
        <v>24</v>
      </c>
      <c r="L2290" s="5" t="s">
        <v>25</v>
      </c>
      <c r="M2290" s="7">
        <v>2</v>
      </c>
      <c r="N2290" s="8">
        <v>80.61</v>
      </c>
      <c r="O2290" s="8">
        <f>SalesDataTable[[#This Row],[Units Sold]]*SalesDataTable[[#This Row],[Unit Price]]</f>
        <v>161.22</v>
      </c>
      <c r="P2290" s="9">
        <v>0</v>
      </c>
      <c r="Q2290" s="21">
        <f>SalesDataTable[[#This Row],[Units Sold]]*SalesDataTable[[#This Row],[Unit Price]]*SalesDataTable[[#This Row],[Discount %]]</f>
        <v>0</v>
      </c>
      <c r="R2290" s="8">
        <v>43.72</v>
      </c>
      <c r="S2290" s="8">
        <f t="shared" si="140"/>
        <v>161.22</v>
      </c>
      <c r="T2290" s="8">
        <f t="shared" si="141"/>
        <v>87.44</v>
      </c>
      <c r="U2290" s="8">
        <f t="shared" si="142"/>
        <v>73.78</v>
      </c>
      <c r="V2290" s="10">
        <f t="shared" si="143"/>
        <v>0.45763552909068356</v>
      </c>
    </row>
    <row r="2291" spans="1:22" ht="15.6" x14ac:dyDescent="0.3">
      <c r="A2291" s="3">
        <v>104</v>
      </c>
      <c r="B2291" s="4">
        <v>46333</v>
      </c>
      <c r="C2291" s="5">
        <f>YEAR(SalesDataTable[[#This Row],[Order Date]])</f>
        <v>2026</v>
      </c>
      <c r="D2291" s="6" t="str">
        <f>"Q"&amp;ROUNDUP(MONTH(SalesDataTable[[#This Row],[Order Date]])/3,0)</f>
        <v>Q4</v>
      </c>
      <c r="E2291" s="5">
        <f>MONTH(SalesDataTable[[#This Row],[Order Date]])</f>
        <v>11</v>
      </c>
      <c r="F2291" s="6" t="str">
        <f>TEXT(SalesDataTable[[#This Row],[Order Date]],"MMM")</f>
        <v>Nov</v>
      </c>
      <c r="G2291" s="5" t="s">
        <v>26</v>
      </c>
      <c r="H2291" s="5" t="s">
        <v>61</v>
      </c>
      <c r="I2291" s="5" t="s">
        <v>22</v>
      </c>
      <c r="J2291" s="5" t="s">
        <v>33</v>
      </c>
      <c r="K2291" s="5" t="s">
        <v>29</v>
      </c>
      <c r="L2291" s="5" t="s">
        <v>57</v>
      </c>
      <c r="M2291" s="7">
        <v>1</v>
      </c>
      <c r="N2291" s="8">
        <v>153.96</v>
      </c>
      <c r="O2291" s="8">
        <f>SalesDataTable[[#This Row],[Units Sold]]*SalesDataTable[[#This Row],[Unit Price]]</f>
        <v>153.96</v>
      </c>
      <c r="P2291" s="9">
        <v>0</v>
      </c>
      <c r="Q2291" s="21">
        <f>SalesDataTable[[#This Row],[Units Sold]]*SalesDataTable[[#This Row],[Unit Price]]*SalesDataTable[[#This Row],[Discount %]]</f>
        <v>0</v>
      </c>
      <c r="R2291" s="8">
        <v>80.62</v>
      </c>
      <c r="S2291" s="8">
        <f t="shared" si="140"/>
        <v>153.96</v>
      </c>
      <c r="T2291" s="8">
        <f t="shared" si="141"/>
        <v>80.62</v>
      </c>
      <c r="U2291" s="8">
        <f t="shared" si="142"/>
        <v>73.34</v>
      </c>
      <c r="V2291" s="10">
        <f t="shared" si="143"/>
        <v>0.47635749545336453</v>
      </c>
    </row>
    <row r="2292" spans="1:22" ht="15.6" x14ac:dyDescent="0.3">
      <c r="A2292" s="3">
        <v>181</v>
      </c>
      <c r="B2292" s="4">
        <v>46333</v>
      </c>
      <c r="C2292" s="5">
        <f>YEAR(SalesDataTable[[#This Row],[Order Date]])</f>
        <v>2026</v>
      </c>
      <c r="D2292" s="6" t="str">
        <f>"Q"&amp;ROUNDUP(MONTH(SalesDataTable[[#This Row],[Order Date]])/3,0)</f>
        <v>Q4</v>
      </c>
      <c r="E2292" s="5">
        <f>MONTH(SalesDataTable[[#This Row],[Order Date]])</f>
        <v>11</v>
      </c>
      <c r="F2292" s="6" t="str">
        <f>TEXT(SalesDataTable[[#This Row],[Order Date]],"MMM")</f>
        <v>Nov</v>
      </c>
      <c r="G2292" s="5" t="s">
        <v>26</v>
      </c>
      <c r="H2292" s="5" t="s">
        <v>27</v>
      </c>
      <c r="I2292" s="5" t="s">
        <v>39</v>
      </c>
      <c r="J2292" s="5" t="s">
        <v>23</v>
      </c>
      <c r="K2292" s="5" t="s">
        <v>34</v>
      </c>
      <c r="L2292" s="5" t="s">
        <v>35</v>
      </c>
      <c r="M2292" s="7">
        <v>1</v>
      </c>
      <c r="N2292" s="8">
        <v>35.58</v>
      </c>
      <c r="O2292" s="8">
        <f>SalesDataTable[[#This Row],[Units Sold]]*SalesDataTable[[#This Row],[Unit Price]]</f>
        <v>35.58</v>
      </c>
      <c r="P2292" s="9">
        <v>0</v>
      </c>
      <c r="Q2292" s="21">
        <f>SalesDataTable[[#This Row],[Units Sold]]*SalesDataTable[[#This Row],[Unit Price]]*SalesDataTable[[#This Row],[Discount %]]</f>
        <v>0</v>
      </c>
      <c r="R2292" s="8">
        <v>13.4</v>
      </c>
      <c r="S2292" s="8">
        <f t="shared" si="140"/>
        <v>35.58</v>
      </c>
      <c r="T2292" s="8">
        <f t="shared" si="141"/>
        <v>13.4</v>
      </c>
      <c r="U2292" s="8">
        <f t="shared" si="142"/>
        <v>22.18</v>
      </c>
      <c r="V2292" s="10">
        <f t="shared" si="143"/>
        <v>0.62338392355255767</v>
      </c>
    </row>
    <row r="2293" spans="1:22" ht="15.6" x14ac:dyDescent="0.3">
      <c r="A2293" s="3">
        <v>823</v>
      </c>
      <c r="B2293" s="4">
        <v>46333</v>
      </c>
      <c r="C2293" s="5">
        <f>YEAR(SalesDataTable[[#This Row],[Order Date]])</f>
        <v>2026</v>
      </c>
      <c r="D2293" s="6" t="str">
        <f>"Q"&amp;ROUNDUP(MONTH(SalesDataTable[[#This Row],[Order Date]])/3,0)</f>
        <v>Q4</v>
      </c>
      <c r="E2293" s="5">
        <f>MONTH(SalesDataTable[[#This Row],[Order Date]])</f>
        <v>11</v>
      </c>
      <c r="F2293" s="6" t="str">
        <f>TEXT(SalesDataTable[[#This Row],[Order Date]],"MMM")</f>
        <v>Nov</v>
      </c>
      <c r="G2293" s="5" t="s">
        <v>20</v>
      </c>
      <c r="H2293" s="5" t="s">
        <v>21</v>
      </c>
      <c r="I2293" s="5" t="s">
        <v>48</v>
      </c>
      <c r="J2293" s="5" t="s">
        <v>33</v>
      </c>
      <c r="K2293" s="5" t="s">
        <v>54</v>
      </c>
      <c r="L2293" s="5" t="s">
        <v>62</v>
      </c>
      <c r="M2293" s="7">
        <v>5</v>
      </c>
      <c r="N2293" s="8">
        <v>36.369999999999997</v>
      </c>
      <c r="O2293" s="8">
        <f>SalesDataTable[[#This Row],[Units Sold]]*SalesDataTable[[#This Row],[Unit Price]]</f>
        <v>181.85</v>
      </c>
      <c r="P2293" s="9">
        <v>0.15</v>
      </c>
      <c r="Q2293" s="21">
        <f>SalesDataTable[[#This Row],[Units Sold]]*SalesDataTable[[#This Row],[Unit Price]]*SalesDataTable[[#This Row],[Discount %]]</f>
        <v>27.2775</v>
      </c>
      <c r="R2293" s="8">
        <v>13.65</v>
      </c>
      <c r="S2293" s="8">
        <f t="shared" si="140"/>
        <v>154.57249999999999</v>
      </c>
      <c r="T2293" s="8">
        <f t="shared" si="141"/>
        <v>68.25</v>
      </c>
      <c r="U2293" s="8">
        <f t="shared" si="142"/>
        <v>86.322499999999991</v>
      </c>
      <c r="V2293" s="10">
        <f t="shared" si="143"/>
        <v>0.55845962250723769</v>
      </c>
    </row>
    <row r="2294" spans="1:22" ht="15.6" x14ac:dyDescent="0.3">
      <c r="A2294" s="3">
        <v>1730</v>
      </c>
      <c r="B2294" s="4">
        <v>46333</v>
      </c>
      <c r="C2294" s="5">
        <f>YEAR(SalesDataTable[[#This Row],[Order Date]])</f>
        <v>2026</v>
      </c>
      <c r="D2294" s="6" t="str">
        <f>"Q"&amp;ROUNDUP(MONTH(SalesDataTable[[#This Row],[Order Date]])/3,0)</f>
        <v>Q4</v>
      </c>
      <c r="E2294" s="5">
        <f>MONTH(SalesDataTable[[#This Row],[Order Date]])</f>
        <v>11</v>
      </c>
      <c r="F2294" s="6" t="str">
        <f>TEXT(SalesDataTable[[#This Row],[Order Date]],"MMM")</f>
        <v>Nov</v>
      </c>
      <c r="G2294" s="5" t="s">
        <v>40</v>
      </c>
      <c r="H2294" s="5" t="s">
        <v>41</v>
      </c>
      <c r="I2294" s="5" t="s">
        <v>48</v>
      </c>
      <c r="J2294" s="5" t="s">
        <v>23</v>
      </c>
      <c r="K2294" s="5" t="s">
        <v>29</v>
      </c>
      <c r="L2294" s="5" t="s">
        <v>57</v>
      </c>
      <c r="M2294" s="7">
        <v>2</v>
      </c>
      <c r="N2294" s="8">
        <v>151.55000000000001</v>
      </c>
      <c r="O2294" s="8">
        <f>SalesDataTable[[#This Row],[Units Sold]]*SalesDataTable[[#This Row],[Unit Price]]</f>
        <v>303.10000000000002</v>
      </c>
      <c r="P2294" s="9">
        <v>0.1</v>
      </c>
      <c r="Q2294" s="21">
        <f>SalesDataTable[[#This Row],[Units Sold]]*SalesDataTable[[#This Row],[Unit Price]]*SalesDataTable[[#This Row],[Discount %]]</f>
        <v>30.310000000000002</v>
      </c>
      <c r="R2294" s="8">
        <v>80.48</v>
      </c>
      <c r="S2294" s="8">
        <f t="shared" si="140"/>
        <v>272.79000000000002</v>
      </c>
      <c r="T2294" s="8">
        <f t="shared" si="141"/>
        <v>160.96</v>
      </c>
      <c r="U2294" s="8">
        <f t="shared" si="142"/>
        <v>111.83000000000001</v>
      </c>
      <c r="V2294" s="10">
        <f t="shared" si="143"/>
        <v>0.40994904505297114</v>
      </c>
    </row>
    <row r="2295" spans="1:22" ht="15.6" x14ac:dyDescent="0.3">
      <c r="A2295" s="3">
        <v>2710</v>
      </c>
      <c r="B2295" s="4">
        <v>46333</v>
      </c>
      <c r="C2295" s="5">
        <f>YEAR(SalesDataTable[[#This Row],[Order Date]])</f>
        <v>2026</v>
      </c>
      <c r="D2295" s="6" t="str">
        <f>"Q"&amp;ROUNDUP(MONTH(SalesDataTable[[#This Row],[Order Date]])/3,0)</f>
        <v>Q4</v>
      </c>
      <c r="E2295" s="5">
        <f>MONTH(SalesDataTable[[#This Row],[Order Date]])</f>
        <v>11</v>
      </c>
      <c r="F2295" s="6" t="str">
        <f>TEXT(SalesDataTable[[#This Row],[Order Date]],"MMM")</f>
        <v>Nov</v>
      </c>
      <c r="G2295" s="5" t="s">
        <v>20</v>
      </c>
      <c r="H2295" s="5" t="s">
        <v>56</v>
      </c>
      <c r="I2295" s="5" t="s">
        <v>39</v>
      </c>
      <c r="J2295" s="5" t="s">
        <v>33</v>
      </c>
      <c r="K2295" s="5" t="s">
        <v>43</v>
      </c>
      <c r="L2295" s="5" t="s">
        <v>60</v>
      </c>
      <c r="M2295" s="7">
        <v>2</v>
      </c>
      <c r="N2295" s="8">
        <v>80.67</v>
      </c>
      <c r="O2295" s="8">
        <f>SalesDataTable[[#This Row],[Units Sold]]*SalesDataTable[[#This Row],[Unit Price]]</f>
        <v>161.34</v>
      </c>
      <c r="P2295" s="9">
        <v>0</v>
      </c>
      <c r="Q2295" s="21">
        <f>SalesDataTable[[#This Row],[Units Sold]]*SalesDataTable[[#This Row],[Unit Price]]*SalesDataTable[[#This Row],[Discount %]]</f>
        <v>0</v>
      </c>
      <c r="R2295" s="8">
        <v>40.5</v>
      </c>
      <c r="S2295" s="8">
        <f t="shared" si="140"/>
        <v>161.34</v>
      </c>
      <c r="T2295" s="8">
        <f t="shared" si="141"/>
        <v>81</v>
      </c>
      <c r="U2295" s="8">
        <f t="shared" si="142"/>
        <v>80.34</v>
      </c>
      <c r="V2295" s="10">
        <f t="shared" si="143"/>
        <v>0.49795462997396805</v>
      </c>
    </row>
    <row r="2296" spans="1:22" ht="15.6" x14ac:dyDescent="0.3">
      <c r="A2296" s="3">
        <v>3018</v>
      </c>
      <c r="B2296" s="4">
        <v>46333</v>
      </c>
      <c r="C2296" s="5">
        <f>YEAR(SalesDataTable[[#This Row],[Order Date]])</f>
        <v>2026</v>
      </c>
      <c r="D2296" s="6" t="str">
        <f>"Q"&amp;ROUNDUP(MONTH(SalesDataTable[[#This Row],[Order Date]])/3,0)</f>
        <v>Q4</v>
      </c>
      <c r="E2296" s="5">
        <f>MONTH(SalesDataTable[[#This Row],[Order Date]])</f>
        <v>11</v>
      </c>
      <c r="F2296" s="6" t="str">
        <f>TEXT(SalesDataTable[[#This Row],[Order Date]],"MMM")</f>
        <v>Nov</v>
      </c>
      <c r="G2296" s="5" t="s">
        <v>40</v>
      </c>
      <c r="H2296" s="5" t="s">
        <v>51</v>
      </c>
      <c r="I2296" s="5" t="s">
        <v>28</v>
      </c>
      <c r="J2296" s="5" t="s">
        <v>36</v>
      </c>
      <c r="K2296" s="5" t="s">
        <v>24</v>
      </c>
      <c r="L2296" s="5" t="s">
        <v>25</v>
      </c>
      <c r="M2296" s="7">
        <v>10</v>
      </c>
      <c r="N2296" s="8">
        <v>81.48</v>
      </c>
      <c r="O2296" s="8">
        <f>SalesDataTable[[#This Row],[Units Sold]]*SalesDataTable[[#This Row],[Unit Price]]</f>
        <v>814.80000000000007</v>
      </c>
      <c r="P2296" s="9">
        <v>0.05</v>
      </c>
      <c r="Q2296" s="21">
        <f>SalesDataTable[[#This Row],[Units Sold]]*SalesDataTable[[#This Row],[Unit Price]]*SalesDataTable[[#This Row],[Discount %]]</f>
        <v>40.740000000000009</v>
      </c>
      <c r="R2296" s="8">
        <v>43.7</v>
      </c>
      <c r="S2296" s="8">
        <f t="shared" si="140"/>
        <v>774.06000000000006</v>
      </c>
      <c r="T2296" s="8">
        <f t="shared" si="141"/>
        <v>437</v>
      </c>
      <c r="U2296" s="8">
        <f t="shared" si="142"/>
        <v>337.06000000000006</v>
      </c>
      <c r="V2296" s="10">
        <f t="shared" si="143"/>
        <v>0.43544428080510561</v>
      </c>
    </row>
    <row r="2297" spans="1:22" ht="15.6" x14ac:dyDescent="0.3">
      <c r="A2297" s="3">
        <v>3735</v>
      </c>
      <c r="B2297" s="4">
        <v>46333</v>
      </c>
      <c r="C2297" s="5">
        <f>YEAR(SalesDataTable[[#This Row],[Order Date]])</f>
        <v>2026</v>
      </c>
      <c r="D2297" s="6" t="str">
        <f>"Q"&amp;ROUNDUP(MONTH(SalesDataTable[[#This Row],[Order Date]])/3,0)</f>
        <v>Q4</v>
      </c>
      <c r="E2297" s="5">
        <f>MONTH(SalesDataTable[[#This Row],[Order Date]])</f>
        <v>11</v>
      </c>
      <c r="F2297" s="6" t="str">
        <f>TEXT(SalesDataTable[[#This Row],[Order Date]],"MMM")</f>
        <v>Nov</v>
      </c>
      <c r="G2297" s="5" t="s">
        <v>40</v>
      </c>
      <c r="H2297" s="5" t="s">
        <v>53</v>
      </c>
      <c r="I2297" s="5" t="s">
        <v>39</v>
      </c>
      <c r="J2297" s="5" t="s">
        <v>23</v>
      </c>
      <c r="K2297" s="5" t="s">
        <v>34</v>
      </c>
      <c r="L2297" s="5" t="s">
        <v>68</v>
      </c>
      <c r="M2297" s="7">
        <v>2</v>
      </c>
      <c r="N2297" s="8">
        <v>163.58000000000001</v>
      </c>
      <c r="O2297" s="8">
        <f>SalesDataTable[[#This Row],[Units Sold]]*SalesDataTable[[#This Row],[Unit Price]]</f>
        <v>327.16000000000003</v>
      </c>
      <c r="P2297" s="9">
        <v>0.1</v>
      </c>
      <c r="Q2297" s="21">
        <f>SalesDataTable[[#This Row],[Units Sold]]*SalesDataTable[[#This Row],[Unit Price]]*SalesDataTable[[#This Row],[Discount %]]</f>
        <v>32.716000000000001</v>
      </c>
      <c r="R2297" s="8">
        <v>88.14</v>
      </c>
      <c r="S2297" s="8">
        <f t="shared" si="140"/>
        <v>294.44400000000002</v>
      </c>
      <c r="T2297" s="8">
        <f t="shared" si="141"/>
        <v>176.28</v>
      </c>
      <c r="U2297" s="8">
        <f t="shared" si="142"/>
        <v>118.16400000000002</v>
      </c>
      <c r="V2297" s="10">
        <f t="shared" si="143"/>
        <v>0.40131230386762851</v>
      </c>
    </row>
    <row r="2298" spans="1:22" ht="15.6" x14ac:dyDescent="0.3">
      <c r="A2298" s="3">
        <v>4460</v>
      </c>
      <c r="B2298" s="4">
        <v>46333</v>
      </c>
      <c r="C2298" s="5">
        <f>YEAR(SalesDataTable[[#This Row],[Order Date]])</f>
        <v>2026</v>
      </c>
      <c r="D2298" s="6" t="str">
        <f>"Q"&amp;ROUNDUP(MONTH(SalesDataTable[[#This Row],[Order Date]])/3,0)</f>
        <v>Q4</v>
      </c>
      <c r="E2298" s="5">
        <f>MONTH(SalesDataTable[[#This Row],[Order Date]])</f>
        <v>11</v>
      </c>
      <c r="F2298" s="6" t="str">
        <f>TEXT(SalesDataTable[[#This Row],[Order Date]],"MMM")</f>
        <v>Nov</v>
      </c>
      <c r="G2298" s="5" t="s">
        <v>20</v>
      </c>
      <c r="H2298" s="5" t="s">
        <v>56</v>
      </c>
      <c r="I2298" s="5" t="s">
        <v>39</v>
      </c>
      <c r="J2298" s="5" t="s">
        <v>23</v>
      </c>
      <c r="K2298" s="5" t="s">
        <v>29</v>
      </c>
      <c r="L2298" s="5" t="s">
        <v>66</v>
      </c>
      <c r="M2298" s="7">
        <v>2</v>
      </c>
      <c r="N2298" s="8">
        <v>71.88</v>
      </c>
      <c r="O2298" s="8">
        <f>SalesDataTable[[#This Row],[Units Sold]]*SalesDataTable[[#This Row],[Unit Price]]</f>
        <v>143.76</v>
      </c>
      <c r="P2298" s="9">
        <v>0.15</v>
      </c>
      <c r="Q2298" s="21">
        <f>SalesDataTable[[#This Row],[Units Sold]]*SalesDataTable[[#This Row],[Unit Price]]*SalesDataTable[[#This Row],[Discount %]]</f>
        <v>21.563999999999997</v>
      </c>
      <c r="R2298" s="8">
        <v>31.65</v>
      </c>
      <c r="S2298" s="8">
        <f t="shared" si="140"/>
        <v>122.19599999999998</v>
      </c>
      <c r="T2298" s="8">
        <f t="shared" si="141"/>
        <v>63.3</v>
      </c>
      <c r="U2298" s="8">
        <f t="shared" si="142"/>
        <v>58.895999999999987</v>
      </c>
      <c r="V2298" s="10">
        <f t="shared" si="143"/>
        <v>0.48197977020524396</v>
      </c>
    </row>
    <row r="2299" spans="1:22" ht="15.6" x14ac:dyDescent="0.3">
      <c r="A2299" s="3">
        <v>319</v>
      </c>
      <c r="B2299" s="4">
        <v>46334</v>
      </c>
      <c r="C2299" s="5">
        <f>YEAR(SalesDataTable[[#This Row],[Order Date]])</f>
        <v>2026</v>
      </c>
      <c r="D2299" s="6" t="str">
        <f>"Q"&amp;ROUNDUP(MONTH(SalesDataTable[[#This Row],[Order Date]])/3,0)</f>
        <v>Q4</v>
      </c>
      <c r="E2299" s="5">
        <f>MONTH(SalesDataTable[[#This Row],[Order Date]])</f>
        <v>11</v>
      </c>
      <c r="F2299" s="6" t="str">
        <f>TEXT(SalesDataTable[[#This Row],[Order Date]],"MMM")</f>
        <v>Nov</v>
      </c>
      <c r="G2299" s="5" t="s">
        <v>40</v>
      </c>
      <c r="H2299" s="5" t="s">
        <v>53</v>
      </c>
      <c r="I2299" s="5" t="s">
        <v>22</v>
      </c>
      <c r="J2299" s="5" t="s">
        <v>23</v>
      </c>
      <c r="K2299" s="5" t="s">
        <v>34</v>
      </c>
      <c r="L2299" s="5" t="s">
        <v>35</v>
      </c>
      <c r="M2299" s="7">
        <v>2</v>
      </c>
      <c r="N2299" s="8">
        <v>36.299999999999997</v>
      </c>
      <c r="O2299" s="8">
        <f>SalesDataTable[[#This Row],[Units Sold]]*SalesDataTable[[#This Row],[Unit Price]]</f>
        <v>72.599999999999994</v>
      </c>
      <c r="P2299" s="9">
        <v>0.15</v>
      </c>
      <c r="Q2299" s="21">
        <f>SalesDataTable[[#This Row],[Units Sold]]*SalesDataTable[[#This Row],[Unit Price]]*SalesDataTable[[#This Row],[Discount %]]</f>
        <v>10.889999999999999</v>
      </c>
      <c r="R2299" s="8">
        <v>13.38</v>
      </c>
      <c r="S2299" s="8">
        <f t="shared" si="140"/>
        <v>61.709999999999994</v>
      </c>
      <c r="T2299" s="8">
        <f t="shared" si="141"/>
        <v>26.76</v>
      </c>
      <c r="U2299" s="8">
        <f t="shared" si="142"/>
        <v>34.949999999999989</v>
      </c>
      <c r="V2299" s="10">
        <f t="shared" si="143"/>
        <v>0.56635877491492448</v>
      </c>
    </row>
    <row r="2300" spans="1:22" ht="15.6" x14ac:dyDescent="0.3">
      <c r="A2300" s="3">
        <v>595</v>
      </c>
      <c r="B2300" s="4">
        <v>46334</v>
      </c>
      <c r="C2300" s="5">
        <f>YEAR(SalesDataTable[[#This Row],[Order Date]])</f>
        <v>2026</v>
      </c>
      <c r="D2300" s="6" t="str">
        <f>"Q"&amp;ROUNDUP(MONTH(SalesDataTable[[#This Row],[Order Date]])/3,0)</f>
        <v>Q4</v>
      </c>
      <c r="E2300" s="5">
        <f>MONTH(SalesDataTable[[#This Row],[Order Date]])</f>
        <v>11</v>
      </c>
      <c r="F2300" s="6" t="str">
        <f>TEXT(SalesDataTable[[#This Row],[Order Date]],"MMM")</f>
        <v>Nov</v>
      </c>
      <c r="G2300" s="5" t="s">
        <v>26</v>
      </c>
      <c r="H2300" s="5" t="s">
        <v>63</v>
      </c>
      <c r="I2300" s="5" t="s">
        <v>22</v>
      </c>
      <c r="J2300" s="5" t="s">
        <v>33</v>
      </c>
      <c r="K2300" s="5" t="s">
        <v>54</v>
      </c>
      <c r="L2300" s="5" t="s">
        <v>62</v>
      </c>
      <c r="M2300" s="7">
        <v>2</v>
      </c>
      <c r="N2300" s="8">
        <v>36.159999999999997</v>
      </c>
      <c r="O2300" s="8">
        <f>SalesDataTable[[#This Row],[Units Sold]]*SalesDataTable[[#This Row],[Unit Price]]</f>
        <v>72.319999999999993</v>
      </c>
      <c r="P2300" s="9">
        <v>0.1</v>
      </c>
      <c r="Q2300" s="21">
        <f>SalesDataTable[[#This Row],[Units Sold]]*SalesDataTable[[#This Row],[Unit Price]]*SalesDataTable[[#This Row],[Discount %]]</f>
        <v>7.2319999999999993</v>
      </c>
      <c r="R2300" s="8">
        <v>13.79</v>
      </c>
      <c r="S2300" s="8">
        <f t="shared" si="140"/>
        <v>65.087999999999994</v>
      </c>
      <c r="T2300" s="8">
        <f t="shared" si="141"/>
        <v>27.58</v>
      </c>
      <c r="U2300" s="8">
        <f t="shared" si="142"/>
        <v>37.507999999999996</v>
      </c>
      <c r="V2300" s="10">
        <f t="shared" si="143"/>
        <v>0.57626597836774829</v>
      </c>
    </row>
    <row r="2301" spans="1:22" ht="15.6" x14ac:dyDescent="0.3">
      <c r="A2301" s="3">
        <v>1623</v>
      </c>
      <c r="B2301" s="4">
        <v>46334</v>
      </c>
      <c r="C2301" s="5">
        <f>YEAR(SalesDataTable[[#This Row],[Order Date]])</f>
        <v>2026</v>
      </c>
      <c r="D2301" s="6" t="str">
        <f>"Q"&amp;ROUNDUP(MONTH(SalesDataTable[[#This Row],[Order Date]])/3,0)</f>
        <v>Q4</v>
      </c>
      <c r="E2301" s="5">
        <f>MONTH(SalesDataTable[[#This Row],[Order Date]])</f>
        <v>11</v>
      </c>
      <c r="F2301" s="6" t="str">
        <f>TEXT(SalesDataTable[[#This Row],[Order Date]],"MMM")</f>
        <v>Nov</v>
      </c>
      <c r="G2301" s="5" t="s">
        <v>31</v>
      </c>
      <c r="H2301" s="5" t="s">
        <v>45</v>
      </c>
      <c r="I2301" s="5" t="s">
        <v>22</v>
      </c>
      <c r="J2301" s="5" t="s">
        <v>23</v>
      </c>
      <c r="K2301" s="5" t="s">
        <v>34</v>
      </c>
      <c r="L2301" s="5" t="s">
        <v>35</v>
      </c>
      <c r="M2301" s="7">
        <v>2</v>
      </c>
      <c r="N2301" s="8">
        <v>35.49</v>
      </c>
      <c r="O2301" s="8">
        <f>SalesDataTable[[#This Row],[Units Sold]]*SalesDataTable[[#This Row],[Unit Price]]</f>
        <v>70.98</v>
      </c>
      <c r="P2301" s="9">
        <v>0.1</v>
      </c>
      <c r="Q2301" s="21">
        <f>SalesDataTable[[#This Row],[Units Sold]]*SalesDataTable[[#This Row],[Unit Price]]*SalesDataTable[[#This Row],[Discount %]]</f>
        <v>7.0980000000000008</v>
      </c>
      <c r="R2301" s="8">
        <v>13.78</v>
      </c>
      <c r="S2301" s="8">
        <f t="shared" si="140"/>
        <v>63.882000000000005</v>
      </c>
      <c r="T2301" s="8">
        <f t="shared" si="141"/>
        <v>27.56</v>
      </c>
      <c r="U2301" s="8">
        <f t="shared" si="142"/>
        <v>36.322000000000003</v>
      </c>
      <c r="V2301" s="10">
        <f t="shared" si="143"/>
        <v>0.56857956857956859</v>
      </c>
    </row>
    <row r="2302" spans="1:22" ht="15.6" x14ac:dyDescent="0.3">
      <c r="A2302" s="3">
        <v>2638</v>
      </c>
      <c r="B2302" s="4">
        <v>46334</v>
      </c>
      <c r="C2302" s="5">
        <f>YEAR(SalesDataTable[[#This Row],[Order Date]])</f>
        <v>2026</v>
      </c>
      <c r="D2302" s="6" t="str">
        <f>"Q"&amp;ROUNDUP(MONTH(SalesDataTable[[#This Row],[Order Date]])/3,0)</f>
        <v>Q4</v>
      </c>
      <c r="E2302" s="5">
        <f>MONTH(SalesDataTable[[#This Row],[Order Date]])</f>
        <v>11</v>
      </c>
      <c r="F2302" s="6" t="str">
        <f>TEXT(SalesDataTable[[#This Row],[Order Date]],"MMM")</f>
        <v>Nov</v>
      </c>
      <c r="G2302" s="5" t="s">
        <v>20</v>
      </c>
      <c r="H2302" s="5" t="s">
        <v>56</v>
      </c>
      <c r="I2302" s="5" t="s">
        <v>22</v>
      </c>
      <c r="J2302" s="5" t="s">
        <v>33</v>
      </c>
      <c r="K2302" s="5" t="s">
        <v>29</v>
      </c>
      <c r="L2302" s="5" t="s">
        <v>66</v>
      </c>
      <c r="M2302" s="7">
        <v>1</v>
      </c>
      <c r="N2302" s="8">
        <v>69.760000000000005</v>
      </c>
      <c r="O2302" s="8">
        <f>SalesDataTable[[#This Row],[Units Sold]]*SalesDataTable[[#This Row],[Unit Price]]</f>
        <v>69.760000000000005</v>
      </c>
      <c r="P2302" s="9">
        <v>0.15</v>
      </c>
      <c r="Q2302" s="21">
        <f>SalesDataTable[[#This Row],[Units Sold]]*SalesDataTable[[#This Row],[Unit Price]]*SalesDataTable[[#This Row],[Discount %]]</f>
        <v>10.464</v>
      </c>
      <c r="R2302" s="8">
        <v>32.39</v>
      </c>
      <c r="S2302" s="8">
        <f t="shared" si="140"/>
        <v>59.295999999999999</v>
      </c>
      <c r="T2302" s="8">
        <f t="shared" si="141"/>
        <v>32.39</v>
      </c>
      <c r="U2302" s="8">
        <f t="shared" si="142"/>
        <v>26.905999999999999</v>
      </c>
      <c r="V2302" s="10">
        <f t="shared" si="143"/>
        <v>0.45375742039935241</v>
      </c>
    </row>
    <row r="2303" spans="1:22" ht="15.6" x14ac:dyDescent="0.3">
      <c r="A2303" s="3">
        <v>2666</v>
      </c>
      <c r="B2303" s="4">
        <v>46334</v>
      </c>
      <c r="C2303" s="5">
        <f>YEAR(SalesDataTable[[#This Row],[Order Date]])</f>
        <v>2026</v>
      </c>
      <c r="D2303" s="6" t="str">
        <f>"Q"&amp;ROUNDUP(MONTH(SalesDataTable[[#This Row],[Order Date]])/3,0)</f>
        <v>Q4</v>
      </c>
      <c r="E2303" s="5">
        <f>MONTH(SalesDataTable[[#This Row],[Order Date]])</f>
        <v>11</v>
      </c>
      <c r="F2303" s="6" t="str">
        <f>TEXT(SalesDataTable[[#This Row],[Order Date]],"MMM")</f>
        <v>Nov</v>
      </c>
      <c r="G2303" s="5" t="s">
        <v>26</v>
      </c>
      <c r="H2303" s="5" t="s">
        <v>63</v>
      </c>
      <c r="I2303" s="5" t="s">
        <v>39</v>
      </c>
      <c r="J2303" s="5" t="s">
        <v>36</v>
      </c>
      <c r="K2303" s="5" t="s">
        <v>43</v>
      </c>
      <c r="L2303" s="5" t="s">
        <v>60</v>
      </c>
      <c r="M2303" s="7">
        <v>6</v>
      </c>
      <c r="N2303" s="8">
        <v>81.37</v>
      </c>
      <c r="O2303" s="8">
        <f>SalesDataTable[[#This Row],[Units Sold]]*SalesDataTable[[#This Row],[Unit Price]]</f>
        <v>488.22</v>
      </c>
      <c r="P2303" s="9">
        <v>0</v>
      </c>
      <c r="Q2303" s="21">
        <f>SalesDataTable[[#This Row],[Units Sold]]*SalesDataTable[[#This Row],[Unit Price]]*SalesDataTable[[#This Row],[Discount %]]</f>
        <v>0</v>
      </c>
      <c r="R2303" s="8">
        <v>39.5</v>
      </c>
      <c r="S2303" s="8">
        <f t="shared" si="140"/>
        <v>488.22</v>
      </c>
      <c r="T2303" s="8">
        <f t="shared" si="141"/>
        <v>237</v>
      </c>
      <c r="U2303" s="8">
        <f t="shared" si="142"/>
        <v>251.22000000000003</v>
      </c>
      <c r="V2303" s="10">
        <f t="shared" si="143"/>
        <v>0.5145631067961165</v>
      </c>
    </row>
    <row r="2304" spans="1:22" ht="15.6" x14ac:dyDescent="0.3">
      <c r="A2304" s="3">
        <v>3505</v>
      </c>
      <c r="B2304" s="4">
        <v>46334</v>
      </c>
      <c r="C2304" s="5">
        <f>YEAR(SalesDataTable[[#This Row],[Order Date]])</f>
        <v>2026</v>
      </c>
      <c r="D2304" s="6" t="str">
        <f>"Q"&amp;ROUNDUP(MONTH(SalesDataTable[[#This Row],[Order Date]])/3,0)</f>
        <v>Q4</v>
      </c>
      <c r="E2304" s="5">
        <f>MONTH(SalesDataTable[[#This Row],[Order Date]])</f>
        <v>11</v>
      </c>
      <c r="F2304" s="6" t="str">
        <f>TEXT(SalesDataTable[[#This Row],[Order Date]],"MMM")</f>
        <v>Nov</v>
      </c>
      <c r="G2304" s="5" t="s">
        <v>26</v>
      </c>
      <c r="H2304" s="5" t="s">
        <v>63</v>
      </c>
      <c r="I2304" s="5" t="s">
        <v>28</v>
      </c>
      <c r="J2304" s="5" t="s">
        <v>23</v>
      </c>
      <c r="K2304" s="5" t="s">
        <v>24</v>
      </c>
      <c r="L2304" s="5" t="s">
        <v>25</v>
      </c>
      <c r="M2304" s="7">
        <v>5</v>
      </c>
      <c r="N2304" s="8">
        <v>82.82</v>
      </c>
      <c r="O2304" s="8">
        <f>SalesDataTable[[#This Row],[Units Sold]]*SalesDataTable[[#This Row],[Unit Price]]</f>
        <v>414.09999999999997</v>
      </c>
      <c r="P2304" s="9">
        <v>0.15</v>
      </c>
      <c r="Q2304" s="21">
        <f>SalesDataTable[[#This Row],[Units Sold]]*SalesDataTable[[#This Row],[Unit Price]]*SalesDataTable[[#This Row],[Discount %]]</f>
        <v>62.114999999999995</v>
      </c>
      <c r="R2304" s="8">
        <v>43.8</v>
      </c>
      <c r="S2304" s="8">
        <f t="shared" si="140"/>
        <v>351.98499999999996</v>
      </c>
      <c r="T2304" s="8">
        <f t="shared" si="141"/>
        <v>219</v>
      </c>
      <c r="U2304" s="8">
        <f t="shared" si="142"/>
        <v>132.98499999999996</v>
      </c>
      <c r="V2304" s="10">
        <f t="shared" si="143"/>
        <v>0.37781439549980816</v>
      </c>
    </row>
    <row r="2305" spans="1:22" ht="15.6" x14ac:dyDescent="0.3">
      <c r="A2305" s="3">
        <v>3626</v>
      </c>
      <c r="B2305" s="4">
        <v>46334</v>
      </c>
      <c r="C2305" s="5">
        <f>YEAR(SalesDataTable[[#This Row],[Order Date]])</f>
        <v>2026</v>
      </c>
      <c r="D2305" s="6" t="str">
        <f>"Q"&amp;ROUNDUP(MONTH(SalesDataTable[[#This Row],[Order Date]])/3,0)</f>
        <v>Q4</v>
      </c>
      <c r="E2305" s="5">
        <f>MONTH(SalesDataTable[[#This Row],[Order Date]])</f>
        <v>11</v>
      </c>
      <c r="F2305" s="6" t="str">
        <f>TEXT(SalesDataTable[[#This Row],[Order Date]],"MMM")</f>
        <v>Nov</v>
      </c>
      <c r="G2305" s="5" t="s">
        <v>40</v>
      </c>
      <c r="H2305" s="5" t="s">
        <v>67</v>
      </c>
      <c r="I2305" s="5" t="s">
        <v>28</v>
      </c>
      <c r="J2305" s="5" t="s">
        <v>36</v>
      </c>
      <c r="K2305" s="5" t="s">
        <v>24</v>
      </c>
      <c r="L2305" s="5" t="s">
        <v>42</v>
      </c>
      <c r="M2305" s="7">
        <v>15</v>
      </c>
      <c r="N2305" s="8">
        <v>51.05</v>
      </c>
      <c r="O2305" s="8">
        <f>SalesDataTable[[#This Row],[Units Sold]]*SalesDataTable[[#This Row],[Unit Price]]</f>
        <v>765.75</v>
      </c>
      <c r="P2305" s="9">
        <v>0.1</v>
      </c>
      <c r="Q2305" s="21">
        <f>SalesDataTable[[#This Row],[Units Sold]]*SalesDataTable[[#This Row],[Unit Price]]*SalesDataTable[[#This Row],[Discount %]]</f>
        <v>76.575000000000003</v>
      </c>
      <c r="R2305" s="8">
        <v>21.95</v>
      </c>
      <c r="S2305" s="8">
        <f t="shared" si="140"/>
        <v>689.17500000000007</v>
      </c>
      <c r="T2305" s="8">
        <f t="shared" si="141"/>
        <v>329.25</v>
      </c>
      <c r="U2305" s="8">
        <f t="shared" si="142"/>
        <v>359.92500000000007</v>
      </c>
      <c r="V2305" s="10">
        <f t="shared" si="143"/>
        <v>0.52225486995320491</v>
      </c>
    </row>
    <row r="2306" spans="1:22" ht="15.6" x14ac:dyDescent="0.3">
      <c r="A2306" s="3">
        <v>3801</v>
      </c>
      <c r="B2306" s="4">
        <v>46334</v>
      </c>
      <c r="C2306" s="5">
        <f>YEAR(SalesDataTable[[#This Row],[Order Date]])</f>
        <v>2026</v>
      </c>
      <c r="D2306" s="6" t="str">
        <f>"Q"&amp;ROUNDUP(MONTH(SalesDataTable[[#This Row],[Order Date]])/3,0)</f>
        <v>Q4</v>
      </c>
      <c r="E2306" s="5">
        <f>MONTH(SalesDataTable[[#This Row],[Order Date]])</f>
        <v>11</v>
      </c>
      <c r="F2306" s="6" t="str">
        <f>TEXT(SalesDataTable[[#This Row],[Order Date]],"MMM")</f>
        <v>Nov</v>
      </c>
      <c r="G2306" s="5" t="s">
        <v>20</v>
      </c>
      <c r="H2306" s="5" t="s">
        <v>70</v>
      </c>
      <c r="I2306" s="5" t="s">
        <v>22</v>
      </c>
      <c r="J2306" s="5" t="s">
        <v>23</v>
      </c>
      <c r="K2306" s="5" t="s">
        <v>24</v>
      </c>
      <c r="L2306" s="5" t="s">
        <v>50</v>
      </c>
      <c r="M2306" s="7">
        <v>3</v>
      </c>
      <c r="N2306" s="8">
        <v>101.68</v>
      </c>
      <c r="O2306" s="8">
        <f>SalesDataTable[[#This Row],[Units Sold]]*SalesDataTable[[#This Row],[Unit Price]]</f>
        <v>305.04000000000002</v>
      </c>
      <c r="P2306" s="9">
        <v>0.1</v>
      </c>
      <c r="Q2306" s="21">
        <f>SalesDataTable[[#This Row],[Units Sold]]*SalesDataTable[[#This Row],[Unit Price]]*SalesDataTable[[#This Row],[Discount %]]</f>
        <v>30.504000000000005</v>
      </c>
      <c r="R2306" s="8">
        <v>51.9</v>
      </c>
      <c r="S2306" s="8">
        <f t="shared" ref="S2306:S2369" si="144">M2306*N2306*(1-P2306)</f>
        <v>274.536</v>
      </c>
      <c r="T2306" s="8">
        <f t="shared" ref="T2306:T2369" si="145">M2306*R2306</f>
        <v>155.69999999999999</v>
      </c>
      <c r="U2306" s="8">
        <f t="shared" ref="U2306:U2369" si="146">S2306-T2306</f>
        <v>118.83600000000001</v>
      </c>
      <c r="V2306" s="10">
        <f t="shared" ref="V2306:V2369" si="147">IFERROR(U2306/S2306,0)</f>
        <v>0.43286126409651199</v>
      </c>
    </row>
    <row r="2307" spans="1:22" ht="15.6" x14ac:dyDescent="0.3">
      <c r="A2307" s="3">
        <v>4685</v>
      </c>
      <c r="B2307" s="4">
        <v>46334</v>
      </c>
      <c r="C2307" s="5">
        <f>YEAR(SalesDataTable[[#This Row],[Order Date]])</f>
        <v>2026</v>
      </c>
      <c r="D2307" s="6" t="str">
        <f>"Q"&amp;ROUNDUP(MONTH(SalesDataTable[[#This Row],[Order Date]])/3,0)</f>
        <v>Q4</v>
      </c>
      <c r="E2307" s="5">
        <f>MONTH(SalesDataTable[[#This Row],[Order Date]])</f>
        <v>11</v>
      </c>
      <c r="F2307" s="6" t="str">
        <f>TEXT(SalesDataTable[[#This Row],[Order Date]],"MMM")</f>
        <v>Nov</v>
      </c>
      <c r="G2307" s="5" t="s">
        <v>40</v>
      </c>
      <c r="H2307" s="5" t="s">
        <v>67</v>
      </c>
      <c r="I2307" s="5" t="s">
        <v>28</v>
      </c>
      <c r="J2307" s="5" t="s">
        <v>36</v>
      </c>
      <c r="K2307" s="5" t="s">
        <v>43</v>
      </c>
      <c r="L2307" s="5" t="s">
        <v>60</v>
      </c>
      <c r="M2307" s="7">
        <v>6</v>
      </c>
      <c r="N2307" s="8">
        <v>80.83</v>
      </c>
      <c r="O2307" s="8">
        <f>SalesDataTable[[#This Row],[Units Sold]]*SalesDataTable[[#This Row],[Unit Price]]</f>
        <v>484.98</v>
      </c>
      <c r="P2307" s="9">
        <v>0.15</v>
      </c>
      <c r="Q2307" s="21">
        <f>SalesDataTable[[#This Row],[Units Sold]]*SalesDataTable[[#This Row],[Unit Price]]*SalesDataTable[[#This Row],[Discount %]]</f>
        <v>72.747</v>
      </c>
      <c r="R2307" s="8">
        <v>39.32</v>
      </c>
      <c r="S2307" s="8">
        <f t="shared" si="144"/>
        <v>412.233</v>
      </c>
      <c r="T2307" s="8">
        <f t="shared" si="145"/>
        <v>235.92000000000002</v>
      </c>
      <c r="U2307" s="8">
        <f t="shared" si="146"/>
        <v>176.31299999999999</v>
      </c>
      <c r="V2307" s="10">
        <f t="shared" si="147"/>
        <v>0.42770229457612563</v>
      </c>
    </row>
    <row r="2308" spans="1:22" ht="15.6" x14ac:dyDescent="0.3">
      <c r="A2308" s="3">
        <v>4843</v>
      </c>
      <c r="B2308" s="4">
        <v>46334</v>
      </c>
      <c r="C2308" s="5">
        <f>YEAR(SalesDataTable[[#This Row],[Order Date]])</f>
        <v>2026</v>
      </c>
      <c r="D2308" s="6" t="str">
        <f>"Q"&amp;ROUNDUP(MONTH(SalesDataTable[[#This Row],[Order Date]])/3,0)</f>
        <v>Q4</v>
      </c>
      <c r="E2308" s="5">
        <f>MONTH(SalesDataTable[[#This Row],[Order Date]])</f>
        <v>11</v>
      </c>
      <c r="F2308" s="6" t="str">
        <f>TEXT(SalesDataTable[[#This Row],[Order Date]],"MMM")</f>
        <v>Nov</v>
      </c>
      <c r="G2308" s="5" t="s">
        <v>26</v>
      </c>
      <c r="H2308" s="5" t="s">
        <v>63</v>
      </c>
      <c r="I2308" s="5" t="s">
        <v>22</v>
      </c>
      <c r="J2308" s="5" t="s">
        <v>33</v>
      </c>
      <c r="K2308" s="5" t="s">
        <v>43</v>
      </c>
      <c r="L2308" s="5" t="s">
        <v>71</v>
      </c>
      <c r="M2308" s="7">
        <v>6</v>
      </c>
      <c r="N2308" s="8">
        <v>123.67</v>
      </c>
      <c r="O2308" s="8">
        <f>SalesDataTable[[#This Row],[Units Sold]]*SalesDataTable[[#This Row],[Unit Price]]</f>
        <v>742.02</v>
      </c>
      <c r="P2308" s="9">
        <v>0.15</v>
      </c>
      <c r="Q2308" s="21">
        <f>SalesDataTable[[#This Row],[Units Sold]]*SalesDataTable[[#This Row],[Unit Price]]*SalesDataTable[[#This Row],[Discount %]]</f>
        <v>111.303</v>
      </c>
      <c r="R2308" s="8">
        <v>60.55</v>
      </c>
      <c r="S2308" s="8">
        <f t="shared" si="144"/>
        <v>630.71699999999998</v>
      </c>
      <c r="T2308" s="8">
        <f t="shared" si="145"/>
        <v>363.29999999999995</v>
      </c>
      <c r="U2308" s="8">
        <f t="shared" si="146"/>
        <v>267.41700000000003</v>
      </c>
      <c r="V2308" s="10">
        <f t="shared" si="147"/>
        <v>0.42398888883603902</v>
      </c>
    </row>
    <row r="2309" spans="1:22" ht="15.6" x14ac:dyDescent="0.3">
      <c r="A2309" s="3">
        <v>4890</v>
      </c>
      <c r="B2309" s="4">
        <v>46334</v>
      </c>
      <c r="C2309" s="5">
        <f>YEAR(SalesDataTable[[#This Row],[Order Date]])</f>
        <v>2026</v>
      </c>
      <c r="D2309" s="6" t="str">
        <f>"Q"&amp;ROUNDUP(MONTH(SalesDataTable[[#This Row],[Order Date]])/3,0)</f>
        <v>Q4</v>
      </c>
      <c r="E2309" s="5">
        <f>MONTH(SalesDataTable[[#This Row],[Order Date]])</f>
        <v>11</v>
      </c>
      <c r="F2309" s="6" t="str">
        <f>TEXT(SalesDataTable[[#This Row],[Order Date]],"MMM")</f>
        <v>Nov</v>
      </c>
      <c r="G2309" s="5" t="s">
        <v>20</v>
      </c>
      <c r="H2309" s="5" t="s">
        <v>70</v>
      </c>
      <c r="I2309" s="5" t="s">
        <v>22</v>
      </c>
      <c r="J2309" s="5" t="s">
        <v>33</v>
      </c>
      <c r="K2309" s="5" t="s">
        <v>29</v>
      </c>
      <c r="L2309" s="5" t="s">
        <v>30</v>
      </c>
      <c r="M2309" s="7">
        <v>2</v>
      </c>
      <c r="N2309" s="8">
        <v>93.16</v>
      </c>
      <c r="O2309" s="8">
        <f>SalesDataTable[[#This Row],[Units Sold]]*SalesDataTable[[#This Row],[Unit Price]]</f>
        <v>186.32</v>
      </c>
      <c r="P2309" s="9">
        <v>0.1</v>
      </c>
      <c r="Q2309" s="21">
        <f>SalesDataTable[[#This Row],[Units Sold]]*SalesDataTable[[#This Row],[Unit Price]]*SalesDataTable[[#This Row],[Discount %]]</f>
        <v>18.632000000000001</v>
      </c>
      <c r="R2309" s="8">
        <v>44.19</v>
      </c>
      <c r="S2309" s="8">
        <f t="shared" si="144"/>
        <v>167.68799999999999</v>
      </c>
      <c r="T2309" s="8">
        <f t="shared" si="145"/>
        <v>88.38</v>
      </c>
      <c r="U2309" s="8">
        <f t="shared" si="146"/>
        <v>79.307999999999993</v>
      </c>
      <c r="V2309" s="10">
        <f t="shared" si="147"/>
        <v>0.47294976384714471</v>
      </c>
    </row>
    <row r="2310" spans="1:22" ht="15.6" x14ac:dyDescent="0.3">
      <c r="A2310" s="3">
        <v>4913</v>
      </c>
      <c r="B2310" s="4">
        <v>46334</v>
      </c>
      <c r="C2310" s="5">
        <f>YEAR(SalesDataTable[[#This Row],[Order Date]])</f>
        <v>2026</v>
      </c>
      <c r="D2310" s="6" t="str">
        <f>"Q"&amp;ROUNDUP(MONTH(SalesDataTable[[#This Row],[Order Date]])/3,0)</f>
        <v>Q4</v>
      </c>
      <c r="E2310" s="5">
        <f>MONTH(SalesDataTable[[#This Row],[Order Date]])</f>
        <v>11</v>
      </c>
      <c r="F2310" s="6" t="str">
        <f>TEXT(SalesDataTable[[#This Row],[Order Date]],"MMM")</f>
        <v>Nov</v>
      </c>
      <c r="G2310" s="5" t="s">
        <v>31</v>
      </c>
      <c r="H2310" s="5" t="s">
        <v>32</v>
      </c>
      <c r="I2310" s="5" t="s">
        <v>48</v>
      </c>
      <c r="J2310" s="5" t="s">
        <v>33</v>
      </c>
      <c r="K2310" s="5" t="s">
        <v>24</v>
      </c>
      <c r="L2310" s="5" t="s">
        <v>25</v>
      </c>
      <c r="M2310" s="7">
        <v>1</v>
      </c>
      <c r="N2310" s="8">
        <v>83.79</v>
      </c>
      <c r="O2310" s="8">
        <f>SalesDataTable[[#This Row],[Units Sold]]*SalesDataTable[[#This Row],[Unit Price]]</f>
        <v>83.79</v>
      </c>
      <c r="P2310" s="9">
        <v>0.1</v>
      </c>
      <c r="Q2310" s="21">
        <f>SalesDataTable[[#This Row],[Units Sold]]*SalesDataTable[[#This Row],[Unit Price]]*SalesDataTable[[#This Row],[Discount %]]</f>
        <v>8.3790000000000013</v>
      </c>
      <c r="R2310" s="8">
        <v>42.8</v>
      </c>
      <c r="S2310" s="8">
        <f t="shared" si="144"/>
        <v>75.411000000000001</v>
      </c>
      <c r="T2310" s="8">
        <f t="shared" si="145"/>
        <v>42.8</v>
      </c>
      <c r="U2310" s="8">
        <f t="shared" si="146"/>
        <v>32.611000000000004</v>
      </c>
      <c r="V2310" s="10">
        <f t="shared" si="147"/>
        <v>0.43244354271923197</v>
      </c>
    </row>
    <row r="2311" spans="1:22" ht="15.6" x14ac:dyDescent="0.3">
      <c r="A2311" s="3">
        <v>5079</v>
      </c>
      <c r="B2311" s="4">
        <v>46334</v>
      </c>
      <c r="C2311" s="5">
        <f>YEAR(SalesDataTable[[#This Row],[Order Date]])</f>
        <v>2026</v>
      </c>
      <c r="D2311" s="6" t="str">
        <f>"Q"&amp;ROUNDUP(MONTH(SalesDataTable[[#This Row],[Order Date]])/3,0)</f>
        <v>Q4</v>
      </c>
      <c r="E2311" s="5">
        <f>MONTH(SalesDataTable[[#This Row],[Order Date]])</f>
        <v>11</v>
      </c>
      <c r="F2311" s="6" t="str">
        <f>TEXT(SalesDataTable[[#This Row],[Order Date]],"MMM")</f>
        <v>Nov</v>
      </c>
      <c r="G2311" s="5" t="s">
        <v>31</v>
      </c>
      <c r="H2311" s="5" t="s">
        <v>72</v>
      </c>
      <c r="I2311" s="5" t="s">
        <v>22</v>
      </c>
      <c r="J2311" s="5" t="s">
        <v>33</v>
      </c>
      <c r="K2311" s="5" t="s">
        <v>54</v>
      </c>
      <c r="L2311" s="5" t="s">
        <v>58</v>
      </c>
      <c r="M2311" s="7">
        <v>1</v>
      </c>
      <c r="N2311" s="8">
        <v>120.98</v>
      </c>
      <c r="O2311" s="8">
        <f>SalesDataTable[[#This Row],[Units Sold]]*SalesDataTable[[#This Row],[Unit Price]]</f>
        <v>120.98</v>
      </c>
      <c r="P2311" s="9">
        <v>0.1</v>
      </c>
      <c r="Q2311" s="21">
        <f>SalesDataTable[[#This Row],[Units Sold]]*SalesDataTable[[#This Row],[Unit Price]]*SalesDataTable[[#This Row],[Discount %]]</f>
        <v>12.098000000000001</v>
      </c>
      <c r="R2311" s="8">
        <v>70.59</v>
      </c>
      <c r="S2311" s="8">
        <f t="shared" si="144"/>
        <v>108.88200000000001</v>
      </c>
      <c r="T2311" s="8">
        <f t="shared" si="145"/>
        <v>70.59</v>
      </c>
      <c r="U2311" s="8">
        <f t="shared" si="146"/>
        <v>38.292000000000002</v>
      </c>
      <c r="V2311" s="10">
        <f t="shared" si="147"/>
        <v>0.35168347385242738</v>
      </c>
    </row>
    <row r="2312" spans="1:22" ht="15.6" x14ac:dyDescent="0.3">
      <c r="A2312" s="3">
        <v>366</v>
      </c>
      <c r="B2312" s="4">
        <v>46335</v>
      </c>
      <c r="C2312" s="5">
        <f>YEAR(SalesDataTable[[#This Row],[Order Date]])</f>
        <v>2026</v>
      </c>
      <c r="D2312" s="6" t="str">
        <f>"Q"&amp;ROUNDUP(MONTH(SalesDataTable[[#This Row],[Order Date]])/3,0)</f>
        <v>Q4</v>
      </c>
      <c r="E2312" s="5">
        <f>MONTH(SalesDataTable[[#This Row],[Order Date]])</f>
        <v>11</v>
      </c>
      <c r="F2312" s="6" t="str">
        <f>TEXT(SalesDataTable[[#This Row],[Order Date]],"MMM")</f>
        <v>Nov</v>
      </c>
      <c r="G2312" s="5" t="s">
        <v>40</v>
      </c>
      <c r="H2312" s="5" t="s">
        <v>67</v>
      </c>
      <c r="I2312" s="5" t="s">
        <v>39</v>
      </c>
      <c r="J2312" s="5" t="s">
        <v>23</v>
      </c>
      <c r="K2312" s="5" t="s">
        <v>29</v>
      </c>
      <c r="L2312" s="5" t="s">
        <v>57</v>
      </c>
      <c r="M2312" s="7">
        <v>1</v>
      </c>
      <c r="N2312" s="8">
        <v>152.05000000000001</v>
      </c>
      <c r="O2312" s="8">
        <f>SalesDataTable[[#This Row],[Units Sold]]*SalesDataTable[[#This Row],[Unit Price]]</f>
        <v>152.05000000000001</v>
      </c>
      <c r="P2312" s="9">
        <v>0.15</v>
      </c>
      <c r="Q2312" s="21">
        <f>SalesDataTable[[#This Row],[Units Sold]]*SalesDataTable[[#This Row],[Unit Price]]*SalesDataTable[[#This Row],[Discount %]]</f>
        <v>22.807500000000001</v>
      </c>
      <c r="R2312" s="8">
        <v>80.56</v>
      </c>
      <c r="S2312" s="8">
        <f t="shared" si="144"/>
        <v>129.24250000000001</v>
      </c>
      <c r="T2312" s="8">
        <f t="shared" si="145"/>
        <v>80.56</v>
      </c>
      <c r="U2312" s="8">
        <f t="shared" si="146"/>
        <v>48.682500000000005</v>
      </c>
      <c r="V2312" s="10">
        <f t="shared" si="147"/>
        <v>0.37667562914675901</v>
      </c>
    </row>
    <row r="2313" spans="1:22" ht="15.6" x14ac:dyDescent="0.3">
      <c r="A2313" s="3">
        <v>567</v>
      </c>
      <c r="B2313" s="4">
        <v>46335</v>
      </c>
      <c r="C2313" s="5">
        <f>YEAR(SalesDataTable[[#This Row],[Order Date]])</f>
        <v>2026</v>
      </c>
      <c r="D2313" s="6" t="str">
        <f>"Q"&amp;ROUNDUP(MONTH(SalesDataTable[[#This Row],[Order Date]])/3,0)</f>
        <v>Q4</v>
      </c>
      <c r="E2313" s="5">
        <f>MONTH(SalesDataTable[[#This Row],[Order Date]])</f>
        <v>11</v>
      </c>
      <c r="F2313" s="6" t="str">
        <f>TEXT(SalesDataTable[[#This Row],[Order Date]],"MMM")</f>
        <v>Nov</v>
      </c>
      <c r="G2313" s="5" t="s">
        <v>20</v>
      </c>
      <c r="H2313" s="5" t="s">
        <v>56</v>
      </c>
      <c r="I2313" s="5" t="s">
        <v>39</v>
      </c>
      <c r="J2313" s="5" t="s">
        <v>33</v>
      </c>
      <c r="K2313" s="5" t="s">
        <v>34</v>
      </c>
      <c r="L2313" s="5" t="s">
        <v>35</v>
      </c>
      <c r="M2313" s="7">
        <v>3</v>
      </c>
      <c r="N2313" s="8">
        <v>36.14</v>
      </c>
      <c r="O2313" s="8">
        <f>SalesDataTable[[#This Row],[Units Sold]]*SalesDataTable[[#This Row],[Unit Price]]</f>
        <v>108.42</v>
      </c>
      <c r="P2313" s="9">
        <v>0.1</v>
      </c>
      <c r="Q2313" s="21">
        <f>SalesDataTable[[#This Row],[Units Sold]]*SalesDataTable[[#This Row],[Unit Price]]*SalesDataTable[[#This Row],[Discount %]]</f>
        <v>10.842000000000001</v>
      </c>
      <c r="R2313" s="8">
        <v>13.23</v>
      </c>
      <c r="S2313" s="8">
        <f t="shared" si="144"/>
        <v>97.578000000000003</v>
      </c>
      <c r="T2313" s="8">
        <f t="shared" si="145"/>
        <v>39.69</v>
      </c>
      <c r="U2313" s="8">
        <f t="shared" si="146"/>
        <v>57.888000000000005</v>
      </c>
      <c r="V2313" s="10">
        <f t="shared" si="147"/>
        <v>0.59324847814056447</v>
      </c>
    </row>
    <row r="2314" spans="1:22" ht="15.6" x14ac:dyDescent="0.3">
      <c r="A2314" s="3">
        <v>1051</v>
      </c>
      <c r="B2314" s="4">
        <v>46335</v>
      </c>
      <c r="C2314" s="5">
        <f>YEAR(SalesDataTable[[#This Row],[Order Date]])</f>
        <v>2026</v>
      </c>
      <c r="D2314" s="6" t="str">
        <f>"Q"&amp;ROUNDUP(MONTH(SalesDataTable[[#This Row],[Order Date]])/3,0)</f>
        <v>Q4</v>
      </c>
      <c r="E2314" s="5">
        <f>MONTH(SalesDataTable[[#This Row],[Order Date]])</f>
        <v>11</v>
      </c>
      <c r="F2314" s="6" t="str">
        <f>TEXT(SalesDataTable[[#This Row],[Order Date]],"MMM")</f>
        <v>Nov</v>
      </c>
      <c r="G2314" s="5" t="s">
        <v>40</v>
      </c>
      <c r="H2314" s="5" t="s">
        <v>67</v>
      </c>
      <c r="I2314" s="5" t="s">
        <v>28</v>
      </c>
      <c r="J2314" s="5" t="s">
        <v>36</v>
      </c>
      <c r="K2314" s="5" t="s">
        <v>29</v>
      </c>
      <c r="L2314" s="5" t="s">
        <v>30</v>
      </c>
      <c r="M2314" s="7">
        <v>12</v>
      </c>
      <c r="N2314" s="8">
        <v>90.99</v>
      </c>
      <c r="O2314" s="8">
        <f>SalesDataTable[[#This Row],[Units Sold]]*SalesDataTable[[#This Row],[Unit Price]]</f>
        <v>1091.8799999999999</v>
      </c>
      <c r="P2314" s="9">
        <v>0.2</v>
      </c>
      <c r="Q2314" s="21">
        <f>SalesDataTable[[#This Row],[Units Sold]]*SalesDataTable[[#This Row],[Unit Price]]*SalesDataTable[[#This Row],[Discount %]]</f>
        <v>218.37599999999998</v>
      </c>
      <c r="R2314" s="8">
        <v>45.51</v>
      </c>
      <c r="S2314" s="8">
        <f t="shared" si="144"/>
        <v>873.50399999999991</v>
      </c>
      <c r="T2314" s="8">
        <f t="shared" si="145"/>
        <v>546.12</v>
      </c>
      <c r="U2314" s="8">
        <f t="shared" si="146"/>
        <v>327.3839999999999</v>
      </c>
      <c r="V2314" s="10">
        <f t="shared" si="147"/>
        <v>0.37479393339927458</v>
      </c>
    </row>
    <row r="2315" spans="1:22" ht="15.6" x14ac:dyDescent="0.3">
      <c r="A2315" s="3">
        <v>1934</v>
      </c>
      <c r="B2315" s="4">
        <v>46335</v>
      </c>
      <c r="C2315" s="5">
        <f>YEAR(SalesDataTable[[#This Row],[Order Date]])</f>
        <v>2026</v>
      </c>
      <c r="D2315" s="6" t="str">
        <f>"Q"&amp;ROUNDUP(MONTH(SalesDataTable[[#This Row],[Order Date]])/3,0)</f>
        <v>Q4</v>
      </c>
      <c r="E2315" s="5">
        <f>MONTH(SalesDataTable[[#This Row],[Order Date]])</f>
        <v>11</v>
      </c>
      <c r="F2315" s="6" t="str">
        <f>TEXT(SalesDataTable[[#This Row],[Order Date]],"MMM")</f>
        <v>Nov</v>
      </c>
      <c r="G2315" s="5" t="s">
        <v>40</v>
      </c>
      <c r="H2315" s="5" t="s">
        <v>67</v>
      </c>
      <c r="I2315" s="5" t="s">
        <v>48</v>
      </c>
      <c r="J2315" s="5" t="s">
        <v>36</v>
      </c>
      <c r="K2315" s="5" t="s">
        <v>24</v>
      </c>
      <c r="L2315" s="5" t="s">
        <v>42</v>
      </c>
      <c r="M2315" s="7">
        <v>1</v>
      </c>
      <c r="N2315" s="8">
        <v>50.55</v>
      </c>
      <c r="O2315" s="8">
        <f>SalesDataTable[[#This Row],[Units Sold]]*SalesDataTable[[#This Row],[Unit Price]]</f>
        <v>50.55</v>
      </c>
      <c r="P2315" s="9">
        <v>0.05</v>
      </c>
      <c r="Q2315" s="21">
        <f>SalesDataTable[[#This Row],[Units Sold]]*SalesDataTable[[#This Row],[Unit Price]]*SalesDataTable[[#This Row],[Discount %]]</f>
        <v>2.5274999999999999</v>
      </c>
      <c r="R2315" s="8">
        <v>22.09</v>
      </c>
      <c r="S2315" s="8">
        <f t="shared" si="144"/>
        <v>48.022499999999994</v>
      </c>
      <c r="T2315" s="8">
        <f t="shared" si="145"/>
        <v>22.09</v>
      </c>
      <c r="U2315" s="8">
        <f t="shared" si="146"/>
        <v>25.932499999999994</v>
      </c>
      <c r="V2315" s="10">
        <f t="shared" si="147"/>
        <v>0.54000728825029931</v>
      </c>
    </row>
    <row r="2316" spans="1:22" ht="15.6" x14ac:dyDescent="0.3">
      <c r="A2316" s="3">
        <v>2056</v>
      </c>
      <c r="B2316" s="4">
        <v>46335</v>
      </c>
      <c r="C2316" s="5">
        <f>YEAR(SalesDataTable[[#This Row],[Order Date]])</f>
        <v>2026</v>
      </c>
      <c r="D2316" s="6" t="str">
        <f>"Q"&amp;ROUNDUP(MONTH(SalesDataTable[[#This Row],[Order Date]])/3,0)</f>
        <v>Q4</v>
      </c>
      <c r="E2316" s="5">
        <f>MONTH(SalesDataTable[[#This Row],[Order Date]])</f>
        <v>11</v>
      </c>
      <c r="F2316" s="6" t="str">
        <f>TEXT(SalesDataTable[[#This Row],[Order Date]],"MMM")</f>
        <v>Nov</v>
      </c>
      <c r="G2316" s="5" t="s">
        <v>20</v>
      </c>
      <c r="H2316" s="5" t="s">
        <v>21</v>
      </c>
      <c r="I2316" s="5" t="s">
        <v>39</v>
      </c>
      <c r="J2316" s="5" t="s">
        <v>33</v>
      </c>
      <c r="K2316" s="5" t="s">
        <v>54</v>
      </c>
      <c r="L2316" s="5" t="s">
        <v>65</v>
      </c>
      <c r="M2316" s="7">
        <v>1</v>
      </c>
      <c r="N2316" s="8">
        <v>51.65</v>
      </c>
      <c r="O2316" s="8">
        <f>SalesDataTable[[#This Row],[Units Sold]]*SalesDataTable[[#This Row],[Unit Price]]</f>
        <v>51.65</v>
      </c>
      <c r="P2316" s="9">
        <v>0.15</v>
      </c>
      <c r="Q2316" s="21">
        <f>SalesDataTable[[#This Row],[Units Sold]]*SalesDataTable[[#This Row],[Unit Price]]*SalesDataTable[[#This Row],[Discount %]]</f>
        <v>7.7474999999999996</v>
      </c>
      <c r="R2316" s="8">
        <v>21.86</v>
      </c>
      <c r="S2316" s="8">
        <f t="shared" si="144"/>
        <v>43.902499999999996</v>
      </c>
      <c r="T2316" s="8">
        <f t="shared" si="145"/>
        <v>21.86</v>
      </c>
      <c r="U2316" s="8">
        <f t="shared" si="146"/>
        <v>22.042499999999997</v>
      </c>
      <c r="V2316" s="10">
        <f t="shared" si="147"/>
        <v>0.50207846933545919</v>
      </c>
    </row>
    <row r="2317" spans="1:22" ht="15.6" x14ac:dyDescent="0.3">
      <c r="A2317" s="3">
        <v>2115</v>
      </c>
      <c r="B2317" s="4">
        <v>46335</v>
      </c>
      <c r="C2317" s="5">
        <f>YEAR(SalesDataTable[[#This Row],[Order Date]])</f>
        <v>2026</v>
      </c>
      <c r="D2317" s="6" t="str">
        <f>"Q"&amp;ROUNDUP(MONTH(SalesDataTable[[#This Row],[Order Date]])/3,0)</f>
        <v>Q4</v>
      </c>
      <c r="E2317" s="5">
        <f>MONTH(SalesDataTable[[#This Row],[Order Date]])</f>
        <v>11</v>
      </c>
      <c r="F2317" s="6" t="str">
        <f>TEXT(SalesDataTable[[#This Row],[Order Date]],"MMM")</f>
        <v>Nov</v>
      </c>
      <c r="G2317" s="5" t="s">
        <v>26</v>
      </c>
      <c r="H2317" s="5" t="s">
        <v>63</v>
      </c>
      <c r="I2317" s="5" t="s">
        <v>22</v>
      </c>
      <c r="J2317" s="5" t="s">
        <v>33</v>
      </c>
      <c r="K2317" s="5" t="s">
        <v>24</v>
      </c>
      <c r="L2317" s="5" t="s">
        <v>25</v>
      </c>
      <c r="M2317" s="7">
        <v>5</v>
      </c>
      <c r="N2317" s="8">
        <v>82.96</v>
      </c>
      <c r="O2317" s="8">
        <f>SalesDataTable[[#This Row],[Units Sold]]*SalesDataTable[[#This Row],[Unit Price]]</f>
        <v>414.79999999999995</v>
      </c>
      <c r="P2317" s="9">
        <v>0</v>
      </c>
      <c r="Q2317" s="21">
        <f>SalesDataTable[[#This Row],[Units Sold]]*SalesDataTable[[#This Row],[Unit Price]]*SalesDataTable[[#This Row],[Discount %]]</f>
        <v>0</v>
      </c>
      <c r="R2317" s="8">
        <v>43.55</v>
      </c>
      <c r="S2317" s="8">
        <f t="shared" si="144"/>
        <v>414.79999999999995</v>
      </c>
      <c r="T2317" s="8">
        <f t="shared" si="145"/>
        <v>217.75</v>
      </c>
      <c r="U2317" s="8">
        <f t="shared" si="146"/>
        <v>197.04999999999995</v>
      </c>
      <c r="V2317" s="10">
        <f t="shared" si="147"/>
        <v>0.47504821600771452</v>
      </c>
    </row>
    <row r="2318" spans="1:22" ht="15.6" x14ac:dyDescent="0.3">
      <c r="A2318" s="3">
        <v>2437</v>
      </c>
      <c r="B2318" s="4">
        <v>46335</v>
      </c>
      <c r="C2318" s="5">
        <f>YEAR(SalesDataTable[[#This Row],[Order Date]])</f>
        <v>2026</v>
      </c>
      <c r="D2318" s="6" t="str">
        <f>"Q"&amp;ROUNDUP(MONTH(SalesDataTable[[#This Row],[Order Date]])/3,0)</f>
        <v>Q4</v>
      </c>
      <c r="E2318" s="5">
        <f>MONTH(SalesDataTable[[#This Row],[Order Date]])</f>
        <v>11</v>
      </c>
      <c r="F2318" s="6" t="str">
        <f>TEXT(SalesDataTable[[#This Row],[Order Date]],"MMM")</f>
        <v>Nov</v>
      </c>
      <c r="G2318" s="5" t="s">
        <v>40</v>
      </c>
      <c r="H2318" s="5" t="s">
        <v>41</v>
      </c>
      <c r="I2318" s="5" t="s">
        <v>48</v>
      </c>
      <c r="J2318" s="5" t="s">
        <v>36</v>
      </c>
      <c r="K2318" s="5" t="s">
        <v>29</v>
      </c>
      <c r="L2318" s="5" t="s">
        <v>66</v>
      </c>
      <c r="M2318" s="7">
        <v>1</v>
      </c>
      <c r="N2318" s="8">
        <v>70.3</v>
      </c>
      <c r="O2318" s="8">
        <f>SalesDataTable[[#This Row],[Units Sold]]*SalesDataTable[[#This Row],[Unit Price]]</f>
        <v>70.3</v>
      </c>
      <c r="P2318" s="9">
        <v>0.05</v>
      </c>
      <c r="Q2318" s="21">
        <f>SalesDataTable[[#This Row],[Units Sold]]*SalesDataTable[[#This Row],[Unit Price]]*SalesDataTable[[#This Row],[Discount %]]</f>
        <v>3.5150000000000001</v>
      </c>
      <c r="R2318" s="8">
        <v>33.31</v>
      </c>
      <c r="S2318" s="8">
        <f t="shared" si="144"/>
        <v>66.784999999999997</v>
      </c>
      <c r="T2318" s="8">
        <f t="shared" si="145"/>
        <v>33.31</v>
      </c>
      <c r="U2318" s="8">
        <f t="shared" si="146"/>
        <v>33.474999999999994</v>
      </c>
      <c r="V2318" s="10">
        <f t="shared" si="147"/>
        <v>0.50123530732949007</v>
      </c>
    </row>
    <row r="2319" spans="1:22" ht="15.6" x14ac:dyDescent="0.3">
      <c r="A2319" s="3">
        <v>3380</v>
      </c>
      <c r="B2319" s="4">
        <v>46335</v>
      </c>
      <c r="C2319" s="5">
        <f>YEAR(SalesDataTable[[#This Row],[Order Date]])</f>
        <v>2026</v>
      </c>
      <c r="D2319" s="6" t="str">
        <f>"Q"&amp;ROUNDUP(MONTH(SalesDataTable[[#This Row],[Order Date]])/3,0)</f>
        <v>Q4</v>
      </c>
      <c r="E2319" s="5">
        <f>MONTH(SalesDataTable[[#This Row],[Order Date]])</f>
        <v>11</v>
      </c>
      <c r="F2319" s="6" t="str">
        <f>TEXT(SalesDataTable[[#This Row],[Order Date]],"MMM")</f>
        <v>Nov</v>
      </c>
      <c r="G2319" s="5" t="s">
        <v>31</v>
      </c>
      <c r="H2319" s="5" t="s">
        <v>32</v>
      </c>
      <c r="I2319" s="5" t="s">
        <v>39</v>
      </c>
      <c r="J2319" s="5" t="s">
        <v>23</v>
      </c>
      <c r="K2319" s="5" t="s">
        <v>34</v>
      </c>
      <c r="L2319" s="5" t="s">
        <v>52</v>
      </c>
      <c r="M2319" s="7">
        <v>2</v>
      </c>
      <c r="N2319" s="8">
        <v>47.12</v>
      </c>
      <c r="O2319" s="8">
        <f>SalesDataTable[[#This Row],[Units Sold]]*SalesDataTable[[#This Row],[Unit Price]]</f>
        <v>94.24</v>
      </c>
      <c r="P2319" s="9">
        <v>0.15</v>
      </c>
      <c r="Q2319" s="21">
        <f>SalesDataTable[[#This Row],[Units Sold]]*SalesDataTable[[#This Row],[Unit Price]]*SalesDataTable[[#This Row],[Discount %]]</f>
        <v>14.135999999999999</v>
      </c>
      <c r="R2319" s="8">
        <v>18.64</v>
      </c>
      <c r="S2319" s="8">
        <f t="shared" si="144"/>
        <v>80.103999999999999</v>
      </c>
      <c r="T2319" s="8">
        <f t="shared" si="145"/>
        <v>37.28</v>
      </c>
      <c r="U2319" s="8">
        <f t="shared" si="146"/>
        <v>42.823999999999998</v>
      </c>
      <c r="V2319" s="10">
        <f t="shared" si="147"/>
        <v>0.5346050134824728</v>
      </c>
    </row>
    <row r="2320" spans="1:22" ht="15.6" x14ac:dyDescent="0.3">
      <c r="A2320" s="3">
        <v>3648</v>
      </c>
      <c r="B2320" s="4">
        <v>46335</v>
      </c>
      <c r="C2320" s="5">
        <f>YEAR(SalesDataTable[[#This Row],[Order Date]])</f>
        <v>2026</v>
      </c>
      <c r="D2320" s="6" t="str">
        <f>"Q"&amp;ROUNDUP(MONTH(SalesDataTable[[#This Row],[Order Date]])/3,0)</f>
        <v>Q4</v>
      </c>
      <c r="E2320" s="5">
        <f>MONTH(SalesDataTable[[#This Row],[Order Date]])</f>
        <v>11</v>
      </c>
      <c r="F2320" s="6" t="str">
        <f>TEXT(SalesDataTable[[#This Row],[Order Date]],"MMM")</f>
        <v>Nov</v>
      </c>
      <c r="G2320" s="5" t="s">
        <v>20</v>
      </c>
      <c r="H2320" s="5" t="s">
        <v>70</v>
      </c>
      <c r="I2320" s="5" t="s">
        <v>48</v>
      </c>
      <c r="J2320" s="5" t="s">
        <v>33</v>
      </c>
      <c r="K2320" s="5" t="s">
        <v>54</v>
      </c>
      <c r="L2320" s="5" t="s">
        <v>55</v>
      </c>
      <c r="M2320" s="7">
        <v>4</v>
      </c>
      <c r="N2320" s="8">
        <v>39.82</v>
      </c>
      <c r="O2320" s="8">
        <f>SalesDataTable[[#This Row],[Units Sold]]*SalesDataTable[[#This Row],[Unit Price]]</f>
        <v>159.28</v>
      </c>
      <c r="P2320" s="9">
        <v>0.2</v>
      </c>
      <c r="Q2320" s="21">
        <f>SalesDataTable[[#This Row],[Units Sold]]*SalesDataTable[[#This Row],[Unit Price]]*SalesDataTable[[#This Row],[Discount %]]</f>
        <v>31.856000000000002</v>
      </c>
      <c r="R2320" s="8">
        <v>14.98</v>
      </c>
      <c r="S2320" s="8">
        <f t="shared" si="144"/>
        <v>127.42400000000001</v>
      </c>
      <c r="T2320" s="8">
        <f t="shared" si="145"/>
        <v>59.92</v>
      </c>
      <c r="U2320" s="8">
        <f t="shared" si="146"/>
        <v>67.504000000000005</v>
      </c>
      <c r="V2320" s="10">
        <f t="shared" si="147"/>
        <v>0.52975891511803119</v>
      </c>
    </row>
    <row r="2321" spans="1:22" ht="15.6" x14ac:dyDescent="0.3">
      <c r="A2321" s="3">
        <v>3692</v>
      </c>
      <c r="B2321" s="4">
        <v>46335</v>
      </c>
      <c r="C2321" s="5">
        <f>YEAR(SalesDataTable[[#This Row],[Order Date]])</f>
        <v>2026</v>
      </c>
      <c r="D2321" s="6" t="str">
        <f>"Q"&amp;ROUNDUP(MONTH(SalesDataTable[[#This Row],[Order Date]])/3,0)</f>
        <v>Q4</v>
      </c>
      <c r="E2321" s="5">
        <f>MONTH(SalesDataTable[[#This Row],[Order Date]])</f>
        <v>11</v>
      </c>
      <c r="F2321" s="6" t="str">
        <f>TEXT(SalesDataTable[[#This Row],[Order Date]],"MMM")</f>
        <v>Nov</v>
      </c>
      <c r="G2321" s="5" t="s">
        <v>26</v>
      </c>
      <c r="H2321" s="5" t="s">
        <v>69</v>
      </c>
      <c r="I2321" s="5" t="s">
        <v>22</v>
      </c>
      <c r="J2321" s="5" t="s">
        <v>23</v>
      </c>
      <c r="K2321" s="5" t="s">
        <v>29</v>
      </c>
      <c r="L2321" s="5" t="s">
        <v>57</v>
      </c>
      <c r="M2321" s="7">
        <v>4</v>
      </c>
      <c r="N2321" s="8">
        <v>154.27000000000001</v>
      </c>
      <c r="O2321" s="8">
        <f>SalesDataTable[[#This Row],[Units Sold]]*SalesDataTable[[#This Row],[Unit Price]]</f>
        <v>617.08000000000004</v>
      </c>
      <c r="P2321" s="9">
        <v>0.05</v>
      </c>
      <c r="Q2321" s="21">
        <f>SalesDataTable[[#This Row],[Units Sold]]*SalesDataTable[[#This Row],[Unit Price]]*SalesDataTable[[#This Row],[Discount %]]</f>
        <v>30.854000000000003</v>
      </c>
      <c r="R2321" s="8">
        <v>78.36</v>
      </c>
      <c r="S2321" s="8">
        <f t="shared" si="144"/>
        <v>586.226</v>
      </c>
      <c r="T2321" s="8">
        <f t="shared" si="145"/>
        <v>313.44</v>
      </c>
      <c r="U2321" s="8">
        <f t="shared" si="146"/>
        <v>272.786</v>
      </c>
      <c r="V2321" s="10">
        <f t="shared" si="147"/>
        <v>0.46532565938733528</v>
      </c>
    </row>
    <row r="2322" spans="1:22" ht="15.6" x14ac:dyDescent="0.3">
      <c r="A2322" s="3">
        <v>4406</v>
      </c>
      <c r="B2322" s="4">
        <v>46335</v>
      </c>
      <c r="C2322" s="5">
        <f>YEAR(SalesDataTable[[#This Row],[Order Date]])</f>
        <v>2026</v>
      </c>
      <c r="D2322" s="6" t="str">
        <f>"Q"&amp;ROUNDUP(MONTH(SalesDataTable[[#This Row],[Order Date]])/3,0)</f>
        <v>Q4</v>
      </c>
      <c r="E2322" s="5">
        <f>MONTH(SalesDataTable[[#This Row],[Order Date]])</f>
        <v>11</v>
      </c>
      <c r="F2322" s="6" t="str">
        <f>TEXT(SalesDataTable[[#This Row],[Order Date]],"MMM")</f>
        <v>Nov</v>
      </c>
      <c r="G2322" s="5" t="s">
        <v>20</v>
      </c>
      <c r="H2322" s="5" t="s">
        <v>21</v>
      </c>
      <c r="I2322" s="5" t="s">
        <v>22</v>
      </c>
      <c r="J2322" s="5" t="s">
        <v>33</v>
      </c>
      <c r="K2322" s="5" t="s">
        <v>29</v>
      </c>
      <c r="L2322" s="5" t="s">
        <v>37</v>
      </c>
      <c r="M2322" s="7">
        <v>1</v>
      </c>
      <c r="N2322" s="8">
        <v>143.02000000000001</v>
      </c>
      <c r="O2322" s="8">
        <f>SalesDataTable[[#This Row],[Units Sold]]*SalesDataTable[[#This Row],[Unit Price]]</f>
        <v>143.02000000000001</v>
      </c>
      <c r="P2322" s="9">
        <v>0.1</v>
      </c>
      <c r="Q2322" s="21">
        <f>SalesDataTable[[#This Row],[Units Sold]]*SalesDataTable[[#This Row],[Unit Price]]*SalesDataTable[[#This Row],[Discount %]]</f>
        <v>14.302000000000001</v>
      </c>
      <c r="R2322" s="8">
        <v>79.25</v>
      </c>
      <c r="S2322" s="8">
        <f t="shared" si="144"/>
        <v>128.71800000000002</v>
      </c>
      <c r="T2322" s="8">
        <f t="shared" si="145"/>
        <v>79.25</v>
      </c>
      <c r="U2322" s="8">
        <f t="shared" si="146"/>
        <v>49.468000000000018</v>
      </c>
      <c r="V2322" s="10">
        <f t="shared" si="147"/>
        <v>0.3843129942976119</v>
      </c>
    </row>
    <row r="2323" spans="1:22" ht="15.6" x14ac:dyDescent="0.3">
      <c r="A2323" s="3">
        <v>4550</v>
      </c>
      <c r="B2323" s="4">
        <v>46335</v>
      </c>
      <c r="C2323" s="5">
        <f>YEAR(SalesDataTable[[#This Row],[Order Date]])</f>
        <v>2026</v>
      </c>
      <c r="D2323" s="6" t="str">
        <f>"Q"&amp;ROUNDUP(MONTH(SalesDataTable[[#This Row],[Order Date]])/3,0)</f>
        <v>Q4</v>
      </c>
      <c r="E2323" s="5">
        <f>MONTH(SalesDataTable[[#This Row],[Order Date]])</f>
        <v>11</v>
      </c>
      <c r="F2323" s="6" t="str">
        <f>TEXT(SalesDataTable[[#This Row],[Order Date]],"MMM")</f>
        <v>Nov</v>
      </c>
      <c r="G2323" s="5" t="s">
        <v>31</v>
      </c>
      <c r="H2323" s="5" t="s">
        <v>59</v>
      </c>
      <c r="I2323" s="5" t="s">
        <v>39</v>
      </c>
      <c r="J2323" s="5" t="s">
        <v>23</v>
      </c>
      <c r="K2323" s="5" t="s">
        <v>54</v>
      </c>
      <c r="L2323" s="5" t="s">
        <v>62</v>
      </c>
      <c r="M2323" s="7">
        <v>1</v>
      </c>
      <c r="N2323" s="8">
        <v>35.36</v>
      </c>
      <c r="O2323" s="8">
        <f>SalesDataTable[[#This Row],[Units Sold]]*SalesDataTable[[#This Row],[Unit Price]]</f>
        <v>35.36</v>
      </c>
      <c r="P2323" s="9">
        <v>0</v>
      </c>
      <c r="Q2323" s="21">
        <f>SalesDataTable[[#This Row],[Units Sold]]*SalesDataTable[[#This Row],[Unit Price]]*SalesDataTable[[#This Row],[Discount %]]</f>
        <v>0</v>
      </c>
      <c r="R2323" s="8">
        <v>13.74</v>
      </c>
      <c r="S2323" s="8">
        <f t="shared" si="144"/>
        <v>35.36</v>
      </c>
      <c r="T2323" s="8">
        <f t="shared" si="145"/>
        <v>13.74</v>
      </c>
      <c r="U2323" s="8">
        <f t="shared" si="146"/>
        <v>21.619999999999997</v>
      </c>
      <c r="V2323" s="10">
        <f t="shared" si="147"/>
        <v>0.61142533936651577</v>
      </c>
    </row>
    <row r="2324" spans="1:22" ht="15.6" x14ac:dyDescent="0.3">
      <c r="A2324" s="3">
        <v>4855</v>
      </c>
      <c r="B2324" s="4">
        <v>46335</v>
      </c>
      <c r="C2324" s="5">
        <f>YEAR(SalesDataTable[[#This Row],[Order Date]])</f>
        <v>2026</v>
      </c>
      <c r="D2324" s="6" t="str">
        <f>"Q"&amp;ROUNDUP(MONTH(SalesDataTable[[#This Row],[Order Date]])/3,0)</f>
        <v>Q4</v>
      </c>
      <c r="E2324" s="5">
        <f>MONTH(SalesDataTable[[#This Row],[Order Date]])</f>
        <v>11</v>
      </c>
      <c r="F2324" s="6" t="str">
        <f>TEXT(SalesDataTable[[#This Row],[Order Date]],"MMM")</f>
        <v>Nov</v>
      </c>
      <c r="G2324" s="5" t="s">
        <v>26</v>
      </c>
      <c r="H2324" s="5" t="s">
        <v>47</v>
      </c>
      <c r="I2324" s="5" t="s">
        <v>22</v>
      </c>
      <c r="J2324" s="5" t="s">
        <v>23</v>
      </c>
      <c r="K2324" s="5" t="s">
        <v>29</v>
      </c>
      <c r="L2324" s="5" t="s">
        <v>57</v>
      </c>
      <c r="M2324" s="7">
        <v>1</v>
      </c>
      <c r="N2324" s="8">
        <v>156.82</v>
      </c>
      <c r="O2324" s="8">
        <f>SalesDataTable[[#This Row],[Units Sold]]*SalesDataTable[[#This Row],[Unit Price]]</f>
        <v>156.82</v>
      </c>
      <c r="P2324" s="9">
        <v>0.1</v>
      </c>
      <c r="Q2324" s="21">
        <f>SalesDataTable[[#This Row],[Units Sold]]*SalesDataTable[[#This Row],[Unit Price]]*SalesDataTable[[#This Row],[Discount %]]</f>
        <v>15.682</v>
      </c>
      <c r="R2324" s="8">
        <v>77.12</v>
      </c>
      <c r="S2324" s="8">
        <f t="shared" si="144"/>
        <v>141.13800000000001</v>
      </c>
      <c r="T2324" s="8">
        <f t="shared" si="145"/>
        <v>77.12</v>
      </c>
      <c r="U2324" s="8">
        <f t="shared" si="146"/>
        <v>64.018000000000001</v>
      </c>
      <c r="V2324" s="10">
        <f t="shared" si="147"/>
        <v>0.45358443509189589</v>
      </c>
    </row>
    <row r="2325" spans="1:22" ht="15.6" x14ac:dyDescent="0.3">
      <c r="A2325" s="3">
        <v>5151</v>
      </c>
      <c r="B2325" s="4">
        <v>46335</v>
      </c>
      <c r="C2325" s="5">
        <f>YEAR(SalesDataTable[[#This Row],[Order Date]])</f>
        <v>2026</v>
      </c>
      <c r="D2325" s="6" t="str">
        <f>"Q"&amp;ROUNDUP(MONTH(SalesDataTable[[#This Row],[Order Date]])/3,0)</f>
        <v>Q4</v>
      </c>
      <c r="E2325" s="5">
        <f>MONTH(SalesDataTable[[#This Row],[Order Date]])</f>
        <v>11</v>
      </c>
      <c r="F2325" s="6" t="str">
        <f>TEXT(SalesDataTable[[#This Row],[Order Date]],"MMM")</f>
        <v>Nov</v>
      </c>
      <c r="G2325" s="5" t="s">
        <v>31</v>
      </c>
      <c r="H2325" s="5" t="s">
        <v>72</v>
      </c>
      <c r="I2325" s="5" t="s">
        <v>28</v>
      </c>
      <c r="J2325" s="5" t="s">
        <v>36</v>
      </c>
      <c r="K2325" s="5" t="s">
        <v>54</v>
      </c>
      <c r="L2325" s="5" t="s">
        <v>55</v>
      </c>
      <c r="M2325" s="7">
        <v>10</v>
      </c>
      <c r="N2325" s="8">
        <v>40.98</v>
      </c>
      <c r="O2325" s="8">
        <f>SalesDataTable[[#This Row],[Units Sold]]*SalesDataTable[[#This Row],[Unit Price]]</f>
        <v>409.79999999999995</v>
      </c>
      <c r="P2325" s="9">
        <v>0.1</v>
      </c>
      <c r="Q2325" s="21">
        <f>SalesDataTable[[#This Row],[Units Sold]]*SalesDataTable[[#This Row],[Unit Price]]*SalesDataTable[[#This Row],[Discount %]]</f>
        <v>40.98</v>
      </c>
      <c r="R2325" s="8">
        <v>14.6</v>
      </c>
      <c r="S2325" s="8">
        <f t="shared" si="144"/>
        <v>368.82</v>
      </c>
      <c r="T2325" s="8">
        <f t="shared" si="145"/>
        <v>146</v>
      </c>
      <c r="U2325" s="8">
        <f t="shared" si="146"/>
        <v>222.82</v>
      </c>
      <c r="V2325" s="10">
        <f t="shared" si="147"/>
        <v>0.60414294235670518</v>
      </c>
    </row>
    <row r="2326" spans="1:22" ht="15.6" x14ac:dyDescent="0.3">
      <c r="A2326" s="3">
        <v>5189</v>
      </c>
      <c r="B2326" s="4">
        <v>46335</v>
      </c>
      <c r="C2326" s="5">
        <f>YEAR(SalesDataTable[[#This Row],[Order Date]])</f>
        <v>2026</v>
      </c>
      <c r="D2326" s="6" t="str">
        <f>"Q"&amp;ROUNDUP(MONTH(SalesDataTable[[#This Row],[Order Date]])/3,0)</f>
        <v>Q4</v>
      </c>
      <c r="E2326" s="5">
        <f>MONTH(SalesDataTable[[#This Row],[Order Date]])</f>
        <v>11</v>
      </c>
      <c r="F2326" s="6" t="str">
        <f>TEXT(SalesDataTable[[#This Row],[Order Date]],"MMM")</f>
        <v>Nov</v>
      </c>
      <c r="G2326" s="5" t="s">
        <v>40</v>
      </c>
      <c r="H2326" s="5" t="s">
        <v>53</v>
      </c>
      <c r="I2326" s="5" t="s">
        <v>39</v>
      </c>
      <c r="J2326" s="5" t="s">
        <v>33</v>
      </c>
      <c r="K2326" s="5" t="s">
        <v>29</v>
      </c>
      <c r="L2326" s="5" t="s">
        <v>37</v>
      </c>
      <c r="M2326" s="7">
        <v>3</v>
      </c>
      <c r="N2326" s="8">
        <v>144.22999999999999</v>
      </c>
      <c r="O2326" s="8">
        <f>SalesDataTable[[#This Row],[Units Sold]]*SalesDataTable[[#This Row],[Unit Price]]</f>
        <v>432.68999999999994</v>
      </c>
      <c r="P2326" s="9">
        <v>0</v>
      </c>
      <c r="Q2326" s="21">
        <f>SalesDataTable[[#This Row],[Units Sold]]*SalesDataTable[[#This Row],[Unit Price]]*SalesDataTable[[#This Row],[Discount %]]</f>
        <v>0</v>
      </c>
      <c r="R2326" s="8">
        <v>80.959999999999994</v>
      </c>
      <c r="S2326" s="8">
        <f t="shared" si="144"/>
        <v>432.68999999999994</v>
      </c>
      <c r="T2326" s="8">
        <f t="shared" si="145"/>
        <v>242.88</v>
      </c>
      <c r="U2326" s="8">
        <f t="shared" si="146"/>
        <v>189.80999999999995</v>
      </c>
      <c r="V2326" s="10">
        <f t="shared" si="147"/>
        <v>0.43867433959647778</v>
      </c>
    </row>
    <row r="2327" spans="1:22" ht="15.6" x14ac:dyDescent="0.3">
      <c r="A2327" s="3">
        <v>726</v>
      </c>
      <c r="B2327" s="4">
        <v>46336</v>
      </c>
      <c r="C2327" s="5">
        <f>YEAR(SalesDataTable[[#This Row],[Order Date]])</f>
        <v>2026</v>
      </c>
      <c r="D2327" s="6" t="str">
        <f>"Q"&amp;ROUNDUP(MONTH(SalesDataTable[[#This Row],[Order Date]])/3,0)</f>
        <v>Q4</v>
      </c>
      <c r="E2327" s="5">
        <f>MONTH(SalesDataTable[[#This Row],[Order Date]])</f>
        <v>11</v>
      </c>
      <c r="F2327" s="6" t="str">
        <f>TEXT(SalesDataTable[[#This Row],[Order Date]],"MMM")</f>
        <v>Nov</v>
      </c>
      <c r="G2327" s="5" t="s">
        <v>40</v>
      </c>
      <c r="H2327" s="5" t="s">
        <v>51</v>
      </c>
      <c r="I2327" s="5" t="s">
        <v>22</v>
      </c>
      <c r="J2327" s="5" t="s">
        <v>33</v>
      </c>
      <c r="K2327" s="5" t="s">
        <v>29</v>
      </c>
      <c r="L2327" s="5" t="s">
        <v>30</v>
      </c>
      <c r="M2327" s="7">
        <v>1</v>
      </c>
      <c r="N2327" s="8">
        <v>90.23</v>
      </c>
      <c r="O2327" s="8">
        <f>SalesDataTable[[#This Row],[Units Sold]]*SalesDataTable[[#This Row],[Unit Price]]</f>
        <v>90.23</v>
      </c>
      <c r="P2327" s="9">
        <v>0</v>
      </c>
      <c r="Q2327" s="21">
        <f>SalesDataTable[[#This Row],[Units Sold]]*SalesDataTable[[#This Row],[Unit Price]]*SalesDataTable[[#This Row],[Discount %]]</f>
        <v>0</v>
      </c>
      <c r="R2327" s="8">
        <v>44.06</v>
      </c>
      <c r="S2327" s="8">
        <f t="shared" si="144"/>
        <v>90.23</v>
      </c>
      <c r="T2327" s="8">
        <f t="shared" si="145"/>
        <v>44.06</v>
      </c>
      <c r="U2327" s="8">
        <f t="shared" si="146"/>
        <v>46.17</v>
      </c>
      <c r="V2327" s="10">
        <f t="shared" si="147"/>
        <v>0.51169234179319512</v>
      </c>
    </row>
    <row r="2328" spans="1:22" ht="15.6" x14ac:dyDescent="0.3">
      <c r="A2328" s="3">
        <v>2154</v>
      </c>
      <c r="B2328" s="4">
        <v>46336</v>
      </c>
      <c r="C2328" s="5">
        <f>YEAR(SalesDataTable[[#This Row],[Order Date]])</f>
        <v>2026</v>
      </c>
      <c r="D2328" s="6" t="str">
        <f>"Q"&amp;ROUNDUP(MONTH(SalesDataTable[[#This Row],[Order Date]])/3,0)</f>
        <v>Q4</v>
      </c>
      <c r="E2328" s="5">
        <f>MONTH(SalesDataTable[[#This Row],[Order Date]])</f>
        <v>11</v>
      </c>
      <c r="F2328" s="6" t="str">
        <f>TEXT(SalesDataTable[[#This Row],[Order Date]],"MMM")</f>
        <v>Nov</v>
      </c>
      <c r="G2328" s="5" t="s">
        <v>40</v>
      </c>
      <c r="H2328" s="5" t="s">
        <v>51</v>
      </c>
      <c r="I2328" s="5" t="s">
        <v>22</v>
      </c>
      <c r="J2328" s="5" t="s">
        <v>33</v>
      </c>
      <c r="K2328" s="5" t="s">
        <v>29</v>
      </c>
      <c r="L2328" s="5" t="s">
        <v>57</v>
      </c>
      <c r="M2328" s="7">
        <v>5</v>
      </c>
      <c r="N2328" s="8">
        <v>152.82</v>
      </c>
      <c r="O2328" s="8">
        <f>SalesDataTable[[#This Row],[Units Sold]]*SalesDataTable[[#This Row],[Unit Price]]</f>
        <v>764.09999999999991</v>
      </c>
      <c r="P2328" s="9">
        <v>0.1</v>
      </c>
      <c r="Q2328" s="21">
        <f>SalesDataTable[[#This Row],[Units Sold]]*SalesDataTable[[#This Row],[Unit Price]]*SalesDataTable[[#This Row],[Discount %]]</f>
        <v>76.41</v>
      </c>
      <c r="R2328" s="8">
        <v>80.09</v>
      </c>
      <c r="S2328" s="8">
        <f t="shared" si="144"/>
        <v>687.68999999999994</v>
      </c>
      <c r="T2328" s="8">
        <f t="shared" si="145"/>
        <v>400.45000000000005</v>
      </c>
      <c r="U2328" s="8">
        <f t="shared" si="146"/>
        <v>287.2399999999999</v>
      </c>
      <c r="V2328" s="10">
        <f t="shared" si="147"/>
        <v>0.417688202533118</v>
      </c>
    </row>
    <row r="2329" spans="1:22" ht="15.6" x14ac:dyDescent="0.3">
      <c r="A2329" s="3">
        <v>4403</v>
      </c>
      <c r="B2329" s="4">
        <v>46336</v>
      </c>
      <c r="C2329" s="5">
        <f>YEAR(SalesDataTable[[#This Row],[Order Date]])</f>
        <v>2026</v>
      </c>
      <c r="D2329" s="6" t="str">
        <f>"Q"&amp;ROUNDUP(MONTH(SalesDataTable[[#This Row],[Order Date]])/3,0)</f>
        <v>Q4</v>
      </c>
      <c r="E2329" s="5">
        <f>MONTH(SalesDataTable[[#This Row],[Order Date]])</f>
        <v>11</v>
      </c>
      <c r="F2329" s="6" t="str">
        <f>TEXT(SalesDataTable[[#This Row],[Order Date]],"MMM")</f>
        <v>Nov</v>
      </c>
      <c r="G2329" s="5" t="s">
        <v>20</v>
      </c>
      <c r="H2329" s="5" t="s">
        <v>21</v>
      </c>
      <c r="I2329" s="5" t="s">
        <v>22</v>
      </c>
      <c r="J2329" s="5" t="s">
        <v>36</v>
      </c>
      <c r="K2329" s="5" t="s">
        <v>34</v>
      </c>
      <c r="L2329" s="5" t="s">
        <v>35</v>
      </c>
      <c r="M2329" s="7">
        <v>2</v>
      </c>
      <c r="N2329" s="8">
        <v>36.61</v>
      </c>
      <c r="O2329" s="8">
        <f>SalesDataTable[[#This Row],[Units Sold]]*SalesDataTable[[#This Row],[Unit Price]]</f>
        <v>73.22</v>
      </c>
      <c r="P2329" s="9">
        <v>0.05</v>
      </c>
      <c r="Q2329" s="21">
        <f>SalesDataTable[[#This Row],[Units Sold]]*SalesDataTable[[#This Row],[Unit Price]]*SalesDataTable[[#This Row],[Discount %]]</f>
        <v>3.661</v>
      </c>
      <c r="R2329" s="8">
        <v>13.31</v>
      </c>
      <c r="S2329" s="8">
        <f t="shared" si="144"/>
        <v>69.558999999999997</v>
      </c>
      <c r="T2329" s="8">
        <f t="shared" si="145"/>
        <v>26.62</v>
      </c>
      <c r="U2329" s="8">
        <f t="shared" si="146"/>
        <v>42.938999999999993</v>
      </c>
      <c r="V2329" s="10">
        <f t="shared" si="147"/>
        <v>0.61730329648212301</v>
      </c>
    </row>
    <row r="2330" spans="1:22" ht="15.6" x14ac:dyDescent="0.3">
      <c r="A2330" s="3">
        <v>4924</v>
      </c>
      <c r="B2330" s="4">
        <v>46336</v>
      </c>
      <c r="C2330" s="5">
        <f>YEAR(SalesDataTable[[#This Row],[Order Date]])</f>
        <v>2026</v>
      </c>
      <c r="D2330" s="6" t="str">
        <f>"Q"&amp;ROUNDUP(MONTH(SalesDataTable[[#This Row],[Order Date]])/3,0)</f>
        <v>Q4</v>
      </c>
      <c r="E2330" s="5">
        <f>MONTH(SalesDataTable[[#This Row],[Order Date]])</f>
        <v>11</v>
      </c>
      <c r="F2330" s="6" t="str">
        <f>TEXT(SalesDataTable[[#This Row],[Order Date]],"MMM")</f>
        <v>Nov</v>
      </c>
      <c r="G2330" s="5" t="s">
        <v>40</v>
      </c>
      <c r="H2330" s="5" t="s">
        <v>53</v>
      </c>
      <c r="I2330" s="5" t="s">
        <v>28</v>
      </c>
      <c r="J2330" s="5" t="s">
        <v>36</v>
      </c>
      <c r="K2330" s="5" t="s">
        <v>29</v>
      </c>
      <c r="L2330" s="5" t="s">
        <v>57</v>
      </c>
      <c r="M2330" s="7">
        <v>12</v>
      </c>
      <c r="N2330" s="8">
        <v>150.75</v>
      </c>
      <c r="O2330" s="8">
        <f>SalesDataTable[[#This Row],[Units Sold]]*SalesDataTable[[#This Row],[Unit Price]]</f>
        <v>1809</v>
      </c>
      <c r="P2330" s="9">
        <v>0.1</v>
      </c>
      <c r="Q2330" s="21">
        <f>SalesDataTable[[#This Row],[Units Sold]]*SalesDataTable[[#This Row],[Unit Price]]*SalesDataTable[[#This Row],[Discount %]]</f>
        <v>180.9</v>
      </c>
      <c r="R2330" s="8">
        <v>80.569999999999993</v>
      </c>
      <c r="S2330" s="8">
        <f t="shared" si="144"/>
        <v>1628.1000000000001</v>
      </c>
      <c r="T2330" s="8">
        <f t="shared" si="145"/>
        <v>966.83999999999992</v>
      </c>
      <c r="U2330" s="8">
        <f t="shared" si="146"/>
        <v>661.26000000000022</v>
      </c>
      <c r="V2330" s="10">
        <f t="shared" si="147"/>
        <v>0.40615441311958733</v>
      </c>
    </row>
    <row r="2331" spans="1:22" ht="15.6" x14ac:dyDescent="0.3">
      <c r="A2331" s="3">
        <v>25</v>
      </c>
      <c r="B2331" s="4">
        <v>46337</v>
      </c>
      <c r="C2331" s="5">
        <f>YEAR(SalesDataTable[[#This Row],[Order Date]])</f>
        <v>2026</v>
      </c>
      <c r="D2331" s="6" t="str">
        <f>"Q"&amp;ROUNDUP(MONTH(SalesDataTable[[#This Row],[Order Date]])/3,0)</f>
        <v>Q4</v>
      </c>
      <c r="E2331" s="5">
        <f>MONTH(SalesDataTable[[#This Row],[Order Date]])</f>
        <v>11</v>
      </c>
      <c r="F2331" s="6" t="str">
        <f>TEXT(SalesDataTable[[#This Row],[Order Date]],"MMM")</f>
        <v>Nov</v>
      </c>
      <c r="G2331" s="5" t="s">
        <v>20</v>
      </c>
      <c r="H2331" s="5" t="s">
        <v>21</v>
      </c>
      <c r="I2331" s="5" t="s">
        <v>22</v>
      </c>
      <c r="J2331" s="5" t="s">
        <v>23</v>
      </c>
      <c r="K2331" s="5" t="s">
        <v>29</v>
      </c>
      <c r="L2331" s="5" t="s">
        <v>37</v>
      </c>
      <c r="M2331" s="7">
        <v>1</v>
      </c>
      <c r="N2331" s="8">
        <v>145.83000000000001</v>
      </c>
      <c r="O2331" s="8">
        <f>SalesDataTable[[#This Row],[Units Sold]]*SalesDataTable[[#This Row],[Unit Price]]</f>
        <v>145.83000000000001</v>
      </c>
      <c r="P2331" s="9">
        <v>0.1</v>
      </c>
      <c r="Q2331" s="21">
        <f>SalesDataTable[[#This Row],[Units Sold]]*SalesDataTable[[#This Row],[Unit Price]]*SalesDataTable[[#This Row],[Discount %]]</f>
        <v>14.583000000000002</v>
      </c>
      <c r="R2331" s="8">
        <v>79.14</v>
      </c>
      <c r="S2331" s="8">
        <f t="shared" si="144"/>
        <v>131.24700000000001</v>
      </c>
      <c r="T2331" s="8">
        <f t="shared" si="145"/>
        <v>79.14</v>
      </c>
      <c r="U2331" s="8">
        <f t="shared" si="146"/>
        <v>52.107000000000014</v>
      </c>
      <c r="V2331" s="10">
        <f t="shared" si="147"/>
        <v>0.39701478890946085</v>
      </c>
    </row>
    <row r="2332" spans="1:22" ht="15.6" x14ac:dyDescent="0.3">
      <c r="A2332" s="3">
        <v>252</v>
      </c>
      <c r="B2332" s="4">
        <v>46337</v>
      </c>
      <c r="C2332" s="5">
        <f>YEAR(SalesDataTable[[#This Row],[Order Date]])</f>
        <v>2026</v>
      </c>
      <c r="D2332" s="6" t="str">
        <f>"Q"&amp;ROUNDUP(MONTH(SalesDataTable[[#This Row],[Order Date]])/3,0)</f>
        <v>Q4</v>
      </c>
      <c r="E2332" s="5">
        <f>MONTH(SalesDataTable[[#This Row],[Order Date]])</f>
        <v>11</v>
      </c>
      <c r="F2332" s="6" t="str">
        <f>TEXT(SalesDataTable[[#This Row],[Order Date]],"MMM")</f>
        <v>Nov</v>
      </c>
      <c r="G2332" s="5" t="s">
        <v>20</v>
      </c>
      <c r="H2332" s="5" t="s">
        <v>21</v>
      </c>
      <c r="I2332" s="5" t="s">
        <v>22</v>
      </c>
      <c r="J2332" s="5" t="s">
        <v>23</v>
      </c>
      <c r="K2332" s="5" t="s">
        <v>34</v>
      </c>
      <c r="L2332" s="5" t="s">
        <v>68</v>
      </c>
      <c r="M2332" s="7">
        <v>4</v>
      </c>
      <c r="N2332" s="8">
        <v>162.04</v>
      </c>
      <c r="O2332" s="8">
        <f>SalesDataTable[[#This Row],[Units Sold]]*SalesDataTable[[#This Row],[Unit Price]]</f>
        <v>648.16</v>
      </c>
      <c r="P2332" s="9">
        <v>0</v>
      </c>
      <c r="Q2332" s="21">
        <f>SalesDataTable[[#This Row],[Units Sold]]*SalesDataTable[[#This Row],[Unit Price]]*SalesDataTable[[#This Row],[Discount %]]</f>
        <v>0</v>
      </c>
      <c r="R2332" s="8">
        <v>85.77</v>
      </c>
      <c r="S2332" s="8">
        <f t="shared" si="144"/>
        <v>648.16</v>
      </c>
      <c r="T2332" s="8">
        <f t="shared" si="145"/>
        <v>343.08</v>
      </c>
      <c r="U2332" s="8">
        <f t="shared" si="146"/>
        <v>305.08</v>
      </c>
      <c r="V2332" s="10">
        <f t="shared" si="147"/>
        <v>0.47068625030856581</v>
      </c>
    </row>
    <row r="2333" spans="1:22" ht="15.6" x14ac:dyDescent="0.3">
      <c r="A2333" s="3">
        <v>1203</v>
      </c>
      <c r="B2333" s="4">
        <v>46337</v>
      </c>
      <c r="C2333" s="5">
        <f>YEAR(SalesDataTable[[#This Row],[Order Date]])</f>
        <v>2026</v>
      </c>
      <c r="D2333" s="6" t="str">
        <f>"Q"&amp;ROUNDUP(MONTH(SalesDataTable[[#This Row],[Order Date]])/3,0)</f>
        <v>Q4</v>
      </c>
      <c r="E2333" s="5">
        <f>MONTH(SalesDataTable[[#This Row],[Order Date]])</f>
        <v>11</v>
      </c>
      <c r="F2333" s="6" t="str">
        <f>TEXT(SalesDataTable[[#This Row],[Order Date]],"MMM")</f>
        <v>Nov</v>
      </c>
      <c r="G2333" s="5" t="s">
        <v>40</v>
      </c>
      <c r="H2333" s="5" t="s">
        <v>53</v>
      </c>
      <c r="I2333" s="5" t="s">
        <v>39</v>
      </c>
      <c r="J2333" s="5" t="s">
        <v>23</v>
      </c>
      <c r="K2333" s="5" t="s">
        <v>29</v>
      </c>
      <c r="L2333" s="5" t="s">
        <v>37</v>
      </c>
      <c r="M2333" s="7">
        <v>2</v>
      </c>
      <c r="N2333" s="8">
        <v>141.33000000000001</v>
      </c>
      <c r="O2333" s="8">
        <f>SalesDataTable[[#This Row],[Units Sold]]*SalesDataTable[[#This Row],[Unit Price]]</f>
        <v>282.66000000000003</v>
      </c>
      <c r="P2333" s="9">
        <v>0.05</v>
      </c>
      <c r="Q2333" s="21">
        <f>SalesDataTable[[#This Row],[Units Sold]]*SalesDataTable[[#This Row],[Unit Price]]*SalesDataTable[[#This Row],[Discount %]]</f>
        <v>14.133000000000003</v>
      </c>
      <c r="R2333" s="8">
        <v>79.739999999999995</v>
      </c>
      <c r="S2333" s="8">
        <f t="shared" si="144"/>
        <v>268.52699999999999</v>
      </c>
      <c r="T2333" s="8">
        <f t="shared" si="145"/>
        <v>159.47999999999999</v>
      </c>
      <c r="U2333" s="8">
        <f t="shared" si="146"/>
        <v>109.047</v>
      </c>
      <c r="V2333" s="10">
        <f t="shared" si="147"/>
        <v>0.40609324202035552</v>
      </c>
    </row>
    <row r="2334" spans="1:22" ht="15.6" x14ac:dyDescent="0.3">
      <c r="A2334" s="3">
        <v>1567</v>
      </c>
      <c r="B2334" s="4">
        <v>46337</v>
      </c>
      <c r="C2334" s="5">
        <f>YEAR(SalesDataTable[[#This Row],[Order Date]])</f>
        <v>2026</v>
      </c>
      <c r="D2334" s="6" t="str">
        <f>"Q"&amp;ROUNDUP(MONTH(SalesDataTable[[#This Row],[Order Date]])/3,0)</f>
        <v>Q4</v>
      </c>
      <c r="E2334" s="5">
        <f>MONTH(SalesDataTable[[#This Row],[Order Date]])</f>
        <v>11</v>
      </c>
      <c r="F2334" s="6" t="str">
        <f>TEXT(SalesDataTable[[#This Row],[Order Date]],"MMM")</f>
        <v>Nov</v>
      </c>
      <c r="G2334" s="5" t="s">
        <v>31</v>
      </c>
      <c r="H2334" s="5" t="s">
        <v>72</v>
      </c>
      <c r="I2334" s="5" t="s">
        <v>22</v>
      </c>
      <c r="J2334" s="5" t="s">
        <v>23</v>
      </c>
      <c r="K2334" s="5" t="s">
        <v>43</v>
      </c>
      <c r="L2334" s="5" t="s">
        <v>71</v>
      </c>
      <c r="M2334" s="7">
        <v>1</v>
      </c>
      <c r="N2334" s="8">
        <v>125.11</v>
      </c>
      <c r="O2334" s="8">
        <f>SalesDataTable[[#This Row],[Units Sold]]*SalesDataTable[[#This Row],[Unit Price]]</f>
        <v>125.11</v>
      </c>
      <c r="P2334" s="9">
        <v>0.1</v>
      </c>
      <c r="Q2334" s="21">
        <f>SalesDataTable[[#This Row],[Units Sold]]*SalesDataTable[[#This Row],[Unit Price]]*SalesDataTable[[#This Row],[Discount %]]</f>
        <v>12.511000000000001</v>
      </c>
      <c r="R2334" s="8">
        <v>61.65</v>
      </c>
      <c r="S2334" s="8">
        <f t="shared" si="144"/>
        <v>112.599</v>
      </c>
      <c r="T2334" s="8">
        <f t="shared" si="145"/>
        <v>61.65</v>
      </c>
      <c r="U2334" s="8">
        <f t="shared" si="146"/>
        <v>50.949000000000005</v>
      </c>
      <c r="V2334" s="10">
        <f t="shared" si="147"/>
        <v>0.45248181600191834</v>
      </c>
    </row>
    <row r="2335" spans="1:22" ht="15.6" x14ac:dyDescent="0.3">
      <c r="A2335" s="3">
        <v>2060</v>
      </c>
      <c r="B2335" s="4">
        <v>46337</v>
      </c>
      <c r="C2335" s="5">
        <f>YEAR(SalesDataTable[[#This Row],[Order Date]])</f>
        <v>2026</v>
      </c>
      <c r="D2335" s="6" t="str">
        <f>"Q"&amp;ROUNDUP(MONTH(SalesDataTable[[#This Row],[Order Date]])/3,0)</f>
        <v>Q4</v>
      </c>
      <c r="E2335" s="5">
        <f>MONTH(SalesDataTable[[#This Row],[Order Date]])</f>
        <v>11</v>
      </c>
      <c r="F2335" s="6" t="str">
        <f>TEXT(SalesDataTable[[#This Row],[Order Date]],"MMM")</f>
        <v>Nov</v>
      </c>
      <c r="G2335" s="5" t="s">
        <v>31</v>
      </c>
      <c r="H2335" s="5" t="s">
        <v>45</v>
      </c>
      <c r="I2335" s="5" t="s">
        <v>22</v>
      </c>
      <c r="J2335" s="5" t="s">
        <v>36</v>
      </c>
      <c r="K2335" s="5" t="s">
        <v>43</v>
      </c>
      <c r="L2335" s="5" t="s">
        <v>71</v>
      </c>
      <c r="M2335" s="7">
        <v>3</v>
      </c>
      <c r="N2335" s="8">
        <v>124.55</v>
      </c>
      <c r="O2335" s="8">
        <f>SalesDataTable[[#This Row],[Units Sold]]*SalesDataTable[[#This Row],[Unit Price]]</f>
        <v>373.65</v>
      </c>
      <c r="P2335" s="9">
        <v>0.15</v>
      </c>
      <c r="Q2335" s="21">
        <f>SalesDataTable[[#This Row],[Units Sold]]*SalesDataTable[[#This Row],[Unit Price]]*SalesDataTable[[#This Row],[Discount %]]</f>
        <v>56.047499999999992</v>
      </c>
      <c r="R2335" s="8">
        <v>60.68</v>
      </c>
      <c r="S2335" s="8">
        <f t="shared" si="144"/>
        <v>317.60249999999996</v>
      </c>
      <c r="T2335" s="8">
        <f t="shared" si="145"/>
        <v>182.04</v>
      </c>
      <c r="U2335" s="8">
        <f t="shared" si="146"/>
        <v>135.56249999999997</v>
      </c>
      <c r="V2335" s="10">
        <f t="shared" si="147"/>
        <v>0.42683070819656643</v>
      </c>
    </row>
    <row r="2336" spans="1:22" ht="15.6" x14ac:dyDescent="0.3">
      <c r="A2336" s="3">
        <v>2485</v>
      </c>
      <c r="B2336" s="4">
        <v>46337</v>
      </c>
      <c r="C2336" s="5">
        <f>YEAR(SalesDataTable[[#This Row],[Order Date]])</f>
        <v>2026</v>
      </c>
      <c r="D2336" s="6" t="str">
        <f>"Q"&amp;ROUNDUP(MONTH(SalesDataTable[[#This Row],[Order Date]])/3,0)</f>
        <v>Q4</v>
      </c>
      <c r="E2336" s="5">
        <f>MONTH(SalesDataTable[[#This Row],[Order Date]])</f>
        <v>11</v>
      </c>
      <c r="F2336" s="6" t="str">
        <f>TEXT(SalesDataTable[[#This Row],[Order Date]],"MMM")</f>
        <v>Nov</v>
      </c>
      <c r="G2336" s="5" t="s">
        <v>31</v>
      </c>
      <c r="H2336" s="5" t="s">
        <v>59</v>
      </c>
      <c r="I2336" s="5" t="s">
        <v>39</v>
      </c>
      <c r="J2336" s="5" t="s">
        <v>23</v>
      </c>
      <c r="K2336" s="5" t="s">
        <v>29</v>
      </c>
      <c r="L2336" s="5" t="s">
        <v>37</v>
      </c>
      <c r="M2336" s="7">
        <v>1</v>
      </c>
      <c r="N2336" s="8">
        <v>143.77000000000001</v>
      </c>
      <c r="O2336" s="8">
        <f>SalesDataTable[[#This Row],[Units Sold]]*SalesDataTable[[#This Row],[Unit Price]]</f>
        <v>143.77000000000001</v>
      </c>
      <c r="P2336" s="9">
        <v>0.1</v>
      </c>
      <c r="Q2336" s="21">
        <f>SalesDataTable[[#This Row],[Units Sold]]*SalesDataTable[[#This Row],[Unit Price]]*SalesDataTable[[#This Row],[Discount %]]</f>
        <v>14.377000000000002</v>
      </c>
      <c r="R2336" s="8">
        <v>81.02</v>
      </c>
      <c r="S2336" s="8">
        <f t="shared" si="144"/>
        <v>129.393</v>
      </c>
      <c r="T2336" s="8">
        <f t="shared" si="145"/>
        <v>81.02</v>
      </c>
      <c r="U2336" s="8">
        <f t="shared" si="146"/>
        <v>48.373000000000005</v>
      </c>
      <c r="V2336" s="10">
        <f t="shared" si="147"/>
        <v>0.3738455712441941</v>
      </c>
    </row>
    <row r="2337" spans="1:22" ht="15.6" x14ac:dyDescent="0.3">
      <c r="A2337" s="3">
        <v>3101</v>
      </c>
      <c r="B2337" s="4">
        <v>46337</v>
      </c>
      <c r="C2337" s="5">
        <f>YEAR(SalesDataTable[[#This Row],[Order Date]])</f>
        <v>2026</v>
      </c>
      <c r="D2337" s="6" t="str">
        <f>"Q"&amp;ROUNDUP(MONTH(SalesDataTable[[#This Row],[Order Date]])/3,0)</f>
        <v>Q4</v>
      </c>
      <c r="E2337" s="5">
        <f>MONTH(SalesDataTable[[#This Row],[Order Date]])</f>
        <v>11</v>
      </c>
      <c r="F2337" s="6" t="str">
        <f>TEXT(SalesDataTable[[#This Row],[Order Date]],"MMM")</f>
        <v>Nov</v>
      </c>
      <c r="G2337" s="5" t="s">
        <v>40</v>
      </c>
      <c r="H2337" s="5" t="s">
        <v>53</v>
      </c>
      <c r="I2337" s="5" t="s">
        <v>22</v>
      </c>
      <c r="J2337" s="5" t="s">
        <v>33</v>
      </c>
      <c r="K2337" s="5" t="s">
        <v>43</v>
      </c>
      <c r="L2337" s="5" t="s">
        <v>71</v>
      </c>
      <c r="M2337" s="7">
        <v>3</v>
      </c>
      <c r="N2337" s="8">
        <v>124.72</v>
      </c>
      <c r="O2337" s="8">
        <f>SalesDataTable[[#This Row],[Units Sold]]*SalesDataTable[[#This Row],[Unit Price]]</f>
        <v>374.15999999999997</v>
      </c>
      <c r="P2337" s="9">
        <v>0.15</v>
      </c>
      <c r="Q2337" s="21">
        <f>SalesDataTable[[#This Row],[Units Sold]]*SalesDataTable[[#This Row],[Unit Price]]*SalesDataTable[[#This Row],[Discount %]]</f>
        <v>56.123999999999995</v>
      </c>
      <c r="R2337" s="8">
        <v>60.35</v>
      </c>
      <c r="S2337" s="8">
        <f t="shared" si="144"/>
        <v>318.03599999999994</v>
      </c>
      <c r="T2337" s="8">
        <f t="shared" si="145"/>
        <v>181.05</v>
      </c>
      <c r="U2337" s="8">
        <f t="shared" si="146"/>
        <v>136.98599999999993</v>
      </c>
      <c r="V2337" s="10">
        <f t="shared" si="147"/>
        <v>0.4307248236048748</v>
      </c>
    </row>
    <row r="2338" spans="1:22" ht="15.6" x14ac:dyDescent="0.3">
      <c r="A2338" s="3">
        <v>3165</v>
      </c>
      <c r="B2338" s="4">
        <v>46337</v>
      </c>
      <c r="C2338" s="5">
        <f>YEAR(SalesDataTable[[#This Row],[Order Date]])</f>
        <v>2026</v>
      </c>
      <c r="D2338" s="6" t="str">
        <f>"Q"&amp;ROUNDUP(MONTH(SalesDataTable[[#This Row],[Order Date]])/3,0)</f>
        <v>Q4</v>
      </c>
      <c r="E2338" s="5">
        <f>MONTH(SalesDataTable[[#This Row],[Order Date]])</f>
        <v>11</v>
      </c>
      <c r="F2338" s="6" t="str">
        <f>TEXT(SalesDataTable[[#This Row],[Order Date]],"MMM")</f>
        <v>Nov</v>
      </c>
      <c r="G2338" s="5" t="s">
        <v>31</v>
      </c>
      <c r="H2338" s="5" t="s">
        <v>32</v>
      </c>
      <c r="I2338" s="5" t="s">
        <v>39</v>
      </c>
      <c r="J2338" s="5" t="s">
        <v>23</v>
      </c>
      <c r="K2338" s="5" t="s">
        <v>54</v>
      </c>
      <c r="L2338" s="5" t="s">
        <v>62</v>
      </c>
      <c r="M2338" s="7">
        <v>1</v>
      </c>
      <c r="N2338" s="8">
        <v>35.729999999999997</v>
      </c>
      <c r="O2338" s="8">
        <f>SalesDataTable[[#This Row],[Units Sold]]*SalesDataTable[[#This Row],[Unit Price]]</f>
        <v>35.729999999999997</v>
      </c>
      <c r="P2338" s="9">
        <v>0.1</v>
      </c>
      <c r="Q2338" s="21">
        <f>SalesDataTable[[#This Row],[Units Sold]]*SalesDataTable[[#This Row],[Unit Price]]*SalesDataTable[[#This Row],[Discount %]]</f>
        <v>3.573</v>
      </c>
      <c r="R2338" s="8">
        <v>14.15</v>
      </c>
      <c r="S2338" s="8">
        <f t="shared" si="144"/>
        <v>32.156999999999996</v>
      </c>
      <c r="T2338" s="8">
        <f t="shared" si="145"/>
        <v>14.15</v>
      </c>
      <c r="U2338" s="8">
        <f t="shared" si="146"/>
        <v>18.006999999999998</v>
      </c>
      <c r="V2338" s="10">
        <f t="shared" si="147"/>
        <v>0.55997139036601673</v>
      </c>
    </row>
    <row r="2339" spans="1:22" ht="15.6" x14ac:dyDescent="0.3">
      <c r="A2339" s="3">
        <v>4179</v>
      </c>
      <c r="B2339" s="4">
        <v>46337</v>
      </c>
      <c r="C2339" s="5">
        <f>YEAR(SalesDataTable[[#This Row],[Order Date]])</f>
        <v>2026</v>
      </c>
      <c r="D2339" s="6" t="str">
        <f>"Q"&amp;ROUNDUP(MONTH(SalesDataTable[[#This Row],[Order Date]])/3,0)</f>
        <v>Q4</v>
      </c>
      <c r="E2339" s="5">
        <f>MONTH(SalesDataTable[[#This Row],[Order Date]])</f>
        <v>11</v>
      </c>
      <c r="F2339" s="6" t="str">
        <f>TEXT(SalesDataTable[[#This Row],[Order Date]],"MMM")</f>
        <v>Nov</v>
      </c>
      <c r="G2339" s="5" t="s">
        <v>31</v>
      </c>
      <c r="H2339" s="5" t="s">
        <v>38</v>
      </c>
      <c r="I2339" s="5" t="s">
        <v>39</v>
      </c>
      <c r="J2339" s="5" t="s">
        <v>36</v>
      </c>
      <c r="K2339" s="5" t="s">
        <v>34</v>
      </c>
      <c r="L2339" s="5" t="s">
        <v>68</v>
      </c>
      <c r="M2339" s="7">
        <v>2</v>
      </c>
      <c r="N2339" s="8">
        <v>166.1</v>
      </c>
      <c r="O2339" s="8">
        <f>SalesDataTable[[#This Row],[Units Sold]]*SalesDataTable[[#This Row],[Unit Price]]</f>
        <v>332.2</v>
      </c>
      <c r="P2339" s="9">
        <v>0.05</v>
      </c>
      <c r="Q2339" s="21">
        <f>SalesDataTable[[#This Row],[Units Sold]]*SalesDataTable[[#This Row],[Unit Price]]*SalesDataTable[[#This Row],[Discount %]]</f>
        <v>16.61</v>
      </c>
      <c r="R2339" s="8">
        <v>88.2</v>
      </c>
      <c r="S2339" s="8">
        <f t="shared" si="144"/>
        <v>315.58999999999997</v>
      </c>
      <c r="T2339" s="8">
        <f t="shared" si="145"/>
        <v>176.4</v>
      </c>
      <c r="U2339" s="8">
        <f t="shared" si="146"/>
        <v>139.18999999999997</v>
      </c>
      <c r="V2339" s="10">
        <f t="shared" si="147"/>
        <v>0.44104692797617157</v>
      </c>
    </row>
    <row r="2340" spans="1:22" ht="15.6" x14ac:dyDescent="0.3">
      <c r="A2340" s="3">
        <v>4829</v>
      </c>
      <c r="B2340" s="4">
        <v>46337</v>
      </c>
      <c r="C2340" s="5">
        <f>YEAR(SalesDataTable[[#This Row],[Order Date]])</f>
        <v>2026</v>
      </c>
      <c r="D2340" s="6" t="str">
        <f>"Q"&amp;ROUNDUP(MONTH(SalesDataTable[[#This Row],[Order Date]])/3,0)</f>
        <v>Q4</v>
      </c>
      <c r="E2340" s="5">
        <f>MONTH(SalesDataTable[[#This Row],[Order Date]])</f>
        <v>11</v>
      </c>
      <c r="F2340" s="6" t="str">
        <f>TEXT(SalesDataTable[[#This Row],[Order Date]],"MMM")</f>
        <v>Nov</v>
      </c>
      <c r="G2340" s="5" t="s">
        <v>31</v>
      </c>
      <c r="H2340" s="5" t="s">
        <v>72</v>
      </c>
      <c r="I2340" s="5" t="s">
        <v>48</v>
      </c>
      <c r="J2340" s="5" t="s">
        <v>33</v>
      </c>
      <c r="K2340" s="5" t="s">
        <v>24</v>
      </c>
      <c r="L2340" s="5" t="s">
        <v>25</v>
      </c>
      <c r="M2340" s="7">
        <v>2</v>
      </c>
      <c r="N2340" s="8">
        <v>81.27</v>
      </c>
      <c r="O2340" s="8">
        <f>SalesDataTable[[#This Row],[Units Sold]]*SalesDataTable[[#This Row],[Unit Price]]</f>
        <v>162.54</v>
      </c>
      <c r="P2340" s="9">
        <v>0.05</v>
      </c>
      <c r="Q2340" s="21">
        <f>SalesDataTable[[#This Row],[Units Sold]]*SalesDataTable[[#This Row],[Unit Price]]*SalesDataTable[[#This Row],[Discount %]]</f>
        <v>8.1270000000000007</v>
      </c>
      <c r="R2340" s="8">
        <v>43.04</v>
      </c>
      <c r="S2340" s="8">
        <f t="shared" si="144"/>
        <v>154.41299999999998</v>
      </c>
      <c r="T2340" s="8">
        <f t="shared" si="145"/>
        <v>86.08</v>
      </c>
      <c r="U2340" s="8">
        <f t="shared" si="146"/>
        <v>68.332999999999984</v>
      </c>
      <c r="V2340" s="10">
        <f t="shared" si="147"/>
        <v>0.44253398353765544</v>
      </c>
    </row>
    <row r="2341" spans="1:22" ht="15.6" x14ac:dyDescent="0.3">
      <c r="A2341" s="3">
        <v>4943</v>
      </c>
      <c r="B2341" s="4">
        <v>46337</v>
      </c>
      <c r="C2341" s="5">
        <f>YEAR(SalesDataTable[[#This Row],[Order Date]])</f>
        <v>2026</v>
      </c>
      <c r="D2341" s="6" t="str">
        <f>"Q"&amp;ROUNDUP(MONTH(SalesDataTable[[#This Row],[Order Date]])/3,0)</f>
        <v>Q4</v>
      </c>
      <c r="E2341" s="5">
        <f>MONTH(SalesDataTable[[#This Row],[Order Date]])</f>
        <v>11</v>
      </c>
      <c r="F2341" s="6" t="str">
        <f>TEXT(SalesDataTable[[#This Row],[Order Date]],"MMM")</f>
        <v>Nov</v>
      </c>
      <c r="G2341" s="5" t="s">
        <v>20</v>
      </c>
      <c r="H2341" s="5" t="s">
        <v>56</v>
      </c>
      <c r="I2341" s="5" t="s">
        <v>28</v>
      </c>
      <c r="J2341" s="5" t="s">
        <v>23</v>
      </c>
      <c r="K2341" s="5" t="s">
        <v>43</v>
      </c>
      <c r="L2341" s="5" t="s">
        <v>49</v>
      </c>
      <c r="M2341" s="7">
        <v>10</v>
      </c>
      <c r="N2341" s="8">
        <v>191.98</v>
      </c>
      <c r="O2341" s="8">
        <f>SalesDataTable[[#This Row],[Units Sold]]*SalesDataTable[[#This Row],[Unit Price]]</f>
        <v>1919.8</v>
      </c>
      <c r="P2341" s="9">
        <v>0.1</v>
      </c>
      <c r="Q2341" s="21">
        <f>SalesDataTable[[#This Row],[Units Sold]]*SalesDataTable[[#This Row],[Unit Price]]*SalesDataTable[[#This Row],[Discount %]]</f>
        <v>191.98000000000002</v>
      </c>
      <c r="R2341" s="8">
        <v>102.73</v>
      </c>
      <c r="S2341" s="8">
        <f t="shared" si="144"/>
        <v>1727.82</v>
      </c>
      <c r="T2341" s="8">
        <f t="shared" si="145"/>
        <v>1027.3</v>
      </c>
      <c r="U2341" s="8">
        <f t="shared" si="146"/>
        <v>700.52</v>
      </c>
      <c r="V2341" s="10">
        <f t="shared" si="147"/>
        <v>0.40543575140929033</v>
      </c>
    </row>
    <row r="2342" spans="1:22" ht="15.6" x14ac:dyDescent="0.3">
      <c r="A2342" s="3">
        <v>887</v>
      </c>
      <c r="B2342" s="4">
        <v>46338</v>
      </c>
      <c r="C2342" s="5">
        <f>YEAR(SalesDataTable[[#This Row],[Order Date]])</f>
        <v>2026</v>
      </c>
      <c r="D2342" s="6" t="str">
        <f>"Q"&amp;ROUNDUP(MONTH(SalesDataTable[[#This Row],[Order Date]])/3,0)</f>
        <v>Q4</v>
      </c>
      <c r="E2342" s="5">
        <f>MONTH(SalesDataTable[[#This Row],[Order Date]])</f>
        <v>11</v>
      </c>
      <c r="F2342" s="6" t="str">
        <f>TEXT(SalesDataTable[[#This Row],[Order Date]],"MMM")</f>
        <v>Nov</v>
      </c>
      <c r="G2342" s="5" t="s">
        <v>40</v>
      </c>
      <c r="H2342" s="5" t="s">
        <v>53</v>
      </c>
      <c r="I2342" s="5" t="s">
        <v>39</v>
      </c>
      <c r="J2342" s="5" t="s">
        <v>23</v>
      </c>
      <c r="K2342" s="5" t="s">
        <v>29</v>
      </c>
      <c r="L2342" s="5" t="s">
        <v>30</v>
      </c>
      <c r="M2342" s="7">
        <v>6</v>
      </c>
      <c r="N2342" s="8">
        <v>89.87</v>
      </c>
      <c r="O2342" s="8">
        <f>SalesDataTable[[#This Row],[Units Sold]]*SalesDataTable[[#This Row],[Unit Price]]</f>
        <v>539.22</v>
      </c>
      <c r="P2342" s="9">
        <v>0.2</v>
      </c>
      <c r="Q2342" s="21">
        <f>SalesDataTable[[#This Row],[Units Sold]]*SalesDataTable[[#This Row],[Unit Price]]*SalesDataTable[[#This Row],[Discount %]]</f>
        <v>107.84400000000001</v>
      </c>
      <c r="R2342" s="8">
        <v>44.47</v>
      </c>
      <c r="S2342" s="8">
        <f t="shared" si="144"/>
        <v>431.37600000000003</v>
      </c>
      <c r="T2342" s="8">
        <f t="shared" si="145"/>
        <v>266.82</v>
      </c>
      <c r="U2342" s="8">
        <f t="shared" si="146"/>
        <v>164.55600000000004</v>
      </c>
      <c r="V2342" s="10">
        <f t="shared" si="147"/>
        <v>0.3814676755313231</v>
      </c>
    </row>
    <row r="2343" spans="1:22" ht="15.6" x14ac:dyDescent="0.3">
      <c r="A2343" s="3">
        <v>1090</v>
      </c>
      <c r="B2343" s="4">
        <v>46338</v>
      </c>
      <c r="C2343" s="5">
        <f>YEAR(SalesDataTable[[#This Row],[Order Date]])</f>
        <v>2026</v>
      </c>
      <c r="D2343" s="6" t="str">
        <f>"Q"&amp;ROUNDUP(MONTH(SalesDataTable[[#This Row],[Order Date]])/3,0)</f>
        <v>Q4</v>
      </c>
      <c r="E2343" s="5">
        <f>MONTH(SalesDataTable[[#This Row],[Order Date]])</f>
        <v>11</v>
      </c>
      <c r="F2343" s="6" t="str">
        <f>TEXT(SalesDataTable[[#This Row],[Order Date]],"MMM")</f>
        <v>Nov</v>
      </c>
      <c r="G2343" s="5" t="s">
        <v>26</v>
      </c>
      <c r="H2343" s="5" t="s">
        <v>69</v>
      </c>
      <c r="I2343" s="5" t="s">
        <v>48</v>
      </c>
      <c r="J2343" s="5" t="s">
        <v>33</v>
      </c>
      <c r="K2343" s="5" t="s">
        <v>24</v>
      </c>
      <c r="L2343" s="5" t="s">
        <v>42</v>
      </c>
      <c r="M2343" s="7">
        <v>3</v>
      </c>
      <c r="N2343" s="8">
        <v>51.44</v>
      </c>
      <c r="O2343" s="8">
        <f>SalesDataTable[[#This Row],[Units Sold]]*SalesDataTable[[#This Row],[Unit Price]]</f>
        <v>154.32</v>
      </c>
      <c r="P2343" s="9">
        <v>0.1</v>
      </c>
      <c r="Q2343" s="21">
        <f>SalesDataTable[[#This Row],[Units Sold]]*SalesDataTable[[#This Row],[Unit Price]]*SalesDataTable[[#This Row],[Discount %]]</f>
        <v>15.432</v>
      </c>
      <c r="R2343" s="8">
        <v>23.11</v>
      </c>
      <c r="S2343" s="8">
        <f t="shared" si="144"/>
        <v>138.88800000000001</v>
      </c>
      <c r="T2343" s="8">
        <f t="shared" si="145"/>
        <v>69.33</v>
      </c>
      <c r="U2343" s="8">
        <f t="shared" si="146"/>
        <v>69.558000000000007</v>
      </c>
      <c r="V2343" s="10">
        <f t="shared" si="147"/>
        <v>0.50082080525315364</v>
      </c>
    </row>
    <row r="2344" spans="1:22" ht="15.6" x14ac:dyDescent="0.3">
      <c r="A2344" s="3">
        <v>2090</v>
      </c>
      <c r="B2344" s="4">
        <v>46338</v>
      </c>
      <c r="C2344" s="5">
        <f>YEAR(SalesDataTable[[#This Row],[Order Date]])</f>
        <v>2026</v>
      </c>
      <c r="D2344" s="6" t="str">
        <f>"Q"&amp;ROUNDUP(MONTH(SalesDataTable[[#This Row],[Order Date]])/3,0)</f>
        <v>Q4</v>
      </c>
      <c r="E2344" s="5">
        <f>MONTH(SalesDataTable[[#This Row],[Order Date]])</f>
        <v>11</v>
      </c>
      <c r="F2344" s="6" t="str">
        <f>TEXT(SalesDataTable[[#This Row],[Order Date]],"MMM")</f>
        <v>Nov</v>
      </c>
      <c r="G2344" s="5" t="s">
        <v>40</v>
      </c>
      <c r="H2344" s="5" t="s">
        <v>41</v>
      </c>
      <c r="I2344" s="5" t="s">
        <v>48</v>
      </c>
      <c r="J2344" s="5" t="s">
        <v>33</v>
      </c>
      <c r="K2344" s="5" t="s">
        <v>34</v>
      </c>
      <c r="L2344" s="5" t="s">
        <v>52</v>
      </c>
      <c r="M2344" s="7">
        <v>4</v>
      </c>
      <c r="N2344" s="8">
        <v>46.68</v>
      </c>
      <c r="O2344" s="8">
        <f>SalesDataTable[[#This Row],[Units Sold]]*SalesDataTable[[#This Row],[Unit Price]]</f>
        <v>186.72</v>
      </c>
      <c r="P2344" s="9">
        <v>0.05</v>
      </c>
      <c r="Q2344" s="21">
        <f>SalesDataTable[[#This Row],[Units Sold]]*SalesDataTable[[#This Row],[Unit Price]]*SalesDataTable[[#This Row],[Discount %]]</f>
        <v>9.3360000000000003</v>
      </c>
      <c r="R2344" s="8">
        <v>17.96</v>
      </c>
      <c r="S2344" s="8">
        <f t="shared" si="144"/>
        <v>177.38399999999999</v>
      </c>
      <c r="T2344" s="8">
        <f t="shared" si="145"/>
        <v>71.84</v>
      </c>
      <c r="U2344" s="8">
        <f t="shared" si="146"/>
        <v>105.54399999999998</v>
      </c>
      <c r="V2344" s="10">
        <f t="shared" si="147"/>
        <v>0.59500293149325756</v>
      </c>
    </row>
    <row r="2345" spans="1:22" ht="15.6" x14ac:dyDescent="0.3">
      <c r="A2345" s="3">
        <v>2561</v>
      </c>
      <c r="B2345" s="4">
        <v>46338</v>
      </c>
      <c r="C2345" s="5">
        <f>YEAR(SalesDataTable[[#This Row],[Order Date]])</f>
        <v>2026</v>
      </c>
      <c r="D2345" s="6" t="str">
        <f>"Q"&amp;ROUNDUP(MONTH(SalesDataTable[[#This Row],[Order Date]])/3,0)</f>
        <v>Q4</v>
      </c>
      <c r="E2345" s="5">
        <f>MONTH(SalesDataTable[[#This Row],[Order Date]])</f>
        <v>11</v>
      </c>
      <c r="F2345" s="6" t="str">
        <f>TEXT(SalesDataTable[[#This Row],[Order Date]],"MMM")</f>
        <v>Nov</v>
      </c>
      <c r="G2345" s="5" t="s">
        <v>26</v>
      </c>
      <c r="H2345" s="5" t="s">
        <v>63</v>
      </c>
      <c r="I2345" s="5" t="s">
        <v>39</v>
      </c>
      <c r="J2345" s="5" t="s">
        <v>33</v>
      </c>
      <c r="K2345" s="5" t="s">
        <v>29</v>
      </c>
      <c r="L2345" s="5" t="s">
        <v>66</v>
      </c>
      <c r="M2345" s="7">
        <v>4</v>
      </c>
      <c r="N2345" s="8">
        <v>73.05</v>
      </c>
      <c r="O2345" s="8">
        <f>SalesDataTable[[#This Row],[Units Sold]]*SalesDataTable[[#This Row],[Unit Price]]</f>
        <v>292.2</v>
      </c>
      <c r="P2345" s="9">
        <v>0.2</v>
      </c>
      <c r="Q2345" s="21">
        <f>SalesDataTable[[#This Row],[Units Sold]]*SalesDataTable[[#This Row],[Unit Price]]*SalesDataTable[[#This Row],[Discount %]]</f>
        <v>58.44</v>
      </c>
      <c r="R2345" s="8">
        <v>32.82</v>
      </c>
      <c r="S2345" s="8">
        <f t="shared" si="144"/>
        <v>233.76</v>
      </c>
      <c r="T2345" s="8">
        <f t="shared" si="145"/>
        <v>131.28</v>
      </c>
      <c r="U2345" s="8">
        <f t="shared" si="146"/>
        <v>102.47999999999999</v>
      </c>
      <c r="V2345" s="10">
        <f t="shared" si="147"/>
        <v>0.4383983572895277</v>
      </c>
    </row>
    <row r="2346" spans="1:22" ht="15.6" x14ac:dyDescent="0.3">
      <c r="A2346" s="3">
        <v>2855</v>
      </c>
      <c r="B2346" s="4">
        <v>46338</v>
      </c>
      <c r="C2346" s="5">
        <f>YEAR(SalesDataTable[[#This Row],[Order Date]])</f>
        <v>2026</v>
      </c>
      <c r="D2346" s="6" t="str">
        <f>"Q"&amp;ROUNDUP(MONTH(SalesDataTable[[#This Row],[Order Date]])/3,0)</f>
        <v>Q4</v>
      </c>
      <c r="E2346" s="5">
        <f>MONTH(SalesDataTable[[#This Row],[Order Date]])</f>
        <v>11</v>
      </c>
      <c r="F2346" s="6" t="str">
        <f>TEXT(SalesDataTable[[#This Row],[Order Date]],"MMM")</f>
        <v>Nov</v>
      </c>
      <c r="G2346" s="5" t="s">
        <v>31</v>
      </c>
      <c r="H2346" s="5" t="s">
        <v>59</v>
      </c>
      <c r="I2346" s="5" t="s">
        <v>48</v>
      </c>
      <c r="J2346" s="5" t="s">
        <v>33</v>
      </c>
      <c r="K2346" s="5" t="s">
        <v>43</v>
      </c>
      <c r="L2346" s="5" t="s">
        <v>71</v>
      </c>
      <c r="M2346" s="7">
        <v>1</v>
      </c>
      <c r="N2346" s="8">
        <v>125.32</v>
      </c>
      <c r="O2346" s="8">
        <f>SalesDataTable[[#This Row],[Units Sold]]*SalesDataTable[[#This Row],[Unit Price]]</f>
        <v>125.32</v>
      </c>
      <c r="P2346" s="9">
        <v>0.15</v>
      </c>
      <c r="Q2346" s="21">
        <f>SalesDataTable[[#This Row],[Units Sold]]*SalesDataTable[[#This Row],[Unit Price]]*SalesDataTable[[#This Row],[Discount %]]</f>
        <v>18.797999999999998</v>
      </c>
      <c r="R2346" s="8">
        <v>59.49</v>
      </c>
      <c r="S2346" s="8">
        <f t="shared" si="144"/>
        <v>106.52199999999999</v>
      </c>
      <c r="T2346" s="8">
        <f t="shared" si="145"/>
        <v>59.49</v>
      </c>
      <c r="U2346" s="8">
        <f t="shared" si="146"/>
        <v>47.031999999999989</v>
      </c>
      <c r="V2346" s="10">
        <f t="shared" si="147"/>
        <v>0.44152381667636725</v>
      </c>
    </row>
    <row r="2347" spans="1:22" ht="15.6" x14ac:dyDescent="0.3">
      <c r="A2347" s="3">
        <v>4421</v>
      </c>
      <c r="B2347" s="4">
        <v>46338</v>
      </c>
      <c r="C2347" s="5">
        <f>YEAR(SalesDataTable[[#This Row],[Order Date]])</f>
        <v>2026</v>
      </c>
      <c r="D2347" s="6" t="str">
        <f>"Q"&amp;ROUNDUP(MONTH(SalesDataTable[[#This Row],[Order Date]])/3,0)</f>
        <v>Q4</v>
      </c>
      <c r="E2347" s="5">
        <f>MONTH(SalesDataTable[[#This Row],[Order Date]])</f>
        <v>11</v>
      </c>
      <c r="F2347" s="6" t="str">
        <f>TEXT(SalesDataTable[[#This Row],[Order Date]],"MMM")</f>
        <v>Nov</v>
      </c>
      <c r="G2347" s="5" t="s">
        <v>26</v>
      </c>
      <c r="H2347" s="5" t="s">
        <v>61</v>
      </c>
      <c r="I2347" s="5" t="s">
        <v>48</v>
      </c>
      <c r="J2347" s="5" t="s">
        <v>36</v>
      </c>
      <c r="K2347" s="5" t="s">
        <v>54</v>
      </c>
      <c r="L2347" s="5" t="s">
        <v>58</v>
      </c>
      <c r="M2347" s="7">
        <v>2</v>
      </c>
      <c r="N2347" s="8">
        <v>123.49</v>
      </c>
      <c r="O2347" s="8">
        <f>SalesDataTable[[#This Row],[Units Sold]]*SalesDataTable[[#This Row],[Unit Price]]</f>
        <v>246.98</v>
      </c>
      <c r="P2347" s="9">
        <v>0.15</v>
      </c>
      <c r="Q2347" s="21">
        <f>SalesDataTable[[#This Row],[Units Sold]]*SalesDataTable[[#This Row],[Unit Price]]*SalesDataTable[[#This Row],[Discount %]]</f>
        <v>37.046999999999997</v>
      </c>
      <c r="R2347" s="8">
        <v>68.08</v>
      </c>
      <c r="S2347" s="8">
        <f t="shared" si="144"/>
        <v>209.93299999999999</v>
      </c>
      <c r="T2347" s="8">
        <f t="shared" si="145"/>
        <v>136.16</v>
      </c>
      <c r="U2347" s="8">
        <f t="shared" si="146"/>
        <v>73.772999999999996</v>
      </c>
      <c r="V2347" s="10">
        <f t="shared" si="147"/>
        <v>0.35141211719929694</v>
      </c>
    </row>
    <row r="2348" spans="1:22" ht="15.6" x14ac:dyDescent="0.3">
      <c r="A2348" s="3">
        <v>195</v>
      </c>
      <c r="B2348" s="4">
        <v>46339</v>
      </c>
      <c r="C2348" s="5">
        <f>YEAR(SalesDataTable[[#This Row],[Order Date]])</f>
        <v>2026</v>
      </c>
      <c r="D2348" s="6" t="str">
        <f>"Q"&amp;ROUNDUP(MONTH(SalesDataTable[[#This Row],[Order Date]])/3,0)</f>
        <v>Q4</v>
      </c>
      <c r="E2348" s="5">
        <f>MONTH(SalesDataTable[[#This Row],[Order Date]])</f>
        <v>11</v>
      </c>
      <c r="F2348" s="6" t="str">
        <f>TEXT(SalesDataTable[[#This Row],[Order Date]],"MMM")</f>
        <v>Nov</v>
      </c>
      <c r="G2348" s="5" t="s">
        <v>26</v>
      </c>
      <c r="H2348" s="5" t="s">
        <v>63</v>
      </c>
      <c r="I2348" s="5" t="s">
        <v>39</v>
      </c>
      <c r="J2348" s="5" t="s">
        <v>23</v>
      </c>
      <c r="K2348" s="5" t="s">
        <v>34</v>
      </c>
      <c r="L2348" s="5" t="s">
        <v>52</v>
      </c>
      <c r="M2348" s="7">
        <v>1</v>
      </c>
      <c r="N2348" s="8">
        <v>47.37</v>
      </c>
      <c r="O2348" s="8">
        <f>SalesDataTable[[#This Row],[Units Sold]]*SalesDataTable[[#This Row],[Unit Price]]</f>
        <v>47.37</v>
      </c>
      <c r="P2348" s="9">
        <v>0.2</v>
      </c>
      <c r="Q2348" s="21">
        <f>SalesDataTable[[#This Row],[Units Sold]]*SalesDataTable[[#This Row],[Unit Price]]*SalesDataTable[[#This Row],[Discount %]]</f>
        <v>9.4740000000000002</v>
      </c>
      <c r="R2348" s="8">
        <v>18.739999999999998</v>
      </c>
      <c r="S2348" s="8">
        <f t="shared" si="144"/>
        <v>37.896000000000001</v>
      </c>
      <c r="T2348" s="8">
        <f t="shared" si="145"/>
        <v>18.739999999999998</v>
      </c>
      <c r="U2348" s="8">
        <f t="shared" si="146"/>
        <v>19.156000000000002</v>
      </c>
      <c r="V2348" s="10">
        <f t="shared" si="147"/>
        <v>0.50548870593202455</v>
      </c>
    </row>
    <row r="2349" spans="1:22" ht="15.6" x14ac:dyDescent="0.3">
      <c r="A2349" s="3">
        <v>520</v>
      </c>
      <c r="B2349" s="4">
        <v>46339</v>
      </c>
      <c r="C2349" s="5">
        <f>YEAR(SalesDataTable[[#This Row],[Order Date]])</f>
        <v>2026</v>
      </c>
      <c r="D2349" s="6" t="str">
        <f>"Q"&amp;ROUNDUP(MONTH(SalesDataTable[[#This Row],[Order Date]])/3,0)</f>
        <v>Q4</v>
      </c>
      <c r="E2349" s="5">
        <f>MONTH(SalesDataTable[[#This Row],[Order Date]])</f>
        <v>11</v>
      </c>
      <c r="F2349" s="6" t="str">
        <f>TEXT(SalesDataTable[[#This Row],[Order Date]],"MMM")</f>
        <v>Nov</v>
      </c>
      <c r="G2349" s="5" t="s">
        <v>26</v>
      </c>
      <c r="H2349" s="5" t="s">
        <v>63</v>
      </c>
      <c r="I2349" s="5" t="s">
        <v>28</v>
      </c>
      <c r="J2349" s="5" t="s">
        <v>36</v>
      </c>
      <c r="K2349" s="5" t="s">
        <v>29</v>
      </c>
      <c r="L2349" s="5" t="s">
        <v>30</v>
      </c>
      <c r="M2349" s="7">
        <v>6</v>
      </c>
      <c r="N2349" s="8">
        <v>92.31</v>
      </c>
      <c r="O2349" s="8">
        <f>SalesDataTable[[#This Row],[Units Sold]]*SalesDataTable[[#This Row],[Unit Price]]</f>
        <v>553.86</v>
      </c>
      <c r="P2349" s="9">
        <v>0.05</v>
      </c>
      <c r="Q2349" s="21">
        <f>SalesDataTable[[#This Row],[Units Sold]]*SalesDataTable[[#This Row],[Unit Price]]*SalesDataTable[[#This Row],[Discount %]]</f>
        <v>27.693000000000001</v>
      </c>
      <c r="R2349" s="8">
        <v>46.12</v>
      </c>
      <c r="S2349" s="8">
        <f t="shared" si="144"/>
        <v>526.16700000000003</v>
      </c>
      <c r="T2349" s="8">
        <f t="shared" si="145"/>
        <v>276.71999999999997</v>
      </c>
      <c r="U2349" s="8">
        <f t="shared" si="146"/>
        <v>249.44700000000006</v>
      </c>
      <c r="V2349" s="10">
        <f t="shared" si="147"/>
        <v>0.47408332335551268</v>
      </c>
    </row>
    <row r="2350" spans="1:22" ht="15.6" x14ac:dyDescent="0.3">
      <c r="A2350" s="3">
        <v>646</v>
      </c>
      <c r="B2350" s="4">
        <v>46339</v>
      </c>
      <c r="C2350" s="5">
        <f>YEAR(SalesDataTable[[#This Row],[Order Date]])</f>
        <v>2026</v>
      </c>
      <c r="D2350" s="6" t="str">
        <f>"Q"&amp;ROUNDUP(MONTH(SalesDataTable[[#This Row],[Order Date]])/3,0)</f>
        <v>Q4</v>
      </c>
      <c r="E2350" s="5">
        <f>MONTH(SalesDataTable[[#This Row],[Order Date]])</f>
        <v>11</v>
      </c>
      <c r="F2350" s="6" t="str">
        <f>TEXT(SalesDataTable[[#This Row],[Order Date]],"MMM")</f>
        <v>Nov</v>
      </c>
      <c r="G2350" s="5" t="s">
        <v>31</v>
      </c>
      <c r="H2350" s="5" t="s">
        <v>72</v>
      </c>
      <c r="I2350" s="5" t="s">
        <v>39</v>
      </c>
      <c r="J2350" s="5" t="s">
        <v>23</v>
      </c>
      <c r="K2350" s="5" t="s">
        <v>24</v>
      </c>
      <c r="L2350" s="5" t="s">
        <v>42</v>
      </c>
      <c r="M2350" s="7">
        <v>1</v>
      </c>
      <c r="N2350" s="8">
        <v>49.53</v>
      </c>
      <c r="O2350" s="8">
        <f>SalesDataTable[[#This Row],[Units Sold]]*SalesDataTable[[#This Row],[Unit Price]]</f>
        <v>49.53</v>
      </c>
      <c r="P2350" s="9">
        <v>0.1</v>
      </c>
      <c r="Q2350" s="21">
        <f>SalesDataTable[[#This Row],[Units Sold]]*SalesDataTable[[#This Row],[Unit Price]]*SalesDataTable[[#This Row],[Discount %]]</f>
        <v>4.9530000000000003</v>
      </c>
      <c r="R2350" s="8">
        <v>22.18</v>
      </c>
      <c r="S2350" s="8">
        <f t="shared" si="144"/>
        <v>44.577000000000005</v>
      </c>
      <c r="T2350" s="8">
        <f t="shared" si="145"/>
        <v>22.18</v>
      </c>
      <c r="U2350" s="8">
        <f t="shared" si="146"/>
        <v>22.397000000000006</v>
      </c>
      <c r="V2350" s="10">
        <f t="shared" si="147"/>
        <v>0.50243399062296712</v>
      </c>
    </row>
    <row r="2351" spans="1:22" ht="15.6" x14ac:dyDescent="0.3">
      <c r="A2351" s="3">
        <v>893</v>
      </c>
      <c r="B2351" s="4">
        <v>46339</v>
      </c>
      <c r="C2351" s="5">
        <f>YEAR(SalesDataTable[[#This Row],[Order Date]])</f>
        <v>2026</v>
      </c>
      <c r="D2351" s="6" t="str">
        <f>"Q"&amp;ROUNDUP(MONTH(SalesDataTable[[#This Row],[Order Date]])/3,0)</f>
        <v>Q4</v>
      </c>
      <c r="E2351" s="5">
        <f>MONTH(SalesDataTable[[#This Row],[Order Date]])</f>
        <v>11</v>
      </c>
      <c r="F2351" s="6" t="str">
        <f>TEXT(SalesDataTable[[#This Row],[Order Date]],"MMM")</f>
        <v>Nov</v>
      </c>
      <c r="G2351" s="5" t="s">
        <v>40</v>
      </c>
      <c r="H2351" s="5" t="s">
        <v>53</v>
      </c>
      <c r="I2351" s="5" t="s">
        <v>22</v>
      </c>
      <c r="J2351" s="5" t="s">
        <v>33</v>
      </c>
      <c r="K2351" s="5" t="s">
        <v>34</v>
      </c>
      <c r="L2351" s="5" t="s">
        <v>52</v>
      </c>
      <c r="M2351" s="7">
        <v>4</v>
      </c>
      <c r="N2351" s="8">
        <v>47.62</v>
      </c>
      <c r="O2351" s="8">
        <f>SalesDataTable[[#This Row],[Units Sold]]*SalesDataTable[[#This Row],[Unit Price]]</f>
        <v>190.48</v>
      </c>
      <c r="P2351" s="9">
        <v>0.2</v>
      </c>
      <c r="Q2351" s="21">
        <f>SalesDataTable[[#This Row],[Units Sold]]*SalesDataTable[[#This Row],[Unit Price]]*SalesDataTable[[#This Row],[Discount %]]</f>
        <v>38.095999999999997</v>
      </c>
      <c r="R2351" s="8">
        <v>18.100000000000001</v>
      </c>
      <c r="S2351" s="8">
        <f t="shared" si="144"/>
        <v>152.38399999999999</v>
      </c>
      <c r="T2351" s="8">
        <f t="shared" si="145"/>
        <v>72.400000000000006</v>
      </c>
      <c r="U2351" s="8">
        <f t="shared" si="146"/>
        <v>79.98399999999998</v>
      </c>
      <c r="V2351" s="10">
        <f t="shared" si="147"/>
        <v>0.52488450230995376</v>
      </c>
    </row>
    <row r="2352" spans="1:22" ht="15.6" x14ac:dyDescent="0.3">
      <c r="A2352" s="3">
        <v>916</v>
      </c>
      <c r="B2352" s="4">
        <v>46339</v>
      </c>
      <c r="C2352" s="5">
        <f>YEAR(SalesDataTable[[#This Row],[Order Date]])</f>
        <v>2026</v>
      </c>
      <c r="D2352" s="6" t="str">
        <f>"Q"&amp;ROUNDUP(MONTH(SalesDataTable[[#This Row],[Order Date]])/3,0)</f>
        <v>Q4</v>
      </c>
      <c r="E2352" s="5">
        <f>MONTH(SalesDataTable[[#This Row],[Order Date]])</f>
        <v>11</v>
      </c>
      <c r="F2352" s="6" t="str">
        <f>TEXT(SalesDataTable[[#This Row],[Order Date]],"MMM")</f>
        <v>Nov</v>
      </c>
      <c r="G2352" s="5" t="s">
        <v>26</v>
      </c>
      <c r="H2352" s="5" t="s">
        <v>47</v>
      </c>
      <c r="I2352" s="5" t="s">
        <v>22</v>
      </c>
      <c r="J2352" s="5" t="s">
        <v>33</v>
      </c>
      <c r="K2352" s="5" t="s">
        <v>24</v>
      </c>
      <c r="L2352" s="5" t="s">
        <v>42</v>
      </c>
      <c r="M2352" s="7">
        <v>4</v>
      </c>
      <c r="N2352" s="8">
        <v>51.93</v>
      </c>
      <c r="O2352" s="8">
        <f>SalesDataTable[[#This Row],[Units Sold]]*SalesDataTable[[#This Row],[Unit Price]]</f>
        <v>207.72</v>
      </c>
      <c r="P2352" s="9">
        <v>0.05</v>
      </c>
      <c r="Q2352" s="21">
        <f>SalesDataTable[[#This Row],[Units Sold]]*SalesDataTable[[#This Row],[Unit Price]]*SalesDataTable[[#This Row],[Discount %]]</f>
        <v>10.386000000000001</v>
      </c>
      <c r="R2352" s="8">
        <v>22.62</v>
      </c>
      <c r="S2352" s="8">
        <f t="shared" si="144"/>
        <v>197.334</v>
      </c>
      <c r="T2352" s="8">
        <f t="shared" si="145"/>
        <v>90.48</v>
      </c>
      <c r="U2352" s="8">
        <f t="shared" si="146"/>
        <v>106.854</v>
      </c>
      <c r="V2352" s="10">
        <f t="shared" si="147"/>
        <v>0.54148803551339353</v>
      </c>
    </row>
    <row r="2353" spans="1:22" ht="15.6" x14ac:dyDescent="0.3">
      <c r="A2353" s="3">
        <v>1295</v>
      </c>
      <c r="B2353" s="4">
        <v>46339</v>
      </c>
      <c r="C2353" s="5">
        <f>YEAR(SalesDataTable[[#This Row],[Order Date]])</f>
        <v>2026</v>
      </c>
      <c r="D2353" s="6" t="str">
        <f>"Q"&amp;ROUNDUP(MONTH(SalesDataTable[[#This Row],[Order Date]])/3,0)</f>
        <v>Q4</v>
      </c>
      <c r="E2353" s="5">
        <f>MONTH(SalesDataTable[[#This Row],[Order Date]])</f>
        <v>11</v>
      </c>
      <c r="F2353" s="6" t="str">
        <f>TEXT(SalesDataTable[[#This Row],[Order Date]],"MMM")</f>
        <v>Nov</v>
      </c>
      <c r="G2353" s="5" t="s">
        <v>26</v>
      </c>
      <c r="H2353" s="5" t="s">
        <v>61</v>
      </c>
      <c r="I2353" s="5" t="s">
        <v>48</v>
      </c>
      <c r="J2353" s="5" t="s">
        <v>33</v>
      </c>
      <c r="K2353" s="5" t="s">
        <v>29</v>
      </c>
      <c r="L2353" s="5" t="s">
        <v>57</v>
      </c>
      <c r="M2353" s="7">
        <v>1</v>
      </c>
      <c r="N2353" s="8">
        <v>155.44999999999999</v>
      </c>
      <c r="O2353" s="8">
        <f>SalesDataTable[[#This Row],[Units Sold]]*SalesDataTable[[#This Row],[Unit Price]]</f>
        <v>155.44999999999999</v>
      </c>
      <c r="P2353" s="9">
        <v>0.05</v>
      </c>
      <c r="Q2353" s="21">
        <f>SalesDataTable[[#This Row],[Units Sold]]*SalesDataTable[[#This Row],[Unit Price]]*SalesDataTable[[#This Row],[Discount %]]</f>
        <v>7.7725</v>
      </c>
      <c r="R2353" s="8">
        <v>77.25</v>
      </c>
      <c r="S2353" s="8">
        <f t="shared" si="144"/>
        <v>147.67749999999998</v>
      </c>
      <c r="T2353" s="8">
        <f t="shared" si="145"/>
        <v>77.25</v>
      </c>
      <c r="U2353" s="8">
        <f t="shared" si="146"/>
        <v>70.427499999999981</v>
      </c>
      <c r="V2353" s="10">
        <f t="shared" si="147"/>
        <v>0.47690067884410281</v>
      </c>
    </row>
    <row r="2354" spans="1:22" ht="15.6" x14ac:dyDescent="0.3">
      <c r="A2354" s="3">
        <v>3438</v>
      </c>
      <c r="B2354" s="4">
        <v>46339</v>
      </c>
      <c r="C2354" s="5">
        <f>YEAR(SalesDataTable[[#This Row],[Order Date]])</f>
        <v>2026</v>
      </c>
      <c r="D2354" s="6" t="str">
        <f>"Q"&amp;ROUNDUP(MONTH(SalesDataTable[[#This Row],[Order Date]])/3,0)</f>
        <v>Q4</v>
      </c>
      <c r="E2354" s="5">
        <f>MONTH(SalesDataTable[[#This Row],[Order Date]])</f>
        <v>11</v>
      </c>
      <c r="F2354" s="6" t="str">
        <f>TEXT(SalesDataTable[[#This Row],[Order Date]],"MMM")</f>
        <v>Nov</v>
      </c>
      <c r="G2354" s="5" t="s">
        <v>20</v>
      </c>
      <c r="H2354" s="5" t="s">
        <v>21</v>
      </c>
      <c r="I2354" s="5" t="s">
        <v>22</v>
      </c>
      <c r="J2354" s="5" t="s">
        <v>23</v>
      </c>
      <c r="K2354" s="5" t="s">
        <v>24</v>
      </c>
      <c r="L2354" s="5" t="s">
        <v>46</v>
      </c>
      <c r="M2354" s="7">
        <v>4</v>
      </c>
      <c r="N2354" s="8">
        <v>40.03</v>
      </c>
      <c r="O2354" s="8">
        <f>SalesDataTable[[#This Row],[Units Sold]]*SalesDataTable[[#This Row],[Unit Price]]</f>
        <v>160.12</v>
      </c>
      <c r="P2354" s="9">
        <v>0.05</v>
      </c>
      <c r="Q2354" s="21">
        <f>SalesDataTable[[#This Row],[Units Sold]]*SalesDataTable[[#This Row],[Unit Price]]*SalesDataTable[[#This Row],[Discount %]]</f>
        <v>8.0060000000000002</v>
      </c>
      <c r="R2354" s="8">
        <v>16.78</v>
      </c>
      <c r="S2354" s="8">
        <f t="shared" si="144"/>
        <v>152.114</v>
      </c>
      <c r="T2354" s="8">
        <f t="shared" si="145"/>
        <v>67.12</v>
      </c>
      <c r="U2354" s="8">
        <f t="shared" si="146"/>
        <v>84.994</v>
      </c>
      <c r="V2354" s="10">
        <f t="shared" si="147"/>
        <v>0.5587519886400989</v>
      </c>
    </row>
    <row r="2355" spans="1:22" ht="15.6" x14ac:dyDescent="0.3">
      <c r="A2355" s="3">
        <v>3573</v>
      </c>
      <c r="B2355" s="4">
        <v>46339</v>
      </c>
      <c r="C2355" s="5">
        <f>YEAR(SalesDataTable[[#This Row],[Order Date]])</f>
        <v>2026</v>
      </c>
      <c r="D2355" s="6" t="str">
        <f>"Q"&amp;ROUNDUP(MONTH(SalesDataTable[[#This Row],[Order Date]])/3,0)</f>
        <v>Q4</v>
      </c>
      <c r="E2355" s="5">
        <f>MONTH(SalesDataTable[[#This Row],[Order Date]])</f>
        <v>11</v>
      </c>
      <c r="F2355" s="6" t="str">
        <f>TEXT(SalesDataTable[[#This Row],[Order Date]],"MMM")</f>
        <v>Nov</v>
      </c>
      <c r="G2355" s="5" t="s">
        <v>20</v>
      </c>
      <c r="H2355" s="5" t="s">
        <v>56</v>
      </c>
      <c r="I2355" s="5" t="s">
        <v>22</v>
      </c>
      <c r="J2355" s="5" t="s">
        <v>23</v>
      </c>
      <c r="K2355" s="5" t="s">
        <v>29</v>
      </c>
      <c r="L2355" s="5" t="s">
        <v>57</v>
      </c>
      <c r="M2355" s="7">
        <v>2</v>
      </c>
      <c r="N2355" s="8">
        <v>152.96</v>
      </c>
      <c r="O2355" s="8">
        <f>SalesDataTable[[#This Row],[Units Sold]]*SalesDataTable[[#This Row],[Unit Price]]</f>
        <v>305.92</v>
      </c>
      <c r="P2355" s="9">
        <v>0.1</v>
      </c>
      <c r="Q2355" s="21">
        <f>SalesDataTable[[#This Row],[Units Sold]]*SalesDataTable[[#This Row],[Unit Price]]*SalesDataTable[[#This Row],[Discount %]]</f>
        <v>30.592000000000002</v>
      </c>
      <c r="R2355" s="8">
        <v>79.12</v>
      </c>
      <c r="S2355" s="8">
        <f t="shared" si="144"/>
        <v>275.32800000000003</v>
      </c>
      <c r="T2355" s="8">
        <f t="shared" si="145"/>
        <v>158.24</v>
      </c>
      <c r="U2355" s="8">
        <f t="shared" si="146"/>
        <v>117.08800000000002</v>
      </c>
      <c r="V2355" s="10">
        <f t="shared" si="147"/>
        <v>0.4252673175267318</v>
      </c>
    </row>
    <row r="2356" spans="1:22" ht="15.6" x14ac:dyDescent="0.3">
      <c r="A2356" s="3">
        <v>4257</v>
      </c>
      <c r="B2356" s="4">
        <v>46339</v>
      </c>
      <c r="C2356" s="5">
        <f>YEAR(SalesDataTable[[#This Row],[Order Date]])</f>
        <v>2026</v>
      </c>
      <c r="D2356" s="6" t="str">
        <f>"Q"&amp;ROUNDUP(MONTH(SalesDataTable[[#This Row],[Order Date]])/3,0)</f>
        <v>Q4</v>
      </c>
      <c r="E2356" s="5">
        <f>MONTH(SalesDataTable[[#This Row],[Order Date]])</f>
        <v>11</v>
      </c>
      <c r="F2356" s="6" t="str">
        <f>TEXT(SalesDataTable[[#This Row],[Order Date]],"MMM")</f>
        <v>Nov</v>
      </c>
      <c r="G2356" s="5" t="s">
        <v>40</v>
      </c>
      <c r="H2356" s="5" t="s">
        <v>67</v>
      </c>
      <c r="I2356" s="5" t="s">
        <v>39</v>
      </c>
      <c r="J2356" s="5" t="s">
        <v>33</v>
      </c>
      <c r="K2356" s="5" t="s">
        <v>54</v>
      </c>
      <c r="L2356" s="5" t="s">
        <v>58</v>
      </c>
      <c r="M2356" s="7">
        <v>2</v>
      </c>
      <c r="N2356" s="8">
        <v>124.06</v>
      </c>
      <c r="O2356" s="8">
        <f>SalesDataTable[[#This Row],[Units Sold]]*SalesDataTable[[#This Row],[Unit Price]]</f>
        <v>248.12</v>
      </c>
      <c r="P2356" s="9">
        <v>0.05</v>
      </c>
      <c r="Q2356" s="21">
        <f>SalesDataTable[[#This Row],[Units Sold]]*SalesDataTable[[#This Row],[Unit Price]]*SalesDataTable[[#This Row],[Discount %]]</f>
        <v>12.406000000000001</v>
      </c>
      <c r="R2356" s="8">
        <v>69.98</v>
      </c>
      <c r="S2356" s="8">
        <f t="shared" si="144"/>
        <v>235.714</v>
      </c>
      <c r="T2356" s="8">
        <f t="shared" si="145"/>
        <v>139.96</v>
      </c>
      <c r="U2356" s="8">
        <f t="shared" si="146"/>
        <v>95.753999999999991</v>
      </c>
      <c r="V2356" s="10">
        <f t="shared" si="147"/>
        <v>0.40622958330858577</v>
      </c>
    </row>
    <row r="2357" spans="1:22" ht="15.6" x14ac:dyDescent="0.3">
      <c r="A2357" s="3">
        <v>4389</v>
      </c>
      <c r="B2357" s="4">
        <v>46339</v>
      </c>
      <c r="C2357" s="5">
        <f>YEAR(SalesDataTable[[#This Row],[Order Date]])</f>
        <v>2026</v>
      </c>
      <c r="D2357" s="6" t="str">
        <f>"Q"&amp;ROUNDUP(MONTH(SalesDataTable[[#This Row],[Order Date]])/3,0)</f>
        <v>Q4</v>
      </c>
      <c r="E2357" s="5">
        <f>MONTH(SalesDataTable[[#This Row],[Order Date]])</f>
        <v>11</v>
      </c>
      <c r="F2357" s="6" t="str">
        <f>TEXT(SalesDataTable[[#This Row],[Order Date]],"MMM")</f>
        <v>Nov</v>
      </c>
      <c r="G2357" s="5" t="s">
        <v>31</v>
      </c>
      <c r="H2357" s="5" t="s">
        <v>59</v>
      </c>
      <c r="I2357" s="5" t="s">
        <v>48</v>
      </c>
      <c r="J2357" s="5" t="s">
        <v>33</v>
      </c>
      <c r="K2357" s="5" t="s">
        <v>29</v>
      </c>
      <c r="L2357" s="5" t="s">
        <v>57</v>
      </c>
      <c r="M2357" s="7">
        <v>1</v>
      </c>
      <c r="N2357" s="8">
        <v>151.66</v>
      </c>
      <c r="O2357" s="8">
        <f>SalesDataTable[[#This Row],[Units Sold]]*SalesDataTable[[#This Row],[Unit Price]]</f>
        <v>151.66</v>
      </c>
      <c r="P2357" s="9">
        <v>0.1</v>
      </c>
      <c r="Q2357" s="21">
        <f>SalesDataTable[[#This Row],[Units Sold]]*SalesDataTable[[#This Row],[Unit Price]]*SalesDataTable[[#This Row],[Discount %]]</f>
        <v>15.166</v>
      </c>
      <c r="R2357" s="8">
        <v>80.209999999999994</v>
      </c>
      <c r="S2357" s="8">
        <f t="shared" si="144"/>
        <v>136.494</v>
      </c>
      <c r="T2357" s="8">
        <f t="shared" si="145"/>
        <v>80.209999999999994</v>
      </c>
      <c r="U2357" s="8">
        <f t="shared" si="146"/>
        <v>56.284000000000006</v>
      </c>
      <c r="V2357" s="10">
        <f t="shared" si="147"/>
        <v>0.41235512183685735</v>
      </c>
    </row>
    <row r="2358" spans="1:22" ht="15.6" x14ac:dyDescent="0.3">
      <c r="A2358" s="3">
        <v>4887</v>
      </c>
      <c r="B2358" s="4">
        <v>46339</v>
      </c>
      <c r="C2358" s="5">
        <f>YEAR(SalesDataTable[[#This Row],[Order Date]])</f>
        <v>2026</v>
      </c>
      <c r="D2358" s="6" t="str">
        <f>"Q"&amp;ROUNDUP(MONTH(SalesDataTable[[#This Row],[Order Date]])/3,0)</f>
        <v>Q4</v>
      </c>
      <c r="E2358" s="5">
        <f>MONTH(SalesDataTable[[#This Row],[Order Date]])</f>
        <v>11</v>
      </c>
      <c r="F2358" s="6" t="str">
        <f>TEXT(SalesDataTable[[#This Row],[Order Date]],"MMM")</f>
        <v>Nov</v>
      </c>
      <c r="G2358" s="5" t="s">
        <v>40</v>
      </c>
      <c r="H2358" s="5" t="s">
        <v>53</v>
      </c>
      <c r="I2358" s="5" t="s">
        <v>22</v>
      </c>
      <c r="J2358" s="5" t="s">
        <v>33</v>
      </c>
      <c r="K2358" s="5" t="s">
        <v>29</v>
      </c>
      <c r="L2358" s="5" t="s">
        <v>37</v>
      </c>
      <c r="M2358" s="7">
        <v>2</v>
      </c>
      <c r="N2358" s="8">
        <v>142.30000000000001</v>
      </c>
      <c r="O2358" s="8">
        <f>SalesDataTable[[#This Row],[Units Sold]]*SalesDataTable[[#This Row],[Unit Price]]</f>
        <v>284.60000000000002</v>
      </c>
      <c r="P2358" s="9">
        <v>0.15</v>
      </c>
      <c r="Q2358" s="21">
        <f>SalesDataTable[[#This Row],[Units Sold]]*SalesDataTable[[#This Row],[Unit Price]]*SalesDataTable[[#This Row],[Discount %]]</f>
        <v>42.690000000000005</v>
      </c>
      <c r="R2358" s="8">
        <v>77.760000000000005</v>
      </c>
      <c r="S2358" s="8">
        <f t="shared" si="144"/>
        <v>241.91000000000003</v>
      </c>
      <c r="T2358" s="8">
        <f t="shared" si="145"/>
        <v>155.52000000000001</v>
      </c>
      <c r="U2358" s="8">
        <f t="shared" si="146"/>
        <v>86.390000000000015</v>
      </c>
      <c r="V2358" s="10">
        <f t="shared" si="147"/>
        <v>0.35711628291513375</v>
      </c>
    </row>
    <row r="2359" spans="1:22" ht="15.6" x14ac:dyDescent="0.3">
      <c r="A2359" s="3">
        <v>5007</v>
      </c>
      <c r="B2359" s="4">
        <v>46339</v>
      </c>
      <c r="C2359" s="5">
        <f>YEAR(SalesDataTable[[#This Row],[Order Date]])</f>
        <v>2026</v>
      </c>
      <c r="D2359" s="6" t="str">
        <f>"Q"&amp;ROUNDUP(MONTH(SalesDataTable[[#This Row],[Order Date]])/3,0)</f>
        <v>Q4</v>
      </c>
      <c r="E2359" s="5">
        <f>MONTH(SalesDataTable[[#This Row],[Order Date]])</f>
        <v>11</v>
      </c>
      <c r="F2359" s="6" t="str">
        <f>TEXT(SalesDataTable[[#This Row],[Order Date]],"MMM")</f>
        <v>Nov</v>
      </c>
      <c r="G2359" s="5" t="s">
        <v>26</v>
      </c>
      <c r="H2359" s="5" t="s">
        <v>69</v>
      </c>
      <c r="I2359" s="5" t="s">
        <v>22</v>
      </c>
      <c r="J2359" s="5" t="s">
        <v>36</v>
      </c>
      <c r="K2359" s="5" t="s">
        <v>34</v>
      </c>
      <c r="L2359" s="5" t="s">
        <v>68</v>
      </c>
      <c r="M2359" s="7">
        <v>4</v>
      </c>
      <c r="N2359" s="8">
        <v>161.97</v>
      </c>
      <c r="O2359" s="8">
        <f>SalesDataTable[[#This Row],[Units Sold]]*SalesDataTable[[#This Row],[Unit Price]]</f>
        <v>647.88</v>
      </c>
      <c r="P2359" s="9">
        <v>0.05</v>
      </c>
      <c r="Q2359" s="21">
        <f>SalesDataTable[[#This Row],[Units Sold]]*SalesDataTable[[#This Row],[Unit Price]]*SalesDataTable[[#This Row],[Discount %]]</f>
        <v>32.393999999999998</v>
      </c>
      <c r="R2359" s="8">
        <v>87.2</v>
      </c>
      <c r="S2359" s="8">
        <f t="shared" si="144"/>
        <v>615.48599999999999</v>
      </c>
      <c r="T2359" s="8">
        <f t="shared" si="145"/>
        <v>348.8</v>
      </c>
      <c r="U2359" s="8">
        <f t="shared" si="146"/>
        <v>266.68599999999998</v>
      </c>
      <c r="V2359" s="10">
        <f t="shared" si="147"/>
        <v>0.4332933649181297</v>
      </c>
    </row>
    <row r="2360" spans="1:22" ht="15.6" x14ac:dyDescent="0.3">
      <c r="A2360" s="3">
        <v>5111</v>
      </c>
      <c r="B2360" s="4">
        <v>46339</v>
      </c>
      <c r="C2360" s="5">
        <f>YEAR(SalesDataTable[[#This Row],[Order Date]])</f>
        <v>2026</v>
      </c>
      <c r="D2360" s="6" t="str">
        <f>"Q"&amp;ROUNDUP(MONTH(SalesDataTable[[#This Row],[Order Date]])/3,0)</f>
        <v>Q4</v>
      </c>
      <c r="E2360" s="5">
        <f>MONTH(SalesDataTable[[#This Row],[Order Date]])</f>
        <v>11</v>
      </c>
      <c r="F2360" s="6" t="str">
        <f>TEXT(SalesDataTable[[#This Row],[Order Date]],"MMM")</f>
        <v>Nov</v>
      </c>
      <c r="G2360" s="5" t="s">
        <v>26</v>
      </c>
      <c r="H2360" s="5" t="s">
        <v>69</v>
      </c>
      <c r="I2360" s="5" t="s">
        <v>28</v>
      </c>
      <c r="J2360" s="5" t="s">
        <v>36</v>
      </c>
      <c r="K2360" s="5" t="s">
        <v>34</v>
      </c>
      <c r="L2360" s="5" t="s">
        <v>64</v>
      </c>
      <c r="M2360" s="7">
        <v>5</v>
      </c>
      <c r="N2360" s="8">
        <v>133.99</v>
      </c>
      <c r="O2360" s="8">
        <f>SalesDataTable[[#This Row],[Units Sold]]*SalesDataTable[[#This Row],[Unit Price]]</f>
        <v>669.95</v>
      </c>
      <c r="P2360" s="9">
        <v>0.15</v>
      </c>
      <c r="Q2360" s="21">
        <f>SalesDataTable[[#This Row],[Units Sold]]*SalesDataTable[[#This Row],[Unit Price]]*SalesDataTable[[#This Row],[Discount %]]</f>
        <v>100.49250000000001</v>
      </c>
      <c r="R2360" s="8">
        <v>65.55</v>
      </c>
      <c r="S2360" s="8">
        <f t="shared" si="144"/>
        <v>569.45749999999998</v>
      </c>
      <c r="T2360" s="8">
        <f t="shared" si="145"/>
        <v>327.75</v>
      </c>
      <c r="U2360" s="8">
        <f t="shared" si="146"/>
        <v>241.70749999999998</v>
      </c>
      <c r="V2360" s="10">
        <f t="shared" si="147"/>
        <v>0.42445221987593451</v>
      </c>
    </row>
    <row r="2361" spans="1:22" ht="15.6" x14ac:dyDescent="0.3">
      <c r="A2361" s="3">
        <v>5177</v>
      </c>
      <c r="B2361" s="4">
        <v>46339</v>
      </c>
      <c r="C2361" s="5">
        <f>YEAR(SalesDataTable[[#This Row],[Order Date]])</f>
        <v>2026</v>
      </c>
      <c r="D2361" s="6" t="str">
        <f>"Q"&amp;ROUNDUP(MONTH(SalesDataTable[[#This Row],[Order Date]])/3,0)</f>
        <v>Q4</v>
      </c>
      <c r="E2361" s="5">
        <f>MONTH(SalesDataTable[[#This Row],[Order Date]])</f>
        <v>11</v>
      </c>
      <c r="F2361" s="6" t="str">
        <f>TEXT(SalesDataTable[[#This Row],[Order Date]],"MMM")</f>
        <v>Nov</v>
      </c>
      <c r="G2361" s="5" t="s">
        <v>26</v>
      </c>
      <c r="H2361" s="5" t="s">
        <v>47</v>
      </c>
      <c r="I2361" s="5" t="s">
        <v>39</v>
      </c>
      <c r="J2361" s="5" t="s">
        <v>23</v>
      </c>
      <c r="K2361" s="5" t="s">
        <v>43</v>
      </c>
      <c r="L2361" s="5" t="s">
        <v>60</v>
      </c>
      <c r="M2361" s="7">
        <v>2</v>
      </c>
      <c r="N2361" s="8">
        <v>83.18</v>
      </c>
      <c r="O2361" s="8">
        <f>SalesDataTable[[#This Row],[Units Sold]]*SalesDataTable[[#This Row],[Unit Price]]</f>
        <v>166.36</v>
      </c>
      <c r="P2361" s="9">
        <v>0.1</v>
      </c>
      <c r="Q2361" s="21">
        <f>SalesDataTable[[#This Row],[Units Sold]]*SalesDataTable[[#This Row],[Unit Price]]*SalesDataTable[[#This Row],[Discount %]]</f>
        <v>16.636000000000003</v>
      </c>
      <c r="R2361" s="8">
        <v>40.479999999999997</v>
      </c>
      <c r="S2361" s="8">
        <f t="shared" si="144"/>
        <v>149.72400000000002</v>
      </c>
      <c r="T2361" s="8">
        <f t="shared" si="145"/>
        <v>80.959999999999994</v>
      </c>
      <c r="U2361" s="8">
        <f t="shared" si="146"/>
        <v>68.764000000000024</v>
      </c>
      <c r="V2361" s="10">
        <f t="shared" si="147"/>
        <v>0.45927172664369115</v>
      </c>
    </row>
    <row r="2362" spans="1:22" ht="15.6" x14ac:dyDescent="0.3">
      <c r="A2362" s="3">
        <v>584</v>
      </c>
      <c r="B2362" s="4">
        <v>46340</v>
      </c>
      <c r="C2362" s="5">
        <f>YEAR(SalesDataTable[[#This Row],[Order Date]])</f>
        <v>2026</v>
      </c>
      <c r="D2362" s="6" t="str">
        <f>"Q"&amp;ROUNDUP(MONTH(SalesDataTable[[#This Row],[Order Date]])/3,0)</f>
        <v>Q4</v>
      </c>
      <c r="E2362" s="5">
        <f>MONTH(SalesDataTable[[#This Row],[Order Date]])</f>
        <v>11</v>
      </c>
      <c r="F2362" s="6" t="str">
        <f>TEXT(SalesDataTable[[#This Row],[Order Date]],"MMM")</f>
        <v>Nov</v>
      </c>
      <c r="G2362" s="5" t="s">
        <v>26</v>
      </c>
      <c r="H2362" s="5" t="s">
        <v>63</v>
      </c>
      <c r="I2362" s="5" t="s">
        <v>22</v>
      </c>
      <c r="J2362" s="5" t="s">
        <v>33</v>
      </c>
      <c r="K2362" s="5" t="s">
        <v>29</v>
      </c>
      <c r="L2362" s="5" t="s">
        <v>30</v>
      </c>
      <c r="M2362" s="7">
        <v>1</v>
      </c>
      <c r="N2362" s="8">
        <v>91.95</v>
      </c>
      <c r="O2362" s="8">
        <f>SalesDataTable[[#This Row],[Units Sold]]*SalesDataTable[[#This Row],[Unit Price]]</f>
        <v>91.95</v>
      </c>
      <c r="P2362" s="9">
        <v>0</v>
      </c>
      <c r="Q2362" s="21">
        <f>SalesDataTable[[#This Row],[Units Sold]]*SalesDataTable[[#This Row],[Unit Price]]*SalesDataTable[[#This Row],[Discount %]]</f>
        <v>0</v>
      </c>
      <c r="R2362" s="8">
        <v>46.64</v>
      </c>
      <c r="S2362" s="8">
        <f t="shared" si="144"/>
        <v>91.95</v>
      </c>
      <c r="T2362" s="8">
        <f t="shared" si="145"/>
        <v>46.64</v>
      </c>
      <c r="U2362" s="8">
        <f t="shared" si="146"/>
        <v>45.31</v>
      </c>
      <c r="V2362" s="10">
        <f t="shared" si="147"/>
        <v>0.49276780859162589</v>
      </c>
    </row>
    <row r="2363" spans="1:22" ht="15.6" x14ac:dyDescent="0.3">
      <c r="A2363" s="3">
        <v>621</v>
      </c>
      <c r="B2363" s="4">
        <v>46340</v>
      </c>
      <c r="C2363" s="5">
        <f>YEAR(SalesDataTable[[#This Row],[Order Date]])</f>
        <v>2026</v>
      </c>
      <c r="D2363" s="6" t="str">
        <f>"Q"&amp;ROUNDUP(MONTH(SalesDataTable[[#This Row],[Order Date]])/3,0)</f>
        <v>Q4</v>
      </c>
      <c r="E2363" s="5">
        <f>MONTH(SalesDataTable[[#This Row],[Order Date]])</f>
        <v>11</v>
      </c>
      <c r="F2363" s="6" t="str">
        <f>TEXT(SalesDataTable[[#This Row],[Order Date]],"MMM")</f>
        <v>Nov</v>
      </c>
      <c r="G2363" s="5" t="s">
        <v>40</v>
      </c>
      <c r="H2363" s="5" t="s">
        <v>67</v>
      </c>
      <c r="I2363" s="5" t="s">
        <v>28</v>
      </c>
      <c r="J2363" s="5" t="s">
        <v>36</v>
      </c>
      <c r="K2363" s="5" t="s">
        <v>34</v>
      </c>
      <c r="L2363" s="5" t="s">
        <v>35</v>
      </c>
      <c r="M2363" s="7">
        <v>5</v>
      </c>
      <c r="N2363" s="8">
        <v>35.68</v>
      </c>
      <c r="O2363" s="8">
        <f>SalesDataTable[[#This Row],[Units Sold]]*SalesDataTable[[#This Row],[Unit Price]]</f>
        <v>178.4</v>
      </c>
      <c r="P2363" s="9">
        <v>0.15</v>
      </c>
      <c r="Q2363" s="21">
        <f>SalesDataTable[[#This Row],[Units Sold]]*SalesDataTable[[#This Row],[Unit Price]]*SalesDataTable[[#This Row],[Discount %]]</f>
        <v>26.76</v>
      </c>
      <c r="R2363" s="8">
        <v>13.48</v>
      </c>
      <c r="S2363" s="8">
        <f t="shared" si="144"/>
        <v>151.64000000000001</v>
      </c>
      <c r="T2363" s="8">
        <f t="shared" si="145"/>
        <v>67.400000000000006</v>
      </c>
      <c r="U2363" s="8">
        <f t="shared" si="146"/>
        <v>84.240000000000009</v>
      </c>
      <c r="V2363" s="10">
        <f t="shared" si="147"/>
        <v>0.55552624637298864</v>
      </c>
    </row>
    <row r="2364" spans="1:22" ht="15.6" x14ac:dyDescent="0.3">
      <c r="A2364" s="3">
        <v>623</v>
      </c>
      <c r="B2364" s="4">
        <v>46340</v>
      </c>
      <c r="C2364" s="5">
        <f>YEAR(SalesDataTable[[#This Row],[Order Date]])</f>
        <v>2026</v>
      </c>
      <c r="D2364" s="6" t="str">
        <f>"Q"&amp;ROUNDUP(MONTH(SalesDataTable[[#This Row],[Order Date]])/3,0)</f>
        <v>Q4</v>
      </c>
      <c r="E2364" s="5">
        <f>MONTH(SalesDataTable[[#This Row],[Order Date]])</f>
        <v>11</v>
      </c>
      <c r="F2364" s="6" t="str">
        <f>TEXT(SalesDataTable[[#This Row],[Order Date]],"MMM")</f>
        <v>Nov</v>
      </c>
      <c r="G2364" s="5" t="s">
        <v>31</v>
      </c>
      <c r="H2364" s="5" t="s">
        <v>72</v>
      </c>
      <c r="I2364" s="5" t="s">
        <v>22</v>
      </c>
      <c r="J2364" s="5" t="s">
        <v>23</v>
      </c>
      <c r="K2364" s="5" t="s">
        <v>43</v>
      </c>
      <c r="L2364" s="5" t="s">
        <v>44</v>
      </c>
      <c r="M2364" s="7">
        <v>3</v>
      </c>
      <c r="N2364" s="8">
        <v>336.58</v>
      </c>
      <c r="O2364" s="8">
        <f>SalesDataTable[[#This Row],[Units Sold]]*SalesDataTable[[#This Row],[Unit Price]]</f>
        <v>1009.74</v>
      </c>
      <c r="P2364" s="9">
        <v>0.15</v>
      </c>
      <c r="Q2364" s="21">
        <f>SalesDataTable[[#This Row],[Units Sold]]*SalesDataTable[[#This Row],[Unit Price]]*SalesDataTable[[#This Row],[Discount %]]</f>
        <v>151.46099999999998</v>
      </c>
      <c r="R2364" s="8">
        <v>198.99</v>
      </c>
      <c r="S2364" s="8">
        <f t="shared" si="144"/>
        <v>858.279</v>
      </c>
      <c r="T2364" s="8">
        <f t="shared" si="145"/>
        <v>596.97</v>
      </c>
      <c r="U2364" s="8">
        <f t="shared" si="146"/>
        <v>261.30899999999997</v>
      </c>
      <c r="V2364" s="10">
        <f t="shared" si="147"/>
        <v>0.3044569423229509</v>
      </c>
    </row>
    <row r="2365" spans="1:22" ht="15.6" x14ac:dyDescent="0.3">
      <c r="A2365" s="3">
        <v>1431</v>
      </c>
      <c r="B2365" s="4">
        <v>46340</v>
      </c>
      <c r="C2365" s="5">
        <f>YEAR(SalesDataTable[[#This Row],[Order Date]])</f>
        <v>2026</v>
      </c>
      <c r="D2365" s="6" t="str">
        <f>"Q"&amp;ROUNDUP(MONTH(SalesDataTable[[#This Row],[Order Date]])/3,0)</f>
        <v>Q4</v>
      </c>
      <c r="E2365" s="5">
        <f>MONTH(SalesDataTable[[#This Row],[Order Date]])</f>
        <v>11</v>
      </c>
      <c r="F2365" s="6" t="str">
        <f>TEXT(SalesDataTable[[#This Row],[Order Date]],"MMM")</f>
        <v>Nov</v>
      </c>
      <c r="G2365" s="5" t="s">
        <v>31</v>
      </c>
      <c r="H2365" s="5" t="s">
        <v>32</v>
      </c>
      <c r="I2365" s="5" t="s">
        <v>22</v>
      </c>
      <c r="J2365" s="5" t="s">
        <v>33</v>
      </c>
      <c r="K2365" s="5" t="s">
        <v>54</v>
      </c>
      <c r="L2365" s="5" t="s">
        <v>62</v>
      </c>
      <c r="M2365" s="7">
        <v>2</v>
      </c>
      <c r="N2365" s="8">
        <v>36.979999999999997</v>
      </c>
      <c r="O2365" s="8">
        <f>SalesDataTable[[#This Row],[Units Sold]]*SalesDataTable[[#This Row],[Unit Price]]</f>
        <v>73.959999999999994</v>
      </c>
      <c r="P2365" s="9">
        <v>0.15</v>
      </c>
      <c r="Q2365" s="21">
        <f>SalesDataTable[[#This Row],[Units Sold]]*SalesDataTable[[#This Row],[Unit Price]]*SalesDataTable[[#This Row],[Discount %]]</f>
        <v>11.093999999999999</v>
      </c>
      <c r="R2365" s="8">
        <v>14.13</v>
      </c>
      <c r="S2365" s="8">
        <f t="shared" si="144"/>
        <v>62.865999999999993</v>
      </c>
      <c r="T2365" s="8">
        <f t="shared" si="145"/>
        <v>28.26</v>
      </c>
      <c r="U2365" s="8">
        <f t="shared" si="146"/>
        <v>34.605999999999995</v>
      </c>
      <c r="V2365" s="10">
        <f t="shared" si="147"/>
        <v>0.55047243342983487</v>
      </c>
    </row>
    <row r="2366" spans="1:22" ht="15.6" x14ac:dyDescent="0.3">
      <c r="A2366" s="3">
        <v>1520</v>
      </c>
      <c r="B2366" s="4">
        <v>46340</v>
      </c>
      <c r="C2366" s="5">
        <f>YEAR(SalesDataTable[[#This Row],[Order Date]])</f>
        <v>2026</v>
      </c>
      <c r="D2366" s="6" t="str">
        <f>"Q"&amp;ROUNDUP(MONTH(SalesDataTable[[#This Row],[Order Date]])/3,0)</f>
        <v>Q4</v>
      </c>
      <c r="E2366" s="5">
        <f>MONTH(SalesDataTable[[#This Row],[Order Date]])</f>
        <v>11</v>
      </c>
      <c r="F2366" s="6" t="str">
        <f>TEXT(SalesDataTable[[#This Row],[Order Date]],"MMM")</f>
        <v>Nov</v>
      </c>
      <c r="G2366" s="5" t="s">
        <v>40</v>
      </c>
      <c r="H2366" s="5" t="s">
        <v>67</v>
      </c>
      <c r="I2366" s="5" t="s">
        <v>48</v>
      </c>
      <c r="J2366" s="5" t="s">
        <v>33</v>
      </c>
      <c r="K2366" s="5" t="s">
        <v>54</v>
      </c>
      <c r="L2366" s="5" t="s">
        <v>62</v>
      </c>
      <c r="M2366" s="7">
        <v>2</v>
      </c>
      <c r="N2366" s="8">
        <v>36.15</v>
      </c>
      <c r="O2366" s="8">
        <f>SalesDataTable[[#This Row],[Units Sold]]*SalesDataTable[[#This Row],[Unit Price]]</f>
        <v>72.3</v>
      </c>
      <c r="P2366" s="9">
        <v>0</v>
      </c>
      <c r="Q2366" s="21">
        <f>SalesDataTable[[#This Row],[Units Sold]]*SalesDataTable[[#This Row],[Unit Price]]*SalesDataTable[[#This Row],[Discount %]]</f>
        <v>0</v>
      </c>
      <c r="R2366" s="8">
        <v>13.51</v>
      </c>
      <c r="S2366" s="8">
        <f t="shared" si="144"/>
        <v>72.3</v>
      </c>
      <c r="T2366" s="8">
        <f t="shared" si="145"/>
        <v>27.02</v>
      </c>
      <c r="U2366" s="8">
        <f t="shared" si="146"/>
        <v>45.28</v>
      </c>
      <c r="V2366" s="10">
        <f t="shared" si="147"/>
        <v>0.62627939142461964</v>
      </c>
    </row>
    <row r="2367" spans="1:22" ht="15.6" x14ac:dyDescent="0.3">
      <c r="A2367" s="3">
        <v>1791</v>
      </c>
      <c r="B2367" s="4">
        <v>46340</v>
      </c>
      <c r="C2367" s="5">
        <f>YEAR(SalesDataTable[[#This Row],[Order Date]])</f>
        <v>2026</v>
      </c>
      <c r="D2367" s="6" t="str">
        <f>"Q"&amp;ROUNDUP(MONTH(SalesDataTable[[#This Row],[Order Date]])/3,0)</f>
        <v>Q4</v>
      </c>
      <c r="E2367" s="5">
        <f>MONTH(SalesDataTable[[#This Row],[Order Date]])</f>
        <v>11</v>
      </c>
      <c r="F2367" s="6" t="str">
        <f>TEXT(SalesDataTable[[#This Row],[Order Date]],"MMM")</f>
        <v>Nov</v>
      </c>
      <c r="G2367" s="5" t="s">
        <v>31</v>
      </c>
      <c r="H2367" s="5" t="s">
        <v>32</v>
      </c>
      <c r="I2367" s="5" t="s">
        <v>22</v>
      </c>
      <c r="J2367" s="5" t="s">
        <v>36</v>
      </c>
      <c r="K2367" s="5" t="s">
        <v>54</v>
      </c>
      <c r="L2367" s="5" t="s">
        <v>58</v>
      </c>
      <c r="M2367" s="7">
        <v>1</v>
      </c>
      <c r="N2367" s="8">
        <v>121.86</v>
      </c>
      <c r="O2367" s="8">
        <f>SalesDataTable[[#This Row],[Units Sold]]*SalesDataTable[[#This Row],[Unit Price]]</f>
        <v>121.86</v>
      </c>
      <c r="P2367" s="9">
        <v>0.05</v>
      </c>
      <c r="Q2367" s="21">
        <f>SalesDataTable[[#This Row],[Units Sold]]*SalesDataTable[[#This Row],[Unit Price]]*SalesDataTable[[#This Row],[Discount %]]</f>
        <v>6.093</v>
      </c>
      <c r="R2367" s="8">
        <v>69.900000000000006</v>
      </c>
      <c r="S2367" s="8">
        <f t="shared" si="144"/>
        <v>115.767</v>
      </c>
      <c r="T2367" s="8">
        <f t="shared" si="145"/>
        <v>69.900000000000006</v>
      </c>
      <c r="U2367" s="8">
        <f t="shared" si="146"/>
        <v>45.86699999999999</v>
      </c>
      <c r="V2367" s="10">
        <f t="shared" si="147"/>
        <v>0.396200989919407</v>
      </c>
    </row>
    <row r="2368" spans="1:22" ht="15.6" x14ac:dyDescent="0.3">
      <c r="A2368" s="3">
        <v>2191</v>
      </c>
      <c r="B2368" s="4">
        <v>46340</v>
      </c>
      <c r="C2368" s="5">
        <f>YEAR(SalesDataTable[[#This Row],[Order Date]])</f>
        <v>2026</v>
      </c>
      <c r="D2368" s="6" t="str">
        <f>"Q"&amp;ROUNDUP(MONTH(SalesDataTable[[#This Row],[Order Date]])/3,0)</f>
        <v>Q4</v>
      </c>
      <c r="E2368" s="5">
        <f>MONTH(SalesDataTable[[#This Row],[Order Date]])</f>
        <v>11</v>
      </c>
      <c r="F2368" s="6" t="str">
        <f>TEXT(SalesDataTable[[#This Row],[Order Date]],"MMM")</f>
        <v>Nov</v>
      </c>
      <c r="G2368" s="5" t="s">
        <v>31</v>
      </c>
      <c r="H2368" s="5" t="s">
        <v>45</v>
      </c>
      <c r="I2368" s="5" t="s">
        <v>39</v>
      </c>
      <c r="J2368" s="5" t="s">
        <v>23</v>
      </c>
      <c r="K2368" s="5" t="s">
        <v>24</v>
      </c>
      <c r="L2368" s="5" t="s">
        <v>42</v>
      </c>
      <c r="M2368" s="7">
        <v>6</v>
      </c>
      <c r="N2368" s="8">
        <v>49.85</v>
      </c>
      <c r="O2368" s="8">
        <f>SalesDataTable[[#This Row],[Units Sold]]*SalesDataTable[[#This Row],[Unit Price]]</f>
        <v>299.10000000000002</v>
      </c>
      <c r="P2368" s="9">
        <v>0.05</v>
      </c>
      <c r="Q2368" s="21">
        <f>SalesDataTable[[#This Row],[Units Sold]]*SalesDataTable[[#This Row],[Unit Price]]*SalesDataTable[[#This Row],[Discount %]]</f>
        <v>14.955000000000002</v>
      </c>
      <c r="R2368" s="8">
        <v>22.68</v>
      </c>
      <c r="S2368" s="8">
        <f t="shared" si="144"/>
        <v>284.14499999999998</v>
      </c>
      <c r="T2368" s="8">
        <f t="shared" si="145"/>
        <v>136.07999999999998</v>
      </c>
      <c r="U2368" s="8">
        <f t="shared" si="146"/>
        <v>148.065</v>
      </c>
      <c r="V2368" s="10">
        <f t="shared" si="147"/>
        <v>0.52108958454310306</v>
      </c>
    </row>
    <row r="2369" spans="1:22" ht="15.6" x14ac:dyDescent="0.3">
      <c r="A2369" s="3">
        <v>2365</v>
      </c>
      <c r="B2369" s="4">
        <v>46340</v>
      </c>
      <c r="C2369" s="5">
        <f>YEAR(SalesDataTable[[#This Row],[Order Date]])</f>
        <v>2026</v>
      </c>
      <c r="D2369" s="6" t="str">
        <f>"Q"&amp;ROUNDUP(MONTH(SalesDataTable[[#This Row],[Order Date]])/3,0)</f>
        <v>Q4</v>
      </c>
      <c r="E2369" s="5">
        <f>MONTH(SalesDataTable[[#This Row],[Order Date]])</f>
        <v>11</v>
      </c>
      <c r="F2369" s="6" t="str">
        <f>TEXT(SalesDataTable[[#This Row],[Order Date]],"MMM")</f>
        <v>Nov</v>
      </c>
      <c r="G2369" s="5" t="s">
        <v>31</v>
      </c>
      <c r="H2369" s="5" t="s">
        <v>45</v>
      </c>
      <c r="I2369" s="5" t="s">
        <v>39</v>
      </c>
      <c r="J2369" s="5" t="s">
        <v>36</v>
      </c>
      <c r="K2369" s="5" t="s">
        <v>29</v>
      </c>
      <c r="L2369" s="5" t="s">
        <v>30</v>
      </c>
      <c r="M2369" s="7">
        <v>2</v>
      </c>
      <c r="N2369" s="8">
        <v>91.95</v>
      </c>
      <c r="O2369" s="8">
        <f>SalesDataTable[[#This Row],[Units Sold]]*SalesDataTable[[#This Row],[Unit Price]]</f>
        <v>183.9</v>
      </c>
      <c r="P2369" s="9">
        <v>0.05</v>
      </c>
      <c r="Q2369" s="21">
        <f>SalesDataTable[[#This Row],[Units Sold]]*SalesDataTable[[#This Row],[Unit Price]]*SalesDataTable[[#This Row],[Discount %]]</f>
        <v>9.1950000000000003</v>
      </c>
      <c r="R2369" s="8">
        <v>46.45</v>
      </c>
      <c r="S2369" s="8">
        <f t="shared" si="144"/>
        <v>174.70499999999998</v>
      </c>
      <c r="T2369" s="8">
        <f t="shared" si="145"/>
        <v>92.9</v>
      </c>
      <c r="U2369" s="8">
        <f t="shared" si="146"/>
        <v>81.804999999999978</v>
      </c>
      <c r="V2369" s="10">
        <f t="shared" si="147"/>
        <v>0.46824647262528252</v>
      </c>
    </row>
    <row r="2370" spans="1:22" ht="15.6" x14ac:dyDescent="0.3">
      <c r="A2370" s="3">
        <v>2603</v>
      </c>
      <c r="B2370" s="4">
        <v>46340</v>
      </c>
      <c r="C2370" s="5">
        <f>YEAR(SalesDataTable[[#This Row],[Order Date]])</f>
        <v>2026</v>
      </c>
      <c r="D2370" s="6" t="str">
        <f>"Q"&amp;ROUNDUP(MONTH(SalesDataTable[[#This Row],[Order Date]])/3,0)</f>
        <v>Q4</v>
      </c>
      <c r="E2370" s="5">
        <f>MONTH(SalesDataTable[[#This Row],[Order Date]])</f>
        <v>11</v>
      </c>
      <c r="F2370" s="6" t="str">
        <f>TEXT(SalesDataTable[[#This Row],[Order Date]],"MMM")</f>
        <v>Nov</v>
      </c>
      <c r="G2370" s="5" t="s">
        <v>40</v>
      </c>
      <c r="H2370" s="5" t="s">
        <v>53</v>
      </c>
      <c r="I2370" s="5" t="s">
        <v>48</v>
      </c>
      <c r="J2370" s="5" t="s">
        <v>23</v>
      </c>
      <c r="K2370" s="5" t="s">
        <v>24</v>
      </c>
      <c r="L2370" s="5" t="s">
        <v>42</v>
      </c>
      <c r="M2370" s="7">
        <v>2</v>
      </c>
      <c r="N2370" s="8">
        <v>51.71</v>
      </c>
      <c r="O2370" s="8">
        <f>SalesDataTable[[#This Row],[Units Sold]]*SalesDataTable[[#This Row],[Unit Price]]</f>
        <v>103.42</v>
      </c>
      <c r="P2370" s="9">
        <v>0.15</v>
      </c>
      <c r="Q2370" s="21">
        <f>SalesDataTable[[#This Row],[Units Sold]]*SalesDataTable[[#This Row],[Unit Price]]*SalesDataTable[[#This Row],[Discount %]]</f>
        <v>15.513</v>
      </c>
      <c r="R2370" s="8">
        <v>22.93</v>
      </c>
      <c r="S2370" s="8">
        <f t="shared" ref="S2370:S2433" si="148">M2370*N2370*(1-P2370)</f>
        <v>87.906999999999996</v>
      </c>
      <c r="T2370" s="8">
        <f t="shared" ref="T2370:T2433" si="149">M2370*R2370</f>
        <v>45.86</v>
      </c>
      <c r="U2370" s="8">
        <f t="shared" ref="U2370:U2433" si="150">S2370-T2370</f>
        <v>42.046999999999997</v>
      </c>
      <c r="V2370" s="10">
        <f t="shared" ref="V2370:V2433" si="151">IFERROR(U2370/S2370,0)</f>
        <v>0.47831230732478641</v>
      </c>
    </row>
    <row r="2371" spans="1:22" ht="15.6" x14ac:dyDescent="0.3">
      <c r="A2371" s="3">
        <v>4098</v>
      </c>
      <c r="B2371" s="4">
        <v>46340</v>
      </c>
      <c r="C2371" s="5">
        <f>YEAR(SalesDataTable[[#This Row],[Order Date]])</f>
        <v>2026</v>
      </c>
      <c r="D2371" s="6" t="str">
        <f>"Q"&amp;ROUNDUP(MONTH(SalesDataTable[[#This Row],[Order Date]])/3,0)</f>
        <v>Q4</v>
      </c>
      <c r="E2371" s="5">
        <f>MONTH(SalesDataTable[[#This Row],[Order Date]])</f>
        <v>11</v>
      </c>
      <c r="F2371" s="6" t="str">
        <f>TEXT(SalesDataTable[[#This Row],[Order Date]],"MMM")</f>
        <v>Nov</v>
      </c>
      <c r="G2371" s="5" t="s">
        <v>26</v>
      </c>
      <c r="H2371" s="5" t="s">
        <v>27</v>
      </c>
      <c r="I2371" s="5" t="s">
        <v>39</v>
      </c>
      <c r="J2371" s="5" t="s">
        <v>23</v>
      </c>
      <c r="K2371" s="5" t="s">
        <v>54</v>
      </c>
      <c r="L2371" s="5" t="s">
        <v>55</v>
      </c>
      <c r="M2371" s="7">
        <v>1</v>
      </c>
      <c r="N2371" s="8">
        <v>41.05</v>
      </c>
      <c r="O2371" s="8">
        <f>SalesDataTable[[#This Row],[Units Sold]]*SalesDataTable[[#This Row],[Unit Price]]</f>
        <v>41.05</v>
      </c>
      <c r="P2371" s="9">
        <v>0.05</v>
      </c>
      <c r="Q2371" s="21">
        <f>SalesDataTable[[#This Row],[Units Sold]]*SalesDataTable[[#This Row],[Unit Price]]*SalesDataTable[[#This Row],[Discount %]]</f>
        <v>2.0524999999999998</v>
      </c>
      <c r="R2371" s="8">
        <v>14.6</v>
      </c>
      <c r="S2371" s="8">
        <f t="shared" si="148"/>
        <v>38.997499999999995</v>
      </c>
      <c r="T2371" s="8">
        <f t="shared" si="149"/>
        <v>14.6</v>
      </c>
      <c r="U2371" s="8">
        <f t="shared" si="150"/>
        <v>24.397499999999994</v>
      </c>
      <c r="V2371" s="10">
        <f t="shared" si="151"/>
        <v>0.62561702673248276</v>
      </c>
    </row>
    <row r="2372" spans="1:22" ht="15.6" x14ac:dyDescent="0.3">
      <c r="A2372" s="3">
        <v>1176</v>
      </c>
      <c r="B2372" s="4">
        <v>46341</v>
      </c>
      <c r="C2372" s="5">
        <f>YEAR(SalesDataTable[[#This Row],[Order Date]])</f>
        <v>2026</v>
      </c>
      <c r="D2372" s="6" t="str">
        <f>"Q"&amp;ROUNDUP(MONTH(SalesDataTable[[#This Row],[Order Date]])/3,0)</f>
        <v>Q4</v>
      </c>
      <c r="E2372" s="5">
        <f>MONTH(SalesDataTable[[#This Row],[Order Date]])</f>
        <v>11</v>
      </c>
      <c r="F2372" s="6" t="str">
        <f>TEXT(SalesDataTable[[#This Row],[Order Date]],"MMM")</f>
        <v>Nov</v>
      </c>
      <c r="G2372" s="5" t="s">
        <v>26</v>
      </c>
      <c r="H2372" s="5" t="s">
        <v>47</v>
      </c>
      <c r="I2372" s="5" t="s">
        <v>28</v>
      </c>
      <c r="J2372" s="5" t="s">
        <v>36</v>
      </c>
      <c r="K2372" s="5" t="s">
        <v>43</v>
      </c>
      <c r="L2372" s="5" t="s">
        <v>44</v>
      </c>
      <c r="M2372" s="7">
        <v>10</v>
      </c>
      <c r="N2372" s="8">
        <v>333.09</v>
      </c>
      <c r="O2372" s="8">
        <f>SalesDataTable[[#This Row],[Units Sold]]*SalesDataTable[[#This Row],[Unit Price]]</f>
        <v>3330.8999999999996</v>
      </c>
      <c r="P2372" s="9">
        <v>0.15</v>
      </c>
      <c r="Q2372" s="21">
        <f>SalesDataTable[[#This Row],[Units Sold]]*SalesDataTable[[#This Row],[Unit Price]]*SalesDataTable[[#This Row],[Discount %]]</f>
        <v>499.63499999999993</v>
      </c>
      <c r="R2372" s="8">
        <v>197.95</v>
      </c>
      <c r="S2372" s="8">
        <f t="shared" si="148"/>
        <v>2831.2649999999994</v>
      </c>
      <c r="T2372" s="8">
        <f t="shared" si="149"/>
        <v>1979.5</v>
      </c>
      <c r="U2372" s="8">
        <f t="shared" si="150"/>
        <v>851.76499999999942</v>
      </c>
      <c r="V2372" s="10">
        <f t="shared" si="151"/>
        <v>0.30084255624252748</v>
      </c>
    </row>
    <row r="2373" spans="1:22" ht="15.6" x14ac:dyDescent="0.3">
      <c r="A2373" s="3">
        <v>1895</v>
      </c>
      <c r="B2373" s="4">
        <v>46341</v>
      </c>
      <c r="C2373" s="5">
        <f>YEAR(SalesDataTable[[#This Row],[Order Date]])</f>
        <v>2026</v>
      </c>
      <c r="D2373" s="6" t="str">
        <f>"Q"&amp;ROUNDUP(MONTH(SalesDataTable[[#This Row],[Order Date]])/3,0)</f>
        <v>Q4</v>
      </c>
      <c r="E2373" s="5">
        <f>MONTH(SalesDataTable[[#This Row],[Order Date]])</f>
        <v>11</v>
      </c>
      <c r="F2373" s="6" t="str">
        <f>TEXT(SalesDataTable[[#This Row],[Order Date]],"MMM")</f>
        <v>Nov</v>
      </c>
      <c r="G2373" s="5" t="s">
        <v>40</v>
      </c>
      <c r="H2373" s="5" t="s">
        <v>41</v>
      </c>
      <c r="I2373" s="5" t="s">
        <v>22</v>
      </c>
      <c r="J2373" s="5" t="s">
        <v>36</v>
      </c>
      <c r="K2373" s="5" t="s">
        <v>24</v>
      </c>
      <c r="L2373" s="5" t="s">
        <v>42</v>
      </c>
      <c r="M2373" s="7">
        <v>3</v>
      </c>
      <c r="N2373" s="8">
        <v>51.79</v>
      </c>
      <c r="O2373" s="8">
        <f>SalesDataTable[[#This Row],[Units Sold]]*SalesDataTable[[#This Row],[Unit Price]]</f>
        <v>155.37</v>
      </c>
      <c r="P2373" s="9">
        <v>0.2</v>
      </c>
      <c r="Q2373" s="21">
        <f>SalesDataTable[[#This Row],[Units Sold]]*SalesDataTable[[#This Row],[Unit Price]]*SalesDataTable[[#This Row],[Discount %]]</f>
        <v>31.074000000000002</v>
      </c>
      <c r="R2373" s="8">
        <v>22.23</v>
      </c>
      <c r="S2373" s="8">
        <f t="shared" si="148"/>
        <v>124.29600000000001</v>
      </c>
      <c r="T2373" s="8">
        <f t="shared" si="149"/>
        <v>66.69</v>
      </c>
      <c r="U2373" s="8">
        <f t="shared" si="150"/>
        <v>57.606000000000009</v>
      </c>
      <c r="V2373" s="10">
        <f t="shared" si="151"/>
        <v>0.4634581965630431</v>
      </c>
    </row>
    <row r="2374" spans="1:22" ht="15.6" x14ac:dyDescent="0.3">
      <c r="A2374" s="3">
        <v>3385</v>
      </c>
      <c r="B2374" s="4">
        <v>46341</v>
      </c>
      <c r="C2374" s="5">
        <f>YEAR(SalesDataTable[[#This Row],[Order Date]])</f>
        <v>2026</v>
      </c>
      <c r="D2374" s="6" t="str">
        <f>"Q"&amp;ROUNDUP(MONTH(SalesDataTable[[#This Row],[Order Date]])/3,0)</f>
        <v>Q4</v>
      </c>
      <c r="E2374" s="5">
        <f>MONTH(SalesDataTable[[#This Row],[Order Date]])</f>
        <v>11</v>
      </c>
      <c r="F2374" s="6" t="str">
        <f>TEXT(SalesDataTable[[#This Row],[Order Date]],"MMM")</f>
        <v>Nov</v>
      </c>
      <c r="G2374" s="5" t="s">
        <v>26</v>
      </c>
      <c r="H2374" s="5" t="s">
        <v>61</v>
      </c>
      <c r="I2374" s="5" t="s">
        <v>48</v>
      </c>
      <c r="J2374" s="5" t="s">
        <v>33</v>
      </c>
      <c r="K2374" s="5" t="s">
        <v>29</v>
      </c>
      <c r="L2374" s="5" t="s">
        <v>66</v>
      </c>
      <c r="M2374" s="7">
        <v>1</v>
      </c>
      <c r="N2374" s="8">
        <v>71.040000000000006</v>
      </c>
      <c r="O2374" s="8">
        <f>SalesDataTable[[#This Row],[Units Sold]]*SalesDataTable[[#This Row],[Unit Price]]</f>
        <v>71.040000000000006</v>
      </c>
      <c r="P2374" s="9">
        <v>0.1</v>
      </c>
      <c r="Q2374" s="21">
        <f>SalesDataTable[[#This Row],[Units Sold]]*SalesDataTable[[#This Row],[Unit Price]]*SalesDataTable[[#This Row],[Discount %]]</f>
        <v>7.104000000000001</v>
      </c>
      <c r="R2374" s="8">
        <v>31.59</v>
      </c>
      <c r="S2374" s="8">
        <f t="shared" si="148"/>
        <v>63.936000000000007</v>
      </c>
      <c r="T2374" s="8">
        <f t="shared" si="149"/>
        <v>31.59</v>
      </c>
      <c r="U2374" s="8">
        <f t="shared" si="150"/>
        <v>32.346000000000004</v>
      </c>
      <c r="V2374" s="10">
        <f t="shared" si="151"/>
        <v>0.50591216216216217</v>
      </c>
    </row>
    <row r="2375" spans="1:22" ht="15.6" x14ac:dyDescent="0.3">
      <c r="A2375" s="3">
        <v>3581</v>
      </c>
      <c r="B2375" s="4">
        <v>46341</v>
      </c>
      <c r="C2375" s="5">
        <f>YEAR(SalesDataTable[[#This Row],[Order Date]])</f>
        <v>2026</v>
      </c>
      <c r="D2375" s="6" t="str">
        <f>"Q"&amp;ROUNDUP(MONTH(SalesDataTable[[#This Row],[Order Date]])/3,0)</f>
        <v>Q4</v>
      </c>
      <c r="E2375" s="5">
        <f>MONTH(SalesDataTable[[#This Row],[Order Date]])</f>
        <v>11</v>
      </c>
      <c r="F2375" s="6" t="str">
        <f>TEXT(SalesDataTable[[#This Row],[Order Date]],"MMM")</f>
        <v>Nov</v>
      </c>
      <c r="G2375" s="5" t="s">
        <v>40</v>
      </c>
      <c r="H2375" s="5" t="s">
        <v>41</v>
      </c>
      <c r="I2375" s="5" t="s">
        <v>48</v>
      </c>
      <c r="J2375" s="5" t="s">
        <v>36</v>
      </c>
      <c r="K2375" s="5" t="s">
        <v>29</v>
      </c>
      <c r="L2375" s="5" t="s">
        <v>37</v>
      </c>
      <c r="M2375" s="7">
        <v>2</v>
      </c>
      <c r="N2375" s="8">
        <v>141.21</v>
      </c>
      <c r="O2375" s="8">
        <f>SalesDataTable[[#This Row],[Units Sold]]*SalesDataTable[[#This Row],[Unit Price]]</f>
        <v>282.42</v>
      </c>
      <c r="P2375" s="9">
        <v>0.1</v>
      </c>
      <c r="Q2375" s="21">
        <f>SalesDataTable[[#This Row],[Units Sold]]*SalesDataTable[[#This Row],[Unit Price]]*SalesDataTable[[#This Row],[Discount %]]</f>
        <v>28.242000000000004</v>
      </c>
      <c r="R2375" s="8">
        <v>78.31</v>
      </c>
      <c r="S2375" s="8">
        <f t="shared" si="148"/>
        <v>254.17800000000003</v>
      </c>
      <c r="T2375" s="8">
        <f t="shared" si="149"/>
        <v>156.62</v>
      </c>
      <c r="U2375" s="8">
        <f t="shared" si="150"/>
        <v>97.558000000000021</v>
      </c>
      <c r="V2375" s="10">
        <f t="shared" si="151"/>
        <v>0.38381763960688969</v>
      </c>
    </row>
    <row r="2376" spans="1:22" ht="15.6" x14ac:dyDescent="0.3">
      <c r="A2376" s="3">
        <v>4528</v>
      </c>
      <c r="B2376" s="4">
        <v>46341</v>
      </c>
      <c r="C2376" s="5">
        <f>YEAR(SalesDataTable[[#This Row],[Order Date]])</f>
        <v>2026</v>
      </c>
      <c r="D2376" s="6" t="str">
        <f>"Q"&amp;ROUNDUP(MONTH(SalesDataTable[[#This Row],[Order Date]])/3,0)</f>
        <v>Q4</v>
      </c>
      <c r="E2376" s="5">
        <f>MONTH(SalesDataTable[[#This Row],[Order Date]])</f>
        <v>11</v>
      </c>
      <c r="F2376" s="6" t="str">
        <f>TEXT(SalesDataTable[[#This Row],[Order Date]],"MMM")</f>
        <v>Nov</v>
      </c>
      <c r="G2376" s="5" t="s">
        <v>20</v>
      </c>
      <c r="H2376" s="5" t="s">
        <v>70</v>
      </c>
      <c r="I2376" s="5" t="s">
        <v>48</v>
      </c>
      <c r="J2376" s="5" t="s">
        <v>33</v>
      </c>
      <c r="K2376" s="5" t="s">
        <v>29</v>
      </c>
      <c r="L2376" s="5" t="s">
        <v>37</v>
      </c>
      <c r="M2376" s="7">
        <v>2</v>
      </c>
      <c r="N2376" s="8">
        <v>141.63999999999999</v>
      </c>
      <c r="O2376" s="8">
        <f>SalesDataTable[[#This Row],[Units Sold]]*SalesDataTable[[#This Row],[Unit Price]]</f>
        <v>283.27999999999997</v>
      </c>
      <c r="P2376" s="9">
        <v>0.15</v>
      </c>
      <c r="Q2376" s="21">
        <f>SalesDataTable[[#This Row],[Units Sold]]*SalesDataTable[[#This Row],[Unit Price]]*SalesDataTable[[#This Row],[Discount %]]</f>
        <v>42.491999999999997</v>
      </c>
      <c r="R2376" s="8">
        <v>80.349999999999994</v>
      </c>
      <c r="S2376" s="8">
        <f t="shared" si="148"/>
        <v>240.78799999999998</v>
      </c>
      <c r="T2376" s="8">
        <f t="shared" si="149"/>
        <v>160.69999999999999</v>
      </c>
      <c r="U2376" s="8">
        <f t="shared" si="150"/>
        <v>80.087999999999994</v>
      </c>
      <c r="V2376" s="10">
        <f t="shared" si="151"/>
        <v>0.33260793727262156</v>
      </c>
    </row>
    <row r="2377" spans="1:22" ht="15.6" x14ac:dyDescent="0.3">
      <c r="A2377" s="3">
        <v>4633</v>
      </c>
      <c r="B2377" s="4">
        <v>46341</v>
      </c>
      <c r="C2377" s="5">
        <f>YEAR(SalesDataTable[[#This Row],[Order Date]])</f>
        <v>2026</v>
      </c>
      <c r="D2377" s="6" t="str">
        <f>"Q"&amp;ROUNDUP(MONTH(SalesDataTable[[#This Row],[Order Date]])/3,0)</f>
        <v>Q4</v>
      </c>
      <c r="E2377" s="5">
        <f>MONTH(SalesDataTable[[#This Row],[Order Date]])</f>
        <v>11</v>
      </c>
      <c r="F2377" s="6" t="str">
        <f>TEXT(SalesDataTable[[#This Row],[Order Date]],"MMM")</f>
        <v>Nov</v>
      </c>
      <c r="G2377" s="5" t="s">
        <v>31</v>
      </c>
      <c r="H2377" s="5" t="s">
        <v>59</v>
      </c>
      <c r="I2377" s="5" t="s">
        <v>22</v>
      </c>
      <c r="J2377" s="5" t="s">
        <v>23</v>
      </c>
      <c r="K2377" s="5" t="s">
        <v>29</v>
      </c>
      <c r="L2377" s="5" t="s">
        <v>66</v>
      </c>
      <c r="M2377" s="7">
        <v>1</v>
      </c>
      <c r="N2377" s="8">
        <v>71.78</v>
      </c>
      <c r="O2377" s="8">
        <f>SalesDataTable[[#This Row],[Units Sold]]*SalesDataTable[[#This Row],[Unit Price]]</f>
        <v>71.78</v>
      </c>
      <c r="P2377" s="9">
        <v>0.15</v>
      </c>
      <c r="Q2377" s="21">
        <f>SalesDataTable[[#This Row],[Units Sold]]*SalesDataTable[[#This Row],[Unit Price]]*SalesDataTable[[#This Row],[Discount %]]</f>
        <v>10.766999999999999</v>
      </c>
      <c r="R2377" s="8">
        <v>32.869999999999997</v>
      </c>
      <c r="S2377" s="8">
        <f t="shared" si="148"/>
        <v>61.012999999999998</v>
      </c>
      <c r="T2377" s="8">
        <f t="shared" si="149"/>
        <v>32.869999999999997</v>
      </c>
      <c r="U2377" s="8">
        <f t="shared" si="150"/>
        <v>28.143000000000001</v>
      </c>
      <c r="V2377" s="10">
        <f t="shared" si="151"/>
        <v>0.46126235392457349</v>
      </c>
    </row>
    <row r="2378" spans="1:22" ht="15.6" x14ac:dyDescent="0.3">
      <c r="A2378" s="3">
        <v>5195</v>
      </c>
      <c r="B2378" s="4">
        <v>46341</v>
      </c>
      <c r="C2378" s="5">
        <f>YEAR(SalesDataTable[[#This Row],[Order Date]])</f>
        <v>2026</v>
      </c>
      <c r="D2378" s="6" t="str">
        <f>"Q"&amp;ROUNDUP(MONTH(SalesDataTable[[#This Row],[Order Date]])/3,0)</f>
        <v>Q4</v>
      </c>
      <c r="E2378" s="5">
        <f>MONTH(SalesDataTable[[#This Row],[Order Date]])</f>
        <v>11</v>
      </c>
      <c r="F2378" s="6" t="str">
        <f>TEXT(SalesDataTable[[#This Row],[Order Date]],"MMM")</f>
        <v>Nov</v>
      </c>
      <c r="G2378" s="5" t="s">
        <v>31</v>
      </c>
      <c r="H2378" s="5" t="s">
        <v>72</v>
      </c>
      <c r="I2378" s="5" t="s">
        <v>22</v>
      </c>
      <c r="J2378" s="5" t="s">
        <v>36</v>
      </c>
      <c r="K2378" s="5" t="s">
        <v>29</v>
      </c>
      <c r="L2378" s="5" t="s">
        <v>57</v>
      </c>
      <c r="M2378" s="7">
        <v>3</v>
      </c>
      <c r="N2378" s="8">
        <v>153.88999999999999</v>
      </c>
      <c r="O2378" s="8">
        <f>SalesDataTable[[#This Row],[Units Sold]]*SalesDataTable[[#This Row],[Unit Price]]</f>
        <v>461.66999999999996</v>
      </c>
      <c r="P2378" s="9">
        <v>0.1</v>
      </c>
      <c r="Q2378" s="21">
        <f>SalesDataTable[[#This Row],[Units Sold]]*SalesDataTable[[#This Row],[Unit Price]]*SalesDataTable[[#This Row],[Discount %]]</f>
        <v>46.167000000000002</v>
      </c>
      <c r="R2378" s="8">
        <v>80.36</v>
      </c>
      <c r="S2378" s="8">
        <f t="shared" si="148"/>
        <v>415.50299999999999</v>
      </c>
      <c r="T2378" s="8">
        <f t="shared" si="149"/>
        <v>241.07999999999998</v>
      </c>
      <c r="U2378" s="8">
        <f t="shared" si="150"/>
        <v>174.423</v>
      </c>
      <c r="V2378" s="10">
        <f t="shared" si="151"/>
        <v>0.41978758276113531</v>
      </c>
    </row>
    <row r="2379" spans="1:22" ht="15.6" x14ac:dyDescent="0.3">
      <c r="A2379" s="3">
        <v>2778</v>
      </c>
      <c r="B2379" s="4">
        <v>46342</v>
      </c>
      <c r="C2379" s="5">
        <f>YEAR(SalesDataTable[[#This Row],[Order Date]])</f>
        <v>2026</v>
      </c>
      <c r="D2379" s="6" t="str">
        <f>"Q"&amp;ROUNDUP(MONTH(SalesDataTable[[#This Row],[Order Date]])/3,0)</f>
        <v>Q4</v>
      </c>
      <c r="E2379" s="5">
        <f>MONTH(SalesDataTable[[#This Row],[Order Date]])</f>
        <v>11</v>
      </c>
      <c r="F2379" s="6" t="str">
        <f>TEXT(SalesDataTable[[#This Row],[Order Date]],"MMM")</f>
        <v>Nov</v>
      </c>
      <c r="G2379" s="5" t="s">
        <v>40</v>
      </c>
      <c r="H2379" s="5" t="s">
        <v>41</v>
      </c>
      <c r="I2379" s="5" t="s">
        <v>48</v>
      </c>
      <c r="J2379" s="5" t="s">
        <v>23</v>
      </c>
      <c r="K2379" s="5" t="s">
        <v>29</v>
      </c>
      <c r="L2379" s="5" t="s">
        <v>37</v>
      </c>
      <c r="M2379" s="7">
        <v>1</v>
      </c>
      <c r="N2379" s="8">
        <v>145.4</v>
      </c>
      <c r="O2379" s="8">
        <f>SalesDataTable[[#This Row],[Units Sold]]*SalesDataTable[[#This Row],[Unit Price]]</f>
        <v>145.4</v>
      </c>
      <c r="P2379" s="9">
        <v>0.1</v>
      </c>
      <c r="Q2379" s="21">
        <f>SalesDataTable[[#This Row],[Units Sold]]*SalesDataTable[[#This Row],[Unit Price]]*SalesDataTable[[#This Row],[Discount %]]</f>
        <v>14.540000000000001</v>
      </c>
      <c r="R2379" s="8">
        <v>77.66</v>
      </c>
      <c r="S2379" s="8">
        <f t="shared" si="148"/>
        <v>130.86000000000001</v>
      </c>
      <c r="T2379" s="8">
        <f t="shared" si="149"/>
        <v>77.66</v>
      </c>
      <c r="U2379" s="8">
        <f t="shared" si="150"/>
        <v>53.200000000000017</v>
      </c>
      <c r="V2379" s="10">
        <f t="shared" si="151"/>
        <v>0.40654134189209851</v>
      </c>
    </row>
    <row r="2380" spans="1:22" ht="15.6" x14ac:dyDescent="0.3">
      <c r="A2380" s="3">
        <v>341</v>
      </c>
      <c r="B2380" s="4">
        <v>46343</v>
      </c>
      <c r="C2380" s="5">
        <f>YEAR(SalesDataTable[[#This Row],[Order Date]])</f>
        <v>2026</v>
      </c>
      <c r="D2380" s="6" t="str">
        <f>"Q"&amp;ROUNDUP(MONTH(SalesDataTable[[#This Row],[Order Date]])/3,0)</f>
        <v>Q4</v>
      </c>
      <c r="E2380" s="5">
        <f>MONTH(SalesDataTable[[#This Row],[Order Date]])</f>
        <v>11</v>
      </c>
      <c r="F2380" s="6" t="str">
        <f>TEXT(SalesDataTable[[#This Row],[Order Date]],"MMM")</f>
        <v>Nov</v>
      </c>
      <c r="G2380" s="5" t="s">
        <v>40</v>
      </c>
      <c r="H2380" s="5" t="s">
        <v>53</v>
      </c>
      <c r="I2380" s="5" t="s">
        <v>22</v>
      </c>
      <c r="J2380" s="5" t="s">
        <v>23</v>
      </c>
      <c r="K2380" s="5" t="s">
        <v>34</v>
      </c>
      <c r="L2380" s="5" t="s">
        <v>64</v>
      </c>
      <c r="M2380" s="7">
        <v>1</v>
      </c>
      <c r="N2380" s="8">
        <v>132.94999999999999</v>
      </c>
      <c r="O2380" s="8">
        <f>SalesDataTable[[#This Row],[Units Sold]]*SalesDataTable[[#This Row],[Unit Price]]</f>
        <v>132.94999999999999</v>
      </c>
      <c r="P2380" s="9">
        <v>0.05</v>
      </c>
      <c r="Q2380" s="21">
        <f>SalesDataTable[[#This Row],[Units Sold]]*SalesDataTable[[#This Row],[Unit Price]]*SalesDataTable[[#This Row],[Discount %]]</f>
        <v>6.6475</v>
      </c>
      <c r="R2380" s="8">
        <v>65.36</v>
      </c>
      <c r="S2380" s="8">
        <f t="shared" si="148"/>
        <v>126.30249999999998</v>
      </c>
      <c r="T2380" s="8">
        <f t="shared" si="149"/>
        <v>65.36</v>
      </c>
      <c r="U2380" s="8">
        <f t="shared" si="150"/>
        <v>60.942499999999981</v>
      </c>
      <c r="V2380" s="10">
        <f t="shared" si="151"/>
        <v>0.48251222264009019</v>
      </c>
    </row>
    <row r="2381" spans="1:22" ht="15.6" x14ac:dyDescent="0.3">
      <c r="A2381" s="3">
        <v>374</v>
      </c>
      <c r="B2381" s="4">
        <v>46343</v>
      </c>
      <c r="C2381" s="5">
        <f>YEAR(SalesDataTable[[#This Row],[Order Date]])</f>
        <v>2026</v>
      </c>
      <c r="D2381" s="6" t="str">
        <f>"Q"&amp;ROUNDUP(MONTH(SalesDataTable[[#This Row],[Order Date]])/3,0)</f>
        <v>Q4</v>
      </c>
      <c r="E2381" s="5">
        <f>MONTH(SalesDataTable[[#This Row],[Order Date]])</f>
        <v>11</v>
      </c>
      <c r="F2381" s="6" t="str">
        <f>TEXT(SalesDataTable[[#This Row],[Order Date]],"MMM")</f>
        <v>Nov</v>
      </c>
      <c r="G2381" s="5" t="s">
        <v>40</v>
      </c>
      <c r="H2381" s="5" t="s">
        <v>51</v>
      </c>
      <c r="I2381" s="5" t="s">
        <v>39</v>
      </c>
      <c r="J2381" s="5" t="s">
        <v>23</v>
      </c>
      <c r="K2381" s="5" t="s">
        <v>54</v>
      </c>
      <c r="L2381" s="5" t="s">
        <v>65</v>
      </c>
      <c r="M2381" s="7">
        <v>1</v>
      </c>
      <c r="N2381" s="8">
        <v>51.34</v>
      </c>
      <c r="O2381" s="8">
        <f>SalesDataTable[[#This Row],[Units Sold]]*SalesDataTable[[#This Row],[Unit Price]]</f>
        <v>51.34</v>
      </c>
      <c r="P2381" s="9">
        <v>0.15</v>
      </c>
      <c r="Q2381" s="21">
        <f>SalesDataTable[[#This Row],[Units Sold]]*SalesDataTable[[#This Row],[Unit Price]]*SalesDataTable[[#This Row],[Discount %]]</f>
        <v>7.7010000000000005</v>
      </c>
      <c r="R2381" s="8">
        <v>21.37</v>
      </c>
      <c r="S2381" s="8">
        <f t="shared" si="148"/>
        <v>43.639000000000003</v>
      </c>
      <c r="T2381" s="8">
        <f t="shared" si="149"/>
        <v>21.37</v>
      </c>
      <c r="U2381" s="8">
        <f t="shared" si="150"/>
        <v>22.269000000000002</v>
      </c>
      <c r="V2381" s="10">
        <f t="shared" si="151"/>
        <v>0.5103004193496643</v>
      </c>
    </row>
    <row r="2382" spans="1:22" ht="15.6" x14ac:dyDescent="0.3">
      <c r="A2382" s="3">
        <v>598</v>
      </c>
      <c r="B2382" s="4">
        <v>46343</v>
      </c>
      <c r="C2382" s="5">
        <f>YEAR(SalesDataTable[[#This Row],[Order Date]])</f>
        <v>2026</v>
      </c>
      <c r="D2382" s="6" t="str">
        <f>"Q"&amp;ROUNDUP(MONTH(SalesDataTable[[#This Row],[Order Date]])/3,0)</f>
        <v>Q4</v>
      </c>
      <c r="E2382" s="5">
        <f>MONTH(SalesDataTable[[#This Row],[Order Date]])</f>
        <v>11</v>
      </c>
      <c r="F2382" s="6" t="str">
        <f>TEXT(SalesDataTable[[#This Row],[Order Date]],"MMM")</f>
        <v>Nov</v>
      </c>
      <c r="G2382" s="5" t="s">
        <v>20</v>
      </c>
      <c r="H2382" s="5" t="s">
        <v>21</v>
      </c>
      <c r="I2382" s="5" t="s">
        <v>22</v>
      </c>
      <c r="J2382" s="5" t="s">
        <v>33</v>
      </c>
      <c r="K2382" s="5" t="s">
        <v>24</v>
      </c>
      <c r="L2382" s="5" t="s">
        <v>42</v>
      </c>
      <c r="M2382" s="7">
        <v>1</v>
      </c>
      <c r="N2382" s="8">
        <v>49.98</v>
      </c>
      <c r="O2382" s="8">
        <f>SalesDataTable[[#This Row],[Units Sold]]*SalesDataTable[[#This Row],[Unit Price]]</f>
        <v>49.98</v>
      </c>
      <c r="P2382" s="9">
        <v>0.1</v>
      </c>
      <c r="Q2382" s="21">
        <f>SalesDataTable[[#This Row],[Units Sold]]*SalesDataTable[[#This Row],[Unit Price]]*SalesDataTable[[#This Row],[Discount %]]</f>
        <v>4.9980000000000002</v>
      </c>
      <c r="R2382" s="8">
        <v>22.25</v>
      </c>
      <c r="S2382" s="8">
        <f t="shared" si="148"/>
        <v>44.981999999999999</v>
      </c>
      <c r="T2382" s="8">
        <f t="shared" si="149"/>
        <v>22.25</v>
      </c>
      <c r="U2382" s="8">
        <f t="shared" si="150"/>
        <v>22.731999999999999</v>
      </c>
      <c r="V2382" s="10">
        <f t="shared" si="151"/>
        <v>0.50535769863500957</v>
      </c>
    </row>
    <row r="2383" spans="1:22" ht="15.6" x14ac:dyDescent="0.3">
      <c r="A2383" s="3">
        <v>690</v>
      </c>
      <c r="B2383" s="4">
        <v>46343</v>
      </c>
      <c r="C2383" s="5">
        <f>YEAR(SalesDataTable[[#This Row],[Order Date]])</f>
        <v>2026</v>
      </c>
      <c r="D2383" s="6" t="str">
        <f>"Q"&amp;ROUNDUP(MONTH(SalesDataTable[[#This Row],[Order Date]])/3,0)</f>
        <v>Q4</v>
      </c>
      <c r="E2383" s="5">
        <f>MONTH(SalesDataTable[[#This Row],[Order Date]])</f>
        <v>11</v>
      </c>
      <c r="F2383" s="6" t="str">
        <f>TEXT(SalesDataTable[[#This Row],[Order Date]],"MMM")</f>
        <v>Nov</v>
      </c>
      <c r="G2383" s="5" t="s">
        <v>40</v>
      </c>
      <c r="H2383" s="5" t="s">
        <v>53</v>
      </c>
      <c r="I2383" s="5" t="s">
        <v>22</v>
      </c>
      <c r="J2383" s="5" t="s">
        <v>23</v>
      </c>
      <c r="K2383" s="5" t="s">
        <v>34</v>
      </c>
      <c r="L2383" s="5" t="s">
        <v>68</v>
      </c>
      <c r="M2383" s="7">
        <v>2</v>
      </c>
      <c r="N2383" s="8">
        <v>168.08</v>
      </c>
      <c r="O2383" s="8">
        <f>SalesDataTable[[#This Row],[Units Sold]]*SalesDataTable[[#This Row],[Unit Price]]</f>
        <v>336.16</v>
      </c>
      <c r="P2383" s="9">
        <v>0.1</v>
      </c>
      <c r="Q2383" s="21">
        <f>SalesDataTable[[#This Row],[Units Sold]]*SalesDataTable[[#This Row],[Unit Price]]*SalesDataTable[[#This Row],[Discount %]]</f>
        <v>33.616000000000007</v>
      </c>
      <c r="R2383" s="8">
        <v>87.63</v>
      </c>
      <c r="S2383" s="8">
        <f t="shared" si="148"/>
        <v>302.54400000000004</v>
      </c>
      <c r="T2383" s="8">
        <f t="shared" si="149"/>
        <v>175.26</v>
      </c>
      <c r="U2383" s="8">
        <f t="shared" si="150"/>
        <v>127.28400000000005</v>
      </c>
      <c r="V2383" s="10">
        <f t="shared" si="151"/>
        <v>0.42071235919403471</v>
      </c>
    </row>
    <row r="2384" spans="1:22" ht="15.6" x14ac:dyDescent="0.3">
      <c r="A2384" s="3">
        <v>1296</v>
      </c>
      <c r="B2384" s="4">
        <v>46343</v>
      </c>
      <c r="C2384" s="5">
        <f>YEAR(SalesDataTable[[#This Row],[Order Date]])</f>
        <v>2026</v>
      </c>
      <c r="D2384" s="6" t="str">
        <f>"Q"&amp;ROUNDUP(MONTH(SalesDataTable[[#This Row],[Order Date]])/3,0)</f>
        <v>Q4</v>
      </c>
      <c r="E2384" s="5">
        <f>MONTH(SalesDataTable[[#This Row],[Order Date]])</f>
        <v>11</v>
      </c>
      <c r="F2384" s="6" t="str">
        <f>TEXT(SalesDataTable[[#This Row],[Order Date]],"MMM")</f>
        <v>Nov</v>
      </c>
      <c r="G2384" s="5" t="s">
        <v>40</v>
      </c>
      <c r="H2384" s="5" t="s">
        <v>67</v>
      </c>
      <c r="I2384" s="5" t="s">
        <v>22</v>
      </c>
      <c r="J2384" s="5" t="s">
        <v>33</v>
      </c>
      <c r="K2384" s="5" t="s">
        <v>43</v>
      </c>
      <c r="L2384" s="5" t="s">
        <v>49</v>
      </c>
      <c r="M2384" s="7">
        <v>1</v>
      </c>
      <c r="N2384" s="8">
        <v>191.85</v>
      </c>
      <c r="O2384" s="8">
        <f>SalesDataTable[[#This Row],[Units Sold]]*SalesDataTable[[#This Row],[Unit Price]]</f>
        <v>191.85</v>
      </c>
      <c r="P2384" s="9">
        <v>0.15</v>
      </c>
      <c r="Q2384" s="21">
        <f>SalesDataTable[[#This Row],[Units Sold]]*SalesDataTable[[#This Row],[Unit Price]]*SalesDataTable[[#This Row],[Discount %]]</f>
        <v>28.777499999999996</v>
      </c>
      <c r="R2384" s="8">
        <v>104.41</v>
      </c>
      <c r="S2384" s="8">
        <f t="shared" si="148"/>
        <v>163.07249999999999</v>
      </c>
      <c r="T2384" s="8">
        <f t="shared" si="149"/>
        <v>104.41</v>
      </c>
      <c r="U2384" s="8">
        <f t="shared" si="150"/>
        <v>58.662499999999994</v>
      </c>
      <c r="V2384" s="10">
        <f t="shared" si="151"/>
        <v>0.35973263425776875</v>
      </c>
    </row>
    <row r="2385" spans="1:22" ht="15.6" x14ac:dyDescent="0.3">
      <c r="A2385" s="3">
        <v>1585</v>
      </c>
      <c r="B2385" s="4">
        <v>46343</v>
      </c>
      <c r="C2385" s="5">
        <f>YEAR(SalesDataTable[[#This Row],[Order Date]])</f>
        <v>2026</v>
      </c>
      <c r="D2385" s="6" t="str">
        <f>"Q"&amp;ROUNDUP(MONTH(SalesDataTable[[#This Row],[Order Date]])/3,0)</f>
        <v>Q4</v>
      </c>
      <c r="E2385" s="5">
        <f>MONTH(SalesDataTable[[#This Row],[Order Date]])</f>
        <v>11</v>
      </c>
      <c r="F2385" s="6" t="str">
        <f>TEXT(SalesDataTable[[#This Row],[Order Date]],"MMM")</f>
        <v>Nov</v>
      </c>
      <c r="G2385" s="5" t="s">
        <v>26</v>
      </c>
      <c r="H2385" s="5" t="s">
        <v>69</v>
      </c>
      <c r="I2385" s="5" t="s">
        <v>39</v>
      </c>
      <c r="J2385" s="5" t="s">
        <v>23</v>
      </c>
      <c r="K2385" s="5" t="s">
        <v>29</v>
      </c>
      <c r="L2385" s="5" t="s">
        <v>30</v>
      </c>
      <c r="M2385" s="7">
        <v>4</v>
      </c>
      <c r="N2385" s="8">
        <v>93.99</v>
      </c>
      <c r="O2385" s="8">
        <f>SalesDataTable[[#This Row],[Units Sold]]*SalesDataTable[[#This Row],[Unit Price]]</f>
        <v>375.96</v>
      </c>
      <c r="P2385" s="9">
        <v>0.1</v>
      </c>
      <c r="Q2385" s="21">
        <f>SalesDataTable[[#This Row],[Units Sold]]*SalesDataTable[[#This Row],[Unit Price]]*SalesDataTable[[#This Row],[Discount %]]</f>
        <v>37.595999999999997</v>
      </c>
      <c r="R2385" s="8">
        <v>44.07</v>
      </c>
      <c r="S2385" s="8">
        <f t="shared" si="148"/>
        <v>338.36399999999998</v>
      </c>
      <c r="T2385" s="8">
        <f t="shared" si="149"/>
        <v>176.28</v>
      </c>
      <c r="U2385" s="8">
        <f t="shared" si="150"/>
        <v>162.08399999999997</v>
      </c>
      <c r="V2385" s="10">
        <f t="shared" si="151"/>
        <v>0.47902259105578604</v>
      </c>
    </row>
    <row r="2386" spans="1:22" ht="15.6" x14ac:dyDescent="0.3">
      <c r="A2386" s="3">
        <v>2194</v>
      </c>
      <c r="B2386" s="4">
        <v>46343</v>
      </c>
      <c r="C2386" s="5">
        <f>YEAR(SalesDataTable[[#This Row],[Order Date]])</f>
        <v>2026</v>
      </c>
      <c r="D2386" s="6" t="str">
        <f>"Q"&amp;ROUNDUP(MONTH(SalesDataTable[[#This Row],[Order Date]])/3,0)</f>
        <v>Q4</v>
      </c>
      <c r="E2386" s="5">
        <f>MONTH(SalesDataTable[[#This Row],[Order Date]])</f>
        <v>11</v>
      </c>
      <c r="F2386" s="6" t="str">
        <f>TEXT(SalesDataTable[[#This Row],[Order Date]],"MMM")</f>
        <v>Nov</v>
      </c>
      <c r="G2386" s="5" t="s">
        <v>40</v>
      </c>
      <c r="H2386" s="5" t="s">
        <v>67</v>
      </c>
      <c r="I2386" s="5" t="s">
        <v>22</v>
      </c>
      <c r="J2386" s="5" t="s">
        <v>23</v>
      </c>
      <c r="K2386" s="5" t="s">
        <v>34</v>
      </c>
      <c r="L2386" s="5" t="s">
        <v>35</v>
      </c>
      <c r="M2386" s="7">
        <v>4</v>
      </c>
      <c r="N2386" s="8">
        <v>36.57</v>
      </c>
      <c r="O2386" s="8">
        <f>SalesDataTable[[#This Row],[Units Sold]]*SalesDataTable[[#This Row],[Unit Price]]</f>
        <v>146.28</v>
      </c>
      <c r="P2386" s="9">
        <v>0.05</v>
      </c>
      <c r="Q2386" s="21">
        <f>SalesDataTable[[#This Row],[Units Sold]]*SalesDataTable[[#This Row],[Unit Price]]*SalesDataTable[[#This Row],[Discount %]]</f>
        <v>7.3140000000000001</v>
      </c>
      <c r="R2386" s="8">
        <v>13.35</v>
      </c>
      <c r="S2386" s="8">
        <f t="shared" si="148"/>
        <v>138.96600000000001</v>
      </c>
      <c r="T2386" s="8">
        <f t="shared" si="149"/>
        <v>53.4</v>
      </c>
      <c r="U2386" s="8">
        <f t="shared" si="150"/>
        <v>85.566000000000003</v>
      </c>
      <c r="V2386" s="10">
        <f t="shared" si="151"/>
        <v>0.61573334484694098</v>
      </c>
    </row>
    <row r="2387" spans="1:22" ht="15.6" x14ac:dyDescent="0.3">
      <c r="A2387" s="3">
        <v>2221</v>
      </c>
      <c r="B2387" s="4">
        <v>46343</v>
      </c>
      <c r="C2387" s="5">
        <f>YEAR(SalesDataTable[[#This Row],[Order Date]])</f>
        <v>2026</v>
      </c>
      <c r="D2387" s="6" t="str">
        <f>"Q"&amp;ROUNDUP(MONTH(SalesDataTable[[#This Row],[Order Date]])/3,0)</f>
        <v>Q4</v>
      </c>
      <c r="E2387" s="5">
        <f>MONTH(SalesDataTable[[#This Row],[Order Date]])</f>
        <v>11</v>
      </c>
      <c r="F2387" s="6" t="str">
        <f>TEXT(SalesDataTable[[#This Row],[Order Date]],"MMM")</f>
        <v>Nov</v>
      </c>
      <c r="G2387" s="5" t="s">
        <v>26</v>
      </c>
      <c r="H2387" s="5" t="s">
        <v>63</v>
      </c>
      <c r="I2387" s="5" t="s">
        <v>48</v>
      </c>
      <c r="J2387" s="5" t="s">
        <v>23</v>
      </c>
      <c r="K2387" s="5" t="s">
        <v>24</v>
      </c>
      <c r="L2387" s="5" t="s">
        <v>46</v>
      </c>
      <c r="M2387" s="7">
        <v>1</v>
      </c>
      <c r="N2387" s="8">
        <v>39.81</v>
      </c>
      <c r="O2387" s="8">
        <f>SalesDataTable[[#This Row],[Units Sold]]*SalesDataTable[[#This Row],[Unit Price]]</f>
        <v>39.81</v>
      </c>
      <c r="P2387" s="9">
        <v>0.05</v>
      </c>
      <c r="Q2387" s="21">
        <f>SalesDataTable[[#This Row],[Units Sold]]*SalesDataTable[[#This Row],[Unit Price]]*SalesDataTable[[#This Row],[Discount %]]</f>
        <v>1.9905000000000002</v>
      </c>
      <c r="R2387" s="8">
        <v>16.25</v>
      </c>
      <c r="S2387" s="8">
        <f t="shared" si="148"/>
        <v>37.819499999999998</v>
      </c>
      <c r="T2387" s="8">
        <f t="shared" si="149"/>
        <v>16.25</v>
      </c>
      <c r="U2387" s="8">
        <f t="shared" si="150"/>
        <v>21.569499999999998</v>
      </c>
      <c r="V2387" s="10">
        <f t="shared" si="151"/>
        <v>0.57032747656632155</v>
      </c>
    </row>
    <row r="2388" spans="1:22" ht="15.6" x14ac:dyDescent="0.3">
      <c r="A2388" s="3">
        <v>3836</v>
      </c>
      <c r="B2388" s="4">
        <v>46343</v>
      </c>
      <c r="C2388" s="5">
        <f>YEAR(SalesDataTable[[#This Row],[Order Date]])</f>
        <v>2026</v>
      </c>
      <c r="D2388" s="6" t="str">
        <f>"Q"&amp;ROUNDUP(MONTH(SalesDataTable[[#This Row],[Order Date]])/3,0)</f>
        <v>Q4</v>
      </c>
      <c r="E2388" s="5">
        <f>MONTH(SalesDataTable[[#This Row],[Order Date]])</f>
        <v>11</v>
      </c>
      <c r="F2388" s="6" t="str">
        <f>TEXT(SalesDataTable[[#This Row],[Order Date]],"MMM")</f>
        <v>Nov</v>
      </c>
      <c r="G2388" s="5" t="s">
        <v>40</v>
      </c>
      <c r="H2388" s="5" t="s">
        <v>41</v>
      </c>
      <c r="I2388" s="5" t="s">
        <v>39</v>
      </c>
      <c r="J2388" s="5" t="s">
        <v>23</v>
      </c>
      <c r="K2388" s="5" t="s">
        <v>29</v>
      </c>
      <c r="L2388" s="5" t="s">
        <v>30</v>
      </c>
      <c r="M2388" s="7">
        <v>1</v>
      </c>
      <c r="N2388" s="8">
        <v>91.43</v>
      </c>
      <c r="O2388" s="8">
        <f>SalesDataTable[[#This Row],[Units Sold]]*SalesDataTable[[#This Row],[Unit Price]]</f>
        <v>91.43</v>
      </c>
      <c r="P2388" s="9">
        <v>0.1</v>
      </c>
      <c r="Q2388" s="21">
        <f>SalesDataTable[[#This Row],[Units Sold]]*SalesDataTable[[#This Row],[Unit Price]]*SalesDataTable[[#This Row],[Discount %]]</f>
        <v>9.1430000000000007</v>
      </c>
      <c r="R2388" s="8">
        <v>45.06</v>
      </c>
      <c r="S2388" s="8">
        <f t="shared" si="148"/>
        <v>82.287000000000006</v>
      </c>
      <c r="T2388" s="8">
        <f t="shared" si="149"/>
        <v>45.06</v>
      </c>
      <c r="U2388" s="8">
        <f t="shared" si="150"/>
        <v>37.227000000000004</v>
      </c>
      <c r="V2388" s="10">
        <f t="shared" si="151"/>
        <v>0.45240438951474715</v>
      </c>
    </row>
    <row r="2389" spans="1:22" ht="15.6" x14ac:dyDescent="0.3">
      <c r="A2389" s="3">
        <v>4437</v>
      </c>
      <c r="B2389" s="4">
        <v>46343</v>
      </c>
      <c r="C2389" s="5">
        <f>YEAR(SalesDataTable[[#This Row],[Order Date]])</f>
        <v>2026</v>
      </c>
      <c r="D2389" s="6" t="str">
        <f>"Q"&amp;ROUNDUP(MONTH(SalesDataTable[[#This Row],[Order Date]])/3,0)</f>
        <v>Q4</v>
      </c>
      <c r="E2389" s="5">
        <f>MONTH(SalesDataTable[[#This Row],[Order Date]])</f>
        <v>11</v>
      </c>
      <c r="F2389" s="6" t="str">
        <f>TEXT(SalesDataTable[[#This Row],[Order Date]],"MMM")</f>
        <v>Nov</v>
      </c>
      <c r="G2389" s="5" t="s">
        <v>31</v>
      </c>
      <c r="H2389" s="5" t="s">
        <v>32</v>
      </c>
      <c r="I2389" s="5" t="s">
        <v>22</v>
      </c>
      <c r="J2389" s="5" t="s">
        <v>23</v>
      </c>
      <c r="K2389" s="5" t="s">
        <v>54</v>
      </c>
      <c r="L2389" s="5" t="s">
        <v>58</v>
      </c>
      <c r="M2389" s="7">
        <v>1</v>
      </c>
      <c r="N2389" s="8">
        <v>122.64</v>
      </c>
      <c r="O2389" s="8">
        <f>SalesDataTable[[#This Row],[Units Sold]]*SalesDataTable[[#This Row],[Unit Price]]</f>
        <v>122.64</v>
      </c>
      <c r="P2389" s="9">
        <v>0</v>
      </c>
      <c r="Q2389" s="21">
        <f>SalesDataTable[[#This Row],[Units Sold]]*SalesDataTable[[#This Row],[Unit Price]]*SalesDataTable[[#This Row],[Discount %]]</f>
        <v>0</v>
      </c>
      <c r="R2389" s="8">
        <v>68.58</v>
      </c>
      <c r="S2389" s="8">
        <f t="shared" si="148"/>
        <v>122.64</v>
      </c>
      <c r="T2389" s="8">
        <f t="shared" si="149"/>
        <v>68.58</v>
      </c>
      <c r="U2389" s="8">
        <f t="shared" si="150"/>
        <v>54.06</v>
      </c>
      <c r="V2389" s="10">
        <f t="shared" si="151"/>
        <v>0.44080234833659493</v>
      </c>
    </row>
    <row r="2390" spans="1:22" ht="15.6" x14ac:dyDescent="0.3">
      <c r="A2390" s="3">
        <v>4735</v>
      </c>
      <c r="B2390" s="4">
        <v>46343</v>
      </c>
      <c r="C2390" s="5">
        <f>YEAR(SalesDataTable[[#This Row],[Order Date]])</f>
        <v>2026</v>
      </c>
      <c r="D2390" s="6" t="str">
        <f>"Q"&amp;ROUNDUP(MONTH(SalesDataTable[[#This Row],[Order Date]])/3,0)</f>
        <v>Q4</v>
      </c>
      <c r="E2390" s="5">
        <f>MONTH(SalesDataTable[[#This Row],[Order Date]])</f>
        <v>11</v>
      </c>
      <c r="F2390" s="6" t="str">
        <f>TEXT(SalesDataTable[[#This Row],[Order Date]],"MMM")</f>
        <v>Nov</v>
      </c>
      <c r="G2390" s="5" t="s">
        <v>26</v>
      </c>
      <c r="H2390" s="5" t="s">
        <v>63</v>
      </c>
      <c r="I2390" s="5" t="s">
        <v>22</v>
      </c>
      <c r="J2390" s="5" t="s">
        <v>36</v>
      </c>
      <c r="K2390" s="5" t="s">
        <v>24</v>
      </c>
      <c r="L2390" s="5" t="s">
        <v>25</v>
      </c>
      <c r="M2390" s="7">
        <v>1</v>
      </c>
      <c r="N2390" s="8">
        <v>80.959999999999994</v>
      </c>
      <c r="O2390" s="8">
        <f>SalesDataTable[[#This Row],[Units Sold]]*SalesDataTable[[#This Row],[Unit Price]]</f>
        <v>80.959999999999994</v>
      </c>
      <c r="P2390" s="9">
        <v>0.1</v>
      </c>
      <c r="Q2390" s="21">
        <f>SalesDataTable[[#This Row],[Units Sold]]*SalesDataTable[[#This Row],[Unit Price]]*SalesDataTable[[#This Row],[Discount %]]</f>
        <v>8.0960000000000001</v>
      </c>
      <c r="R2390" s="8">
        <v>43.86</v>
      </c>
      <c r="S2390" s="8">
        <f t="shared" si="148"/>
        <v>72.86399999999999</v>
      </c>
      <c r="T2390" s="8">
        <f t="shared" si="149"/>
        <v>43.86</v>
      </c>
      <c r="U2390" s="8">
        <f t="shared" si="150"/>
        <v>29.003999999999991</v>
      </c>
      <c r="V2390" s="10">
        <f t="shared" si="151"/>
        <v>0.39805665349143604</v>
      </c>
    </row>
    <row r="2391" spans="1:22" ht="15.6" x14ac:dyDescent="0.3">
      <c r="A2391" s="3">
        <v>554</v>
      </c>
      <c r="B2391" s="4">
        <v>46344</v>
      </c>
      <c r="C2391" s="5">
        <f>YEAR(SalesDataTable[[#This Row],[Order Date]])</f>
        <v>2026</v>
      </c>
      <c r="D2391" s="6" t="str">
        <f>"Q"&amp;ROUNDUP(MONTH(SalesDataTable[[#This Row],[Order Date]])/3,0)</f>
        <v>Q4</v>
      </c>
      <c r="E2391" s="5">
        <f>MONTH(SalesDataTable[[#This Row],[Order Date]])</f>
        <v>11</v>
      </c>
      <c r="F2391" s="6" t="str">
        <f>TEXT(SalesDataTable[[#This Row],[Order Date]],"MMM")</f>
        <v>Nov</v>
      </c>
      <c r="G2391" s="5" t="s">
        <v>31</v>
      </c>
      <c r="H2391" s="5" t="s">
        <v>45</v>
      </c>
      <c r="I2391" s="5" t="s">
        <v>48</v>
      </c>
      <c r="J2391" s="5" t="s">
        <v>36</v>
      </c>
      <c r="K2391" s="5" t="s">
        <v>54</v>
      </c>
      <c r="L2391" s="5" t="s">
        <v>62</v>
      </c>
      <c r="M2391" s="7">
        <v>1</v>
      </c>
      <c r="N2391" s="8">
        <v>36.380000000000003</v>
      </c>
      <c r="O2391" s="8">
        <f>SalesDataTable[[#This Row],[Units Sold]]*SalesDataTable[[#This Row],[Unit Price]]</f>
        <v>36.380000000000003</v>
      </c>
      <c r="P2391" s="9">
        <v>0.05</v>
      </c>
      <c r="Q2391" s="21">
        <f>SalesDataTable[[#This Row],[Units Sold]]*SalesDataTable[[#This Row],[Unit Price]]*SalesDataTable[[#This Row],[Discount %]]</f>
        <v>1.8190000000000002</v>
      </c>
      <c r="R2391" s="8">
        <v>14.06</v>
      </c>
      <c r="S2391" s="8">
        <f t="shared" si="148"/>
        <v>34.561</v>
      </c>
      <c r="T2391" s="8">
        <f t="shared" si="149"/>
        <v>14.06</v>
      </c>
      <c r="U2391" s="8">
        <f t="shared" si="150"/>
        <v>20.500999999999998</v>
      </c>
      <c r="V2391" s="10">
        <f t="shared" si="151"/>
        <v>0.59318306761957118</v>
      </c>
    </row>
    <row r="2392" spans="1:22" ht="15.6" x14ac:dyDescent="0.3">
      <c r="A2392" s="3">
        <v>1205</v>
      </c>
      <c r="B2392" s="4">
        <v>46344</v>
      </c>
      <c r="C2392" s="5">
        <f>YEAR(SalesDataTable[[#This Row],[Order Date]])</f>
        <v>2026</v>
      </c>
      <c r="D2392" s="6" t="str">
        <f>"Q"&amp;ROUNDUP(MONTH(SalesDataTable[[#This Row],[Order Date]])/3,0)</f>
        <v>Q4</v>
      </c>
      <c r="E2392" s="5">
        <f>MONTH(SalesDataTable[[#This Row],[Order Date]])</f>
        <v>11</v>
      </c>
      <c r="F2392" s="6" t="str">
        <f>TEXT(SalesDataTable[[#This Row],[Order Date]],"MMM")</f>
        <v>Nov</v>
      </c>
      <c r="G2392" s="5" t="s">
        <v>40</v>
      </c>
      <c r="H2392" s="5" t="s">
        <v>67</v>
      </c>
      <c r="I2392" s="5" t="s">
        <v>22</v>
      </c>
      <c r="J2392" s="5" t="s">
        <v>23</v>
      </c>
      <c r="K2392" s="5" t="s">
        <v>24</v>
      </c>
      <c r="L2392" s="5" t="s">
        <v>50</v>
      </c>
      <c r="M2392" s="7">
        <v>2</v>
      </c>
      <c r="N2392" s="8">
        <v>100.72</v>
      </c>
      <c r="O2392" s="8">
        <f>SalesDataTable[[#This Row],[Units Sold]]*SalesDataTable[[#This Row],[Unit Price]]</f>
        <v>201.44</v>
      </c>
      <c r="P2392" s="9">
        <v>0.1</v>
      </c>
      <c r="Q2392" s="21">
        <f>SalesDataTable[[#This Row],[Units Sold]]*SalesDataTable[[#This Row],[Unit Price]]*SalesDataTable[[#This Row],[Discount %]]</f>
        <v>20.144000000000002</v>
      </c>
      <c r="R2392" s="8">
        <v>51.68</v>
      </c>
      <c r="S2392" s="8">
        <f t="shared" si="148"/>
        <v>181.29599999999999</v>
      </c>
      <c r="T2392" s="8">
        <f t="shared" si="149"/>
        <v>103.36</v>
      </c>
      <c r="U2392" s="8">
        <f t="shared" si="150"/>
        <v>77.935999999999993</v>
      </c>
      <c r="V2392" s="10">
        <f t="shared" si="151"/>
        <v>0.42988262289294854</v>
      </c>
    </row>
    <row r="2393" spans="1:22" ht="15.6" x14ac:dyDescent="0.3">
      <c r="A2393" s="3">
        <v>1979</v>
      </c>
      <c r="B2393" s="4">
        <v>46344</v>
      </c>
      <c r="C2393" s="5">
        <f>YEAR(SalesDataTable[[#This Row],[Order Date]])</f>
        <v>2026</v>
      </c>
      <c r="D2393" s="6" t="str">
        <f>"Q"&amp;ROUNDUP(MONTH(SalesDataTable[[#This Row],[Order Date]])/3,0)</f>
        <v>Q4</v>
      </c>
      <c r="E2393" s="5">
        <f>MONTH(SalesDataTable[[#This Row],[Order Date]])</f>
        <v>11</v>
      </c>
      <c r="F2393" s="6" t="str">
        <f>TEXT(SalesDataTable[[#This Row],[Order Date]],"MMM")</f>
        <v>Nov</v>
      </c>
      <c r="G2393" s="5" t="s">
        <v>26</v>
      </c>
      <c r="H2393" s="5" t="s">
        <v>61</v>
      </c>
      <c r="I2393" s="5" t="s">
        <v>39</v>
      </c>
      <c r="J2393" s="5" t="s">
        <v>23</v>
      </c>
      <c r="K2393" s="5" t="s">
        <v>43</v>
      </c>
      <c r="L2393" s="5" t="s">
        <v>71</v>
      </c>
      <c r="M2393" s="7">
        <v>3</v>
      </c>
      <c r="N2393" s="8">
        <v>120.29</v>
      </c>
      <c r="O2393" s="8">
        <f>SalesDataTable[[#This Row],[Units Sold]]*SalesDataTable[[#This Row],[Unit Price]]</f>
        <v>360.87</v>
      </c>
      <c r="P2393" s="9">
        <v>0</v>
      </c>
      <c r="Q2393" s="21">
        <f>SalesDataTable[[#This Row],[Units Sold]]*SalesDataTable[[#This Row],[Unit Price]]*SalesDataTable[[#This Row],[Discount %]]</f>
        <v>0</v>
      </c>
      <c r="R2393" s="8">
        <v>62.04</v>
      </c>
      <c r="S2393" s="8">
        <f t="shared" si="148"/>
        <v>360.87</v>
      </c>
      <c r="T2393" s="8">
        <f t="shared" si="149"/>
        <v>186.12</v>
      </c>
      <c r="U2393" s="8">
        <f t="shared" si="150"/>
        <v>174.75</v>
      </c>
      <c r="V2393" s="10">
        <f t="shared" si="151"/>
        <v>0.48424640452240419</v>
      </c>
    </row>
    <row r="2394" spans="1:22" ht="15.6" x14ac:dyDescent="0.3">
      <c r="A2394" s="3">
        <v>2151</v>
      </c>
      <c r="B2394" s="4">
        <v>46344</v>
      </c>
      <c r="C2394" s="5">
        <f>YEAR(SalesDataTable[[#This Row],[Order Date]])</f>
        <v>2026</v>
      </c>
      <c r="D2394" s="6" t="str">
        <f>"Q"&amp;ROUNDUP(MONTH(SalesDataTable[[#This Row],[Order Date]])/3,0)</f>
        <v>Q4</v>
      </c>
      <c r="E2394" s="5">
        <f>MONTH(SalesDataTable[[#This Row],[Order Date]])</f>
        <v>11</v>
      </c>
      <c r="F2394" s="6" t="str">
        <f>TEXT(SalesDataTable[[#This Row],[Order Date]],"MMM")</f>
        <v>Nov</v>
      </c>
      <c r="G2394" s="5" t="s">
        <v>26</v>
      </c>
      <c r="H2394" s="5" t="s">
        <v>27</v>
      </c>
      <c r="I2394" s="5" t="s">
        <v>22</v>
      </c>
      <c r="J2394" s="5" t="s">
        <v>33</v>
      </c>
      <c r="K2394" s="5" t="s">
        <v>43</v>
      </c>
      <c r="L2394" s="5" t="s">
        <v>71</v>
      </c>
      <c r="M2394" s="7">
        <v>2</v>
      </c>
      <c r="N2394" s="8">
        <v>124.18</v>
      </c>
      <c r="O2394" s="8">
        <f>SalesDataTable[[#This Row],[Units Sold]]*SalesDataTable[[#This Row],[Unit Price]]</f>
        <v>248.36</v>
      </c>
      <c r="P2394" s="9">
        <v>0.15</v>
      </c>
      <c r="Q2394" s="21">
        <f>SalesDataTable[[#This Row],[Units Sold]]*SalesDataTable[[#This Row],[Unit Price]]*SalesDataTable[[#This Row],[Discount %]]</f>
        <v>37.253999999999998</v>
      </c>
      <c r="R2394" s="8">
        <v>60.72</v>
      </c>
      <c r="S2394" s="8">
        <f t="shared" si="148"/>
        <v>211.10599999999999</v>
      </c>
      <c r="T2394" s="8">
        <f t="shared" si="149"/>
        <v>121.44</v>
      </c>
      <c r="U2394" s="8">
        <f t="shared" si="150"/>
        <v>89.665999999999997</v>
      </c>
      <c r="V2394" s="10">
        <f t="shared" si="151"/>
        <v>0.42474396748552862</v>
      </c>
    </row>
    <row r="2395" spans="1:22" ht="15.6" x14ac:dyDescent="0.3">
      <c r="A2395" s="3">
        <v>2730</v>
      </c>
      <c r="B2395" s="4">
        <v>46344</v>
      </c>
      <c r="C2395" s="5">
        <f>YEAR(SalesDataTable[[#This Row],[Order Date]])</f>
        <v>2026</v>
      </c>
      <c r="D2395" s="6" t="str">
        <f>"Q"&amp;ROUNDUP(MONTH(SalesDataTable[[#This Row],[Order Date]])/3,0)</f>
        <v>Q4</v>
      </c>
      <c r="E2395" s="5">
        <f>MONTH(SalesDataTable[[#This Row],[Order Date]])</f>
        <v>11</v>
      </c>
      <c r="F2395" s="6" t="str">
        <f>TEXT(SalesDataTable[[#This Row],[Order Date]],"MMM")</f>
        <v>Nov</v>
      </c>
      <c r="G2395" s="5" t="s">
        <v>20</v>
      </c>
      <c r="H2395" s="5" t="s">
        <v>21</v>
      </c>
      <c r="I2395" s="5" t="s">
        <v>22</v>
      </c>
      <c r="J2395" s="5" t="s">
        <v>23</v>
      </c>
      <c r="K2395" s="5" t="s">
        <v>29</v>
      </c>
      <c r="L2395" s="5" t="s">
        <v>57</v>
      </c>
      <c r="M2395" s="7">
        <v>3</v>
      </c>
      <c r="N2395" s="8">
        <v>154.07</v>
      </c>
      <c r="O2395" s="8">
        <f>SalesDataTable[[#This Row],[Units Sold]]*SalesDataTable[[#This Row],[Unit Price]]</f>
        <v>462.21</v>
      </c>
      <c r="P2395" s="9">
        <v>0.05</v>
      </c>
      <c r="Q2395" s="21">
        <f>SalesDataTable[[#This Row],[Units Sold]]*SalesDataTable[[#This Row],[Unit Price]]*SalesDataTable[[#This Row],[Discount %]]</f>
        <v>23.110500000000002</v>
      </c>
      <c r="R2395" s="8">
        <v>77.73</v>
      </c>
      <c r="S2395" s="8">
        <f t="shared" si="148"/>
        <v>439.09949999999998</v>
      </c>
      <c r="T2395" s="8">
        <f t="shared" si="149"/>
        <v>233.19</v>
      </c>
      <c r="U2395" s="8">
        <f t="shared" si="150"/>
        <v>205.90949999999998</v>
      </c>
      <c r="V2395" s="10">
        <f t="shared" si="151"/>
        <v>0.46893585622393102</v>
      </c>
    </row>
    <row r="2396" spans="1:22" ht="15.6" x14ac:dyDescent="0.3">
      <c r="A2396" s="3">
        <v>2779</v>
      </c>
      <c r="B2396" s="4">
        <v>46344</v>
      </c>
      <c r="C2396" s="5">
        <f>YEAR(SalesDataTable[[#This Row],[Order Date]])</f>
        <v>2026</v>
      </c>
      <c r="D2396" s="6" t="str">
        <f>"Q"&amp;ROUNDUP(MONTH(SalesDataTable[[#This Row],[Order Date]])/3,0)</f>
        <v>Q4</v>
      </c>
      <c r="E2396" s="5">
        <f>MONTH(SalesDataTable[[#This Row],[Order Date]])</f>
        <v>11</v>
      </c>
      <c r="F2396" s="6" t="str">
        <f>TEXT(SalesDataTable[[#This Row],[Order Date]],"MMM")</f>
        <v>Nov</v>
      </c>
      <c r="G2396" s="5" t="s">
        <v>20</v>
      </c>
      <c r="H2396" s="5" t="s">
        <v>70</v>
      </c>
      <c r="I2396" s="5" t="s">
        <v>28</v>
      </c>
      <c r="J2396" s="5" t="s">
        <v>36</v>
      </c>
      <c r="K2396" s="5" t="s">
        <v>54</v>
      </c>
      <c r="L2396" s="5" t="s">
        <v>58</v>
      </c>
      <c r="M2396" s="7">
        <v>4</v>
      </c>
      <c r="N2396" s="8">
        <v>123.4</v>
      </c>
      <c r="O2396" s="8">
        <f>SalesDataTable[[#This Row],[Units Sold]]*SalesDataTable[[#This Row],[Unit Price]]</f>
        <v>493.6</v>
      </c>
      <c r="P2396" s="9">
        <v>0.05</v>
      </c>
      <c r="Q2396" s="21">
        <f>SalesDataTable[[#This Row],[Units Sold]]*SalesDataTable[[#This Row],[Unit Price]]*SalesDataTable[[#This Row],[Discount %]]</f>
        <v>24.680000000000003</v>
      </c>
      <c r="R2396" s="8">
        <v>70.930000000000007</v>
      </c>
      <c r="S2396" s="8">
        <f t="shared" si="148"/>
        <v>468.92</v>
      </c>
      <c r="T2396" s="8">
        <f t="shared" si="149"/>
        <v>283.72000000000003</v>
      </c>
      <c r="U2396" s="8">
        <f t="shared" si="150"/>
        <v>185.2</v>
      </c>
      <c r="V2396" s="10">
        <f t="shared" si="151"/>
        <v>0.3949500980977565</v>
      </c>
    </row>
    <row r="2397" spans="1:22" ht="15.6" x14ac:dyDescent="0.3">
      <c r="A2397" s="3">
        <v>2853</v>
      </c>
      <c r="B2397" s="4">
        <v>46344</v>
      </c>
      <c r="C2397" s="5">
        <f>YEAR(SalesDataTable[[#This Row],[Order Date]])</f>
        <v>2026</v>
      </c>
      <c r="D2397" s="6" t="str">
        <f>"Q"&amp;ROUNDUP(MONTH(SalesDataTable[[#This Row],[Order Date]])/3,0)</f>
        <v>Q4</v>
      </c>
      <c r="E2397" s="5">
        <f>MONTH(SalesDataTable[[#This Row],[Order Date]])</f>
        <v>11</v>
      </c>
      <c r="F2397" s="6" t="str">
        <f>TEXT(SalesDataTable[[#This Row],[Order Date]],"MMM")</f>
        <v>Nov</v>
      </c>
      <c r="G2397" s="5" t="s">
        <v>31</v>
      </c>
      <c r="H2397" s="5" t="s">
        <v>38</v>
      </c>
      <c r="I2397" s="5" t="s">
        <v>22</v>
      </c>
      <c r="J2397" s="5" t="s">
        <v>33</v>
      </c>
      <c r="K2397" s="5" t="s">
        <v>24</v>
      </c>
      <c r="L2397" s="5" t="s">
        <v>50</v>
      </c>
      <c r="M2397" s="7">
        <v>1</v>
      </c>
      <c r="N2397" s="8">
        <v>104.64</v>
      </c>
      <c r="O2397" s="8">
        <f>SalesDataTable[[#This Row],[Units Sold]]*SalesDataTable[[#This Row],[Unit Price]]</f>
        <v>104.64</v>
      </c>
      <c r="P2397" s="9">
        <v>0</v>
      </c>
      <c r="Q2397" s="21">
        <f>SalesDataTable[[#This Row],[Units Sold]]*SalesDataTable[[#This Row],[Unit Price]]*SalesDataTable[[#This Row],[Discount %]]</f>
        <v>0</v>
      </c>
      <c r="R2397" s="8">
        <v>50.79</v>
      </c>
      <c r="S2397" s="8">
        <f t="shared" si="148"/>
        <v>104.64</v>
      </c>
      <c r="T2397" s="8">
        <f t="shared" si="149"/>
        <v>50.79</v>
      </c>
      <c r="U2397" s="8">
        <f t="shared" si="150"/>
        <v>53.85</v>
      </c>
      <c r="V2397" s="10">
        <f t="shared" si="151"/>
        <v>0.51462155963302758</v>
      </c>
    </row>
    <row r="2398" spans="1:22" ht="15.6" x14ac:dyDescent="0.3">
      <c r="A2398" s="3">
        <v>3825</v>
      </c>
      <c r="B2398" s="4">
        <v>46344</v>
      </c>
      <c r="C2398" s="5">
        <f>YEAR(SalesDataTable[[#This Row],[Order Date]])</f>
        <v>2026</v>
      </c>
      <c r="D2398" s="6" t="str">
        <f>"Q"&amp;ROUNDUP(MONTH(SalesDataTable[[#This Row],[Order Date]])/3,0)</f>
        <v>Q4</v>
      </c>
      <c r="E2398" s="5">
        <f>MONTH(SalesDataTable[[#This Row],[Order Date]])</f>
        <v>11</v>
      </c>
      <c r="F2398" s="6" t="str">
        <f>TEXT(SalesDataTable[[#This Row],[Order Date]],"MMM")</f>
        <v>Nov</v>
      </c>
      <c r="G2398" s="5" t="s">
        <v>40</v>
      </c>
      <c r="H2398" s="5" t="s">
        <v>53</v>
      </c>
      <c r="I2398" s="5" t="s">
        <v>22</v>
      </c>
      <c r="J2398" s="5" t="s">
        <v>33</v>
      </c>
      <c r="K2398" s="5" t="s">
        <v>34</v>
      </c>
      <c r="L2398" s="5" t="s">
        <v>52</v>
      </c>
      <c r="M2398" s="7">
        <v>2</v>
      </c>
      <c r="N2398" s="8">
        <v>46.44</v>
      </c>
      <c r="O2398" s="8">
        <f>SalesDataTable[[#This Row],[Units Sold]]*SalesDataTable[[#This Row],[Unit Price]]</f>
        <v>92.88</v>
      </c>
      <c r="P2398" s="9">
        <v>0.1</v>
      </c>
      <c r="Q2398" s="21">
        <f>SalesDataTable[[#This Row],[Units Sold]]*SalesDataTable[[#This Row],[Unit Price]]*SalesDataTable[[#This Row],[Discount %]]</f>
        <v>9.2880000000000003</v>
      </c>
      <c r="R2398" s="8">
        <v>18.190000000000001</v>
      </c>
      <c r="S2398" s="8">
        <f t="shared" si="148"/>
        <v>83.591999999999999</v>
      </c>
      <c r="T2398" s="8">
        <f t="shared" si="149"/>
        <v>36.380000000000003</v>
      </c>
      <c r="U2398" s="8">
        <f t="shared" si="150"/>
        <v>47.211999999999996</v>
      </c>
      <c r="V2398" s="10">
        <f t="shared" si="151"/>
        <v>0.56479088908029473</v>
      </c>
    </row>
    <row r="2399" spans="1:22" ht="15.6" x14ac:dyDescent="0.3">
      <c r="A2399" s="3">
        <v>4808</v>
      </c>
      <c r="B2399" s="4">
        <v>46344</v>
      </c>
      <c r="C2399" s="5">
        <f>YEAR(SalesDataTable[[#This Row],[Order Date]])</f>
        <v>2026</v>
      </c>
      <c r="D2399" s="6" t="str">
        <f>"Q"&amp;ROUNDUP(MONTH(SalesDataTable[[#This Row],[Order Date]])/3,0)</f>
        <v>Q4</v>
      </c>
      <c r="E2399" s="5">
        <f>MONTH(SalesDataTable[[#This Row],[Order Date]])</f>
        <v>11</v>
      </c>
      <c r="F2399" s="6" t="str">
        <f>TEXT(SalesDataTable[[#This Row],[Order Date]],"MMM")</f>
        <v>Nov</v>
      </c>
      <c r="G2399" s="5" t="s">
        <v>31</v>
      </c>
      <c r="H2399" s="5" t="s">
        <v>72</v>
      </c>
      <c r="I2399" s="5" t="s">
        <v>22</v>
      </c>
      <c r="J2399" s="5" t="s">
        <v>33</v>
      </c>
      <c r="K2399" s="5" t="s">
        <v>43</v>
      </c>
      <c r="L2399" s="5" t="s">
        <v>60</v>
      </c>
      <c r="M2399" s="7">
        <v>2</v>
      </c>
      <c r="N2399" s="8">
        <v>81.67</v>
      </c>
      <c r="O2399" s="8">
        <f>SalesDataTable[[#This Row],[Units Sold]]*SalesDataTable[[#This Row],[Unit Price]]</f>
        <v>163.34</v>
      </c>
      <c r="P2399" s="9">
        <v>0.05</v>
      </c>
      <c r="Q2399" s="21">
        <f>SalesDataTable[[#This Row],[Units Sold]]*SalesDataTable[[#This Row],[Unit Price]]*SalesDataTable[[#This Row],[Discount %]]</f>
        <v>8.1669999999999998</v>
      </c>
      <c r="R2399" s="8">
        <v>40.43</v>
      </c>
      <c r="S2399" s="8">
        <f t="shared" si="148"/>
        <v>155.173</v>
      </c>
      <c r="T2399" s="8">
        <f t="shared" si="149"/>
        <v>80.86</v>
      </c>
      <c r="U2399" s="8">
        <f t="shared" si="150"/>
        <v>74.313000000000002</v>
      </c>
      <c r="V2399" s="10">
        <f t="shared" si="151"/>
        <v>0.4789041908063903</v>
      </c>
    </row>
    <row r="2400" spans="1:22" ht="15.6" x14ac:dyDescent="0.3">
      <c r="A2400" s="3">
        <v>5131</v>
      </c>
      <c r="B2400" s="4">
        <v>46344</v>
      </c>
      <c r="C2400" s="5">
        <f>YEAR(SalesDataTable[[#This Row],[Order Date]])</f>
        <v>2026</v>
      </c>
      <c r="D2400" s="6" t="str">
        <f>"Q"&amp;ROUNDUP(MONTH(SalesDataTable[[#This Row],[Order Date]])/3,0)</f>
        <v>Q4</v>
      </c>
      <c r="E2400" s="5">
        <f>MONTH(SalesDataTable[[#This Row],[Order Date]])</f>
        <v>11</v>
      </c>
      <c r="F2400" s="6" t="str">
        <f>TEXT(SalesDataTable[[#This Row],[Order Date]],"MMM")</f>
        <v>Nov</v>
      </c>
      <c r="G2400" s="5" t="s">
        <v>40</v>
      </c>
      <c r="H2400" s="5" t="s">
        <v>53</v>
      </c>
      <c r="I2400" s="5" t="s">
        <v>39</v>
      </c>
      <c r="J2400" s="5" t="s">
        <v>33</v>
      </c>
      <c r="K2400" s="5" t="s">
        <v>29</v>
      </c>
      <c r="L2400" s="5" t="s">
        <v>66</v>
      </c>
      <c r="M2400" s="7">
        <v>3</v>
      </c>
      <c r="N2400" s="8">
        <v>70.599999999999994</v>
      </c>
      <c r="O2400" s="8">
        <f>SalesDataTable[[#This Row],[Units Sold]]*SalesDataTable[[#This Row],[Unit Price]]</f>
        <v>211.79999999999998</v>
      </c>
      <c r="P2400" s="9">
        <v>0.05</v>
      </c>
      <c r="Q2400" s="21">
        <f>SalesDataTable[[#This Row],[Units Sold]]*SalesDataTable[[#This Row],[Unit Price]]*SalesDataTable[[#This Row],[Discount %]]</f>
        <v>10.59</v>
      </c>
      <c r="R2400" s="8">
        <v>32.68</v>
      </c>
      <c r="S2400" s="8">
        <f t="shared" si="148"/>
        <v>201.20999999999998</v>
      </c>
      <c r="T2400" s="8">
        <f t="shared" si="149"/>
        <v>98.039999999999992</v>
      </c>
      <c r="U2400" s="8">
        <f t="shared" si="150"/>
        <v>103.16999999999999</v>
      </c>
      <c r="V2400" s="10">
        <f t="shared" si="151"/>
        <v>0.5127478753541076</v>
      </c>
    </row>
    <row r="2401" spans="1:22" ht="15.6" x14ac:dyDescent="0.3">
      <c r="A2401" s="3">
        <v>1502</v>
      </c>
      <c r="B2401" s="4">
        <v>46345</v>
      </c>
      <c r="C2401" s="5">
        <f>YEAR(SalesDataTable[[#This Row],[Order Date]])</f>
        <v>2026</v>
      </c>
      <c r="D2401" s="6" t="str">
        <f>"Q"&amp;ROUNDUP(MONTH(SalesDataTable[[#This Row],[Order Date]])/3,0)</f>
        <v>Q4</v>
      </c>
      <c r="E2401" s="5">
        <f>MONTH(SalesDataTable[[#This Row],[Order Date]])</f>
        <v>11</v>
      </c>
      <c r="F2401" s="6" t="str">
        <f>TEXT(SalesDataTable[[#This Row],[Order Date]],"MMM")</f>
        <v>Nov</v>
      </c>
      <c r="G2401" s="5" t="s">
        <v>40</v>
      </c>
      <c r="H2401" s="5" t="s">
        <v>51</v>
      </c>
      <c r="I2401" s="5" t="s">
        <v>48</v>
      </c>
      <c r="J2401" s="5" t="s">
        <v>33</v>
      </c>
      <c r="K2401" s="5" t="s">
        <v>54</v>
      </c>
      <c r="L2401" s="5" t="s">
        <v>62</v>
      </c>
      <c r="M2401" s="7">
        <v>1</v>
      </c>
      <c r="N2401" s="8">
        <v>35.770000000000003</v>
      </c>
      <c r="O2401" s="8">
        <f>SalesDataTable[[#This Row],[Units Sold]]*SalesDataTable[[#This Row],[Unit Price]]</f>
        <v>35.770000000000003</v>
      </c>
      <c r="P2401" s="9">
        <v>0.15</v>
      </c>
      <c r="Q2401" s="21">
        <f>SalesDataTable[[#This Row],[Units Sold]]*SalesDataTable[[#This Row],[Unit Price]]*SalesDataTable[[#This Row],[Discount %]]</f>
        <v>5.3654999999999999</v>
      </c>
      <c r="R2401" s="8">
        <v>13.69</v>
      </c>
      <c r="S2401" s="8">
        <f t="shared" si="148"/>
        <v>30.404500000000002</v>
      </c>
      <c r="T2401" s="8">
        <f t="shared" si="149"/>
        <v>13.69</v>
      </c>
      <c r="U2401" s="8">
        <f t="shared" si="150"/>
        <v>16.714500000000001</v>
      </c>
      <c r="V2401" s="10">
        <f t="shared" si="151"/>
        <v>0.54973770330049831</v>
      </c>
    </row>
    <row r="2402" spans="1:22" ht="15.6" x14ac:dyDescent="0.3">
      <c r="A2402" s="3">
        <v>2470</v>
      </c>
      <c r="B2402" s="4">
        <v>46345</v>
      </c>
      <c r="C2402" s="5">
        <f>YEAR(SalesDataTable[[#This Row],[Order Date]])</f>
        <v>2026</v>
      </c>
      <c r="D2402" s="6" t="str">
        <f>"Q"&amp;ROUNDUP(MONTH(SalesDataTable[[#This Row],[Order Date]])/3,0)</f>
        <v>Q4</v>
      </c>
      <c r="E2402" s="5">
        <f>MONTH(SalesDataTable[[#This Row],[Order Date]])</f>
        <v>11</v>
      </c>
      <c r="F2402" s="6" t="str">
        <f>TEXT(SalesDataTable[[#This Row],[Order Date]],"MMM")</f>
        <v>Nov</v>
      </c>
      <c r="G2402" s="5" t="s">
        <v>26</v>
      </c>
      <c r="H2402" s="5" t="s">
        <v>47</v>
      </c>
      <c r="I2402" s="5" t="s">
        <v>39</v>
      </c>
      <c r="J2402" s="5" t="s">
        <v>36</v>
      </c>
      <c r="K2402" s="5" t="s">
        <v>29</v>
      </c>
      <c r="L2402" s="5" t="s">
        <v>30</v>
      </c>
      <c r="M2402" s="7">
        <v>1</v>
      </c>
      <c r="N2402" s="8">
        <v>92.13</v>
      </c>
      <c r="O2402" s="8">
        <f>SalesDataTable[[#This Row],[Units Sold]]*SalesDataTable[[#This Row],[Unit Price]]</f>
        <v>92.13</v>
      </c>
      <c r="P2402" s="9">
        <v>0.15</v>
      </c>
      <c r="Q2402" s="21">
        <f>SalesDataTable[[#This Row],[Units Sold]]*SalesDataTable[[#This Row],[Unit Price]]*SalesDataTable[[#This Row],[Discount %]]</f>
        <v>13.8195</v>
      </c>
      <c r="R2402" s="8">
        <v>45.85</v>
      </c>
      <c r="S2402" s="8">
        <f t="shared" si="148"/>
        <v>78.31049999999999</v>
      </c>
      <c r="T2402" s="8">
        <f t="shared" si="149"/>
        <v>45.85</v>
      </c>
      <c r="U2402" s="8">
        <f t="shared" si="150"/>
        <v>32.460499999999989</v>
      </c>
      <c r="V2402" s="10">
        <f t="shared" si="151"/>
        <v>0.41451018701195874</v>
      </c>
    </row>
    <row r="2403" spans="1:22" ht="15.6" x14ac:dyDescent="0.3">
      <c r="A2403" s="3">
        <v>3452</v>
      </c>
      <c r="B2403" s="4">
        <v>46345</v>
      </c>
      <c r="C2403" s="5">
        <f>YEAR(SalesDataTable[[#This Row],[Order Date]])</f>
        <v>2026</v>
      </c>
      <c r="D2403" s="6" t="str">
        <f>"Q"&amp;ROUNDUP(MONTH(SalesDataTable[[#This Row],[Order Date]])/3,0)</f>
        <v>Q4</v>
      </c>
      <c r="E2403" s="5">
        <f>MONTH(SalesDataTable[[#This Row],[Order Date]])</f>
        <v>11</v>
      </c>
      <c r="F2403" s="6" t="str">
        <f>TEXT(SalesDataTable[[#This Row],[Order Date]],"MMM")</f>
        <v>Nov</v>
      </c>
      <c r="G2403" s="5" t="s">
        <v>26</v>
      </c>
      <c r="H2403" s="5" t="s">
        <v>63</v>
      </c>
      <c r="I2403" s="5" t="s">
        <v>22</v>
      </c>
      <c r="J2403" s="5" t="s">
        <v>23</v>
      </c>
      <c r="K2403" s="5" t="s">
        <v>29</v>
      </c>
      <c r="L2403" s="5" t="s">
        <v>57</v>
      </c>
      <c r="M2403" s="7">
        <v>5</v>
      </c>
      <c r="N2403" s="8">
        <v>151.09</v>
      </c>
      <c r="O2403" s="8">
        <f>SalesDataTable[[#This Row],[Units Sold]]*SalesDataTable[[#This Row],[Unit Price]]</f>
        <v>755.45</v>
      </c>
      <c r="P2403" s="9">
        <v>0.05</v>
      </c>
      <c r="Q2403" s="21">
        <f>SalesDataTable[[#This Row],[Units Sold]]*SalesDataTable[[#This Row],[Unit Price]]*SalesDataTable[[#This Row],[Discount %]]</f>
        <v>37.772500000000001</v>
      </c>
      <c r="R2403" s="8">
        <v>79.33</v>
      </c>
      <c r="S2403" s="8">
        <f t="shared" si="148"/>
        <v>717.67750000000001</v>
      </c>
      <c r="T2403" s="8">
        <f t="shared" si="149"/>
        <v>396.65</v>
      </c>
      <c r="U2403" s="8">
        <f t="shared" si="150"/>
        <v>321.02750000000003</v>
      </c>
      <c r="V2403" s="10">
        <f t="shared" si="151"/>
        <v>0.44731442744129507</v>
      </c>
    </row>
    <row r="2404" spans="1:22" ht="15.6" x14ac:dyDescent="0.3">
      <c r="A2404" s="3">
        <v>4207</v>
      </c>
      <c r="B2404" s="4">
        <v>46345</v>
      </c>
      <c r="C2404" s="5">
        <f>YEAR(SalesDataTable[[#This Row],[Order Date]])</f>
        <v>2026</v>
      </c>
      <c r="D2404" s="6" t="str">
        <f>"Q"&amp;ROUNDUP(MONTH(SalesDataTable[[#This Row],[Order Date]])/3,0)</f>
        <v>Q4</v>
      </c>
      <c r="E2404" s="5">
        <f>MONTH(SalesDataTable[[#This Row],[Order Date]])</f>
        <v>11</v>
      </c>
      <c r="F2404" s="6" t="str">
        <f>TEXT(SalesDataTable[[#This Row],[Order Date]],"MMM")</f>
        <v>Nov</v>
      </c>
      <c r="G2404" s="5" t="s">
        <v>26</v>
      </c>
      <c r="H2404" s="5" t="s">
        <v>63</v>
      </c>
      <c r="I2404" s="5" t="s">
        <v>22</v>
      </c>
      <c r="J2404" s="5" t="s">
        <v>33</v>
      </c>
      <c r="K2404" s="5" t="s">
        <v>24</v>
      </c>
      <c r="L2404" s="5" t="s">
        <v>50</v>
      </c>
      <c r="M2404" s="7">
        <v>2</v>
      </c>
      <c r="N2404" s="8">
        <v>103.99</v>
      </c>
      <c r="O2404" s="8">
        <f>SalesDataTable[[#This Row],[Units Sold]]*SalesDataTable[[#This Row],[Unit Price]]</f>
        <v>207.98</v>
      </c>
      <c r="P2404" s="9">
        <v>0</v>
      </c>
      <c r="Q2404" s="21">
        <f>SalesDataTable[[#This Row],[Units Sold]]*SalesDataTable[[#This Row],[Unit Price]]*SalesDataTable[[#This Row],[Discount %]]</f>
        <v>0</v>
      </c>
      <c r="R2404" s="8">
        <v>50.36</v>
      </c>
      <c r="S2404" s="8">
        <f t="shared" si="148"/>
        <v>207.98</v>
      </c>
      <c r="T2404" s="8">
        <f t="shared" si="149"/>
        <v>100.72</v>
      </c>
      <c r="U2404" s="8">
        <f t="shared" si="150"/>
        <v>107.25999999999999</v>
      </c>
      <c r="V2404" s="10">
        <f t="shared" si="151"/>
        <v>0.51572266564092695</v>
      </c>
    </row>
    <row r="2405" spans="1:22" ht="15.6" x14ac:dyDescent="0.3">
      <c r="A2405" s="3">
        <v>695</v>
      </c>
      <c r="B2405" s="4">
        <v>46346</v>
      </c>
      <c r="C2405" s="5">
        <f>YEAR(SalesDataTable[[#This Row],[Order Date]])</f>
        <v>2026</v>
      </c>
      <c r="D2405" s="6" t="str">
        <f>"Q"&amp;ROUNDUP(MONTH(SalesDataTable[[#This Row],[Order Date]])/3,0)</f>
        <v>Q4</v>
      </c>
      <c r="E2405" s="5">
        <f>MONTH(SalesDataTable[[#This Row],[Order Date]])</f>
        <v>11</v>
      </c>
      <c r="F2405" s="6" t="str">
        <f>TEXT(SalesDataTable[[#This Row],[Order Date]],"MMM")</f>
        <v>Nov</v>
      </c>
      <c r="G2405" s="5" t="s">
        <v>31</v>
      </c>
      <c r="H2405" s="5" t="s">
        <v>38</v>
      </c>
      <c r="I2405" s="5" t="s">
        <v>22</v>
      </c>
      <c r="J2405" s="5" t="s">
        <v>23</v>
      </c>
      <c r="K2405" s="5" t="s">
        <v>34</v>
      </c>
      <c r="L2405" s="5" t="s">
        <v>35</v>
      </c>
      <c r="M2405" s="7">
        <v>1</v>
      </c>
      <c r="N2405" s="8">
        <v>36.909999999999997</v>
      </c>
      <c r="O2405" s="8">
        <f>SalesDataTable[[#This Row],[Units Sold]]*SalesDataTable[[#This Row],[Unit Price]]</f>
        <v>36.909999999999997</v>
      </c>
      <c r="P2405" s="9">
        <v>0.1</v>
      </c>
      <c r="Q2405" s="21">
        <f>SalesDataTable[[#This Row],[Units Sold]]*SalesDataTable[[#This Row],[Unit Price]]*SalesDataTable[[#This Row],[Discount %]]</f>
        <v>3.6909999999999998</v>
      </c>
      <c r="R2405" s="8">
        <v>13.43</v>
      </c>
      <c r="S2405" s="8">
        <f t="shared" si="148"/>
        <v>33.219000000000001</v>
      </c>
      <c r="T2405" s="8">
        <f t="shared" si="149"/>
        <v>13.43</v>
      </c>
      <c r="U2405" s="8">
        <f t="shared" si="150"/>
        <v>19.789000000000001</v>
      </c>
      <c r="V2405" s="10">
        <f t="shared" si="151"/>
        <v>0.59571329660736327</v>
      </c>
    </row>
    <row r="2406" spans="1:22" ht="15.6" x14ac:dyDescent="0.3">
      <c r="A2406" s="3">
        <v>1127</v>
      </c>
      <c r="B2406" s="4">
        <v>46346</v>
      </c>
      <c r="C2406" s="5">
        <f>YEAR(SalesDataTable[[#This Row],[Order Date]])</f>
        <v>2026</v>
      </c>
      <c r="D2406" s="6" t="str">
        <f>"Q"&amp;ROUNDUP(MONTH(SalesDataTable[[#This Row],[Order Date]])/3,0)</f>
        <v>Q4</v>
      </c>
      <c r="E2406" s="5">
        <f>MONTH(SalesDataTable[[#This Row],[Order Date]])</f>
        <v>11</v>
      </c>
      <c r="F2406" s="6" t="str">
        <f>TEXT(SalesDataTable[[#This Row],[Order Date]],"MMM")</f>
        <v>Nov</v>
      </c>
      <c r="G2406" s="5" t="s">
        <v>20</v>
      </c>
      <c r="H2406" s="5" t="s">
        <v>21</v>
      </c>
      <c r="I2406" s="5" t="s">
        <v>48</v>
      </c>
      <c r="J2406" s="5" t="s">
        <v>33</v>
      </c>
      <c r="K2406" s="5" t="s">
        <v>24</v>
      </c>
      <c r="L2406" s="5" t="s">
        <v>25</v>
      </c>
      <c r="M2406" s="7">
        <v>2</v>
      </c>
      <c r="N2406" s="8">
        <v>81.02</v>
      </c>
      <c r="O2406" s="8">
        <f>SalesDataTable[[#This Row],[Units Sold]]*SalesDataTable[[#This Row],[Unit Price]]</f>
        <v>162.04</v>
      </c>
      <c r="P2406" s="9">
        <v>0</v>
      </c>
      <c r="Q2406" s="21">
        <f>SalesDataTable[[#This Row],[Units Sold]]*SalesDataTable[[#This Row],[Unit Price]]*SalesDataTable[[#This Row],[Discount %]]</f>
        <v>0</v>
      </c>
      <c r="R2406" s="8">
        <v>43.22</v>
      </c>
      <c r="S2406" s="8">
        <f t="shared" si="148"/>
        <v>162.04</v>
      </c>
      <c r="T2406" s="8">
        <f t="shared" si="149"/>
        <v>86.44</v>
      </c>
      <c r="U2406" s="8">
        <f t="shared" si="150"/>
        <v>75.599999999999994</v>
      </c>
      <c r="V2406" s="10">
        <f t="shared" si="151"/>
        <v>0.46655146877314241</v>
      </c>
    </row>
    <row r="2407" spans="1:22" ht="15.6" x14ac:dyDescent="0.3">
      <c r="A2407" s="3">
        <v>1174</v>
      </c>
      <c r="B2407" s="4">
        <v>46346</v>
      </c>
      <c r="C2407" s="5">
        <f>YEAR(SalesDataTable[[#This Row],[Order Date]])</f>
        <v>2026</v>
      </c>
      <c r="D2407" s="6" t="str">
        <f>"Q"&amp;ROUNDUP(MONTH(SalesDataTable[[#This Row],[Order Date]])/3,0)</f>
        <v>Q4</v>
      </c>
      <c r="E2407" s="5">
        <f>MONTH(SalesDataTable[[#This Row],[Order Date]])</f>
        <v>11</v>
      </c>
      <c r="F2407" s="6" t="str">
        <f>TEXT(SalesDataTable[[#This Row],[Order Date]],"MMM")</f>
        <v>Nov</v>
      </c>
      <c r="G2407" s="5" t="s">
        <v>20</v>
      </c>
      <c r="H2407" s="5" t="s">
        <v>21</v>
      </c>
      <c r="I2407" s="5" t="s">
        <v>48</v>
      </c>
      <c r="J2407" s="5" t="s">
        <v>33</v>
      </c>
      <c r="K2407" s="5" t="s">
        <v>34</v>
      </c>
      <c r="L2407" s="5" t="s">
        <v>68</v>
      </c>
      <c r="M2407" s="7">
        <v>3</v>
      </c>
      <c r="N2407" s="8">
        <v>164.36</v>
      </c>
      <c r="O2407" s="8">
        <f>SalesDataTable[[#This Row],[Units Sold]]*SalesDataTable[[#This Row],[Unit Price]]</f>
        <v>493.08000000000004</v>
      </c>
      <c r="P2407" s="9">
        <v>0.05</v>
      </c>
      <c r="Q2407" s="21">
        <f>SalesDataTable[[#This Row],[Units Sold]]*SalesDataTable[[#This Row],[Unit Price]]*SalesDataTable[[#This Row],[Discount %]]</f>
        <v>24.654000000000003</v>
      </c>
      <c r="R2407" s="8">
        <v>88.7</v>
      </c>
      <c r="S2407" s="8">
        <f t="shared" si="148"/>
        <v>468.42600000000004</v>
      </c>
      <c r="T2407" s="8">
        <f t="shared" si="149"/>
        <v>266.10000000000002</v>
      </c>
      <c r="U2407" s="8">
        <f t="shared" si="150"/>
        <v>202.32600000000002</v>
      </c>
      <c r="V2407" s="10">
        <f t="shared" si="151"/>
        <v>0.43192734818306416</v>
      </c>
    </row>
    <row r="2408" spans="1:22" ht="15.6" x14ac:dyDescent="0.3">
      <c r="A2408" s="3">
        <v>3968</v>
      </c>
      <c r="B2408" s="4">
        <v>46346</v>
      </c>
      <c r="C2408" s="5">
        <f>YEAR(SalesDataTable[[#This Row],[Order Date]])</f>
        <v>2026</v>
      </c>
      <c r="D2408" s="6" t="str">
        <f>"Q"&amp;ROUNDUP(MONTH(SalesDataTable[[#This Row],[Order Date]])/3,0)</f>
        <v>Q4</v>
      </c>
      <c r="E2408" s="5">
        <f>MONTH(SalesDataTable[[#This Row],[Order Date]])</f>
        <v>11</v>
      </c>
      <c r="F2408" s="6" t="str">
        <f>TEXT(SalesDataTable[[#This Row],[Order Date]],"MMM")</f>
        <v>Nov</v>
      </c>
      <c r="G2408" s="5" t="s">
        <v>26</v>
      </c>
      <c r="H2408" s="5" t="s">
        <v>61</v>
      </c>
      <c r="I2408" s="5" t="s">
        <v>28</v>
      </c>
      <c r="J2408" s="5" t="s">
        <v>36</v>
      </c>
      <c r="K2408" s="5" t="s">
        <v>54</v>
      </c>
      <c r="L2408" s="5" t="s">
        <v>65</v>
      </c>
      <c r="M2408" s="7">
        <v>5</v>
      </c>
      <c r="N2408" s="8">
        <v>51.36</v>
      </c>
      <c r="O2408" s="8">
        <f>SalesDataTable[[#This Row],[Units Sold]]*SalesDataTable[[#This Row],[Unit Price]]</f>
        <v>256.8</v>
      </c>
      <c r="P2408" s="9">
        <v>0.1</v>
      </c>
      <c r="Q2408" s="21">
        <f>SalesDataTable[[#This Row],[Units Sold]]*SalesDataTable[[#This Row],[Unit Price]]*SalesDataTable[[#This Row],[Discount %]]</f>
        <v>25.680000000000003</v>
      </c>
      <c r="R2408" s="8">
        <v>22.45</v>
      </c>
      <c r="S2408" s="8">
        <f t="shared" si="148"/>
        <v>231.12</v>
      </c>
      <c r="T2408" s="8">
        <f t="shared" si="149"/>
        <v>112.25</v>
      </c>
      <c r="U2408" s="8">
        <f t="shared" si="150"/>
        <v>118.87</v>
      </c>
      <c r="V2408" s="10">
        <f t="shared" si="151"/>
        <v>0.51432156455520939</v>
      </c>
    </row>
    <row r="2409" spans="1:22" ht="15.6" x14ac:dyDescent="0.3">
      <c r="A2409" s="3">
        <v>4049</v>
      </c>
      <c r="B2409" s="4">
        <v>46346</v>
      </c>
      <c r="C2409" s="5">
        <f>YEAR(SalesDataTable[[#This Row],[Order Date]])</f>
        <v>2026</v>
      </c>
      <c r="D2409" s="6" t="str">
        <f>"Q"&amp;ROUNDUP(MONTH(SalesDataTable[[#This Row],[Order Date]])/3,0)</f>
        <v>Q4</v>
      </c>
      <c r="E2409" s="5">
        <f>MONTH(SalesDataTable[[#This Row],[Order Date]])</f>
        <v>11</v>
      </c>
      <c r="F2409" s="6" t="str">
        <f>TEXT(SalesDataTable[[#This Row],[Order Date]],"MMM")</f>
        <v>Nov</v>
      </c>
      <c r="G2409" s="5" t="s">
        <v>31</v>
      </c>
      <c r="H2409" s="5" t="s">
        <v>72</v>
      </c>
      <c r="I2409" s="5" t="s">
        <v>48</v>
      </c>
      <c r="J2409" s="5" t="s">
        <v>23</v>
      </c>
      <c r="K2409" s="5" t="s">
        <v>34</v>
      </c>
      <c r="L2409" s="5" t="s">
        <v>35</v>
      </c>
      <c r="M2409" s="7">
        <v>1</v>
      </c>
      <c r="N2409" s="8">
        <v>36.590000000000003</v>
      </c>
      <c r="O2409" s="8">
        <f>SalesDataTable[[#This Row],[Units Sold]]*SalesDataTable[[#This Row],[Unit Price]]</f>
        <v>36.590000000000003</v>
      </c>
      <c r="P2409" s="9">
        <v>0</v>
      </c>
      <c r="Q2409" s="21">
        <f>SalesDataTable[[#This Row],[Units Sold]]*SalesDataTable[[#This Row],[Unit Price]]*SalesDataTable[[#This Row],[Discount %]]</f>
        <v>0</v>
      </c>
      <c r="R2409" s="8">
        <v>13.73</v>
      </c>
      <c r="S2409" s="8">
        <f t="shared" si="148"/>
        <v>36.590000000000003</v>
      </c>
      <c r="T2409" s="8">
        <f t="shared" si="149"/>
        <v>13.73</v>
      </c>
      <c r="U2409" s="8">
        <f t="shared" si="150"/>
        <v>22.860000000000003</v>
      </c>
      <c r="V2409" s="10">
        <f t="shared" si="151"/>
        <v>0.62476086362394101</v>
      </c>
    </row>
    <row r="2410" spans="1:22" ht="15.6" x14ac:dyDescent="0.3">
      <c r="A2410" s="3">
        <v>3</v>
      </c>
      <c r="B2410" s="4">
        <v>46347</v>
      </c>
      <c r="C2410" s="5">
        <f>YEAR(SalesDataTable[[#This Row],[Order Date]])</f>
        <v>2026</v>
      </c>
      <c r="D2410" s="6" t="str">
        <f>"Q"&amp;ROUNDUP(MONTH(SalesDataTable[[#This Row],[Order Date]])/3,0)</f>
        <v>Q4</v>
      </c>
      <c r="E2410" s="5">
        <f>MONTH(SalesDataTable[[#This Row],[Order Date]])</f>
        <v>11</v>
      </c>
      <c r="F2410" s="6" t="str">
        <f>TEXT(SalesDataTable[[#This Row],[Order Date]],"MMM")</f>
        <v>Nov</v>
      </c>
      <c r="G2410" s="5" t="s">
        <v>40</v>
      </c>
      <c r="H2410" s="5" t="s">
        <v>51</v>
      </c>
      <c r="I2410" s="5" t="s">
        <v>39</v>
      </c>
      <c r="J2410" s="5" t="s">
        <v>23</v>
      </c>
      <c r="K2410" s="5" t="s">
        <v>43</v>
      </c>
      <c r="L2410" s="5" t="s">
        <v>71</v>
      </c>
      <c r="M2410" s="7">
        <v>5</v>
      </c>
      <c r="N2410" s="8">
        <v>122.33</v>
      </c>
      <c r="O2410" s="8">
        <f>SalesDataTable[[#This Row],[Units Sold]]*SalesDataTable[[#This Row],[Unit Price]]</f>
        <v>611.65</v>
      </c>
      <c r="P2410" s="9">
        <v>0.15</v>
      </c>
      <c r="Q2410" s="21">
        <f>SalesDataTable[[#This Row],[Units Sold]]*SalesDataTable[[#This Row],[Unit Price]]*SalesDataTable[[#This Row],[Discount %]]</f>
        <v>91.747499999999988</v>
      </c>
      <c r="R2410" s="8">
        <v>58.98</v>
      </c>
      <c r="S2410" s="8">
        <f t="shared" si="148"/>
        <v>519.90249999999992</v>
      </c>
      <c r="T2410" s="8">
        <f t="shared" si="149"/>
        <v>294.89999999999998</v>
      </c>
      <c r="U2410" s="8">
        <f t="shared" si="150"/>
        <v>225.00249999999994</v>
      </c>
      <c r="V2410" s="10">
        <f t="shared" si="151"/>
        <v>0.43277826130861069</v>
      </c>
    </row>
    <row r="2411" spans="1:22" ht="15.6" x14ac:dyDescent="0.3">
      <c r="A2411" s="3">
        <v>1603</v>
      </c>
      <c r="B2411" s="4">
        <v>46347</v>
      </c>
      <c r="C2411" s="5">
        <f>YEAR(SalesDataTable[[#This Row],[Order Date]])</f>
        <v>2026</v>
      </c>
      <c r="D2411" s="6" t="str">
        <f>"Q"&amp;ROUNDUP(MONTH(SalesDataTable[[#This Row],[Order Date]])/3,0)</f>
        <v>Q4</v>
      </c>
      <c r="E2411" s="5">
        <f>MONTH(SalesDataTable[[#This Row],[Order Date]])</f>
        <v>11</v>
      </c>
      <c r="F2411" s="6" t="str">
        <f>TEXT(SalesDataTable[[#This Row],[Order Date]],"MMM")</f>
        <v>Nov</v>
      </c>
      <c r="G2411" s="5" t="s">
        <v>40</v>
      </c>
      <c r="H2411" s="5" t="s">
        <v>53</v>
      </c>
      <c r="I2411" s="5" t="s">
        <v>22</v>
      </c>
      <c r="J2411" s="5" t="s">
        <v>23</v>
      </c>
      <c r="K2411" s="5" t="s">
        <v>43</v>
      </c>
      <c r="L2411" s="5" t="s">
        <v>60</v>
      </c>
      <c r="M2411" s="7">
        <v>1</v>
      </c>
      <c r="N2411" s="8">
        <v>83.49</v>
      </c>
      <c r="O2411" s="8">
        <f>SalesDataTable[[#This Row],[Units Sold]]*SalesDataTable[[#This Row],[Unit Price]]</f>
        <v>83.49</v>
      </c>
      <c r="P2411" s="9">
        <v>0.05</v>
      </c>
      <c r="Q2411" s="21">
        <f>SalesDataTable[[#This Row],[Units Sold]]*SalesDataTable[[#This Row],[Unit Price]]*SalesDataTable[[#This Row],[Discount %]]</f>
        <v>4.1745000000000001</v>
      </c>
      <c r="R2411" s="8">
        <v>39.659999999999997</v>
      </c>
      <c r="S2411" s="8">
        <f t="shared" si="148"/>
        <v>79.315499999999986</v>
      </c>
      <c r="T2411" s="8">
        <f t="shared" si="149"/>
        <v>39.659999999999997</v>
      </c>
      <c r="U2411" s="8">
        <f t="shared" si="150"/>
        <v>39.655499999999989</v>
      </c>
      <c r="V2411" s="10">
        <f t="shared" si="151"/>
        <v>0.49997163227868446</v>
      </c>
    </row>
    <row r="2412" spans="1:22" ht="15.6" x14ac:dyDescent="0.3">
      <c r="A2412" s="3">
        <v>2073</v>
      </c>
      <c r="B2412" s="4">
        <v>46347</v>
      </c>
      <c r="C2412" s="5">
        <f>YEAR(SalesDataTable[[#This Row],[Order Date]])</f>
        <v>2026</v>
      </c>
      <c r="D2412" s="6" t="str">
        <f>"Q"&amp;ROUNDUP(MONTH(SalesDataTable[[#This Row],[Order Date]])/3,0)</f>
        <v>Q4</v>
      </c>
      <c r="E2412" s="5">
        <f>MONTH(SalesDataTable[[#This Row],[Order Date]])</f>
        <v>11</v>
      </c>
      <c r="F2412" s="6" t="str">
        <f>TEXT(SalesDataTable[[#This Row],[Order Date]],"MMM")</f>
        <v>Nov</v>
      </c>
      <c r="G2412" s="5" t="s">
        <v>26</v>
      </c>
      <c r="H2412" s="5" t="s">
        <v>63</v>
      </c>
      <c r="I2412" s="5" t="s">
        <v>22</v>
      </c>
      <c r="J2412" s="5" t="s">
        <v>33</v>
      </c>
      <c r="K2412" s="5" t="s">
        <v>24</v>
      </c>
      <c r="L2412" s="5" t="s">
        <v>42</v>
      </c>
      <c r="M2412" s="7">
        <v>2</v>
      </c>
      <c r="N2412" s="8">
        <v>51.48</v>
      </c>
      <c r="O2412" s="8">
        <f>SalesDataTable[[#This Row],[Units Sold]]*SalesDataTable[[#This Row],[Unit Price]]</f>
        <v>102.96</v>
      </c>
      <c r="P2412" s="9">
        <v>0.1</v>
      </c>
      <c r="Q2412" s="21">
        <f>SalesDataTable[[#This Row],[Units Sold]]*SalesDataTable[[#This Row],[Unit Price]]*SalesDataTable[[#This Row],[Discount %]]</f>
        <v>10.295999999999999</v>
      </c>
      <c r="R2412" s="8">
        <v>22.51</v>
      </c>
      <c r="S2412" s="8">
        <f t="shared" si="148"/>
        <v>92.664000000000001</v>
      </c>
      <c r="T2412" s="8">
        <f t="shared" si="149"/>
        <v>45.02</v>
      </c>
      <c r="U2412" s="8">
        <f t="shared" si="150"/>
        <v>47.643999999999998</v>
      </c>
      <c r="V2412" s="10">
        <f t="shared" si="151"/>
        <v>0.51415868082534744</v>
      </c>
    </row>
    <row r="2413" spans="1:22" ht="15.6" x14ac:dyDescent="0.3">
      <c r="A2413" s="3">
        <v>2487</v>
      </c>
      <c r="B2413" s="4">
        <v>46347</v>
      </c>
      <c r="C2413" s="5">
        <f>YEAR(SalesDataTable[[#This Row],[Order Date]])</f>
        <v>2026</v>
      </c>
      <c r="D2413" s="6" t="str">
        <f>"Q"&amp;ROUNDUP(MONTH(SalesDataTable[[#This Row],[Order Date]])/3,0)</f>
        <v>Q4</v>
      </c>
      <c r="E2413" s="5">
        <f>MONTH(SalesDataTable[[#This Row],[Order Date]])</f>
        <v>11</v>
      </c>
      <c r="F2413" s="6" t="str">
        <f>TEXT(SalesDataTable[[#This Row],[Order Date]],"MMM")</f>
        <v>Nov</v>
      </c>
      <c r="G2413" s="5" t="s">
        <v>31</v>
      </c>
      <c r="H2413" s="5" t="s">
        <v>32</v>
      </c>
      <c r="I2413" s="5" t="s">
        <v>48</v>
      </c>
      <c r="J2413" s="5" t="s">
        <v>33</v>
      </c>
      <c r="K2413" s="5" t="s">
        <v>43</v>
      </c>
      <c r="L2413" s="5" t="s">
        <v>71</v>
      </c>
      <c r="M2413" s="7">
        <v>1</v>
      </c>
      <c r="N2413" s="8">
        <v>123.43</v>
      </c>
      <c r="O2413" s="8">
        <f>SalesDataTable[[#This Row],[Units Sold]]*SalesDataTable[[#This Row],[Unit Price]]</f>
        <v>123.43</v>
      </c>
      <c r="P2413" s="9">
        <v>0.15</v>
      </c>
      <c r="Q2413" s="21">
        <f>SalesDataTable[[#This Row],[Units Sold]]*SalesDataTable[[#This Row],[Unit Price]]*SalesDataTable[[#This Row],[Discount %]]</f>
        <v>18.514500000000002</v>
      </c>
      <c r="R2413" s="8">
        <v>60.8</v>
      </c>
      <c r="S2413" s="8">
        <f t="shared" si="148"/>
        <v>104.91550000000001</v>
      </c>
      <c r="T2413" s="8">
        <f t="shared" si="149"/>
        <v>60.8</v>
      </c>
      <c r="U2413" s="8">
        <f t="shared" si="150"/>
        <v>44.115500000000011</v>
      </c>
      <c r="V2413" s="10">
        <f t="shared" si="151"/>
        <v>0.42048601017008935</v>
      </c>
    </row>
    <row r="2414" spans="1:22" ht="15.6" x14ac:dyDescent="0.3">
      <c r="A2414" s="3">
        <v>3407</v>
      </c>
      <c r="B2414" s="4">
        <v>46347</v>
      </c>
      <c r="C2414" s="5">
        <f>YEAR(SalesDataTable[[#This Row],[Order Date]])</f>
        <v>2026</v>
      </c>
      <c r="D2414" s="6" t="str">
        <f>"Q"&amp;ROUNDUP(MONTH(SalesDataTable[[#This Row],[Order Date]])/3,0)</f>
        <v>Q4</v>
      </c>
      <c r="E2414" s="5">
        <f>MONTH(SalesDataTable[[#This Row],[Order Date]])</f>
        <v>11</v>
      </c>
      <c r="F2414" s="6" t="str">
        <f>TEXT(SalesDataTable[[#This Row],[Order Date]],"MMM")</f>
        <v>Nov</v>
      </c>
      <c r="G2414" s="5" t="s">
        <v>40</v>
      </c>
      <c r="H2414" s="5" t="s">
        <v>51</v>
      </c>
      <c r="I2414" s="5" t="s">
        <v>22</v>
      </c>
      <c r="J2414" s="5" t="s">
        <v>33</v>
      </c>
      <c r="K2414" s="5" t="s">
        <v>34</v>
      </c>
      <c r="L2414" s="5" t="s">
        <v>68</v>
      </c>
      <c r="M2414" s="7">
        <v>1</v>
      </c>
      <c r="N2414" s="8">
        <v>164.85</v>
      </c>
      <c r="O2414" s="8">
        <f>SalesDataTable[[#This Row],[Units Sold]]*SalesDataTable[[#This Row],[Unit Price]]</f>
        <v>164.85</v>
      </c>
      <c r="P2414" s="9">
        <v>0.1</v>
      </c>
      <c r="Q2414" s="21">
        <f>SalesDataTable[[#This Row],[Units Sold]]*SalesDataTable[[#This Row],[Unit Price]]*SalesDataTable[[#This Row],[Discount %]]</f>
        <v>16.484999999999999</v>
      </c>
      <c r="R2414" s="8">
        <v>89.4</v>
      </c>
      <c r="S2414" s="8">
        <f t="shared" si="148"/>
        <v>148.36500000000001</v>
      </c>
      <c r="T2414" s="8">
        <f t="shared" si="149"/>
        <v>89.4</v>
      </c>
      <c r="U2414" s="8">
        <f t="shared" si="150"/>
        <v>58.965000000000003</v>
      </c>
      <c r="V2414" s="10">
        <f t="shared" si="151"/>
        <v>0.39743200889697705</v>
      </c>
    </row>
    <row r="2415" spans="1:22" ht="15.6" x14ac:dyDescent="0.3">
      <c r="A2415" s="3">
        <v>4052</v>
      </c>
      <c r="B2415" s="4">
        <v>46347</v>
      </c>
      <c r="C2415" s="5">
        <f>YEAR(SalesDataTable[[#This Row],[Order Date]])</f>
        <v>2026</v>
      </c>
      <c r="D2415" s="6" t="str">
        <f>"Q"&amp;ROUNDUP(MONTH(SalesDataTable[[#This Row],[Order Date]])/3,0)</f>
        <v>Q4</v>
      </c>
      <c r="E2415" s="5">
        <f>MONTH(SalesDataTable[[#This Row],[Order Date]])</f>
        <v>11</v>
      </c>
      <c r="F2415" s="6" t="str">
        <f>TEXT(SalesDataTable[[#This Row],[Order Date]],"MMM")</f>
        <v>Nov</v>
      </c>
      <c r="G2415" s="5" t="s">
        <v>20</v>
      </c>
      <c r="H2415" s="5" t="s">
        <v>21</v>
      </c>
      <c r="I2415" s="5" t="s">
        <v>22</v>
      </c>
      <c r="J2415" s="5" t="s">
        <v>33</v>
      </c>
      <c r="K2415" s="5" t="s">
        <v>34</v>
      </c>
      <c r="L2415" s="5" t="s">
        <v>52</v>
      </c>
      <c r="M2415" s="7">
        <v>1</v>
      </c>
      <c r="N2415" s="8">
        <v>46.82</v>
      </c>
      <c r="O2415" s="8">
        <f>SalesDataTable[[#This Row],[Units Sold]]*SalesDataTable[[#This Row],[Unit Price]]</f>
        <v>46.82</v>
      </c>
      <c r="P2415" s="9">
        <v>0.2</v>
      </c>
      <c r="Q2415" s="21">
        <f>SalesDataTable[[#This Row],[Units Sold]]*SalesDataTable[[#This Row],[Unit Price]]*SalesDataTable[[#This Row],[Discount %]]</f>
        <v>9.3640000000000008</v>
      </c>
      <c r="R2415" s="8">
        <v>18.27</v>
      </c>
      <c r="S2415" s="8">
        <f t="shared" si="148"/>
        <v>37.456000000000003</v>
      </c>
      <c r="T2415" s="8">
        <f t="shared" si="149"/>
        <v>18.27</v>
      </c>
      <c r="U2415" s="8">
        <f t="shared" si="150"/>
        <v>19.186000000000003</v>
      </c>
      <c r="V2415" s="10">
        <f t="shared" si="151"/>
        <v>0.51222768047842804</v>
      </c>
    </row>
    <row r="2416" spans="1:22" ht="15.6" x14ac:dyDescent="0.3">
      <c r="A2416" s="3">
        <v>119</v>
      </c>
      <c r="B2416" s="4">
        <v>46348</v>
      </c>
      <c r="C2416" s="5">
        <f>YEAR(SalesDataTable[[#This Row],[Order Date]])</f>
        <v>2026</v>
      </c>
      <c r="D2416" s="6" t="str">
        <f>"Q"&amp;ROUNDUP(MONTH(SalesDataTable[[#This Row],[Order Date]])/3,0)</f>
        <v>Q4</v>
      </c>
      <c r="E2416" s="5">
        <f>MONTH(SalesDataTable[[#This Row],[Order Date]])</f>
        <v>11</v>
      </c>
      <c r="F2416" s="6" t="str">
        <f>TEXT(SalesDataTable[[#This Row],[Order Date]],"MMM")</f>
        <v>Nov</v>
      </c>
      <c r="G2416" s="5" t="s">
        <v>20</v>
      </c>
      <c r="H2416" s="5" t="s">
        <v>56</v>
      </c>
      <c r="I2416" s="5" t="s">
        <v>22</v>
      </c>
      <c r="J2416" s="5" t="s">
        <v>33</v>
      </c>
      <c r="K2416" s="5" t="s">
        <v>54</v>
      </c>
      <c r="L2416" s="5" t="s">
        <v>55</v>
      </c>
      <c r="M2416" s="7">
        <v>1</v>
      </c>
      <c r="N2416" s="8">
        <v>41.16</v>
      </c>
      <c r="O2416" s="8">
        <f>SalesDataTable[[#This Row],[Units Sold]]*SalesDataTable[[#This Row],[Unit Price]]</f>
        <v>41.16</v>
      </c>
      <c r="P2416" s="9">
        <v>0.1</v>
      </c>
      <c r="Q2416" s="21">
        <f>SalesDataTable[[#This Row],[Units Sold]]*SalesDataTable[[#This Row],[Unit Price]]*SalesDataTable[[#This Row],[Discount %]]</f>
        <v>4.1159999999999997</v>
      </c>
      <c r="R2416" s="8">
        <v>14.82</v>
      </c>
      <c r="S2416" s="8">
        <f t="shared" si="148"/>
        <v>37.043999999999997</v>
      </c>
      <c r="T2416" s="8">
        <f t="shared" si="149"/>
        <v>14.82</v>
      </c>
      <c r="U2416" s="8">
        <f t="shared" si="150"/>
        <v>22.223999999999997</v>
      </c>
      <c r="V2416" s="10">
        <f t="shared" si="151"/>
        <v>0.59993521218011014</v>
      </c>
    </row>
    <row r="2417" spans="1:22" ht="15.6" x14ac:dyDescent="0.3">
      <c r="A2417" s="3">
        <v>298</v>
      </c>
      <c r="B2417" s="4">
        <v>46348</v>
      </c>
      <c r="C2417" s="5">
        <f>YEAR(SalesDataTable[[#This Row],[Order Date]])</f>
        <v>2026</v>
      </c>
      <c r="D2417" s="6" t="str">
        <f>"Q"&amp;ROUNDUP(MONTH(SalesDataTable[[#This Row],[Order Date]])/3,0)</f>
        <v>Q4</v>
      </c>
      <c r="E2417" s="5">
        <f>MONTH(SalesDataTable[[#This Row],[Order Date]])</f>
        <v>11</v>
      </c>
      <c r="F2417" s="6" t="str">
        <f>TEXT(SalesDataTable[[#This Row],[Order Date]],"MMM")</f>
        <v>Nov</v>
      </c>
      <c r="G2417" s="5" t="s">
        <v>26</v>
      </c>
      <c r="H2417" s="5" t="s">
        <v>63</v>
      </c>
      <c r="I2417" s="5" t="s">
        <v>48</v>
      </c>
      <c r="J2417" s="5" t="s">
        <v>33</v>
      </c>
      <c r="K2417" s="5" t="s">
        <v>43</v>
      </c>
      <c r="L2417" s="5" t="s">
        <v>49</v>
      </c>
      <c r="M2417" s="7">
        <v>1</v>
      </c>
      <c r="N2417" s="8">
        <v>196.08</v>
      </c>
      <c r="O2417" s="8">
        <f>SalesDataTable[[#This Row],[Units Sold]]*SalesDataTable[[#This Row],[Unit Price]]</f>
        <v>196.08</v>
      </c>
      <c r="P2417" s="9">
        <v>0.1</v>
      </c>
      <c r="Q2417" s="21">
        <f>SalesDataTable[[#This Row],[Units Sold]]*SalesDataTable[[#This Row],[Unit Price]]*SalesDataTable[[#This Row],[Discount %]]</f>
        <v>19.608000000000004</v>
      </c>
      <c r="R2417" s="8">
        <v>104.19</v>
      </c>
      <c r="S2417" s="8">
        <f t="shared" si="148"/>
        <v>176.47200000000001</v>
      </c>
      <c r="T2417" s="8">
        <f t="shared" si="149"/>
        <v>104.19</v>
      </c>
      <c r="U2417" s="8">
        <f t="shared" si="150"/>
        <v>72.282000000000011</v>
      </c>
      <c r="V2417" s="10">
        <f t="shared" si="151"/>
        <v>0.40959472324221408</v>
      </c>
    </row>
    <row r="2418" spans="1:22" ht="15.6" x14ac:dyDescent="0.3">
      <c r="A2418" s="3">
        <v>419</v>
      </c>
      <c r="B2418" s="4">
        <v>46348</v>
      </c>
      <c r="C2418" s="5">
        <f>YEAR(SalesDataTable[[#This Row],[Order Date]])</f>
        <v>2026</v>
      </c>
      <c r="D2418" s="6" t="str">
        <f>"Q"&amp;ROUNDUP(MONTH(SalesDataTable[[#This Row],[Order Date]])/3,0)</f>
        <v>Q4</v>
      </c>
      <c r="E2418" s="5">
        <f>MONTH(SalesDataTable[[#This Row],[Order Date]])</f>
        <v>11</v>
      </c>
      <c r="F2418" s="6" t="str">
        <f>TEXT(SalesDataTable[[#This Row],[Order Date]],"MMM")</f>
        <v>Nov</v>
      </c>
      <c r="G2418" s="5" t="s">
        <v>40</v>
      </c>
      <c r="H2418" s="5" t="s">
        <v>53</v>
      </c>
      <c r="I2418" s="5" t="s">
        <v>39</v>
      </c>
      <c r="J2418" s="5" t="s">
        <v>33</v>
      </c>
      <c r="K2418" s="5" t="s">
        <v>43</v>
      </c>
      <c r="L2418" s="5" t="s">
        <v>49</v>
      </c>
      <c r="M2418" s="7">
        <v>1</v>
      </c>
      <c r="N2418" s="8">
        <v>192.62</v>
      </c>
      <c r="O2418" s="8">
        <f>SalesDataTable[[#This Row],[Units Sold]]*SalesDataTable[[#This Row],[Unit Price]]</f>
        <v>192.62</v>
      </c>
      <c r="P2418" s="9">
        <v>0.1</v>
      </c>
      <c r="Q2418" s="21">
        <f>SalesDataTable[[#This Row],[Units Sold]]*SalesDataTable[[#This Row],[Unit Price]]*SalesDataTable[[#This Row],[Discount %]]</f>
        <v>19.262</v>
      </c>
      <c r="R2418" s="8">
        <v>105.97</v>
      </c>
      <c r="S2418" s="8">
        <f t="shared" si="148"/>
        <v>173.358</v>
      </c>
      <c r="T2418" s="8">
        <f t="shared" si="149"/>
        <v>105.97</v>
      </c>
      <c r="U2418" s="8">
        <f t="shared" si="150"/>
        <v>67.388000000000005</v>
      </c>
      <c r="V2418" s="10">
        <f t="shared" si="151"/>
        <v>0.38872160500236508</v>
      </c>
    </row>
    <row r="2419" spans="1:22" ht="15.6" x14ac:dyDescent="0.3">
      <c r="A2419" s="3">
        <v>1181</v>
      </c>
      <c r="B2419" s="4">
        <v>46348</v>
      </c>
      <c r="C2419" s="5">
        <f>YEAR(SalesDataTable[[#This Row],[Order Date]])</f>
        <v>2026</v>
      </c>
      <c r="D2419" s="6" t="str">
        <f>"Q"&amp;ROUNDUP(MONTH(SalesDataTable[[#This Row],[Order Date]])/3,0)</f>
        <v>Q4</v>
      </c>
      <c r="E2419" s="5">
        <f>MONTH(SalesDataTable[[#This Row],[Order Date]])</f>
        <v>11</v>
      </c>
      <c r="F2419" s="6" t="str">
        <f>TEXT(SalesDataTable[[#This Row],[Order Date]],"MMM")</f>
        <v>Nov</v>
      </c>
      <c r="G2419" s="5" t="s">
        <v>26</v>
      </c>
      <c r="H2419" s="5" t="s">
        <v>63</v>
      </c>
      <c r="I2419" s="5" t="s">
        <v>48</v>
      </c>
      <c r="J2419" s="5" t="s">
        <v>33</v>
      </c>
      <c r="K2419" s="5" t="s">
        <v>24</v>
      </c>
      <c r="L2419" s="5" t="s">
        <v>50</v>
      </c>
      <c r="M2419" s="7">
        <v>2</v>
      </c>
      <c r="N2419" s="8">
        <v>102.87</v>
      </c>
      <c r="O2419" s="8">
        <f>SalesDataTable[[#This Row],[Units Sold]]*SalesDataTable[[#This Row],[Unit Price]]</f>
        <v>205.74</v>
      </c>
      <c r="P2419" s="9">
        <v>0.05</v>
      </c>
      <c r="Q2419" s="21">
        <f>SalesDataTable[[#This Row],[Units Sold]]*SalesDataTable[[#This Row],[Unit Price]]*SalesDataTable[[#This Row],[Discount %]]</f>
        <v>10.287000000000001</v>
      </c>
      <c r="R2419" s="8">
        <v>51.69</v>
      </c>
      <c r="S2419" s="8">
        <f t="shared" si="148"/>
        <v>195.453</v>
      </c>
      <c r="T2419" s="8">
        <f t="shared" si="149"/>
        <v>103.38</v>
      </c>
      <c r="U2419" s="8">
        <f t="shared" si="150"/>
        <v>92.073000000000008</v>
      </c>
      <c r="V2419" s="10">
        <f t="shared" si="151"/>
        <v>0.4710748875688785</v>
      </c>
    </row>
    <row r="2420" spans="1:22" ht="15.6" x14ac:dyDescent="0.3">
      <c r="A2420" s="3">
        <v>1924</v>
      </c>
      <c r="B2420" s="4">
        <v>46348</v>
      </c>
      <c r="C2420" s="5">
        <f>YEAR(SalesDataTable[[#This Row],[Order Date]])</f>
        <v>2026</v>
      </c>
      <c r="D2420" s="6" t="str">
        <f>"Q"&amp;ROUNDUP(MONTH(SalesDataTable[[#This Row],[Order Date]])/3,0)</f>
        <v>Q4</v>
      </c>
      <c r="E2420" s="5">
        <f>MONTH(SalesDataTable[[#This Row],[Order Date]])</f>
        <v>11</v>
      </c>
      <c r="F2420" s="6" t="str">
        <f>TEXT(SalesDataTable[[#This Row],[Order Date]],"MMM")</f>
        <v>Nov</v>
      </c>
      <c r="G2420" s="5" t="s">
        <v>20</v>
      </c>
      <c r="H2420" s="5" t="s">
        <v>70</v>
      </c>
      <c r="I2420" s="5" t="s">
        <v>22</v>
      </c>
      <c r="J2420" s="5" t="s">
        <v>33</v>
      </c>
      <c r="K2420" s="5" t="s">
        <v>24</v>
      </c>
      <c r="L2420" s="5" t="s">
        <v>42</v>
      </c>
      <c r="M2420" s="7">
        <v>3</v>
      </c>
      <c r="N2420" s="8">
        <v>50.99</v>
      </c>
      <c r="O2420" s="8">
        <f>SalesDataTable[[#This Row],[Units Sold]]*SalesDataTable[[#This Row],[Unit Price]]</f>
        <v>152.97</v>
      </c>
      <c r="P2420" s="9">
        <v>0.2</v>
      </c>
      <c r="Q2420" s="21">
        <f>SalesDataTable[[#This Row],[Units Sold]]*SalesDataTable[[#This Row],[Unit Price]]*SalesDataTable[[#This Row],[Discount %]]</f>
        <v>30.594000000000001</v>
      </c>
      <c r="R2420" s="8">
        <v>22.53</v>
      </c>
      <c r="S2420" s="8">
        <f t="shared" si="148"/>
        <v>122.376</v>
      </c>
      <c r="T2420" s="8">
        <f t="shared" si="149"/>
        <v>67.59</v>
      </c>
      <c r="U2420" s="8">
        <f t="shared" si="150"/>
        <v>54.786000000000001</v>
      </c>
      <c r="V2420" s="10">
        <f t="shared" si="151"/>
        <v>0.44768582074916652</v>
      </c>
    </row>
    <row r="2421" spans="1:22" ht="15.6" x14ac:dyDescent="0.3">
      <c r="A2421" s="3">
        <v>3829</v>
      </c>
      <c r="B2421" s="4">
        <v>46348</v>
      </c>
      <c r="C2421" s="5">
        <f>YEAR(SalesDataTable[[#This Row],[Order Date]])</f>
        <v>2026</v>
      </c>
      <c r="D2421" s="6" t="str">
        <f>"Q"&amp;ROUNDUP(MONTH(SalesDataTable[[#This Row],[Order Date]])/3,0)</f>
        <v>Q4</v>
      </c>
      <c r="E2421" s="5">
        <f>MONTH(SalesDataTable[[#This Row],[Order Date]])</f>
        <v>11</v>
      </c>
      <c r="F2421" s="6" t="str">
        <f>TEXT(SalesDataTable[[#This Row],[Order Date]],"MMM")</f>
        <v>Nov</v>
      </c>
      <c r="G2421" s="5" t="s">
        <v>26</v>
      </c>
      <c r="H2421" s="5" t="s">
        <v>63</v>
      </c>
      <c r="I2421" s="5" t="s">
        <v>39</v>
      </c>
      <c r="J2421" s="5" t="s">
        <v>33</v>
      </c>
      <c r="K2421" s="5" t="s">
        <v>24</v>
      </c>
      <c r="L2421" s="5" t="s">
        <v>46</v>
      </c>
      <c r="M2421" s="7">
        <v>1</v>
      </c>
      <c r="N2421" s="8">
        <v>39.94</v>
      </c>
      <c r="O2421" s="8">
        <f>SalesDataTable[[#This Row],[Units Sold]]*SalesDataTable[[#This Row],[Unit Price]]</f>
        <v>39.94</v>
      </c>
      <c r="P2421" s="9">
        <v>0.1</v>
      </c>
      <c r="Q2421" s="21">
        <f>SalesDataTable[[#This Row],[Units Sold]]*SalesDataTable[[#This Row],[Unit Price]]*SalesDataTable[[#This Row],[Discount %]]</f>
        <v>3.9939999999999998</v>
      </c>
      <c r="R2421" s="8">
        <v>16.89</v>
      </c>
      <c r="S2421" s="8">
        <f t="shared" si="148"/>
        <v>35.945999999999998</v>
      </c>
      <c r="T2421" s="8">
        <f t="shared" si="149"/>
        <v>16.89</v>
      </c>
      <c r="U2421" s="8">
        <f t="shared" si="150"/>
        <v>19.055999999999997</v>
      </c>
      <c r="V2421" s="10">
        <f t="shared" si="151"/>
        <v>0.53012852612251704</v>
      </c>
    </row>
    <row r="2422" spans="1:22" ht="15.6" x14ac:dyDescent="0.3">
      <c r="A2422" s="3">
        <v>5065</v>
      </c>
      <c r="B2422" s="4">
        <v>46348</v>
      </c>
      <c r="C2422" s="5">
        <f>YEAR(SalesDataTable[[#This Row],[Order Date]])</f>
        <v>2026</v>
      </c>
      <c r="D2422" s="6" t="str">
        <f>"Q"&amp;ROUNDUP(MONTH(SalesDataTable[[#This Row],[Order Date]])/3,0)</f>
        <v>Q4</v>
      </c>
      <c r="E2422" s="5">
        <f>MONTH(SalesDataTable[[#This Row],[Order Date]])</f>
        <v>11</v>
      </c>
      <c r="F2422" s="6" t="str">
        <f>TEXT(SalesDataTable[[#This Row],[Order Date]],"MMM")</f>
        <v>Nov</v>
      </c>
      <c r="G2422" s="5" t="s">
        <v>40</v>
      </c>
      <c r="H2422" s="5" t="s">
        <v>53</v>
      </c>
      <c r="I2422" s="5" t="s">
        <v>22</v>
      </c>
      <c r="J2422" s="5" t="s">
        <v>33</v>
      </c>
      <c r="K2422" s="5" t="s">
        <v>34</v>
      </c>
      <c r="L2422" s="5" t="s">
        <v>68</v>
      </c>
      <c r="M2422" s="7">
        <v>2</v>
      </c>
      <c r="N2422" s="8">
        <v>166.15</v>
      </c>
      <c r="O2422" s="8">
        <f>SalesDataTable[[#This Row],[Units Sold]]*SalesDataTable[[#This Row],[Unit Price]]</f>
        <v>332.3</v>
      </c>
      <c r="P2422" s="9">
        <v>0</v>
      </c>
      <c r="Q2422" s="21">
        <f>SalesDataTable[[#This Row],[Units Sold]]*SalesDataTable[[#This Row],[Unit Price]]*SalesDataTable[[#This Row],[Discount %]]</f>
        <v>0</v>
      </c>
      <c r="R2422" s="8">
        <v>86.42</v>
      </c>
      <c r="S2422" s="8">
        <f t="shared" si="148"/>
        <v>332.3</v>
      </c>
      <c r="T2422" s="8">
        <f t="shared" si="149"/>
        <v>172.84</v>
      </c>
      <c r="U2422" s="8">
        <f t="shared" si="150"/>
        <v>159.46</v>
      </c>
      <c r="V2422" s="10">
        <f t="shared" si="151"/>
        <v>0.47986758952753539</v>
      </c>
    </row>
    <row r="2423" spans="1:22" ht="15.6" x14ac:dyDescent="0.3">
      <c r="A2423" s="3">
        <v>5146</v>
      </c>
      <c r="B2423" s="4">
        <v>46348</v>
      </c>
      <c r="C2423" s="5">
        <f>YEAR(SalesDataTable[[#This Row],[Order Date]])</f>
        <v>2026</v>
      </c>
      <c r="D2423" s="6" t="str">
        <f>"Q"&amp;ROUNDUP(MONTH(SalesDataTable[[#This Row],[Order Date]])/3,0)</f>
        <v>Q4</v>
      </c>
      <c r="E2423" s="5">
        <f>MONTH(SalesDataTable[[#This Row],[Order Date]])</f>
        <v>11</v>
      </c>
      <c r="F2423" s="6" t="str">
        <f>TEXT(SalesDataTable[[#This Row],[Order Date]],"MMM")</f>
        <v>Nov</v>
      </c>
      <c r="G2423" s="5" t="s">
        <v>26</v>
      </c>
      <c r="H2423" s="5" t="s">
        <v>47</v>
      </c>
      <c r="I2423" s="5" t="s">
        <v>22</v>
      </c>
      <c r="J2423" s="5" t="s">
        <v>33</v>
      </c>
      <c r="K2423" s="5" t="s">
        <v>54</v>
      </c>
      <c r="L2423" s="5" t="s">
        <v>62</v>
      </c>
      <c r="M2423" s="7">
        <v>1</v>
      </c>
      <c r="N2423" s="8">
        <v>35.79</v>
      </c>
      <c r="O2423" s="8">
        <f>SalesDataTable[[#This Row],[Units Sold]]*SalesDataTable[[#This Row],[Unit Price]]</f>
        <v>35.79</v>
      </c>
      <c r="P2423" s="9">
        <v>0.1</v>
      </c>
      <c r="Q2423" s="21">
        <f>SalesDataTable[[#This Row],[Units Sold]]*SalesDataTable[[#This Row],[Unit Price]]*SalesDataTable[[#This Row],[Discount %]]</f>
        <v>3.5790000000000002</v>
      </c>
      <c r="R2423" s="8">
        <v>14.17</v>
      </c>
      <c r="S2423" s="8">
        <f t="shared" si="148"/>
        <v>32.210999999999999</v>
      </c>
      <c r="T2423" s="8">
        <f t="shared" si="149"/>
        <v>14.17</v>
      </c>
      <c r="U2423" s="8">
        <f t="shared" si="150"/>
        <v>18.040999999999997</v>
      </c>
      <c r="V2423" s="10">
        <f t="shared" si="151"/>
        <v>0.56008816863804278</v>
      </c>
    </row>
    <row r="2424" spans="1:22" ht="15.6" x14ac:dyDescent="0.3">
      <c r="A2424" s="3">
        <v>320</v>
      </c>
      <c r="B2424" s="4">
        <v>46349</v>
      </c>
      <c r="C2424" s="5">
        <f>YEAR(SalesDataTable[[#This Row],[Order Date]])</f>
        <v>2026</v>
      </c>
      <c r="D2424" s="6" t="str">
        <f>"Q"&amp;ROUNDUP(MONTH(SalesDataTable[[#This Row],[Order Date]])/3,0)</f>
        <v>Q4</v>
      </c>
      <c r="E2424" s="5">
        <f>MONTH(SalesDataTable[[#This Row],[Order Date]])</f>
        <v>11</v>
      </c>
      <c r="F2424" s="6" t="str">
        <f>TEXT(SalesDataTable[[#This Row],[Order Date]],"MMM")</f>
        <v>Nov</v>
      </c>
      <c r="G2424" s="5" t="s">
        <v>31</v>
      </c>
      <c r="H2424" s="5" t="s">
        <v>32</v>
      </c>
      <c r="I2424" s="5" t="s">
        <v>22</v>
      </c>
      <c r="J2424" s="5" t="s">
        <v>33</v>
      </c>
      <c r="K2424" s="5" t="s">
        <v>43</v>
      </c>
      <c r="L2424" s="5" t="s">
        <v>49</v>
      </c>
      <c r="M2424" s="7">
        <v>5</v>
      </c>
      <c r="N2424" s="8">
        <v>196.53</v>
      </c>
      <c r="O2424" s="8">
        <f>SalesDataTable[[#This Row],[Units Sold]]*SalesDataTable[[#This Row],[Unit Price]]</f>
        <v>982.65</v>
      </c>
      <c r="P2424" s="9">
        <v>0.15</v>
      </c>
      <c r="Q2424" s="21">
        <f>SalesDataTable[[#This Row],[Units Sold]]*SalesDataTable[[#This Row],[Unit Price]]*SalesDataTable[[#This Row],[Discount %]]</f>
        <v>147.39749999999998</v>
      </c>
      <c r="R2424" s="8">
        <v>105.01</v>
      </c>
      <c r="S2424" s="8">
        <f t="shared" si="148"/>
        <v>835.25249999999994</v>
      </c>
      <c r="T2424" s="8">
        <f t="shared" si="149"/>
        <v>525.05000000000007</v>
      </c>
      <c r="U2424" s="8">
        <f t="shared" si="150"/>
        <v>310.20249999999987</v>
      </c>
      <c r="V2424" s="10">
        <f t="shared" si="151"/>
        <v>0.37138769414039452</v>
      </c>
    </row>
    <row r="2425" spans="1:22" ht="15.6" x14ac:dyDescent="0.3">
      <c r="A2425" s="3">
        <v>1250</v>
      </c>
      <c r="B2425" s="4">
        <v>46349</v>
      </c>
      <c r="C2425" s="5">
        <f>YEAR(SalesDataTable[[#This Row],[Order Date]])</f>
        <v>2026</v>
      </c>
      <c r="D2425" s="6" t="str">
        <f>"Q"&amp;ROUNDUP(MONTH(SalesDataTable[[#This Row],[Order Date]])/3,0)</f>
        <v>Q4</v>
      </c>
      <c r="E2425" s="5">
        <f>MONTH(SalesDataTable[[#This Row],[Order Date]])</f>
        <v>11</v>
      </c>
      <c r="F2425" s="6" t="str">
        <f>TEXT(SalesDataTable[[#This Row],[Order Date]],"MMM")</f>
        <v>Nov</v>
      </c>
      <c r="G2425" s="5" t="s">
        <v>26</v>
      </c>
      <c r="H2425" s="5" t="s">
        <v>63</v>
      </c>
      <c r="I2425" s="5" t="s">
        <v>22</v>
      </c>
      <c r="J2425" s="5" t="s">
        <v>33</v>
      </c>
      <c r="K2425" s="5" t="s">
        <v>34</v>
      </c>
      <c r="L2425" s="5" t="s">
        <v>35</v>
      </c>
      <c r="M2425" s="7">
        <v>6</v>
      </c>
      <c r="N2425" s="8">
        <v>36.35</v>
      </c>
      <c r="O2425" s="8">
        <f>SalesDataTable[[#This Row],[Units Sold]]*SalesDataTable[[#This Row],[Unit Price]]</f>
        <v>218.10000000000002</v>
      </c>
      <c r="P2425" s="9">
        <v>0</v>
      </c>
      <c r="Q2425" s="21">
        <f>SalesDataTable[[#This Row],[Units Sold]]*SalesDataTable[[#This Row],[Unit Price]]*SalesDataTable[[#This Row],[Discount %]]</f>
        <v>0</v>
      </c>
      <c r="R2425" s="8">
        <v>13.24</v>
      </c>
      <c r="S2425" s="8">
        <f t="shared" si="148"/>
        <v>218.10000000000002</v>
      </c>
      <c r="T2425" s="8">
        <f t="shared" si="149"/>
        <v>79.44</v>
      </c>
      <c r="U2425" s="8">
        <f t="shared" si="150"/>
        <v>138.66000000000003</v>
      </c>
      <c r="V2425" s="10">
        <f t="shared" si="151"/>
        <v>0.63576341127922975</v>
      </c>
    </row>
    <row r="2426" spans="1:22" ht="15.6" x14ac:dyDescent="0.3">
      <c r="A2426" s="3">
        <v>2584</v>
      </c>
      <c r="B2426" s="4">
        <v>46349</v>
      </c>
      <c r="C2426" s="5">
        <f>YEAR(SalesDataTable[[#This Row],[Order Date]])</f>
        <v>2026</v>
      </c>
      <c r="D2426" s="6" t="str">
        <f>"Q"&amp;ROUNDUP(MONTH(SalesDataTable[[#This Row],[Order Date]])/3,0)</f>
        <v>Q4</v>
      </c>
      <c r="E2426" s="5">
        <f>MONTH(SalesDataTable[[#This Row],[Order Date]])</f>
        <v>11</v>
      </c>
      <c r="F2426" s="6" t="str">
        <f>TEXT(SalesDataTable[[#This Row],[Order Date]],"MMM")</f>
        <v>Nov</v>
      </c>
      <c r="G2426" s="5" t="s">
        <v>26</v>
      </c>
      <c r="H2426" s="5" t="s">
        <v>47</v>
      </c>
      <c r="I2426" s="5" t="s">
        <v>28</v>
      </c>
      <c r="J2426" s="5" t="s">
        <v>23</v>
      </c>
      <c r="K2426" s="5" t="s">
        <v>43</v>
      </c>
      <c r="L2426" s="5" t="s">
        <v>49</v>
      </c>
      <c r="M2426" s="7">
        <v>15</v>
      </c>
      <c r="N2426" s="8">
        <v>192.23</v>
      </c>
      <c r="O2426" s="8">
        <f>SalesDataTable[[#This Row],[Units Sold]]*SalesDataTable[[#This Row],[Unit Price]]</f>
        <v>2883.45</v>
      </c>
      <c r="P2426" s="9">
        <v>0.15</v>
      </c>
      <c r="Q2426" s="21">
        <f>SalesDataTable[[#This Row],[Units Sold]]*SalesDataTable[[#This Row],[Unit Price]]*SalesDataTable[[#This Row],[Discount %]]</f>
        <v>432.51749999999998</v>
      </c>
      <c r="R2426" s="8">
        <v>106.34</v>
      </c>
      <c r="S2426" s="8">
        <f t="shared" si="148"/>
        <v>2450.9324999999999</v>
      </c>
      <c r="T2426" s="8">
        <f t="shared" si="149"/>
        <v>1595.1000000000001</v>
      </c>
      <c r="U2426" s="8">
        <f t="shared" si="150"/>
        <v>855.83249999999975</v>
      </c>
      <c r="V2426" s="10">
        <f t="shared" si="151"/>
        <v>0.34918648310387979</v>
      </c>
    </row>
    <row r="2427" spans="1:22" ht="15.6" x14ac:dyDescent="0.3">
      <c r="A2427" s="3">
        <v>2717</v>
      </c>
      <c r="B2427" s="4">
        <v>46349</v>
      </c>
      <c r="C2427" s="5">
        <f>YEAR(SalesDataTable[[#This Row],[Order Date]])</f>
        <v>2026</v>
      </c>
      <c r="D2427" s="6" t="str">
        <f>"Q"&amp;ROUNDUP(MONTH(SalesDataTable[[#This Row],[Order Date]])/3,0)</f>
        <v>Q4</v>
      </c>
      <c r="E2427" s="5">
        <f>MONTH(SalesDataTable[[#This Row],[Order Date]])</f>
        <v>11</v>
      </c>
      <c r="F2427" s="6" t="str">
        <f>TEXT(SalesDataTable[[#This Row],[Order Date]],"MMM")</f>
        <v>Nov</v>
      </c>
      <c r="G2427" s="5" t="s">
        <v>26</v>
      </c>
      <c r="H2427" s="5" t="s">
        <v>63</v>
      </c>
      <c r="I2427" s="5" t="s">
        <v>22</v>
      </c>
      <c r="J2427" s="5" t="s">
        <v>33</v>
      </c>
      <c r="K2427" s="5" t="s">
        <v>34</v>
      </c>
      <c r="L2427" s="5" t="s">
        <v>68</v>
      </c>
      <c r="M2427" s="7">
        <v>2</v>
      </c>
      <c r="N2427" s="8">
        <v>167.9</v>
      </c>
      <c r="O2427" s="8">
        <f>SalesDataTable[[#This Row],[Units Sold]]*SalesDataTable[[#This Row],[Unit Price]]</f>
        <v>335.8</v>
      </c>
      <c r="P2427" s="9">
        <v>0.15</v>
      </c>
      <c r="Q2427" s="21">
        <f>SalesDataTable[[#This Row],[Units Sold]]*SalesDataTable[[#This Row],[Unit Price]]*SalesDataTable[[#This Row],[Discount %]]</f>
        <v>50.37</v>
      </c>
      <c r="R2427" s="8">
        <v>89.55</v>
      </c>
      <c r="S2427" s="8">
        <f t="shared" si="148"/>
        <v>285.43</v>
      </c>
      <c r="T2427" s="8">
        <f t="shared" si="149"/>
        <v>179.1</v>
      </c>
      <c r="U2427" s="8">
        <f t="shared" si="150"/>
        <v>106.33000000000001</v>
      </c>
      <c r="V2427" s="10">
        <f t="shared" si="151"/>
        <v>0.37252566303471957</v>
      </c>
    </row>
    <row r="2428" spans="1:22" ht="15.6" x14ac:dyDescent="0.3">
      <c r="A2428" s="3">
        <v>2737</v>
      </c>
      <c r="B2428" s="4">
        <v>46349</v>
      </c>
      <c r="C2428" s="5">
        <f>YEAR(SalesDataTable[[#This Row],[Order Date]])</f>
        <v>2026</v>
      </c>
      <c r="D2428" s="6" t="str">
        <f>"Q"&amp;ROUNDUP(MONTH(SalesDataTable[[#This Row],[Order Date]])/3,0)</f>
        <v>Q4</v>
      </c>
      <c r="E2428" s="5">
        <f>MONTH(SalesDataTable[[#This Row],[Order Date]])</f>
        <v>11</v>
      </c>
      <c r="F2428" s="6" t="str">
        <f>TEXT(SalesDataTable[[#This Row],[Order Date]],"MMM")</f>
        <v>Nov</v>
      </c>
      <c r="G2428" s="5" t="s">
        <v>26</v>
      </c>
      <c r="H2428" s="5" t="s">
        <v>47</v>
      </c>
      <c r="I2428" s="5" t="s">
        <v>22</v>
      </c>
      <c r="J2428" s="5" t="s">
        <v>36</v>
      </c>
      <c r="K2428" s="5" t="s">
        <v>43</v>
      </c>
      <c r="L2428" s="5" t="s">
        <v>60</v>
      </c>
      <c r="M2428" s="7">
        <v>2</v>
      </c>
      <c r="N2428" s="8">
        <v>80.709999999999994</v>
      </c>
      <c r="O2428" s="8">
        <f>SalesDataTable[[#This Row],[Units Sold]]*SalesDataTable[[#This Row],[Unit Price]]</f>
        <v>161.41999999999999</v>
      </c>
      <c r="P2428" s="9">
        <v>0.1</v>
      </c>
      <c r="Q2428" s="21">
        <f>SalesDataTable[[#This Row],[Units Sold]]*SalesDataTable[[#This Row],[Unit Price]]*SalesDataTable[[#This Row],[Discount %]]</f>
        <v>16.141999999999999</v>
      </c>
      <c r="R2428" s="8">
        <v>39.33</v>
      </c>
      <c r="S2428" s="8">
        <f t="shared" si="148"/>
        <v>145.27799999999999</v>
      </c>
      <c r="T2428" s="8">
        <f t="shared" si="149"/>
        <v>78.66</v>
      </c>
      <c r="U2428" s="8">
        <f t="shared" si="150"/>
        <v>66.617999999999995</v>
      </c>
      <c r="V2428" s="10">
        <f t="shared" si="151"/>
        <v>0.45855532152149669</v>
      </c>
    </row>
    <row r="2429" spans="1:22" ht="15.6" x14ac:dyDescent="0.3">
      <c r="A2429" s="3">
        <v>3021</v>
      </c>
      <c r="B2429" s="4">
        <v>46349</v>
      </c>
      <c r="C2429" s="5">
        <f>YEAR(SalesDataTable[[#This Row],[Order Date]])</f>
        <v>2026</v>
      </c>
      <c r="D2429" s="6" t="str">
        <f>"Q"&amp;ROUNDUP(MONTH(SalesDataTable[[#This Row],[Order Date]])/3,0)</f>
        <v>Q4</v>
      </c>
      <c r="E2429" s="5">
        <f>MONTH(SalesDataTable[[#This Row],[Order Date]])</f>
        <v>11</v>
      </c>
      <c r="F2429" s="6" t="str">
        <f>TEXT(SalesDataTable[[#This Row],[Order Date]],"MMM")</f>
        <v>Nov</v>
      </c>
      <c r="G2429" s="5" t="s">
        <v>20</v>
      </c>
      <c r="H2429" s="5" t="s">
        <v>70</v>
      </c>
      <c r="I2429" s="5" t="s">
        <v>22</v>
      </c>
      <c r="J2429" s="5" t="s">
        <v>36</v>
      </c>
      <c r="K2429" s="5" t="s">
        <v>29</v>
      </c>
      <c r="L2429" s="5" t="s">
        <v>66</v>
      </c>
      <c r="M2429" s="7">
        <v>1</v>
      </c>
      <c r="N2429" s="8">
        <v>71.66</v>
      </c>
      <c r="O2429" s="8">
        <f>SalesDataTable[[#This Row],[Units Sold]]*SalesDataTable[[#This Row],[Unit Price]]</f>
        <v>71.66</v>
      </c>
      <c r="P2429" s="9">
        <v>0.2</v>
      </c>
      <c r="Q2429" s="21">
        <f>SalesDataTable[[#This Row],[Units Sold]]*SalesDataTable[[#This Row],[Unit Price]]*SalesDataTable[[#This Row],[Discount %]]</f>
        <v>14.332000000000001</v>
      </c>
      <c r="R2429" s="8">
        <v>31.83</v>
      </c>
      <c r="S2429" s="8">
        <f t="shared" si="148"/>
        <v>57.328000000000003</v>
      </c>
      <c r="T2429" s="8">
        <f t="shared" si="149"/>
        <v>31.83</v>
      </c>
      <c r="U2429" s="8">
        <f t="shared" si="150"/>
        <v>25.498000000000005</v>
      </c>
      <c r="V2429" s="10">
        <f t="shared" si="151"/>
        <v>0.44477393245883345</v>
      </c>
    </row>
    <row r="2430" spans="1:22" ht="15.6" x14ac:dyDescent="0.3">
      <c r="A2430" s="3">
        <v>5199</v>
      </c>
      <c r="B2430" s="4">
        <v>46349</v>
      </c>
      <c r="C2430" s="5">
        <f>YEAR(SalesDataTable[[#This Row],[Order Date]])</f>
        <v>2026</v>
      </c>
      <c r="D2430" s="6" t="str">
        <f>"Q"&amp;ROUNDUP(MONTH(SalesDataTable[[#This Row],[Order Date]])/3,0)</f>
        <v>Q4</v>
      </c>
      <c r="E2430" s="5">
        <f>MONTH(SalesDataTable[[#This Row],[Order Date]])</f>
        <v>11</v>
      </c>
      <c r="F2430" s="6" t="str">
        <f>TEXT(SalesDataTable[[#This Row],[Order Date]],"MMM")</f>
        <v>Nov</v>
      </c>
      <c r="G2430" s="5" t="s">
        <v>31</v>
      </c>
      <c r="H2430" s="5" t="s">
        <v>38</v>
      </c>
      <c r="I2430" s="5" t="s">
        <v>22</v>
      </c>
      <c r="J2430" s="5" t="s">
        <v>23</v>
      </c>
      <c r="K2430" s="5" t="s">
        <v>43</v>
      </c>
      <c r="L2430" s="5" t="s">
        <v>71</v>
      </c>
      <c r="M2430" s="7">
        <v>5</v>
      </c>
      <c r="N2430" s="8">
        <v>125.23</v>
      </c>
      <c r="O2430" s="8">
        <f>SalesDataTable[[#This Row],[Units Sold]]*SalesDataTable[[#This Row],[Unit Price]]</f>
        <v>626.15</v>
      </c>
      <c r="P2430" s="9">
        <v>0.05</v>
      </c>
      <c r="Q2430" s="21">
        <f>SalesDataTable[[#This Row],[Units Sold]]*SalesDataTable[[#This Row],[Unit Price]]*SalesDataTable[[#This Row],[Discount %]]</f>
        <v>31.307500000000001</v>
      </c>
      <c r="R2430" s="8">
        <v>59.84</v>
      </c>
      <c r="S2430" s="8">
        <f t="shared" si="148"/>
        <v>594.84249999999997</v>
      </c>
      <c r="T2430" s="8">
        <f t="shared" si="149"/>
        <v>299.20000000000005</v>
      </c>
      <c r="U2430" s="8">
        <f t="shared" si="150"/>
        <v>295.64249999999993</v>
      </c>
      <c r="V2430" s="10">
        <f t="shared" si="151"/>
        <v>0.49700971265503041</v>
      </c>
    </row>
    <row r="2431" spans="1:22" ht="15.6" x14ac:dyDescent="0.3">
      <c r="A2431" s="3">
        <v>1202</v>
      </c>
      <c r="B2431" s="4">
        <v>46350</v>
      </c>
      <c r="C2431" s="5">
        <f>YEAR(SalesDataTable[[#This Row],[Order Date]])</f>
        <v>2026</v>
      </c>
      <c r="D2431" s="6" t="str">
        <f>"Q"&amp;ROUNDUP(MONTH(SalesDataTable[[#This Row],[Order Date]])/3,0)</f>
        <v>Q4</v>
      </c>
      <c r="E2431" s="5">
        <f>MONTH(SalesDataTable[[#This Row],[Order Date]])</f>
        <v>11</v>
      </c>
      <c r="F2431" s="6" t="str">
        <f>TEXT(SalesDataTable[[#This Row],[Order Date]],"MMM")</f>
        <v>Nov</v>
      </c>
      <c r="G2431" s="5" t="s">
        <v>20</v>
      </c>
      <c r="H2431" s="5" t="s">
        <v>70</v>
      </c>
      <c r="I2431" s="5" t="s">
        <v>48</v>
      </c>
      <c r="J2431" s="5" t="s">
        <v>23</v>
      </c>
      <c r="K2431" s="5" t="s">
        <v>29</v>
      </c>
      <c r="L2431" s="5" t="s">
        <v>30</v>
      </c>
      <c r="M2431" s="7">
        <v>2</v>
      </c>
      <c r="N2431" s="8">
        <v>91.33</v>
      </c>
      <c r="O2431" s="8">
        <f>SalesDataTable[[#This Row],[Units Sold]]*SalesDataTable[[#This Row],[Unit Price]]</f>
        <v>182.66</v>
      </c>
      <c r="P2431" s="9">
        <v>0.15</v>
      </c>
      <c r="Q2431" s="21">
        <f>SalesDataTable[[#This Row],[Units Sold]]*SalesDataTable[[#This Row],[Unit Price]]*SalesDataTable[[#This Row],[Discount %]]</f>
        <v>27.398999999999997</v>
      </c>
      <c r="R2431" s="8">
        <v>45.45</v>
      </c>
      <c r="S2431" s="8">
        <f t="shared" si="148"/>
        <v>155.261</v>
      </c>
      <c r="T2431" s="8">
        <f t="shared" si="149"/>
        <v>90.9</v>
      </c>
      <c r="U2431" s="8">
        <f t="shared" si="150"/>
        <v>64.36099999999999</v>
      </c>
      <c r="V2431" s="10">
        <f t="shared" si="151"/>
        <v>0.41453423589954974</v>
      </c>
    </row>
    <row r="2432" spans="1:22" ht="15.6" x14ac:dyDescent="0.3">
      <c r="A2432" s="3">
        <v>1365</v>
      </c>
      <c r="B2432" s="4">
        <v>46350</v>
      </c>
      <c r="C2432" s="5">
        <f>YEAR(SalesDataTable[[#This Row],[Order Date]])</f>
        <v>2026</v>
      </c>
      <c r="D2432" s="6" t="str">
        <f>"Q"&amp;ROUNDUP(MONTH(SalesDataTable[[#This Row],[Order Date]])/3,0)</f>
        <v>Q4</v>
      </c>
      <c r="E2432" s="5">
        <f>MONTH(SalesDataTable[[#This Row],[Order Date]])</f>
        <v>11</v>
      </c>
      <c r="F2432" s="6" t="str">
        <f>TEXT(SalesDataTable[[#This Row],[Order Date]],"MMM")</f>
        <v>Nov</v>
      </c>
      <c r="G2432" s="5" t="s">
        <v>20</v>
      </c>
      <c r="H2432" s="5" t="s">
        <v>21</v>
      </c>
      <c r="I2432" s="5" t="s">
        <v>48</v>
      </c>
      <c r="J2432" s="5" t="s">
        <v>33</v>
      </c>
      <c r="K2432" s="5" t="s">
        <v>29</v>
      </c>
      <c r="L2432" s="5" t="s">
        <v>57</v>
      </c>
      <c r="M2432" s="7">
        <v>4</v>
      </c>
      <c r="N2432" s="8">
        <v>155.91</v>
      </c>
      <c r="O2432" s="8">
        <f>SalesDataTable[[#This Row],[Units Sold]]*SalesDataTable[[#This Row],[Unit Price]]</f>
        <v>623.64</v>
      </c>
      <c r="P2432" s="9">
        <v>0</v>
      </c>
      <c r="Q2432" s="21">
        <f>SalesDataTable[[#This Row],[Units Sold]]*SalesDataTable[[#This Row],[Unit Price]]*SalesDataTable[[#This Row],[Discount %]]</f>
        <v>0</v>
      </c>
      <c r="R2432" s="8">
        <v>79.91</v>
      </c>
      <c r="S2432" s="8">
        <f t="shared" si="148"/>
        <v>623.64</v>
      </c>
      <c r="T2432" s="8">
        <f t="shared" si="149"/>
        <v>319.64</v>
      </c>
      <c r="U2432" s="8">
        <f t="shared" si="150"/>
        <v>304</v>
      </c>
      <c r="V2432" s="10">
        <f t="shared" si="151"/>
        <v>0.48746071451478418</v>
      </c>
    </row>
    <row r="2433" spans="1:22" ht="15.6" x14ac:dyDescent="0.3">
      <c r="A2433" s="3">
        <v>2575</v>
      </c>
      <c r="B2433" s="4">
        <v>46350</v>
      </c>
      <c r="C2433" s="5">
        <f>YEAR(SalesDataTable[[#This Row],[Order Date]])</f>
        <v>2026</v>
      </c>
      <c r="D2433" s="6" t="str">
        <f>"Q"&amp;ROUNDUP(MONTH(SalesDataTable[[#This Row],[Order Date]])/3,0)</f>
        <v>Q4</v>
      </c>
      <c r="E2433" s="5">
        <f>MONTH(SalesDataTable[[#This Row],[Order Date]])</f>
        <v>11</v>
      </c>
      <c r="F2433" s="6" t="str">
        <f>TEXT(SalesDataTable[[#This Row],[Order Date]],"MMM")</f>
        <v>Nov</v>
      </c>
      <c r="G2433" s="5" t="s">
        <v>31</v>
      </c>
      <c r="H2433" s="5" t="s">
        <v>59</v>
      </c>
      <c r="I2433" s="5" t="s">
        <v>39</v>
      </c>
      <c r="J2433" s="5" t="s">
        <v>23</v>
      </c>
      <c r="K2433" s="5" t="s">
        <v>54</v>
      </c>
      <c r="L2433" s="5" t="s">
        <v>55</v>
      </c>
      <c r="M2433" s="7">
        <v>1</v>
      </c>
      <c r="N2433" s="8">
        <v>39.42</v>
      </c>
      <c r="O2433" s="8">
        <f>SalesDataTable[[#This Row],[Units Sold]]*SalesDataTable[[#This Row],[Unit Price]]</f>
        <v>39.42</v>
      </c>
      <c r="P2433" s="9">
        <v>0</v>
      </c>
      <c r="Q2433" s="21">
        <f>SalesDataTable[[#This Row],[Units Sold]]*SalesDataTable[[#This Row],[Unit Price]]*SalesDataTable[[#This Row],[Discount %]]</f>
        <v>0</v>
      </c>
      <c r="R2433" s="8">
        <v>14.63</v>
      </c>
      <c r="S2433" s="8">
        <f t="shared" si="148"/>
        <v>39.42</v>
      </c>
      <c r="T2433" s="8">
        <f t="shared" si="149"/>
        <v>14.63</v>
      </c>
      <c r="U2433" s="8">
        <f t="shared" si="150"/>
        <v>24.79</v>
      </c>
      <c r="V2433" s="10">
        <f t="shared" si="151"/>
        <v>0.62886859462201927</v>
      </c>
    </row>
    <row r="2434" spans="1:22" ht="15.6" x14ac:dyDescent="0.3">
      <c r="A2434" s="3">
        <v>2673</v>
      </c>
      <c r="B2434" s="4">
        <v>46350</v>
      </c>
      <c r="C2434" s="5">
        <f>YEAR(SalesDataTable[[#This Row],[Order Date]])</f>
        <v>2026</v>
      </c>
      <c r="D2434" s="6" t="str">
        <f>"Q"&amp;ROUNDUP(MONTH(SalesDataTable[[#This Row],[Order Date]])/3,0)</f>
        <v>Q4</v>
      </c>
      <c r="E2434" s="5">
        <f>MONTH(SalesDataTable[[#This Row],[Order Date]])</f>
        <v>11</v>
      </c>
      <c r="F2434" s="6" t="str">
        <f>TEXT(SalesDataTable[[#This Row],[Order Date]],"MMM")</f>
        <v>Nov</v>
      </c>
      <c r="G2434" s="5" t="s">
        <v>31</v>
      </c>
      <c r="H2434" s="5" t="s">
        <v>32</v>
      </c>
      <c r="I2434" s="5" t="s">
        <v>22</v>
      </c>
      <c r="J2434" s="5" t="s">
        <v>23</v>
      </c>
      <c r="K2434" s="5" t="s">
        <v>24</v>
      </c>
      <c r="L2434" s="5" t="s">
        <v>42</v>
      </c>
      <c r="M2434" s="7">
        <v>2</v>
      </c>
      <c r="N2434" s="8">
        <v>51.56</v>
      </c>
      <c r="O2434" s="8">
        <f>SalesDataTable[[#This Row],[Units Sold]]*SalesDataTable[[#This Row],[Unit Price]]</f>
        <v>103.12</v>
      </c>
      <c r="P2434" s="9">
        <v>0.05</v>
      </c>
      <c r="Q2434" s="21">
        <f>SalesDataTable[[#This Row],[Units Sold]]*SalesDataTable[[#This Row],[Unit Price]]*SalesDataTable[[#This Row],[Discount %]]</f>
        <v>5.1560000000000006</v>
      </c>
      <c r="R2434" s="8">
        <v>22.7</v>
      </c>
      <c r="S2434" s="8">
        <f t="shared" ref="S2434:S2497" si="152">M2434*N2434*(1-P2434)</f>
        <v>97.963999999999999</v>
      </c>
      <c r="T2434" s="8">
        <f t="shared" ref="T2434:T2497" si="153">M2434*R2434</f>
        <v>45.4</v>
      </c>
      <c r="U2434" s="8">
        <f t="shared" ref="U2434:U2497" si="154">S2434-T2434</f>
        <v>52.564</v>
      </c>
      <c r="V2434" s="10">
        <f t="shared" ref="V2434:V2497" si="155">IFERROR(U2434/S2434,0)</f>
        <v>0.5365644522477645</v>
      </c>
    </row>
    <row r="2435" spans="1:22" ht="15.6" x14ac:dyDescent="0.3">
      <c r="A2435" s="3">
        <v>4145</v>
      </c>
      <c r="B2435" s="4">
        <v>46350</v>
      </c>
      <c r="C2435" s="5">
        <f>YEAR(SalesDataTable[[#This Row],[Order Date]])</f>
        <v>2026</v>
      </c>
      <c r="D2435" s="6" t="str">
        <f>"Q"&amp;ROUNDUP(MONTH(SalesDataTable[[#This Row],[Order Date]])/3,0)</f>
        <v>Q4</v>
      </c>
      <c r="E2435" s="5">
        <f>MONTH(SalesDataTable[[#This Row],[Order Date]])</f>
        <v>11</v>
      </c>
      <c r="F2435" s="6" t="str">
        <f>TEXT(SalesDataTable[[#This Row],[Order Date]],"MMM")</f>
        <v>Nov</v>
      </c>
      <c r="G2435" s="5" t="s">
        <v>20</v>
      </c>
      <c r="H2435" s="5" t="s">
        <v>21</v>
      </c>
      <c r="I2435" s="5" t="s">
        <v>22</v>
      </c>
      <c r="J2435" s="5" t="s">
        <v>23</v>
      </c>
      <c r="K2435" s="5" t="s">
        <v>43</v>
      </c>
      <c r="L2435" s="5" t="s">
        <v>71</v>
      </c>
      <c r="M2435" s="7">
        <v>1</v>
      </c>
      <c r="N2435" s="8">
        <v>120.49</v>
      </c>
      <c r="O2435" s="8">
        <f>SalesDataTable[[#This Row],[Units Sold]]*SalesDataTable[[#This Row],[Unit Price]]</f>
        <v>120.49</v>
      </c>
      <c r="P2435" s="9">
        <v>0.15</v>
      </c>
      <c r="Q2435" s="21">
        <f>SalesDataTable[[#This Row],[Units Sold]]*SalesDataTable[[#This Row],[Unit Price]]*SalesDataTable[[#This Row],[Discount %]]</f>
        <v>18.073499999999999</v>
      </c>
      <c r="R2435" s="8">
        <v>61.22</v>
      </c>
      <c r="S2435" s="8">
        <f t="shared" si="152"/>
        <v>102.4165</v>
      </c>
      <c r="T2435" s="8">
        <f t="shared" si="153"/>
        <v>61.22</v>
      </c>
      <c r="U2435" s="8">
        <f t="shared" si="154"/>
        <v>41.1965</v>
      </c>
      <c r="V2435" s="10">
        <f t="shared" si="155"/>
        <v>0.40224475548373556</v>
      </c>
    </row>
    <row r="2436" spans="1:22" ht="15.6" x14ac:dyDescent="0.3">
      <c r="A2436" s="3">
        <v>4610</v>
      </c>
      <c r="B2436" s="4">
        <v>46350</v>
      </c>
      <c r="C2436" s="5">
        <f>YEAR(SalesDataTable[[#This Row],[Order Date]])</f>
        <v>2026</v>
      </c>
      <c r="D2436" s="6" t="str">
        <f>"Q"&amp;ROUNDUP(MONTH(SalesDataTable[[#This Row],[Order Date]])/3,0)</f>
        <v>Q4</v>
      </c>
      <c r="E2436" s="5">
        <f>MONTH(SalesDataTable[[#This Row],[Order Date]])</f>
        <v>11</v>
      </c>
      <c r="F2436" s="6" t="str">
        <f>TEXT(SalesDataTable[[#This Row],[Order Date]],"MMM")</f>
        <v>Nov</v>
      </c>
      <c r="G2436" s="5" t="s">
        <v>31</v>
      </c>
      <c r="H2436" s="5" t="s">
        <v>72</v>
      </c>
      <c r="I2436" s="5" t="s">
        <v>39</v>
      </c>
      <c r="J2436" s="5" t="s">
        <v>23</v>
      </c>
      <c r="K2436" s="5" t="s">
        <v>29</v>
      </c>
      <c r="L2436" s="5" t="s">
        <v>57</v>
      </c>
      <c r="M2436" s="7">
        <v>2</v>
      </c>
      <c r="N2436" s="8">
        <v>153.96</v>
      </c>
      <c r="O2436" s="8">
        <f>SalesDataTable[[#This Row],[Units Sold]]*SalesDataTable[[#This Row],[Unit Price]]</f>
        <v>307.92</v>
      </c>
      <c r="P2436" s="9">
        <v>0</v>
      </c>
      <c r="Q2436" s="21">
        <f>SalesDataTable[[#This Row],[Units Sold]]*SalesDataTable[[#This Row],[Unit Price]]*SalesDataTable[[#This Row],[Discount %]]</f>
        <v>0</v>
      </c>
      <c r="R2436" s="8">
        <v>79.33</v>
      </c>
      <c r="S2436" s="8">
        <f t="shared" si="152"/>
        <v>307.92</v>
      </c>
      <c r="T2436" s="8">
        <f t="shared" si="153"/>
        <v>158.66</v>
      </c>
      <c r="U2436" s="8">
        <f t="shared" si="154"/>
        <v>149.26000000000002</v>
      </c>
      <c r="V2436" s="10">
        <f t="shared" si="155"/>
        <v>0.48473629514159527</v>
      </c>
    </row>
    <row r="2437" spans="1:22" ht="15.6" x14ac:dyDescent="0.3">
      <c r="A2437" s="3">
        <v>4721</v>
      </c>
      <c r="B2437" s="4">
        <v>46350</v>
      </c>
      <c r="C2437" s="5">
        <f>YEAR(SalesDataTable[[#This Row],[Order Date]])</f>
        <v>2026</v>
      </c>
      <c r="D2437" s="6" t="str">
        <f>"Q"&amp;ROUNDUP(MONTH(SalesDataTable[[#This Row],[Order Date]])/3,0)</f>
        <v>Q4</v>
      </c>
      <c r="E2437" s="5">
        <f>MONTH(SalesDataTable[[#This Row],[Order Date]])</f>
        <v>11</v>
      </c>
      <c r="F2437" s="6" t="str">
        <f>TEXT(SalesDataTable[[#This Row],[Order Date]],"MMM")</f>
        <v>Nov</v>
      </c>
      <c r="G2437" s="5" t="s">
        <v>31</v>
      </c>
      <c r="H2437" s="5" t="s">
        <v>72</v>
      </c>
      <c r="I2437" s="5" t="s">
        <v>39</v>
      </c>
      <c r="J2437" s="5" t="s">
        <v>33</v>
      </c>
      <c r="K2437" s="5" t="s">
        <v>24</v>
      </c>
      <c r="L2437" s="5" t="s">
        <v>46</v>
      </c>
      <c r="M2437" s="7">
        <v>1</v>
      </c>
      <c r="N2437" s="8">
        <v>39.85</v>
      </c>
      <c r="O2437" s="8">
        <f>SalesDataTable[[#This Row],[Units Sold]]*SalesDataTable[[#This Row],[Unit Price]]</f>
        <v>39.85</v>
      </c>
      <c r="P2437" s="9">
        <v>0</v>
      </c>
      <c r="Q2437" s="21">
        <f>SalesDataTable[[#This Row],[Units Sold]]*SalesDataTable[[#This Row],[Unit Price]]*SalesDataTable[[#This Row],[Discount %]]</f>
        <v>0</v>
      </c>
      <c r="R2437" s="8">
        <v>16.3</v>
      </c>
      <c r="S2437" s="8">
        <f t="shared" si="152"/>
        <v>39.85</v>
      </c>
      <c r="T2437" s="8">
        <f t="shared" si="153"/>
        <v>16.3</v>
      </c>
      <c r="U2437" s="8">
        <f t="shared" si="154"/>
        <v>23.55</v>
      </c>
      <c r="V2437" s="10">
        <f t="shared" si="155"/>
        <v>0.59096612296110418</v>
      </c>
    </row>
    <row r="2438" spans="1:22" ht="15.6" x14ac:dyDescent="0.3">
      <c r="A2438" s="3">
        <v>324</v>
      </c>
      <c r="B2438" s="4">
        <v>46351</v>
      </c>
      <c r="C2438" s="5">
        <f>YEAR(SalesDataTable[[#This Row],[Order Date]])</f>
        <v>2026</v>
      </c>
      <c r="D2438" s="6" t="str">
        <f>"Q"&amp;ROUNDUP(MONTH(SalesDataTable[[#This Row],[Order Date]])/3,0)</f>
        <v>Q4</v>
      </c>
      <c r="E2438" s="5">
        <f>MONTH(SalesDataTable[[#This Row],[Order Date]])</f>
        <v>11</v>
      </c>
      <c r="F2438" s="6" t="str">
        <f>TEXT(SalesDataTable[[#This Row],[Order Date]],"MMM")</f>
        <v>Nov</v>
      </c>
      <c r="G2438" s="5" t="s">
        <v>40</v>
      </c>
      <c r="H2438" s="5" t="s">
        <v>67</v>
      </c>
      <c r="I2438" s="5" t="s">
        <v>48</v>
      </c>
      <c r="J2438" s="5" t="s">
        <v>23</v>
      </c>
      <c r="K2438" s="5" t="s">
        <v>24</v>
      </c>
      <c r="L2438" s="5" t="s">
        <v>50</v>
      </c>
      <c r="M2438" s="7">
        <v>2</v>
      </c>
      <c r="N2438" s="8">
        <v>103.88</v>
      </c>
      <c r="O2438" s="8">
        <f>SalesDataTable[[#This Row],[Units Sold]]*SalesDataTable[[#This Row],[Unit Price]]</f>
        <v>207.76</v>
      </c>
      <c r="P2438" s="9">
        <v>0.15</v>
      </c>
      <c r="Q2438" s="21">
        <f>SalesDataTable[[#This Row],[Units Sold]]*SalesDataTable[[#This Row],[Unit Price]]*SalesDataTable[[#This Row],[Discount %]]</f>
        <v>31.163999999999998</v>
      </c>
      <c r="R2438" s="8">
        <v>49.26</v>
      </c>
      <c r="S2438" s="8">
        <f t="shared" si="152"/>
        <v>176.59599999999998</v>
      </c>
      <c r="T2438" s="8">
        <f t="shared" si="153"/>
        <v>98.52</v>
      </c>
      <c r="U2438" s="8">
        <f t="shared" si="154"/>
        <v>78.075999999999979</v>
      </c>
      <c r="V2438" s="10">
        <f t="shared" si="155"/>
        <v>0.44211646922920106</v>
      </c>
    </row>
    <row r="2439" spans="1:22" ht="15.6" x14ac:dyDescent="0.3">
      <c r="A2439" s="3">
        <v>559</v>
      </c>
      <c r="B2439" s="4">
        <v>46351</v>
      </c>
      <c r="C2439" s="5">
        <f>YEAR(SalesDataTable[[#This Row],[Order Date]])</f>
        <v>2026</v>
      </c>
      <c r="D2439" s="6" t="str">
        <f>"Q"&amp;ROUNDUP(MONTH(SalesDataTable[[#This Row],[Order Date]])/3,0)</f>
        <v>Q4</v>
      </c>
      <c r="E2439" s="5">
        <f>MONTH(SalesDataTable[[#This Row],[Order Date]])</f>
        <v>11</v>
      </c>
      <c r="F2439" s="6" t="str">
        <f>TEXT(SalesDataTable[[#This Row],[Order Date]],"MMM")</f>
        <v>Nov</v>
      </c>
      <c r="G2439" s="5" t="s">
        <v>40</v>
      </c>
      <c r="H2439" s="5" t="s">
        <v>51</v>
      </c>
      <c r="I2439" s="5" t="s">
        <v>22</v>
      </c>
      <c r="J2439" s="5" t="s">
        <v>23</v>
      </c>
      <c r="K2439" s="5" t="s">
        <v>34</v>
      </c>
      <c r="L2439" s="5" t="s">
        <v>64</v>
      </c>
      <c r="M2439" s="7">
        <v>2</v>
      </c>
      <c r="N2439" s="8">
        <v>134.19</v>
      </c>
      <c r="O2439" s="8">
        <f>SalesDataTable[[#This Row],[Units Sold]]*SalesDataTable[[#This Row],[Unit Price]]</f>
        <v>268.38</v>
      </c>
      <c r="P2439" s="9">
        <v>0.1</v>
      </c>
      <c r="Q2439" s="21">
        <f>SalesDataTable[[#This Row],[Units Sold]]*SalesDataTable[[#This Row],[Unit Price]]*SalesDataTable[[#This Row],[Discount %]]</f>
        <v>26.838000000000001</v>
      </c>
      <c r="R2439" s="8">
        <v>65.39</v>
      </c>
      <c r="S2439" s="8">
        <f t="shared" si="152"/>
        <v>241.542</v>
      </c>
      <c r="T2439" s="8">
        <f t="shared" si="153"/>
        <v>130.78</v>
      </c>
      <c r="U2439" s="8">
        <f t="shared" si="154"/>
        <v>110.762</v>
      </c>
      <c r="V2439" s="10">
        <f t="shared" si="155"/>
        <v>0.45856207202060095</v>
      </c>
    </row>
    <row r="2440" spans="1:22" ht="15.6" x14ac:dyDescent="0.3">
      <c r="A2440" s="3">
        <v>1108</v>
      </c>
      <c r="B2440" s="4">
        <v>46351</v>
      </c>
      <c r="C2440" s="5">
        <f>YEAR(SalesDataTable[[#This Row],[Order Date]])</f>
        <v>2026</v>
      </c>
      <c r="D2440" s="6" t="str">
        <f>"Q"&amp;ROUNDUP(MONTH(SalesDataTable[[#This Row],[Order Date]])/3,0)</f>
        <v>Q4</v>
      </c>
      <c r="E2440" s="5">
        <f>MONTH(SalesDataTable[[#This Row],[Order Date]])</f>
        <v>11</v>
      </c>
      <c r="F2440" s="6" t="str">
        <f>TEXT(SalesDataTable[[#This Row],[Order Date]],"MMM")</f>
        <v>Nov</v>
      </c>
      <c r="G2440" s="5" t="s">
        <v>26</v>
      </c>
      <c r="H2440" s="5" t="s">
        <v>27</v>
      </c>
      <c r="I2440" s="5" t="s">
        <v>48</v>
      </c>
      <c r="J2440" s="5" t="s">
        <v>33</v>
      </c>
      <c r="K2440" s="5" t="s">
        <v>34</v>
      </c>
      <c r="L2440" s="5" t="s">
        <v>35</v>
      </c>
      <c r="M2440" s="7">
        <v>1</v>
      </c>
      <c r="N2440" s="8">
        <v>37.06</v>
      </c>
      <c r="O2440" s="8">
        <f>SalesDataTable[[#This Row],[Units Sold]]*SalesDataTable[[#This Row],[Unit Price]]</f>
        <v>37.06</v>
      </c>
      <c r="P2440" s="9">
        <v>0.1</v>
      </c>
      <c r="Q2440" s="21">
        <f>SalesDataTable[[#This Row],[Units Sold]]*SalesDataTable[[#This Row],[Unit Price]]*SalesDataTable[[#This Row],[Discount %]]</f>
        <v>3.7060000000000004</v>
      </c>
      <c r="R2440" s="8">
        <v>13.18</v>
      </c>
      <c r="S2440" s="8">
        <f t="shared" si="152"/>
        <v>33.354000000000006</v>
      </c>
      <c r="T2440" s="8">
        <f t="shared" si="153"/>
        <v>13.18</v>
      </c>
      <c r="U2440" s="8">
        <f t="shared" si="154"/>
        <v>20.174000000000007</v>
      </c>
      <c r="V2440" s="10">
        <f t="shared" si="155"/>
        <v>0.6048449961024166</v>
      </c>
    </row>
    <row r="2441" spans="1:22" ht="15.6" x14ac:dyDescent="0.3">
      <c r="A2441" s="3">
        <v>1344</v>
      </c>
      <c r="B2441" s="4">
        <v>46351</v>
      </c>
      <c r="C2441" s="5">
        <f>YEAR(SalesDataTable[[#This Row],[Order Date]])</f>
        <v>2026</v>
      </c>
      <c r="D2441" s="6" t="str">
        <f>"Q"&amp;ROUNDUP(MONTH(SalesDataTable[[#This Row],[Order Date]])/3,0)</f>
        <v>Q4</v>
      </c>
      <c r="E2441" s="5">
        <f>MONTH(SalesDataTable[[#This Row],[Order Date]])</f>
        <v>11</v>
      </c>
      <c r="F2441" s="6" t="str">
        <f>TEXT(SalesDataTable[[#This Row],[Order Date]],"MMM")</f>
        <v>Nov</v>
      </c>
      <c r="G2441" s="5" t="s">
        <v>31</v>
      </c>
      <c r="H2441" s="5" t="s">
        <v>59</v>
      </c>
      <c r="I2441" s="5" t="s">
        <v>22</v>
      </c>
      <c r="J2441" s="5" t="s">
        <v>33</v>
      </c>
      <c r="K2441" s="5" t="s">
        <v>34</v>
      </c>
      <c r="L2441" s="5" t="s">
        <v>64</v>
      </c>
      <c r="M2441" s="7">
        <v>4</v>
      </c>
      <c r="N2441" s="8">
        <v>135.21</v>
      </c>
      <c r="O2441" s="8">
        <f>SalesDataTable[[#This Row],[Units Sold]]*SalesDataTable[[#This Row],[Unit Price]]</f>
        <v>540.84</v>
      </c>
      <c r="P2441" s="9">
        <v>0.05</v>
      </c>
      <c r="Q2441" s="21">
        <f>SalesDataTable[[#This Row],[Units Sold]]*SalesDataTable[[#This Row],[Unit Price]]*SalesDataTable[[#This Row],[Discount %]]</f>
        <v>27.042000000000002</v>
      </c>
      <c r="R2441" s="8">
        <v>68.64</v>
      </c>
      <c r="S2441" s="8">
        <f t="shared" si="152"/>
        <v>513.798</v>
      </c>
      <c r="T2441" s="8">
        <f t="shared" si="153"/>
        <v>274.56</v>
      </c>
      <c r="U2441" s="8">
        <f t="shared" si="154"/>
        <v>239.238</v>
      </c>
      <c r="V2441" s="10">
        <f t="shared" si="155"/>
        <v>0.46562656919645462</v>
      </c>
    </row>
    <row r="2442" spans="1:22" ht="15.6" x14ac:dyDescent="0.3">
      <c r="A2442" s="3">
        <v>1922</v>
      </c>
      <c r="B2442" s="4">
        <v>46351</v>
      </c>
      <c r="C2442" s="5">
        <f>YEAR(SalesDataTable[[#This Row],[Order Date]])</f>
        <v>2026</v>
      </c>
      <c r="D2442" s="6" t="str">
        <f>"Q"&amp;ROUNDUP(MONTH(SalesDataTable[[#This Row],[Order Date]])/3,0)</f>
        <v>Q4</v>
      </c>
      <c r="E2442" s="5">
        <f>MONTH(SalesDataTable[[#This Row],[Order Date]])</f>
        <v>11</v>
      </c>
      <c r="F2442" s="6" t="str">
        <f>TEXT(SalesDataTable[[#This Row],[Order Date]],"MMM")</f>
        <v>Nov</v>
      </c>
      <c r="G2442" s="5" t="s">
        <v>20</v>
      </c>
      <c r="H2442" s="5" t="s">
        <v>56</v>
      </c>
      <c r="I2442" s="5" t="s">
        <v>48</v>
      </c>
      <c r="J2442" s="5" t="s">
        <v>23</v>
      </c>
      <c r="K2442" s="5" t="s">
        <v>29</v>
      </c>
      <c r="L2442" s="5" t="s">
        <v>37</v>
      </c>
      <c r="M2442" s="7">
        <v>2</v>
      </c>
      <c r="N2442" s="8">
        <v>145.77000000000001</v>
      </c>
      <c r="O2442" s="8">
        <f>SalesDataTable[[#This Row],[Units Sold]]*SalesDataTable[[#This Row],[Unit Price]]</f>
        <v>291.54000000000002</v>
      </c>
      <c r="P2442" s="9">
        <v>0.1</v>
      </c>
      <c r="Q2442" s="21">
        <f>SalesDataTable[[#This Row],[Units Sold]]*SalesDataTable[[#This Row],[Unit Price]]*SalesDataTable[[#This Row],[Discount %]]</f>
        <v>29.154000000000003</v>
      </c>
      <c r="R2442" s="8">
        <v>78.14</v>
      </c>
      <c r="S2442" s="8">
        <f t="shared" si="152"/>
        <v>262.38600000000002</v>
      </c>
      <c r="T2442" s="8">
        <f t="shared" si="153"/>
        <v>156.28</v>
      </c>
      <c r="U2442" s="8">
        <f t="shared" si="154"/>
        <v>106.10600000000002</v>
      </c>
      <c r="V2442" s="10">
        <f t="shared" si="155"/>
        <v>0.40438895367893107</v>
      </c>
    </row>
    <row r="2443" spans="1:22" ht="15.6" x14ac:dyDescent="0.3">
      <c r="A2443" s="3">
        <v>2343</v>
      </c>
      <c r="B2443" s="4">
        <v>46351</v>
      </c>
      <c r="C2443" s="5">
        <f>YEAR(SalesDataTable[[#This Row],[Order Date]])</f>
        <v>2026</v>
      </c>
      <c r="D2443" s="6" t="str">
        <f>"Q"&amp;ROUNDUP(MONTH(SalesDataTable[[#This Row],[Order Date]])/3,0)</f>
        <v>Q4</v>
      </c>
      <c r="E2443" s="5">
        <f>MONTH(SalesDataTable[[#This Row],[Order Date]])</f>
        <v>11</v>
      </c>
      <c r="F2443" s="6" t="str">
        <f>TEXT(SalesDataTable[[#This Row],[Order Date]],"MMM")</f>
        <v>Nov</v>
      </c>
      <c r="G2443" s="5" t="s">
        <v>20</v>
      </c>
      <c r="H2443" s="5" t="s">
        <v>70</v>
      </c>
      <c r="I2443" s="5" t="s">
        <v>39</v>
      </c>
      <c r="J2443" s="5" t="s">
        <v>33</v>
      </c>
      <c r="K2443" s="5" t="s">
        <v>43</v>
      </c>
      <c r="L2443" s="5" t="s">
        <v>71</v>
      </c>
      <c r="M2443" s="7">
        <v>1</v>
      </c>
      <c r="N2443" s="8">
        <v>121.53</v>
      </c>
      <c r="O2443" s="8">
        <f>SalesDataTable[[#This Row],[Units Sold]]*SalesDataTable[[#This Row],[Unit Price]]</f>
        <v>121.53</v>
      </c>
      <c r="P2443" s="9">
        <v>0.15</v>
      </c>
      <c r="Q2443" s="21">
        <f>SalesDataTable[[#This Row],[Units Sold]]*SalesDataTable[[#This Row],[Unit Price]]*SalesDataTable[[#This Row],[Discount %]]</f>
        <v>18.229499999999998</v>
      </c>
      <c r="R2443" s="8">
        <v>62.14</v>
      </c>
      <c r="S2443" s="8">
        <f t="shared" si="152"/>
        <v>103.3005</v>
      </c>
      <c r="T2443" s="8">
        <f t="shared" si="153"/>
        <v>62.14</v>
      </c>
      <c r="U2443" s="8">
        <f t="shared" si="154"/>
        <v>41.160499999999999</v>
      </c>
      <c r="V2443" s="10">
        <f t="shared" si="155"/>
        <v>0.39845402490791426</v>
      </c>
    </row>
    <row r="2444" spans="1:22" ht="15.6" x14ac:dyDescent="0.3">
      <c r="A2444" s="3">
        <v>2466</v>
      </c>
      <c r="B2444" s="4">
        <v>46351</v>
      </c>
      <c r="C2444" s="5">
        <f>YEAR(SalesDataTable[[#This Row],[Order Date]])</f>
        <v>2026</v>
      </c>
      <c r="D2444" s="6" t="str">
        <f>"Q"&amp;ROUNDUP(MONTH(SalesDataTable[[#This Row],[Order Date]])/3,0)</f>
        <v>Q4</v>
      </c>
      <c r="E2444" s="5">
        <f>MONTH(SalesDataTable[[#This Row],[Order Date]])</f>
        <v>11</v>
      </c>
      <c r="F2444" s="6" t="str">
        <f>TEXT(SalesDataTable[[#This Row],[Order Date]],"MMM")</f>
        <v>Nov</v>
      </c>
      <c r="G2444" s="5" t="s">
        <v>31</v>
      </c>
      <c r="H2444" s="5" t="s">
        <v>32</v>
      </c>
      <c r="I2444" s="5" t="s">
        <v>22</v>
      </c>
      <c r="J2444" s="5" t="s">
        <v>36</v>
      </c>
      <c r="K2444" s="5" t="s">
        <v>24</v>
      </c>
      <c r="L2444" s="5" t="s">
        <v>46</v>
      </c>
      <c r="M2444" s="7">
        <v>2</v>
      </c>
      <c r="N2444" s="8">
        <v>40.51</v>
      </c>
      <c r="O2444" s="8">
        <f>SalesDataTable[[#This Row],[Units Sold]]*SalesDataTable[[#This Row],[Unit Price]]</f>
        <v>81.02</v>
      </c>
      <c r="P2444" s="9">
        <v>0.05</v>
      </c>
      <c r="Q2444" s="21">
        <f>SalesDataTable[[#This Row],[Units Sold]]*SalesDataTable[[#This Row],[Unit Price]]*SalesDataTable[[#This Row],[Discount %]]</f>
        <v>4.0510000000000002</v>
      </c>
      <c r="R2444" s="8">
        <v>16.45</v>
      </c>
      <c r="S2444" s="8">
        <f t="shared" si="152"/>
        <v>76.968999999999994</v>
      </c>
      <c r="T2444" s="8">
        <f t="shared" si="153"/>
        <v>32.9</v>
      </c>
      <c r="U2444" s="8">
        <f t="shared" si="154"/>
        <v>44.068999999999996</v>
      </c>
      <c r="V2444" s="10">
        <f t="shared" si="155"/>
        <v>0.5725551845548208</v>
      </c>
    </row>
    <row r="2445" spans="1:22" ht="15.6" x14ac:dyDescent="0.3">
      <c r="A2445" s="3">
        <v>2647</v>
      </c>
      <c r="B2445" s="4">
        <v>46351</v>
      </c>
      <c r="C2445" s="5">
        <f>YEAR(SalesDataTable[[#This Row],[Order Date]])</f>
        <v>2026</v>
      </c>
      <c r="D2445" s="6" t="str">
        <f>"Q"&amp;ROUNDUP(MONTH(SalesDataTable[[#This Row],[Order Date]])/3,0)</f>
        <v>Q4</v>
      </c>
      <c r="E2445" s="5">
        <f>MONTH(SalesDataTable[[#This Row],[Order Date]])</f>
        <v>11</v>
      </c>
      <c r="F2445" s="6" t="str">
        <f>TEXT(SalesDataTable[[#This Row],[Order Date]],"MMM")</f>
        <v>Nov</v>
      </c>
      <c r="G2445" s="5" t="s">
        <v>31</v>
      </c>
      <c r="H2445" s="5" t="s">
        <v>45</v>
      </c>
      <c r="I2445" s="5" t="s">
        <v>22</v>
      </c>
      <c r="J2445" s="5" t="s">
        <v>33</v>
      </c>
      <c r="K2445" s="5" t="s">
        <v>29</v>
      </c>
      <c r="L2445" s="5" t="s">
        <v>66</v>
      </c>
      <c r="M2445" s="7">
        <v>1</v>
      </c>
      <c r="N2445" s="8">
        <v>70.099999999999994</v>
      </c>
      <c r="O2445" s="8">
        <f>SalesDataTable[[#This Row],[Units Sold]]*SalesDataTable[[#This Row],[Unit Price]]</f>
        <v>70.099999999999994</v>
      </c>
      <c r="P2445" s="9">
        <v>0.15</v>
      </c>
      <c r="Q2445" s="21">
        <f>SalesDataTable[[#This Row],[Units Sold]]*SalesDataTable[[#This Row],[Unit Price]]*SalesDataTable[[#This Row],[Discount %]]</f>
        <v>10.514999999999999</v>
      </c>
      <c r="R2445" s="8">
        <v>32.28</v>
      </c>
      <c r="S2445" s="8">
        <f t="shared" si="152"/>
        <v>59.584999999999994</v>
      </c>
      <c r="T2445" s="8">
        <f t="shared" si="153"/>
        <v>32.28</v>
      </c>
      <c r="U2445" s="8">
        <f t="shared" si="154"/>
        <v>27.304999999999993</v>
      </c>
      <c r="V2445" s="10">
        <f t="shared" si="155"/>
        <v>0.45825291600234952</v>
      </c>
    </row>
    <row r="2446" spans="1:22" ht="15.6" x14ac:dyDescent="0.3">
      <c r="A2446" s="3">
        <v>2958</v>
      </c>
      <c r="B2446" s="4">
        <v>46351</v>
      </c>
      <c r="C2446" s="5">
        <f>YEAR(SalesDataTable[[#This Row],[Order Date]])</f>
        <v>2026</v>
      </c>
      <c r="D2446" s="6" t="str">
        <f>"Q"&amp;ROUNDUP(MONTH(SalesDataTable[[#This Row],[Order Date]])/3,0)</f>
        <v>Q4</v>
      </c>
      <c r="E2446" s="5">
        <f>MONTH(SalesDataTable[[#This Row],[Order Date]])</f>
        <v>11</v>
      </c>
      <c r="F2446" s="6" t="str">
        <f>TEXT(SalesDataTable[[#This Row],[Order Date]],"MMM")</f>
        <v>Nov</v>
      </c>
      <c r="G2446" s="5" t="s">
        <v>26</v>
      </c>
      <c r="H2446" s="5" t="s">
        <v>63</v>
      </c>
      <c r="I2446" s="5" t="s">
        <v>48</v>
      </c>
      <c r="J2446" s="5" t="s">
        <v>33</v>
      </c>
      <c r="K2446" s="5" t="s">
        <v>29</v>
      </c>
      <c r="L2446" s="5" t="s">
        <v>37</v>
      </c>
      <c r="M2446" s="7">
        <v>1</v>
      </c>
      <c r="N2446" s="8">
        <v>144.25</v>
      </c>
      <c r="O2446" s="8">
        <f>SalesDataTable[[#This Row],[Units Sold]]*SalesDataTable[[#This Row],[Unit Price]]</f>
        <v>144.25</v>
      </c>
      <c r="P2446" s="9">
        <v>0.1</v>
      </c>
      <c r="Q2446" s="21">
        <f>SalesDataTable[[#This Row],[Units Sold]]*SalesDataTable[[#This Row],[Unit Price]]*SalesDataTable[[#This Row],[Discount %]]</f>
        <v>14.425000000000001</v>
      </c>
      <c r="R2446" s="8">
        <v>79.55</v>
      </c>
      <c r="S2446" s="8">
        <f t="shared" si="152"/>
        <v>129.82500000000002</v>
      </c>
      <c r="T2446" s="8">
        <f t="shared" si="153"/>
        <v>79.55</v>
      </c>
      <c r="U2446" s="8">
        <f t="shared" si="154"/>
        <v>50.27500000000002</v>
      </c>
      <c r="V2446" s="10">
        <f t="shared" si="155"/>
        <v>0.38725207009435791</v>
      </c>
    </row>
    <row r="2447" spans="1:22" ht="15.6" x14ac:dyDescent="0.3">
      <c r="A2447" s="3">
        <v>3527</v>
      </c>
      <c r="B2447" s="4">
        <v>46351</v>
      </c>
      <c r="C2447" s="5">
        <f>YEAR(SalesDataTable[[#This Row],[Order Date]])</f>
        <v>2026</v>
      </c>
      <c r="D2447" s="6" t="str">
        <f>"Q"&amp;ROUNDUP(MONTH(SalesDataTable[[#This Row],[Order Date]])/3,0)</f>
        <v>Q4</v>
      </c>
      <c r="E2447" s="5">
        <f>MONTH(SalesDataTable[[#This Row],[Order Date]])</f>
        <v>11</v>
      </c>
      <c r="F2447" s="6" t="str">
        <f>TEXT(SalesDataTable[[#This Row],[Order Date]],"MMM")</f>
        <v>Nov</v>
      </c>
      <c r="G2447" s="5" t="s">
        <v>26</v>
      </c>
      <c r="H2447" s="5" t="s">
        <v>47</v>
      </c>
      <c r="I2447" s="5" t="s">
        <v>48</v>
      </c>
      <c r="J2447" s="5" t="s">
        <v>23</v>
      </c>
      <c r="K2447" s="5" t="s">
        <v>29</v>
      </c>
      <c r="L2447" s="5" t="s">
        <v>37</v>
      </c>
      <c r="M2447" s="7">
        <v>4</v>
      </c>
      <c r="N2447" s="8">
        <v>146.19</v>
      </c>
      <c r="O2447" s="8">
        <f>SalesDataTable[[#This Row],[Units Sold]]*SalesDataTable[[#This Row],[Unit Price]]</f>
        <v>584.76</v>
      </c>
      <c r="P2447" s="9">
        <v>0.1</v>
      </c>
      <c r="Q2447" s="21">
        <f>SalesDataTable[[#This Row],[Units Sold]]*SalesDataTable[[#This Row],[Unit Price]]*SalesDataTable[[#This Row],[Discount %]]</f>
        <v>58.475999999999999</v>
      </c>
      <c r="R2447" s="8">
        <v>79.569999999999993</v>
      </c>
      <c r="S2447" s="8">
        <f t="shared" si="152"/>
        <v>526.28399999999999</v>
      </c>
      <c r="T2447" s="8">
        <f t="shared" si="153"/>
        <v>318.27999999999997</v>
      </c>
      <c r="U2447" s="8">
        <f t="shared" si="154"/>
        <v>208.00400000000002</v>
      </c>
      <c r="V2447" s="10">
        <f t="shared" si="155"/>
        <v>0.39523147198090769</v>
      </c>
    </row>
    <row r="2448" spans="1:22" ht="15.6" x14ac:dyDescent="0.3">
      <c r="A2448" s="3">
        <v>3729</v>
      </c>
      <c r="B2448" s="4">
        <v>46351</v>
      </c>
      <c r="C2448" s="5">
        <f>YEAR(SalesDataTable[[#This Row],[Order Date]])</f>
        <v>2026</v>
      </c>
      <c r="D2448" s="6" t="str">
        <f>"Q"&amp;ROUNDUP(MONTH(SalesDataTable[[#This Row],[Order Date]])/3,0)</f>
        <v>Q4</v>
      </c>
      <c r="E2448" s="5">
        <f>MONTH(SalesDataTable[[#This Row],[Order Date]])</f>
        <v>11</v>
      </c>
      <c r="F2448" s="6" t="str">
        <f>TEXT(SalesDataTable[[#This Row],[Order Date]],"MMM")</f>
        <v>Nov</v>
      </c>
      <c r="G2448" s="5" t="s">
        <v>20</v>
      </c>
      <c r="H2448" s="5" t="s">
        <v>56</v>
      </c>
      <c r="I2448" s="5" t="s">
        <v>22</v>
      </c>
      <c r="J2448" s="5" t="s">
        <v>33</v>
      </c>
      <c r="K2448" s="5" t="s">
        <v>43</v>
      </c>
      <c r="L2448" s="5" t="s">
        <v>60</v>
      </c>
      <c r="M2448" s="7">
        <v>1</v>
      </c>
      <c r="N2448" s="8">
        <v>81.89</v>
      </c>
      <c r="O2448" s="8">
        <f>SalesDataTable[[#This Row],[Units Sold]]*SalesDataTable[[#This Row],[Unit Price]]</f>
        <v>81.89</v>
      </c>
      <c r="P2448" s="9">
        <v>0.05</v>
      </c>
      <c r="Q2448" s="21">
        <f>SalesDataTable[[#This Row],[Units Sold]]*SalesDataTable[[#This Row],[Unit Price]]*SalesDataTable[[#This Row],[Discount %]]</f>
        <v>4.0945</v>
      </c>
      <c r="R2448" s="8">
        <v>38.33</v>
      </c>
      <c r="S2448" s="8">
        <f t="shared" si="152"/>
        <v>77.79549999999999</v>
      </c>
      <c r="T2448" s="8">
        <f t="shared" si="153"/>
        <v>38.33</v>
      </c>
      <c r="U2448" s="8">
        <f t="shared" si="154"/>
        <v>39.465499999999992</v>
      </c>
      <c r="V2448" s="10">
        <f t="shared" si="155"/>
        <v>0.50729797996028048</v>
      </c>
    </row>
    <row r="2449" spans="1:22" ht="15.6" x14ac:dyDescent="0.3">
      <c r="A2449" s="3">
        <v>4961</v>
      </c>
      <c r="B2449" s="4">
        <v>46351</v>
      </c>
      <c r="C2449" s="5">
        <f>YEAR(SalesDataTable[[#This Row],[Order Date]])</f>
        <v>2026</v>
      </c>
      <c r="D2449" s="6" t="str">
        <f>"Q"&amp;ROUNDUP(MONTH(SalesDataTable[[#This Row],[Order Date]])/3,0)</f>
        <v>Q4</v>
      </c>
      <c r="E2449" s="5">
        <f>MONTH(SalesDataTable[[#This Row],[Order Date]])</f>
        <v>11</v>
      </c>
      <c r="F2449" s="6" t="str">
        <f>TEXT(SalesDataTable[[#This Row],[Order Date]],"MMM")</f>
        <v>Nov</v>
      </c>
      <c r="G2449" s="5" t="s">
        <v>31</v>
      </c>
      <c r="H2449" s="5" t="s">
        <v>32</v>
      </c>
      <c r="I2449" s="5" t="s">
        <v>39</v>
      </c>
      <c r="J2449" s="5" t="s">
        <v>33</v>
      </c>
      <c r="K2449" s="5" t="s">
        <v>43</v>
      </c>
      <c r="L2449" s="5" t="s">
        <v>49</v>
      </c>
      <c r="M2449" s="7">
        <v>2</v>
      </c>
      <c r="N2449" s="8">
        <v>194.78</v>
      </c>
      <c r="O2449" s="8">
        <f>SalesDataTable[[#This Row],[Units Sold]]*SalesDataTable[[#This Row],[Unit Price]]</f>
        <v>389.56</v>
      </c>
      <c r="P2449" s="9">
        <v>0.15</v>
      </c>
      <c r="Q2449" s="21">
        <f>SalesDataTable[[#This Row],[Units Sold]]*SalesDataTable[[#This Row],[Unit Price]]*SalesDataTable[[#This Row],[Discount %]]</f>
        <v>58.433999999999997</v>
      </c>
      <c r="R2449" s="8">
        <v>102.51</v>
      </c>
      <c r="S2449" s="8">
        <f t="shared" si="152"/>
        <v>331.12599999999998</v>
      </c>
      <c r="T2449" s="8">
        <f t="shared" si="153"/>
        <v>205.02</v>
      </c>
      <c r="U2449" s="8">
        <f t="shared" si="154"/>
        <v>126.10599999999997</v>
      </c>
      <c r="V2449" s="10">
        <f t="shared" si="155"/>
        <v>0.38083992196324051</v>
      </c>
    </row>
    <row r="2450" spans="1:22" ht="15.6" x14ac:dyDescent="0.3">
      <c r="A2450" s="3">
        <v>5034</v>
      </c>
      <c r="B2450" s="4">
        <v>46351</v>
      </c>
      <c r="C2450" s="5">
        <f>YEAR(SalesDataTable[[#This Row],[Order Date]])</f>
        <v>2026</v>
      </c>
      <c r="D2450" s="6" t="str">
        <f>"Q"&amp;ROUNDUP(MONTH(SalesDataTable[[#This Row],[Order Date]])/3,0)</f>
        <v>Q4</v>
      </c>
      <c r="E2450" s="5">
        <f>MONTH(SalesDataTable[[#This Row],[Order Date]])</f>
        <v>11</v>
      </c>
      <c r="F2450" s="6" t="str">
        <f>TEXT(SalesDataTable[[#This Row],[Order Date]],"MMM")</f>
        <v>Nov</v>
      </c>
      <c r="G2450" s="5" t="s">
        <v>26</v>
      </c>
      <c r="H2450" s="5" t="s">
        <v>69</v>
      </c>
      <c r="I2450" s="5" t="s">
        <v>22</v>
      </c>
      <c r="J2450" s="5" t="s">
        <v>23</v>
      </c>
      <c r="K2450" s="5" t="s">
        <v>29</v>
      </c>
      <c r="L2450" s="5" t="s">
        <v>37</v>
      </c>
      <c r="M2450" s="7">
        <v>1</v>
      </c>
      <c r="N2450" s="8">
        <v>141.63</v>
      </c>
      <c r="O2450" s="8">
        <f>SalesDataTable[[#This Row],[Units Sold]]*SalesDataTable[[#This Row],[Unit Price]]</f>
        <v>141.63</v>
      </c>
      <c r="P2450" s="9">
        <v>0.05</v>
      </c>
      <c r="Q2450" s="21">
        <f>SalesDataTable[[#This Row],[Units Sold]]*SalesDataTable[[#This Row],[Unit Price]]*SalesDataTable[[#This Row],[Discount %]]</f>
        <v>7.0815000000000001</v>
      </c>
      <c r="R2450" s="8">
        <v>77.17</v>
      </c>
      <c r="S2450" s="8">
        <f t="shared" si="152"/>
        <v>134.54849999999999</v>
      </c>
      <c r="T2450" s="8">
        <f t="shared" si="153"/>
        <v>77.17</v>
      </c>
      <c r="U2450" s="8">
        <f t="shared" si="154"/>
        <v>57.378499999999988</v>
      </c>
      <c r="V2450" s="10">
        <f t="shared" si="155"/>
        <v>0.42645217152179321</v>
      </c>
    </row>
    <row r="2451" spans="1:22" ht="15.6" x14ac:dyDescent="0.3">
      <c r="A2451" s="3">
        <v>343</v>
      </c>
      <c r="B2451" s="4">
        <v>46352</v>
      </c>
      <c r="C2451" s="5">
        <f>YEAR(SalesDataTable[[#This Row],[Order Date]])</f>
        <v>2026</v>
      </c>
      <c r="D2451" s="6" t="str">
        <f>"Q"&amp;ROUNDUP(MONTH(SalesDataTable[[#This Row],[Order Date]])/3,0)</f>
        <v>Q4</v>
      </c>
      <c r="E2451" s="5">
        <f>MONTH(SalesDataTable[[#This Row],[Order Date]])</f>
        <v>11</v>
      </c>
      <c r="F2451" s="6" t="str">
        <f>TEXT(SalesDataTable[[#This Row],[Order Date]],"MMM")</f>
        <v>Nov</v>
      </c>
      <c r="G2451" s="5" t="s">
        <v>31</v>
      </c>
      <c r="H2451" s="5" t="s">
        <v>72</v>
      </c>
      <c r="I2451" s="5" t="s">
        <v>22</v>
      </c>
      <c r="J2451" s="5" t="s">
        <v>23</v>
      </c>
      <c r="K2451" s="5" t="s">
        <v>24</v>
      </c>
      <c r="L2451" s="5" t="s">
        <v>46</v>
      </c>
      <c r="M2451" s="7">
        <v>1</v>
      </c>
      <c r="N2451" s="8">
        <v>40.86</v>
      </c>
      <c r="O2451" s="8">
        <f>SalesDataTable[[#This Row],[Units Sold]]*SalesDataTable[[#This Row],[Unit Price]]</f>
        <v>40.86</v>
      </c>
      <c r="P2451" s="9">
        <v>0.05</v>
      </c>
      <c r="Q2451" s="21">
        <f>SalesDataTable[[#This Row],[Units Sold]]*SalesDataTable[[#This Row],[Unit Price]]*SalesDataTable[[#This Row],[Discount %]]</f>
        <v>2.0430000000000001</v>
      </c>
      <c r="R2451" s="8">
        <v>17.14</v>
      </c>
      <c r="S2451" s="8">
        <f t="shared" si="152"/>
        <v>38.817</v>
      </c>
      <c r="T2451" s="8">
        <f t="shared" si="153"/>
        <v>17.14</v>
      </c>
      <c r="U2451" s="8">
        <f t="shared" si="154"/>
        <v>21.677</v>
      </c>
      <c r="V2451" s="10">
        <f t="shared" si="155"/>
        <v>0.55844088930107938</v>
      </c>
    </row>
    <row r="2452" spans="1:22" ht="15.6" x14ac:dyDescent="0.3">
      <c r="A2452" s="3">
        <v>405</v>
      </c>
      <c r="B2452" s="4">
        <v>46352</v>
      </c>
      <c r="C2452" s="5">
        <f>YEAR(SalesDataTable[[#This Row],[Order Date]])</f>
        <v>2026</v>
      </c>
      <c r="D2452" s="6" t="str">
        <f>"Q"&amp;ROUNDUP(MONTH(SalesDataTable[[#This Row],[Order Date]])/3,0)</f>
        <v>Q4</v>
      </c>
      <c r="E2452" s="5">
        <f>MONTH(SalesDataTable[[#This Row],[Order Date]])</f>
        <v>11</v>
      </c>
      <c r="F2452" s="6" t="str">
        <f>TEXT(SalesDataTable[[#This Row],[Order Date]],"MMM")</f>
        <v>Nov</v>
      </c>
      <c r="G2452" s="5" t="s">
        <v>40</v>
      </c>
      <c r="H2452" s="5" t="s">
        <v>53</v>
      </c>
      <c r="I2452" s="5" t="s">
        <v>22</v>
      </c>
      <c r="J2452" s="5" t="s">
        <v>33</v>
      </c>
      <c r="K2452" s="5" t="s">
        <v>29</v>
      </c>
      <c r="L2452" s="5" t="s">
        <v>37</v>
      </c>
      <c r="M2452" s="7">
        <v>1</v>
      </c>
      <c r="N2452" s="8">
        <v>141.61000000000001</v>
      </c>
      <c r="O2452" s="8">
        <f>SalesDataTable[[#This Row],[Units Sold]]*SalesDataTable[[#This Row],[Unit Price]]</f>
        <v>141.61000000000001</v>
      </c>
      <c r="P2452" s="9">
        <v>0.05</v>
      </c>
      <c r="Q2452" s="21">
        <f>SalesDataTable[[#This Row],[Units Sold]]*SalesDataTable[[#This Row],[Unit Price]]*SalesDataTable[[#This Row],[Discount %]]</f>
        <v>7.0805000000000007</v>
      </c>
      <c r="R2452" s="8">
        <v>77.7</v>
      </c>
      <c r="S2452" s="8">
        <f t="shared" si="152"/>
        <v>134.52950000000001</v>
      </c>
      <c r="T2452" s="8">
        <f t="shared" si="153"/>
        <v>77.7</v>
      </c>
      <c r="U2452" s="8">
        <f t="shared" si="154"/>
        <v>56.82950000000001</v>
      </c>
      <c r="V2452" s="10">
        <f t="shared" si="155"/>
        <v>0.42243151130421214</v>
      </c>
    </row>
    <row r="2453" spans="1:22" ht="15.6" x14ac:dyDescent="0.3">
      <c r="A2453" s="3">
        <v>485</v>
      </c>
      <c r="B2453" s="4">
        <v>46352</v>
      </c>
      <c r="C2453" s="5">
        <f>YEAR(SalesDataTable[[#This Row],[Order Date]])</f>
        <v>2026</v>
      </c>
      <c r="D2453" s="6" t="str">
        <f>"Q"&amp;ROUNDUP(MONTH(SalesDataTable[[#This Row],[Order Date]])/3,0)</f>
        <v>Q4</v>
      </c>
      <c r="E2453" s="5">
        <f>MONTH(SalesDataTable[[#This Row],[Order Date]])</f>
        <v>11</v>
      </c>
      <c r="F2453" s="6" t="str">
        <f>TEXT(SalesDataTable[[#This Row],[Order Date]],"MMM")</f>
        <v>Nov</v>
      </c>
      <c r="G2453" s="5" t="s">
        <v>40</v>
      </c>
      <c r="H2453" s="5" t="s">
        <v>51</v>
      </c>
      <c r="I2453" s="5" t="s">
        <v>22</v>
      </c>
      <c r="J2453" s="5" t="s">
        <v>33</v>
      </c>
      <c r="K2453" s="5" t="s">
        <v>43</v>
      </c>
      <c r="L2453" s="5" t="s">
        <v>71</v>
      </c>
      <c r="M2453" s="7">
        <v>2</v>
      </c>
      <c r="N2453" s="8">
        <v>122.15</v>
      </c>
      <c r="O2453" s="8">
        <f>SalesDataTable[[#This Row],[Units Sold]]*SalesDataTable[[#This Row],[Unit Price]]</f>
        <v>244.3</v>
      </c>
      <c r="P2453" s="9">
        <v>0.1</v>
      </c>
      <c r="Q2453" s="21">
        <f>SalesDataTable[[#This Row],[Units Sold]]*SalesDataTable[[#This Row],[Unit Price]]*SalesDataTable[[#This Row],[Discount %]]</f>
        <v>24.430000000000003</v>
      </c>
      <c r="R2453" s="8">
        <v>61.15</v>
      </c>
      <c r="S2453" s="8">
        <f t="shared" si="152"/>
        <v>219.87</v>
      </c>
      <c r="T2453" s="8">
        <f t="shared" si="153"/>
        <v>122.3</v>
      </c>
      <c r="U2453" s="8">
        <f t="shared" si="154"/>
        <v>97.570000000000007</v>
      </c>
      <c r="V2453" s="10">
        <f t="shared" si="155"/>
        <v>0.44376222313185065</v>
      </c>
    </row>
    <row r="2454" spans="1:22" ht="15.6" x14ac:dyDescent="0.3">
      <c r="A2454" s="3">
        <v>807</v>
      </c>
      <c r="B2454" s="4">
        <v>46352</v>
      </c>
      <c r="C2454" s="5">
        <f>YEAR(SalesDataTable[[#This Row],[Order Date]])</f>
        <v>2026</v>
      </c>
      <c r="D2454" s="6" t="str">
        <f>"Q"&amp;ROUNDUP(MONTH(SalesDataTable[[#This Row],[Order Date]])/3,0)</f>
        <v>Q4</v>
      </c>
      <c r="E2454" s="5">
        <f>MONTH(SalesDataTable[[#This Row],[Order Date]])</f>
        <v>11</v>
      </c>
      <c r="F2454" s="6" t="str">
        <f>TEXT(SalesDataTable[[#This Row],[Order Date]],"MMM")</f>
        <v>Nov</v>
      </c>
      <c r="G2454" s="5" t="s">
        <v>31</v>
      </c>
      <c r="H2454" s="5" t="s">
        <v>45</v>
      </c>
      <c r="I2454" s="5" t="s">
        <v>39</v>
      </c>
      <c r="J2454" s="5" t="s">
        <v>23</v>
      </c>
      <c r="K2454" s="5" t="s">
        <v>34</v>
      </c>
      <c r="L2454" s="5" t="s">
        <v>64</v>
      </c>
      <c r="M2454" s="7">
        <v>5</v>
      </c>
      <c r="N2454" s="8">
        <v>130.24</v>
      </c>
      <c r="O2454" s="8">
        <f>SalesDataTable[[#This Row],[Units Sold]]*SalesDataTable[[#This Row],[Unit Price]]</f>
        <v>651.20000000000005</v>
      </c>
      <c r="P2454" s="9">
        <v>0.1</v>
      </c>
      <c r="Q2454" s="21">
        <f>SalesDataTable[[#This Row],[Units Sold]]*SalesDataTable[[#This Row],[Unit Price]]*SalesDataTable[[#This Row],[Discount %]]</f>
        <v>65.12</v>
      </c>
      <c r="R2454" s="8">
        <v>66.75</v>
      </c>
      <c r="S2454" s="8">
        <f t="shared" si="152"/>
        <v>586.08000000000004</v>
      </c>
      <c r="T2454" s="8">
        <f t="shared" si="153"/>
        <v>333.75</v>
      </c>
      <c r="U2454" s="8">
        <f t="shared" si="154"/>
        <v>252.33000000000004</v>
      </c>
      <c r="V2454" s="10">
        <f t="shared" si="155"/>
        <v>0.43053849303849306</v>
      </c>
    </row>
    <row r="2455" spans="1:22" ht="15.6" x14ac:dyDescent="0.3">
      <c r="A2455" s="3">
        <v>1666</v>
      </c>
      <c r="B2455" s="4">
        <v>46352</v>
      </c>
      <c r="C2455" s="5">
        <f>YEAR(SalesDataTable[[#This Row],[Order Date]])</f>
        <v>2026</v>
      </c>
      <c r="D2455" s="6" t="str">
        <f>"Q"&amp;ROUNDUP(MONTH(SalesDataTable[[#This Row],[Order Date]])/3,0)</f>
        <v>Q4</v>
      </c>
      <c r="E2455" s="5">
        <f>MONTH(SalesDataTable[[#This Row],[Order Date]])</f>
        <v>11</v>
      </c>
      <c r="F2455" s="6" t="str">
        <f>TEXT(SalesDataTable[[#This Row],[Order Date]],"MMM")</f>
        <v>Nov</v>
      </c>
      <c r="G2455" s="5" t="s">
        <v>20</v>
      </c>
      <c r="H2455" s="5" t="s">
        <v>70</v>
      </c>
      <c r="I2455" s="5" t="s">
        <v>28</v>
      </c>
      <c r="J2455" s="5" t="s">
        <v>23</v>
      </c>
      <c r="K2455" s="5" t="s">
        <v>24</v>
      </c>
      <c r="L2455" s="5" t="s">
        <v>42</v>
      </c>
      <c r="M2455" s="7">
        <v>3</v>
      </c>
      <c r="N2455" s="8">
        <v>50.18</v>
      </c>
      <c r="O2455" s="8">
        <f>SalesDataTable[[#This Row],[Units Sold]]*SalesDataTable[[#This Row],[Unit Price]]</f>
        <v>150.54</v>
      </c>
      <c r="P2455" s="9">
        <v>0.1</v>
      </c>
      <c r="Q2455" s="21">
        <f>SalesDataTable[[#This Row],[Units Sold]]*SalesDataTable[[#This Row],[Unit Price]]*SalesDataTable[[#This Row],[Discount %]]</f>
        <v>15.054</v>
      </c>
      <c r="R2455" s="8">
        <v>23.12</v>
      </c>
      <c r="S2455" s="8">
        <f t="shared" si="152"/>
        <v>135.48599999999999</v>
      </c>
      <c r="T2455" s="8">
        <f t="shared" si="153"/>
        <v>69.36</v>
      </c>
      <c r="U2455" s="8">
        <f t="shared" si="154"/>
        <v>66.125999999999991</v>
      </c>
      <c r="V2455" s="10">
        <f t="shared" si="155"/>
        <v>0.4880651875470528</v>
      </c>
    </row>
    <row r="2456" spans="1:22" ht="15.6" x14ac:dyDescent="0.3">
      <c r="A2456" s="3">
        <v>3442</v>
      </c>
      <c r="B2456" s="4">
        <v>46352</v>
      </c>
      <c r="C2456" s="5">
        <f>YEAR(SalesDataTable[[#This Row],[Order Date]])</f>
        <v>2026</v>
      </c>
      <c r="D2456" s="6" t="str">
        <f>"Q"&amp;ROUNDUP(MONTH(SalesDataTable[[#This Row],[Order Date]])/3,0)</f>
        <v>Q4</v>
      </c>
      <c r="E2456" s="5">
        <f>MONTH(SalesDataTable[[#This Row],[Order Date]])</f>
        <v>11</v>
      </c>
      <c r="F2456" s="6" t="str">
        <f>TEXT(SalesDataTable[[#This Row],[Order Date]],"MMM")</f>
        <v>Nov</v>
      </c>
      <c r="G2456" s="5" t="s">
        <v>20</v>
      </c>
      <c r="H2456" s="5" t="s">
        <v>56</v>
      </c>
      <c r="I2456" s="5" t="s">
        <v>39</v>
      </c>
      <c r="J2456" s="5" t="s">
        <v>33</v>
      </c>
      <c r="K2456" s="5" t="s">
        <v>54</v>
      </c>
      <c r="L2456" s="5" t="s">
        <v>65</v>
      </c>
      <c r="M2456" s="7">
        <v>2</v>
      </c>
      <c r="N2456" s="8">
        <v>50.93</v>
      </c>
      <c r="O2456" s="8">
        <f>SalesDataTable[[#This Row],[Units Sold]]*SalesDataTable[[#This Row],[Unit Price]]</f>
        <v>101.86</v>
      </c>
      <c r="P2456" s="9">
        <v>0.15</v>
      </c>
      <c r="Q2456" s="21">
        <f>SalesDataTable[[#This Row],[Units Sold]]*SalesDataTable[[#This Row],[Unit Price]]*SalesDataTable[[#This Row],[Discount %]]</f>
        <v>15.279</v>
      </c>
      <c r="R2456" s="8">
        <v>22.35</v>
      </c>
      <c r="S2456" s="8">
        <f t="shared" si="152"/>
        <v>86.581000000000003</v>
      </c>
      <c r="T2456" s="8">
        <f t="shared" si="153"/>
        <v>44.7</v>
      </c>
      <c r="U2456" s="8">
        <f t="shared" si="154"/>
        <v>41.881</v>
      </c>
      <c r="V2456" s="10">
        <f t="shared" si="155"/>
        <v>0.48372044674928677</v>
      </c>
    </row>
    <row r="2457" spans="1:22" ht="15.6" x14ac:dyDescent="0.3">
      <c r="A2457" s="3">
        <v>4177</v>
      </c>
      <c r="B2457" s="4">
        <v>46352</v>
      </c>
      <c r="C2457" s="5">
        <f>YEAR(SalesDataTable[[#This Row],[Order Date]])</f>
        <v>2026</v>
      </c>
      <c r="D2457" s="6" t="str">
        <f>"Q"&amp;ROUNDUP(MONTH(SalesDataTable[[#This Row],[Order Date]])/3,0)</f>
        <v>Q4</v>
      </c>
      <c r="E2457" s="5">
        <f>MONTH(SalesDataTable[[#This Row],[Order Date]])</f>
        <v>11</v>
      </c>
      <c r="F2457" s="6" t="str">
        <f>TEXT(SalesDataTable[[#This Row],[Order Date]],"MMM")</f>
        <v>Nov</v>
      </c>
      <c r="G2457" s="5" t="s">
        <v>31</v>
      </c>
      <c r="H2457" s="5" t="s">
        <v>59</v>
      </c>
      <c r="I2457" s="5" t="s">
        <v>22</v>
      </c>
      <c r="J2457" s="5" t="s">
        <v>36</v>
      </c>
      <c r="K2457" s="5" t="s">
        <v>24</v>
      </c>
      <c r="L2457" s="5" t="s">
        <v>42</v>
      </c>
      <c r="M2457" s="7">
        <v>1</v>
      </c>
      <c r="N2457" s="8">
        <v>49.6</v>
      </c>
      <c r="O2457" s="8">
        <f>SalesDataTable[[#This Row],[Units Sold]]*SalesDataTable[[#This Row],[Unit Price]]</f>
        <v>49.6</v>
      </c>
      <c r="P2457" s="9">
        <v>0</v>
      </c>
      <c r="Q2457" s="21">
        <f>SalesDataTable[[#This Row],[Units Sold]]*SalesDataTable[[#This Row],[Unit Price]]*SalesDataTable[[#This Row],[Discount %]]</f>
        <v>0</v>
      </c>
      <c r="R2457" s="8">
        <v>22.62</v>
      </c>
      <c r="S2457" s="8">
        <f t="shared" si="152"/>
        <v>49.6</v>
      </c>
      <c r="T2457" s="8">
        <f t="shared" si="153"/>
        <v>22.62</v>
      </c>
      <c r="U2457" s="8">
        <f t="shared" si="154"/>
        <v>26.98</v>
      </c>
      <c r="V2457" s="10">
        <f t="shared" si="155"/>
        <v>0.5439516129032258</v>
      </c>
    </row>
    <row r="2458" spans="1:22" ht="15.6" x14ac:dyDescent="0.3">
      <c r="A2458" s="3">
        <v>4659</v>
      </c>
      <c r="B2458" s="4">
        <v>46352</v>
      </c>
      <c r="C2458" s="5">
        <f>YEAR(SalesDataTable[[#This Row],[Order Date]])</f>
        <v>2026</v>
      </c>
      <c r="D2458" s="6" t="str">
        <f>"Q"&amp;ROUNDUP(MONTH(SalesDataTable[[#This Row],[Order Date]])/3,0)</f>
        <v>Q4</v>
      </c>
      <c r="E2458" s="5">
        <f>MONTH(SalesDataTable[[#This Row],[Order Date]])</f>
        <v>11</v>
      </c>
      <c r="F2458" s="6" t="str">
        <f>TEXT(SalesDataTable[[#This Row],[Order Date]],"MMM")</f>
        <v>Nov</v>
      </c>
      <c r="G2458" s="5" t="s">
        <v>26</v>
      </c>
      <c r="H2458" s="5" t="s">
        <v>61</v>
      </c>
      <c r="I2458" s="5" t="s">
        <v>28</v>
      </c>
      <c r="J2458" s="5" t="s">
        <v>36</v>
      </c>
      <c r="K2458" s="5" t="s">
        <v>43</v>
      </c>
      <c r="L2458" s="5" t="s">
        <v>60</v>
      </c>
      <c r="M2458" s="7">
        <v>3</v>
      </c>
      <c r="N2458" s="8">
        <v>83.3</v>
      </c>
      <c r="O2458" s="8">
        <f>SalesDataTable[[#This Row],[Units Sold]]*SalesDataTable[[#This Row],[Unit Price]]</f>
        <v>249.89999999999998</v>
      </c>
      <c r="P2458" s="9">
        <v>0.15</v>
      </c>
      <c r="Q2458" s="21">
        <f>SalesDataTable[[#This Row],[Units Sold]]*SalesDataTable[[#This Row],[Unit Price]]*SalesDataTable[[#This Row],[Discount %]]</f>
        <v>37.484999999999992</v>
      </c>
      <c r="R2458" s="8">
        <v>38.74</v>
      </c>
      <c r="S2458" s="8">
        <f t="shared" si="152"/>
        <v>212.41499999999996</v>
      </c>
      <c r="T2458" s="8">
        <f t="shared" si="153"/>
        <v>116.22</v>
      </c>
      <c r="U2458" s="8">
        <f t="shared" si="154"/>
        <v>96.194999999999965</v>
      </c>
      <c r="V2458" s="10">
        <f t="shared" si="155"/>
        <v>0.45286349834051259</v>
      </c>
    </row>
    <row r="2459" spans="1:22" ht="15.6" x14ac:dyDescent="0.3">
      <c r="A2459" s="3">
        <v>4667</v>
      </c>
      <c r="B2459" s="4">
        <v>46352</v>
      </c>
      <c r="C2459" s="5">
        <f>YEAR(SalesDataTable[[#This Row],[Order Date]])</f>
        <v>2026</v>
      </c>
      <c r="D2459" s="6" t="str">
        <f>"Q"&amp;ROUNDUP(MONTH(SalesDataTable[[#This Row],[Order Date]])/3,0)</f>
        <v>Q4</v>
      </c>
      <c r="E2459" s="5">
        <f>MONTH(SalesDataTable[[#This Row],[Order Date]])</f>
        <v>11</v>
      </c>
      <c r="F2459" s="6" t="str">
        <f>TEXT(SalesDataTable[[#This Row],[Order Date]],"MMM")</f>
        <v>Nov</v>
      </c>
      <c r="G2459" s="5" t="s">
        <v>26</v>
      </c>
      <c r="H2459" s="5" t="s">
        <v>69</v>
      </c>
      <c r="I2459" s="5" t="s">
        <v>48</v>
      </c>
      <c r="J2459" s="5" t="s">
        <v>36</v>
      </c>
      <c r="K2459" s="5" t="s">
        <v>34</v>
      </c>
      <c r="L2459" s="5" t="s">
        <v>35</v>
      </c>
      <c r="M2459" s="7">
        <v>1</v>
      </c>
      <c r="N2459" s="8">
        <v>35.89</v>
      </c>
      <c r="O2459" s="8">
        <f>SalesDataTable[[#This Row],[Units Sold]]*SalesDataTable[[#This Row],[Unit Price]]</f>
        <v>35.89</v>
      </c>
      <c r="P2459" s="9">
        <v>0.05</v>
      </c>
      <c r="Q2459" s="21">
        <f>SalesDataTable[[#This Row],[Units Sold]]*SalesDataTable[[#This Row],[Unit Price]]*SalesDataTable[[#This Row],[Discount %]]</f>
        <v>1.7945000000000002</v>
      </c>
      <c r="R2459" s="8">
        <v>13.53</v>
      </c>
      <c r="S2459" s="8">
        <f t="shared" si="152"/>
        <v>34.095500000000001</v>
      </c>
      <c r="T2459" s="8">
        <f t="shared" si="153"/>
        <v>13.53</v>
      </c>
      <c r="U2459" s="8">
        <f t="shared" si="154"/>
        <v>20.5655</v>
      </c>
      <c r="V2459" s="10">
        <f t="shared" si="155"/>
        <v>0.60317343931017287</v>
      </c>
    </row>
    <row r="2460" spans="1:22" ht="15.6" x14ac:dyDescent="0.3">
      <c r="A2460" s="3">
        <v>197</v>
      </c>
      <c r="B2460" s="4">
        <v>46353</v>
      </c>
      <c r="C2460" s="5">
        <f>YEAR(SalesDataTable[[#This Row],[Order Date]])</f>
        <v>2026</v>
      </c>
      <c r="D2460" s="6" t="str">
        <f>"Q"&amp;ROUNDUP(MONTH(SalesDataTable[[#This Row],[Order Date]])/3,0)</f>
        <v>Q4</v>
      </c>
      <c r="E2460" s="5">
        <f>MONTH(SalesDataTable[[#This Row],[Order Date]])</f>
        <v>11</v>
      </c>
      <c r="F2460" s="6" t="str">
        <f>TEXT(SalesDataTable[[#This Row],[Order Date]],"MMM")</f>
        <v>Nov</v>
      </c>
      <c r="G2460" s="5" t="s">
        <v>40</v>
      </c>
      <c r="H2460" s="5" t="s">
        <v>41</v>
      </c>
      <c r="I2460" s="5" t="s">
        <v>39</v>
      </c>
      <c r="J2460" s="5" t="s">
        <v>33</v>
      </c>
      <c r="K2460" s="5" t="s">
        <v>43</v>
      </c>
      <c r="L2460" s="5" t="s">
        <v>49</v>
      </c>
      <c r="M2460" s="7">
        <v>1</v>
      </c>
      <c r="N2460" s="8">
        <v>195.32</v>
      </c>
      <c r="O2460" s="8">
        <f>SalesDataTable[[#This Row],[Units Sold]]*SalesDataTable[[#This Row],[Unit Price]]</f>
        <v>195.32</v>
      </c>
      <c r="P2460" s="9">
        <v>0</v>
      </c>
      <c r="Q2460" s="21">
        <f>SalesDataTable[[#This Row],[Units Sold]]*SalesDataTable[[#This Row],[Unit Price]]*SalesDataTable[[#This Row],[Discount %]]</f>
        <v>0</v>
      </c>
      <c r="R2460" s="8">
        <v>103.21</v>
      </c>
      <c r="S2460" s="8">
        <f t="shared" si="152"/>
        <v>195.32</v>
      </c>
      <c r="T2460" s="8">
        <f t="shared" si="153"/>
        <v>103.21</v>
      </c>
      <c r="U2460" s="8">
        <f t="shared" si="154"/>
        <v>92.11</v>
      </c>
      <c r="V2460" s="10">
        <f t="shared" si="155"/>
        <v>0.47158509113250052</v>
      </c>
    </row>
    <row r="2461" spans="1:22" ht="15.6" x14ac:dyDescent="0.3">
      <c r="A2461" s="3">
        <v>361</v>
      </c>
      <c r="B2461" s="4">
        <v>46353</v>
      </c>
      <c r="C2461" s="5">
        <f>YEAR(SalesDataTable[[#This Row],[Order Date]])</f>
        <v>2026</v>
      </c>
      <c r="D2461" s="6" t="str">
        <f>"Q"&amp;ROUNDUP(MONTH(SalesDataTable[[#This Row],[Order Date]])/3,0)</f>
        <v>Q4</v>
      </c>
      <c r="E2461" s="5">
        <f>MONTH(SalesDataTable[[#This Row],[Order Date]])</f>
        <v>11</v>
      </c>
      <c r="F2461" s="6" t="str">
        <f>TEXT(SalesDataTable[[#This Row],[Order Date]],"MMM")</f>
        <v>Nov</v>
      </c>
      <c r="G2461" s="5" t="s">
        <v>26</v>
      </c>
      <c r="H2461" s="5" t="s">
        <v>47</v>
      </c>
      <c r="I2461" s="5" t="s">
        <v>22</v>
      </c>
      <c r="J2461" s="5" t="s">
        <v>23</v>
      </c>
      <c r="K2461" s="5" t="s">
        <v>34</v>
      </c>
      <c r="L2461" s="5" t="s">
        <v>35</v>
      </c>
      <c r="M2461" s="7">
        <v>1</v>
      </c>
      <c r="N2461" s="8">
        <v>36.36</v>
      </c>
      <c r="O2461" s="8">
        <f>SalesDataTable[[#This Row],[Units Sold]]*SalesDataTable[[#This Row],[Unit Price]]</f>
        <v>36.36</v>
      </c>
      <c r="P2461" s="9">
        <v>0.05</v>
      </c>
      <c r="Q2461" s="21">
        <f>SalesDataTable[[#This Row],[Units Sold]]*SalesDataTable[[#This Row],[Unit Price]]*SalesDataTable[[#This Row],[Discount %]]</f>
        <v>1.8180000000000001</v>
      </c>
      <c r="R2461" s="8">
        <v>13.33</v>
      </c>
      <c r="S2461" s="8">
        <f t="shared" si="152"/>
        <v>34.541999999999994</v>
      </c>
      <c r="T2461" s="8">
        <f t="shared" si="153"/>
        <v>13.33</v>
      </c>
      <c r="U2461" s="8">
        <f t="shared" si="154"/>
        <v>21.211999999999996</v>
      </c>
      <c r="V2461" s="10">
        <f t="shared" si="155"/>
        <v>0.61409298824619307</v>
      </c>
    </row>
    <row r="2462" spans="1:22" ht="15.6" x14ac:dyDescent="0.3">
      <c r="A2462" s="3">
        <v>841</v>
      </c>
      <c r="B2462" s="4">
        <v>46353</v>
      </c>
      <c r="C2462" s="5">
        <f>YEAR(SalesDataTable[[#This Row],[Order Date]])</f>
        <v>2026</v>
      </c>
      <c r="D2462" s="6" t="str">
        <f>"Q"&amp;ROUNDUP(MONTH(SalesDataTable[[#This Row],[Order Date]])/3,0)</f>
        <v>Q4</v>
      </c>
      <c r="E2462" s="5">
        <f>MONTH(SalesDataTable[[#This Row],[Order Date]])</f>
        <v>11</v>
      </c>
      <c r="F2462" s="6" t="str">
        <f>TEXT(SalesDataTable[[#This Row],[Order Date]],"MMM")</f>
        <v>Nov</v>
      </c>
      <c r="G2462" s="5" t="s">
        <v>26</v>
      </c>
      <c r="H2462" s="5" t="s">
        <v>63</v>
      </c>
      <c r="I2462" s="5" t="s">
        <v>22</v>
      </c>
      <c r="J2462" s="5" t="s">
        <v>23</v>
      </c>
      <c r="K2462" s="5" t="s">
        <v>34</v>
      </c>
      <c r="L2462" s="5" t="s">
        <v>35</v>
      </c>
      <c r="M2462" s="7">
        <v>2</v>
      </c>
      <c r="N2462" s="8">
        <v>35.85</v>
      </c>
      <c r="O2462" s="8">
        <f>SalesDataTable[[#This Row],[Units Sold]]*SalesDataTable[[#This Row],[Unit Price]]</f>
        <v>71.7</v>
      </c>
      <c r="P2462" s="9">
        <v>0.05</v>
      </c>
      <c r="Q2462" s="21">
        <f>SalesDataTable[[#This Row],[Units Sold]]*SalesDataTable[[#This Row],[Unit Price]]*SalesDataTable[[#This Row],[Discount %]]</f>
        <v>3.5850000000000004</v>
      </c>
      <c r="R2462" s="8">
        <v>13.69</v>
      </c>
      <c r="S2462" s="8">
        <f t="shared" si="152"/>
        <v>68.114999999999995</v>
      </c>
      <c r="T2462" s="8">
        <f t="shared" si="153"/>
        <v>27.38</v>
      </c>
      <c r="U2462" s="8">
        <f t="shared" si="154"/>
        <v>40.734999999999999</v>
      </c>
      <c r="V2462" s="10">
        <f t="shared" si="155"/>
        <v>0.59803273875064233</v>
      </c>
    </row>
    <row r="2463" spans="1:22" ht="15.6" x14ac:dyDescent="0.3">
      <c r="A2463" s="3">
        <v>903</v>
      </c>
      <c r="B2463" s="4">
        <v>46353</v>
      </c>
      <c r="C2463" s="5">
        <f>YEAR(SalesDataTable[[#This Row],[Order Date]])</f>
        <v>2026</v>
      </c>
      <c r="D2463" s="6" t="str">
        <f>"Q"&amp;ROUNDUP(MONTH(SalesDataTable[[#This Row],[Order Date]])/3,0)</f>
        <v>Q4</v>
      </c>
      <c r="E2463" s="5">
        <f>MONTH(SalesDataTable[[#This Row],[Order Date]])</f>
        <v>11</v>
      </c>
      <c r="F2463" s="6" t="str">
        <f>TEXT(SalesDataTable[[#This Row],[Order Date]],"MMM")</f>
        <v>Nov</v>
      </c>
      <c r="G2463" s="5" t="s">
        <v>40</v>
      </c>
      <c r="H2463" s="5" t="s">
        <v>53</v>
      </c>
      <c r="I2463" s="5" t="s">
        <v>22</v>
      </c>
      <c r="J2463" s="5" t="s">
        <v>33</v>
      </c>
      <c r="K2463" s="5" t="s">
        <v>34</v>
      </c>
      <c r="L2463" s="5" t="s">
        <v>52</v>
      </c>
      <c r="M2463" s="7">
        <v>4</v>
      </c>
      <c r="N2463" s="8">
        <v>46.73</v>
      </c>
      <c r="O2463" s="8">
        <f>SalesDataTable[[#This Row],[Units Sold]]*SalesDataTable[[#This Row],[Unit Price]]</f>
        <v>186.92</v>
      </c>
      <c r="P2463" s="9">
        <v>0</v>
      </c>
      <c r="Q2463" s="21">
        <f>SalesDataTable[[#This Row],[Units Sold]]*SalesDataTable[[#This Row],[Unit Price]]*SalesDataTable[[#This Row],[Discount %]]</f>
        <v>0</v>
      </c>
      <c r="R2463" s="8">
        <v>17.989999999999998</v>
      </c>
      <c r="S2463" s="8">
        <f t="shared" si="152"/>
        <v>186.92</v>
      </c>
      <c r="T2463" s="8">
        <f t="shared" si="153"/>
        <v>71.959999999999994</v>
      </c>
      <c r="U2463" s="8">
        <f t="shared" si="154"/>
        <v>114.96</v>
      </c>
      <c r="V2463" s="10">
        <f t="shared" si="155"/>
        <v>0.61502246950567085</v>
      </c>
    </row>
    <row r="2464" spans="1:22" ht="15.6" x14ac:dyDescent="0.3">
      <c r="A2464" s="3">
        <v>1278</v>
      </c>
      <c r="B2464" s="4">
        <v>46353</v>
      </c>
      <c r="C2464" s="5">
        <f>YEAR(SalesDataTable[[#This Row],[Order Date]])</f>
        <v>2026</v>
      </c>
      <c r="D2464" s="6" t="str">
        <f>"Q"&amp;ROUNDUP(MONTH(SalesDataTable[[#This Row],[Order Date]])/3,0)</f>
        <v>Q4</v>
      </c>
      <c r="E2464" s="5">
        <f>MONTH(SalesDataTable[[#This Row],[Order Date]])</f>
        <v>11</v>
      </c>
      <c r="F2464" s="6" t="str">
        <f>TEXT(SalesDataTable[[#This Row],[Order Date]],"MMM")</f>
        <v>Nov</v>
      </c>
      <c r="G2464" s="5" t="s">
        <v>40</v>
      </c>
      <c r="H2464" s="5" t="s">
        <v>67</v>
      </c>
      <c r="I2464" s="5" t="s">
        <v>39</v>
      </c>
      <c r="J2464" s="5" t="s">
        <v>23</v>
      </c>
      <c r="K2464" s="5" t="s">
        <v>29</v>
      </c>
      <c r="L2464" s="5" t="s">
        <v>37</v>
      </c>
      <c r="M2464" s="7">
        <v>3</v>
      </c>
      <c r="N2464" s="8">
        <v>143.72</v>
      </c>
      <c r="O2464" s="8">
        <f>SalesDataTable[[#This Row],[Units Sold]]*SalesDataTable[[#This Row],[Unit Price]]</f>
        <v>431.15999999999997</v>
      </c>
      <c r="P2464" s="9">
        <v>0.15</v>
      </c>
      <c r="Q2464" s="21">
        <f>SalesDataTable[[#This Row],[Units Sold]]*SalesDataTable[[#This Row],[Unit Price]]*SalesDataTable[[#This Row],[Discount %]]</f>
        <v>64.673999999999992</v>
      </c>
      <c r="R2464" s="8">
        <v>78.56</v>
      </c>
      <c r="S2464" s="8">
        <f t="shared" si="152"/>
        <v>366.48599999999999</v>
      </c>
      <c r="T2464" s="8">
        <f t="shared" si="153"/>
        <v>235.68</v>
      </c>
      <c r="U2464" s="8">
        <f t="shared" si="154"/>
        <v>130.80599999999998</v>
      </c>
      <c r="V2464" s="10">
        <f t="shared" si="155"/>
        <v>0.35691950033561987</v>
      </c>
    </row>
    <row r="2465" spans="1:22" ht="15.6" x14ac:dyDescent="0.3">
      <c r="A2465" s="3">
        <v>2091</v>
      </c>
      <c r="B2465" s="4">
        <v>46353</v>
      </c>
      <c r="C2465" s="5">
        <f>YEAR(SalesDataTable[[#This Row],[Order Date]])</f>
        <v>2026</v>
      </c>
      <c r="D2465" s="6" t="str">
        <f>"Q"&amp;ROUNDUP(MONTH(SalesDataTable[[#This Row],[Order Date]])/3,0)</f>
        <v>Q4</v>
      </c>
      <c r="E2465" s="5">
        <f>MONTH(SalesDataTable[[#This Row],[Order Date]])</f>
        <v>11</v>
      </c>
      <c r="F2465" s="6" t="str">
        <f>TEXT(SalesDataTable[[#This Row],[Order Date]],"MMM")</f>
        <v>Nov</v>
      </c>
      <c r="G2465" s="5" t="s">
        <v>26</v>
      </c>
      <c r="H2465" s="5" t="s">
        <v>63</v>
      </c>
      <c r="I2465" s="5" t="s">
        <v>48</v>
      </c>
      <c r="J2465" s="5" t="s">
        <v>33</v>
      </c>
      <c r="K2465" s="5" t="s">
        <v>54</v>
      </c>
      <c r="L2465" s="5" t="s">
        <v>62</v>
      </c>
      <c r="M2465" s="7">
        <v>1</v>
      </c>
      <c r="N2465" s="8">
        <v>35.590000000000003</v>
      </c>
      <c r="O2465" s="8">
        <f>SalesDataTable[[#This Row],[Units Sold]]*SalesDataTable[[#This Row],[Unit Price]]</f>
        <v>35.590000000000003</v>
      </c>
      <c r="P2465" s="9">
        <v>0</v>
      </c>
      <c r="Q2465" s="21">
        <f>SalesDataTable[[#This Row],[Units Sold]]*SalesDataTable[[#This Row],[Unit Price]]*SalesDataTable[[#This Row],[Discount %]]</f>
        <v>0</v>
      </c>
      <c r="R2465" s="8">
        <v>13.57</v>
      </c>
      <c r="S2465" s="8">
        <f t="shared" si="152"/>
        <v>35.590000000000003</v>
      </c>
      <c r="T2465" s="8">
        <f t="shared" si="153"/>
        <v>13.57</v>
      </c>
      <c r="U2465" s="8">
        <f t="shared" si="154"/>
        <v>22.020000000000003</v>
      </c>
      <c r="V2465" s="10">
        <f t="shared" si="155"/>
        <v>0.61871312166338865</v>
      </c>
    </row>
    <row r="2466" spans="1:22" ht="15.6" x14ac:dyDescent="0.3">
      <c r="A2466" s="3">
        <v>3070</v>
      </c>
      <c r="B2466" s="4">
        <v>46353</v>
      </c>
      <c r="C2466" s="5">
        <f>YEAR(SalesDataTable[[#This Row],[Order Date]])</f>
        <v>2026</v>
      </c>
      <c r="D2466" s="6" t="str">
        <f>"Q"&amp;ROUNDUP(MONTH(SalesDataTable[[#This Row],[Order Date]])/3,0)</f>
        <v>Q4</v>
      </c>
      <c r="E2466" s="5">
        <f>MONTH(SalesDataTable[[#This Row],[Order Date]])</f>
        <v>11</v>
      </c>
      <c r="F2466" s="6" t="str">
        <f>TEXT(SalesDataTable[[#This Row],[Order Date]],"MMM")</f>
        <v>Nov</v>
      </c>
      <c r="G2466" s="5" t="s">
        <v>40</v>
      </c>
      <c r="H2466" s="5" t="s">
        <v>67</v>
      </c>
      <c r="I2466" s="5" t="s">
        <v>48</v>
      </c>
      <c r="J2466" s="5" t="s">
        <v>23</v>
      </c>
      <c r="K2466" s="5" t="s">
        <v>29</v>
      </c>
      <c r="L2466" s="5" t="s">
        <v>66</v>
      </c>
      <c r="M2466" s="7">
        <v>4</v>
      </c>
      <c r="N2466" s="8">
        <v>71.11</v>
      </c>
      <c r="O2466" s="8">
        <f>SalesDataTable[[#This Row],[Units Sold]]*SalesDataTable[[#This Row],[Unit Price]]</f>
        <v>284.44</v>
      </c>
      <c r="P2466" s="9">
        <v>0.05</v>
      </c>
      <c r="Q2466" s="21">
        <f>SalesDataTable[[#This Row],[Units Sold]]*SalesDataTable[[#This Row],[Unit Price]]*SalesDataTable[[#This Row],[Discount %]]</f>
        <v>14.222000000000001</v>
      </c>
      <c r="R2466" s="8">
        <v>32.25</v>
      </c>
      <c r="S2466" s="8">
        <f t="shared" si="152"/>
        <v>270.21799999999996</v>
      </c>
      <c r="T2466" s="8">
        <f t="shared" si="153"/>
        <v>129</v>
      </c>
      <c r="U2466" s="8">
        <f t="shared" si="154"/>
        <v>141.21799999999996</v>
      </c>
      <c r="V2466" s="10">
        <f t="shared" si="155"/>
        <v>0.52260767232382732</v>
      </c>
    </row>
    <row r="2467" spans="1:22" ht="15.6" x14ac:dyDescent="0.3">
      <c r="A2467" s="3">
        <v>4007</v>
      </c>
      <c r="B2467" s="4">
        <v>46353</v>
      </c>
      <c r="C2467" s="5">
        <f>YEAR(SalesDataTable[[#This Row],[Order Date]])</f>
        <v>2026</v>
      </c>
      <c r="D2467" s="6" t="str">
        <f>"Q"&amp;ROUNDUP(MONTH(SalesDataTable[[#This Row],[Order Date]])/3,0)</f>
        <v>Q4</v>
      </c>
      <c r="E2467" s="5">
        <f>MONTH(SalesDataTable[[#This Row],[Order Date]])</f>
        <v>11</v>
      </c>
      <c r="F2467" s="6" t="str">
        <f>TEXT(SalesDataTable[[#This Row],[Order Date]],"MMM")</f>
        <v>Nov</v>
      </c>
      <c r="G2467" s="5" t="s">
        <v>20</v>
      </c>
      <c r="H2467" s="5" t="s">
        <v>56</v>
      </c>
      <c r="I2467" s="5" t="s">
        <v>48</v>
      </c>
      <c r="J2467" s="5" t="s">
        <v>36</v>
      </c>
      <c r="K2467" s="5" t="s">
        <v>24</v>
      </c>
      <c r="L2467" s="5" t="s">
        <v>42</v>
      </c>
      <c r="M2467" s="7">
        <v>5</v>
      </c>
      <c r="N2467" s="8">
        <v>51.04</v>
      </c>
      <c r="O2467" s="8">
        <f>SalesDataTable[[#This Row],[Units Sold]]*SalesDataTable[[#This Row],[Unit Price]]</f>
        <v>255.2</v>
      </c>
      <c r="P2467" s="9">
        <v>0</v>
      </c>
      <c r="Q2467" s="21">
        <f>SalesDataTable[[#This Row],[Units Sold]]*SalesDataTable[[#This Row],[Unit Price]]*SalesDataTable[[#This Row],[Discount %]]</f>
        <v>0</v>
      </c>
      <c r="R2467" s="8">
        <v>22.69</v>
      </c>
      <c r="S2467" s="8">
        <f t="shared" si="152"/>
        <v>255.2</v>
      </c>
      <c r="T2467" s="8">
        <f t="shared" si="153"/>
        <v>113.45</v>
      </c>
      <c r="U2467" s="8">
        <f t="shared" si="154"/>
        <v>141.75</v>
      </c>
      <c r="V2467" s="10">
        <f t="shared" si="155"/>
        <v>0.55544670846394983</v>
      </c>
    </row>
    <row r="2468" spans="1:22" ht="15.6" x14ac:dyDescent="0.3">
      <c r="A2468" s="3">
        <v>4488</v>
      </c>
      <c r="B2468" s="4">
        <v>46353</v>
      </c>
      <c r="C2468" s="5">
        <f>YEAR(SalesDataTable[[#This Row],[Order Date]])</f>
        <v>2026</v>
      </c>
      <c r="D2468" s="6" t="str">
        <f>"Q"&amp;ROUNDUP(MONTH(SalesDataTable[[#This Row],[Order Date]])/3,0)</f>
        <v>Q4</v>
      </c>
      <c r="E2468" s="5">
        <f>MONTH(SalesDataTable[[#This Row],[Order Date]])</f>
        <v>11</v>
      </c>
      <c r="F2468" s="6" t="str">
        <f>TEXT(SalesDataTable[[#This Row],[Order Date]],"MMM")</f>
        <v>Nov</v>
      </c>
      <c r="G2468" s="5" t="s">
        <v>26</v>
      </c>
      <c r="H2468" s="5" t="s">
        <v>69</v>
      </c>
      <c r="I2468" s="5" t="s">
        <v>39</v>
      </c>
      <c r="J2468" s="5" t="s">
        <v>23</v>
      </c>
      <c r="K2468" s="5" t="s">
        <v>34</v>
      </c>
      <c r="L2468" s="5" t="s">
        <v>68</v>
      </c>
      <c r="M2468" s="7">
        <v>3</v>
      </c>
      <c r="N2468" s="8">
        <v>161.66</v>
      </c>
      <c r="O2468" s="8">
        <f>SalesDataTable[[#This Row],[Units Sold]]*SalesDataTable[[#This Row],[Unit Price]]</f>
        <v>484.98</v>
      </c>
      <c r="P2468" s="9">
        <v>0.05</v>
      </c>
      <c r="Q2468" s="21">
        <f>SalesDataTable[[#This Row],[Units Sold]]*SalesDataTable[[#This Row],[Unit Price]]*SalesDataTable[[#This Row],[Discount %]]</f>
        <v>24.249000000000002</v>
      </c>
      <c r="R2468" s="8">
        <v>88.3</v>
      </c>
      <c r="S2468" s="8">
        <f t="shared" si="152"/>
        <v>460.73099999999999</v>
      </c>
      <c r="T2468" s="8">
        <f t="shared" si="153"/>
        <v>264.89999999999998</v>
      </c>
      <c r="U2468" s="8">
        <f t="shared" si="154"/>
        <v>195.83100000000002</v>
      </c>
      <c r="V2468" s="10">
        <f t="shared" si="155"/>
        <v>0.42504411467863029</v>
      </c>
    </row>
    <row r="2469" spans="1:22" ht="15.6" x14ac:dyDescent="0.3">
      <c r="A2469" s="3">
        <v>5159</v>
      </c>
      <c r="B2469" s="4">
        <v>46353</v>
      </c>
      <c r="C2469" s="5">
        <f>YEAR(SalesDataTable[[#This Row],[Order Date]])</f>
        <v>2026</v>
      </c>
      <c r="D2469" s="6" t="str">
        <f>"Q"&amp;ROUNDUP(MONTH(SalesDataTable[[#This Row],[Order Date]])/3,0)</f>
        <v>Q4</v>
      </c>
      <c r="E2469" s="5">
        <f>MONTH(SalesDataTable[[#This Row],[Order Date]])</f>
        <v>11</v>
      </c>
      <c r="F2469" s="6" t="str">
        <f>TEXT(SalesDataTable[[#This Row],[Order Date]],"MMM")</f>
        <v>Nov</v>
      </c>
      <c r="G2469" s="5" t="s">
        <v>40</v>
      </c>
      <c r="H2469" s="5" t="s">
        <v>67</v>
      </c>
      <c r="I2469" s="5" t="s">
        <v>22</v>
      </c>
      <c r="J2469" s="5" t="s">
        <v>36</v>
      </c>
      <c r="K2469" s="5" t="s">
        <v>43</v>
      </c>
      <c r="L2469" s="5" t="s">
        <v>60</v>
      </c>
      <c r="M2469" s="7">
        <v>2</v>
      </c>
      <c r="N2469" s="8">
        <v>80.400000000000006</v>
      </c>
      <c r="O2469" s="8">
        <f>SalesDataTable[[#This Row],[Units Sold]]*SalesDataTable[[#This Row],[Unit Price]]</f>
        <v>160.80000000000001</v>
      </c>
      <c r="P2469" s="9">
        <v>0.15</v>
      </c>
      <c r="Q2469" s="21">
        <f>SalesDataTable[[#This Row],[Units Sold]]*SalesDataTable[[#This Row],[Unit Price]]*SalesDataTable[[#This Row],[Discount %]]</f>
        <v>24.12</v>
      </c>
      <c r="R2469" s="8">
        <v>38.869999999999997</v>
      </c>
      <c r="S2469" s="8">
        <f t="shared" si="152"/>
        <v>136.68</v>
      </c>
      <c r="T2469" s="8">
        <f t="shared" si="153"/>
        <v>77.739999999999995</v>
      </c>
      <c r="U2469" s="8">
        <f t="shared" si="154"/>
        <v>58.940000000000012</v>
      </c>
      <c r="V2469" s="10">
        <f t="shared" si="155"/>
        <v>0.43122622183201648</v>
      </c>
    </row>
    <row r="2470" spans="1:22" ht="15.6" x14ac:dyDescent="0.3">
      <c r="A2470" s="3">
        <v>669</v>
      </c>
      <c r="B2470" s="4">
        <v>46354</v>
      </c>
      <c r="C2470" s="5">
        <f>YEAR(SalesDataTable[[#This Row],[Order Date]])</f>
        <v>2026</v>
      </c>
      <c r="D2470" s="6" t="str">
        <f>"Q"&amp;ROUNDUP(MONTH(SalesDataTable[[#This Row],[Order Date]])/3,0)</f>
        <v>Q4</v>
      </c>
      <c r="E2470" s="5">
        <f>MONTH(SalesDataTable[[#This Row],[Order Date]])</f>
        <v>11</v>
      </c>
      <c r="F2470" s="6" t="str">
        <f>TEXT(SalesDataTable[[#This Row],[Order Date]],"MMM")</f>
        <v>Nov</v>
      </c>
      <c r="G2470" s="5" t="s">
        <v>31</v>
      </c>
      <c r="H2470" s="5" t="s">
        <v>38</v>
      </c>
      <c r="I2470" s="5" t="s">
        <v>22</v>
      </c>
      <c r="J2470" s="5" t="s">
        <v>23</v>
      </c>
      <c r="K2470" s="5" t="s">
        <v>54</v>
      </c>
      <c r="L2470" s="5" t="s">
        <v>62</v>
      </c>
      <c r="M2470" s="7">
        <v>3</v>
      </c>
      <c r="N2470" s="8">
        <v>36.81</v>
      </c>
      <c r="O2470" s="8">
        <f>SalesDataTable[[#This Row],[Units Sold]]*SalesDataTable[[#This Row],[Unit Price]]</f>
        <v>110.43</v>
      </c>
      <c r="P2470" s="9">
        <v>0.05</v>
      </c>
      <c r="Q2470" s="21">
        <f>SalesDataTable[[#This Row],[Units Sold]]*SalesDataTable[[#This Row],[Unit Price]]*SalesDataTable[[#This Row],[Discount %]]</f>
        <v>5.5215000000000005</v>
      </c>
      <c r="R2470" s="8">
        <v>13.82</v>
      </c>
      <c r="S2470" s="8">
        <f t="shared" si="152"/>
        <v>104.9085</v>
      </c>
      <c r="T2470" s="8">
        <f t="shared" si="153"/>
        <v>41.46</v>
      </c>
      <c r="U2470" s="8">
        <f t="shared" si="154"/>
        <v>63.448500000000003</v>
      </c>
      <c r="V2470" s="10">
        <f t="shared" si="155"/>
        <v>0.60479846723573405</v>
      </c>
    </row>
    <row r="2471" spans="1:22" ht="15.6" x14ac:dyDescent="0.3">
      <c r="A2471" s="3">
        <v>686</v>
      </c>
      <c r="B2471" s="4">
        <v>46354</v>
      </c>
      <c r="C2471" s="5">
        <f>YEAR(SalesDataTable[[#This Row],[Order Date]])</f>
        <v>2026</v>
      </c>
      <c r="D2471" s="6" t="str">
        <f>"Q"&amp;ROUNDUP(MONTH(SalesDataTable[[#This Row],[Order Date]])/3,0)</f>
        <v>Q4</v>
      </c>
      <c r="E2471" s="5">
        <f>MONTH(SalesDataTable[[#This Row],[Order Date]])</f>
        <v>11</v>
      </c>
      <c r="F2471" s="6" t="str">
        <f>TEXT(SalesDataTable[[#This Row],[Order Date]],"MMM")</f>
        <v>Nov</v>
      </c>
      <c r="G2471" s="5" t="s">
        <v>26</v>
      </c>
      <c r="H2471" s="5" t="s">
        <v>63</v>
      </c>
      <c r="I2471" s="5" t="s">
        <v>48</v>
      </c>
      <c r="J2471" s="5" t="s">
        <v>23</v>
      </c>
      <c r="K2471" s="5" t="s">
        <v>34</v>
      </c>
      <c r="L2471" s="5" t="s">
        <v>64</v>
      </c>
      <c r="M2471" s="7">
        <v>2</v>
      </c>
      <c r="N2471" s="8">
        <v>132.61000000000001</v>
      </c>
      <c r="O2471" s="8">
        <f>SalesDataTable[[#This Row],[Units Sold]]*SalesDataTable[[#This Row],[Unit Price]]</f>
        <v>265.22000000000003</v>
      </c>
      <c r="P2471" s="9">
        <v>0.1</v>
      </c>
      <c r="Q2471" s="21">
        <f>SalesDataTable[[#This Row],[Units Sold]]*SalesDataTable[[#This Row],[Unit Price]]*SalesDataTable[[#This Row],[Discount %]]</f>
        <v>26.522000000000006</v>
      </c>
      <c r="R2471" s="8">
        <v>67.3</v>
      </c>
      <c r="S2471" s="8">
        <f t="shared" si="152"/>
        <v>238.69800000000004</v>
      </c>
      <c r="T2471" s="8">
        <f t="shared" si="153"/>
        <v>134.6</v>
      </c>
      <c r="U2471" s="8">
        <f t="shared" si="154"/>
        <v>104.09800000000004</v>
      </c>
      <c r="V2471" s="10">
        <f t="shared" si="155"/>
        <v>0.43610755012610086</v>
      </c>
    </row>
    <row r="2472" spans="1:22" ht="15.6" x14ac:dyDescent="0.3">
      <c r="A2472" s="3">
        <v>990</v>
      </c>
      <c r="B2472" s="4">
        <v>46354</v>
      </c>
      <c r="C2472" s="5">
        <f>YEAR(SalesDataTable[[#This Row],[Order Date]])</f>
        <v>2026</v>
      </c>
      <c r="D2472" s="6" t="str">
        <f>"Q"&amp;ROUNDUP(MONTH(SalesDataTable[[#This Row],[Order Date]])/3,0)</f>
        <v>Q4</v>
      </c>
      <c r="E2472" s="5">
        <f>MONTH(SalesDataTable[[#This Row],[Order Date]])</f>
        <v>11</v>
      </c>
      <c r="F2472" s="6" t="str">
        <f>TEXT(SalesDataTable[[#This Row],[Order Date]],"MMM")</f>
        <v>Nov</v>
      </c>
      <c r="G2472" s="5" t="s">
        <v>20</v>
      </c>
      <c r="H2472" s="5" t="s">
        <v>70</v>
      </c>
      <c r="I2472" s="5" t="s">
        <v>22</v>
      </c>
      <c r="J2472" s="5" t="s">
        <v>23</v>
      </c>
      <c r="K2472" s="5" t="s">
        <v>24</v>
      </c>
      <c r="L2472" s="5" t="s">
        <v>46</v>
      </c>
      <c r="M2472" s="7">
        <v>5</v>
      </c>
      <c r="N2472" s="8">
        <v>39.79</v>
      </c>
      <c r="O2472" s="8">
        <f>SalesDataTable[[#This Row],[Units Sold]]*SalesDataTable[[#This Row],[Unit Price]]</f>
        <v>198.95</v>
      </c>
      <c r="P2472" s="9">
        <v>0.1</v>
      </c>
      <c r="Q2472" s="21">
        <f>SalesDataTable[[#This Row],[Units Sold]]*SalesDataTable[[#This Row],[Unit Price]]*SalesDataTable[[#This Row],[Discount %]]</f>
        <v>19.895</v>
      </c>
      <c r="R2472" s="8">
        <v>17.09</v>
      </c>
      <c r="S2472" s="8">
        <f t="shared" si="152"/>
        <v>179.05500000000001</v>
      </c>
      <c r="T2472" s="8">
        <f t="shared" si="153"/>
        <v>85.45</v>
      </c>
      <c r="U2472" s="8">
        <f t="shared" si="154"/>
        <v>93.605000000000004</v>
      </c>
      <c r="V2472" s="10">
        <f t="shared" si="155"/>
        <v>0.52277233252352628</v>
      </c>
    </row>
    <row r="2473" spans="1:22" ht="15.6" x14ac:dyDescent="0.3">
      <c r="A2473" s="3">
        <v>1134</v>
      </c>
      <c r="B2473" s="4">
        <v>46354</v>
      </c>
      <c r="C2473" s="5">
        <f>YEAR(SalesDataTable[[#This Row],[Order Date]])</f>
        <v>2026</v>
      </c>
      <c r="D2473" s="6" t="str">
        <f>"Q"&amp;ROUNDUP(MONTH(SalesDataTable[[#This Row],[Order Date]])/3,0)</f>
        <v>Q4</v>
      </c>
      <c r="E2473" s="5">
        <f>MONTH(SalesDataTable[[#This Row],[Order Date]])</f>
        <v>11</v>
      </c>
      <c r="F2473" s="6" t="str">
        <f>TEXT(SalesDataTable[[#This Row],[Order Date]],"MMM")</f>
        <v>Nov</v>
      </c>
      <c r="G2473" s="5" t="s">
        <v>40</v>
      </c>
      <c r="H2473" s="5" t="s">
        <v>41</v>
      </c>
      <c r="I2473" s="5" t="s">
        <v>22</v>
      </c>
      <c r="J2473" s="5" t="s">
        <v>23</v>
      </c>
      <c r="K2473" s="5" t="s">
        <v>34</v>
      </c>
      <c r="L2473" s="5" t="s">
        <v>35</v>
      </c>
      <c r="M2473" s="7">
        <v>2</v>
      </c>
      <c r="N2473" s="8">
        <v>36.119999999999997</v>
      </c>
      <c r="O2473" s="8">
        <f>SalesDataTable[[#This Row],[Units Sold]]*SalesDataTable[[#This Row],[Unit Price]]</f>
        <v>72.239999999999995</v>
      </c>
      <c r="P2473" s="9">
        <v>0.1</v>
      </c>
      <c r="Q2473" s="21">
        <f>SalesDataTable[[#This Row],[Units Sold]]*SalesDataTable[[#This Row],[Unit Price]]*SalesDataTable[[#This Row],[Discount %]]</f>
        <v>7.2240000000000002</v>
      </c>
      <c r="R2473" s="8">
        <v>13.61</v>
      </c>
      <c r="S2473" s="8">
        <f t="shared" si="152"/>
        <v>65.015999999999991</v>
      </c>
      <c r="T2473" s="8">
        <f t="shared" si="153"/>
        <v>27.22</v>
      </c>
      <c r="U2473" s="8">
        <f t="shared" si="154"/>
        <v>37.795999999999992</v>
      </c>
      <c r="V2473" s="10">
        <f t="shared" si="155"/>
        <v>0.58133382551987201</v>
      </c>
    </row>
    <row r="2474" spans="1:22" ht="15.6" x14ac:dyDescent="0.3">
      <c r="A2474" s="3">
        <v>1770</v>
      </c>
      <c r="B2474" s="4">
        <v>46354</v>
      </c>
      <c r="C2474" s="5">
        <f>YEAR(SalesDataTable[[#This Row],[Order Date]])</f>
        <v>2026</v>
      </c>
      <c r="D2474" s="6" t="str">
        <f>"Q"&amp;ROUNDUP(MONTH(SalesDataTable[[#This Row],[Order Date]])/3,0)</f>
        <v>Q4</v>
      </c>
      <c r="E2474" s="5">
        <f>MONTH(SalesDataTable[[#This Row],[Order Date]])</f>
        <v>11</v>
      </c>
      <c r="F2474" s="6" t="str">
        <f>TEXT(SalesDataTable[[#This Row],[Order Date]],"MMM")</f>
        <v>Nov</v>
      </c>
      <c r="G2474" s="5" t="s">
        <v>40</v>
      </c>
      <c r="H2474" s="5" t="s">
        <v>51</v>
      </c>
      <c r="I2474" s="5" t="s">
        <v>39</v>
      </c>
      <c r="J2474" s="5" t="s">
        <v>23</v>
      </c>
      <c r="K2474" s="5" t="s">
        <v>29</v>
      </c>
      <c r="L2474" s="5" t="s">
        <v>57</v>
      </c>
      <c r="M2474" s="7">
        <v>5</v>
      </c>
      <c r="N2474" s="8">
        <v>153.93</v>
      </c>
      <c r="O2474" s="8">
        <f>SalesDataTable[[#This Row],[Units Sold]]*SalesDataTable[[#This Row],[Unit Price]]</f>
        <v>769.65000000000009</v>
      </c>
      <c r="P2474" s="9">
        <v>0.05</v>
      </c>
      <c r="Q2474" s="21">
        <f>SalesDataTable[[#This Row],[Units Sold]]*SalesDataTable[[#This Row],[Unit Price]]*SalesDataTable[[#This Row],[Discount %]]</f>
        <v>38.482500000000009</v>
      </c>
      <c r="R2474" s="8">
        <v>77.27</v>
      </c>
      <c r="S2474" s="8">
        <f t="shared" si="152"/>
        <v>731.16750000000002</v>
      </c>
      <c r="T2474" s="8">
        <f t="shared" si="153"/>
        <v>386.34999999999997</v>
      </c>
      <c r="U2474" s="8">
        <f t="shared" si="154"/>
        <v>344.81750000000005</v>
      </c>
      <c r="V2474" s="10">
        <f t="shared" si="155"/>
        <v>0.4715985051304934</v>
      </c>
    </row>
    <row r="2475" spans="1:22" ht="15.6" x14ac:dyDescent="0.3">
      <c r="A2475" s="3">
        <v>3396</v>
      </c>
      <c r="B2475" s="4">
        <v>46354</v>
      </c>
      <c r="C2475" s="5">
        <f>YEAR(SalesDataTable[[#This Row],[Order Date]])</f>
        <v>2026</v>
      </c>
      <c r="D2475" s="6" t="str">
        <f>"Q"&amp;ROUNDUP(MONTH(SalesDataTable[[#This Row],[Order Date]])/3,0)</f>
        <v>Q4</v>
      </c>
      <c r="E2475" s="5">
        <f>MONTH(SalesDataTable[[#This Row],[Order Date]])</f>
        <v>11</v>
      </c>
      <c r="F2475" s="6" t="str">
        <f>TEXT(SalesDataTable[[#This Row],[Order Date]],"MMM")</f>
        <v>Nov</v>
      </c>
      <c r="G2475" s="5" t="s">
        <v>31</v>
      </c>
      <c r="H2475" s="5" t="s">
        <v>38</v>
      </c>
      <c r="I2475" s="5" t="s">
        <v>39</v>
      </c>
      <c r="J2475" s="5" t="s">
        <v>33</v>
      </c>
      <c r="K2475" s="5" t="s">
        <v>54</v>
      </c>
      <c r="L2475" s="5" t="s">
        <v>65</v>
      </c>
      <c r="M2475" s="7">
        <v>3</v>
      </c>
      <c r="N2475" s="8">
        <v>50.67</v>
      </c>
      <c r="O2475" s="8">
        <f>SalesDataTable[[#This Row],[Units Sold]]*SalesDataTable[[#This Row],[Unit Price]]</f>
        <v>152.01</v>
      </c>
      <c r="P2475" s="9">
        <v>0.05</v>
      </c>
      <c r="Q2475" s="21">
        <f>SalesDataTable[[#This Row],[Units Sold]]*SalesDataTable[[#This Row],[Unit Price]]*SalesDataTable[[#This Row],[Discount %]]</f>
        <v>7.6005000000000003</v>
      </c>
      <c r="R2475" s="8">
        <v>22.25</v>
      </c>
      <c r="S2475" s="8">
        <f t="shared" si="152"/>
        <v>144.40949999999998</v>
      </c>
      <c r="T2475" s="8">
        <f t="shared" si="153"/>
        <v>66.75</v>
      </c>
      <c r="U2475" s="8">
        <f t="shared" si="154"/>
        <v>77.65949999999998</v>
      </c>
      <c r="V2475" s="10">
        <f t="shared" si="155"/>
        <v>0.53777279195620775</v>
      </c>
    </row>
    <row r="2476" spans="1:22" ht="15.6" x14ac:dyDescent="0.3">
      <c r="A2476" s="3">
        <v>4259</v>
      </c>
      <c r="B2476" s="4">
        <v>46354</v>
      </c>
      <c r="C2476" s="5">
        <f>YEAR(SalesDataTable[[#This Row],[Order Date]])</f>
        <v>2026</v>
      </c>
      <c r="D2476" s="6" t="str">
        <f>"Q"&amp;ROUNDUP(MONTH(SalesDataTable[[#This Row],[Order Date]])/3,0)</f>
        <v>Q4</v>
      </c>
      <c r="E2476" s="5">
        <f>MONTH(SalesDataTable[[#This Row],[Order Date]])</f>
        <v>11</v>
      </c>
      <c r="F2476" s="6" t="str">
        <f>TEXT(SalesDataTable[[#This Row],[Order Date]],"MMM")</f>
        <v>Nov</v>
      </c>
      <c r="G2476" s="5" t="s">
        <v>31</v>
      </c>
      <c r="H2476" s="5" t="s">
        <v>38</v>
      </c>
      <c r="I2476" s="5" t="s">
        <v>22</v>
      </c>
      <c r="J2476" s="5" t="s">
        <v>23</v>
      </c>
      <c r="K2476" s="5" t="s">
        <v>29</v>
      </c>
      <c r="L2476" s="5" t="s">
        <v>66</v>
      </c>
      <c r="M2476" s="7">
        <v>4</v>
      </c>
      <c r="N2476" s="8">
        <v>72.77</v>
      </c>
      <c r="O2476" s="8">
        <f>SalesDataTable[[#This Row],[Units Sold]]*SalesDataTable[[#This Row],[Unit Price]]</f>
        <v>291.08</v>
      </c>
      <c r="P2476" s="9">
        <v>0</v>
      </c>
      <c r="Q2476" s="21">
        <f>SalesDataTable[[#This Row],[Units Sold]]*SalesDataTable[[#This Row],[Unit Price]]*SalesDataTable[[#This Row],[Discount %]]</f>
        <v>0</v>
      </c>
      <c r="R2476" s="8">
        <v>32.090000000000003</v>
      </c>
      <c r="S2476" s="8">
        <f t="shared" si="152"/>
        <v>291.08</v>
      </c>
      <c r="T2476" s="8">
        <f t="shared" si="153"/>
        <v>128.36000000000001</v>
      </c>
      <c r="U2476" s="8">
        <f t="shared" si="154"/>
        <v>162.71999999999997</v>
      </c>
      <c r="V2476" s="10">
        <f t="shared" si="155"/>
        <v>0.55902157482479031</v>
      </c>
    </row>
    <row r="2477" spans="1:22" ht="15.6" x14ac:dyDescent="0.3">
      <c r="A2477" s="3">
        <v>4440</v>
      </c>
      <c r="B2477" s="4">
        <v>46354</v>
      </c>
      <c r="C2477" s="5">
        <f>YEAR(SalesDataTable[[#This Row],[Order Date]])</f>
        <v>2026</v>
      </c>
      <c r="D2477" s="6" t="str">
        <f>"Q"&amp;ROUNDUP(MONTH(SalesDataTable[[#This Row],[Order Date]])/3,0)</f>
        <v>Q4</v>
      </c>
      <c r="E2477" s="5">
        <f>MONTH(SalesDataTable[[#This Row],[Order Date]])</f>
        <v>11</v>
      </c>
      <c r="F2477" s="6" t="str">
        <f>TEXT(SalesDataTable[[#This Row],[Order Date]],"MMM")</f>
        <v>Nov</v>
      </c>
      <c r="G2477" s="5" t="s">
        <v>31</v>
      </c>
      <c r="H2477" s="5" t="s">
        <v>59</v>
      </c>
      <c r="I2477" s="5" t="s">
        <v>48</v>
      </c>
      <c r="J2477" s="5" t="s">
        <v>33</v>
      </c>
      <c r="K2477" s="5" t="s">
        <v>34</v>
      </c>
      <c r="L2477" s="5" t="s">
        <v>52</v>
      </c>
      <c r="M2477" s="7">
        <v>1</v>
      </c>
      <c r="N2477" s="8">
        <v>46.45</v>
      </c>
      <c r="O2477" s="8">
        <f>SalesDataTable[[#This Row],[Units Sold]]*SalesDataTable[[#This Row],[Unit Price]]</f>
        <v>46.45</v>
      </c>
      <c r="P2477" s="9">
        <v>0.1</v>
      </c>
      <c r="Q2477" s="21">
        <f>SalesDataTable[[#This Row],[Units Sold]]*SalesDataTable[[#This Row],[Unit Price]]*SalesDataTable[[#This Row],[Discount %]]</f>
        <v>4.6450000000000005</v>
      </c>
      <c r="R2477" s="8">
        <v>17.96</v>
      </c>
      <c r="S2477" s="8">
        <f t="shared" si="152"/>
        <v>41.805000000000007</v>
      </c>
      <c r="T2477" s="8">
        <f t="shared" si="153"/>
        <v>17.96</v>
      </c>
      <c r="U2477" s="8">
        <f t="shared" si="154"/>
        <v>23.845000000000006</v>
      </c>
      <c r="V2477" s="10">
        <f t="shared" si="155"/>
        <v>0.57038631742614521</v>
      </c>
    </row>
    <row r="2478" spans="1:22" ht="15.6" x14ac:dyDescent="0.3">
      <c r="A2478" s="3">
        <v>5115</v>
      </c>
      <c r="B2478" s="4">
        <v>46354</v>
      </c>
      <c r="C2478" s="5">
        <f>YEAR(SalesDataTable[[#This Row],[Order Date]])</f>
        <v>2026</v>
      </c>
      <c r="D2478" s="6" t="str">
        <f>"Q"&amp;ROUNDUP(MONTH(SalesDataTable[[#This Row],[Order Date]])/3,0)</f>
        <v>Q4</v>
      </c>
      <c r="E2478" s="5">
        <f>MONTH(SalesDataTable[[#This Row],[Order Date]])</f>
        <v>11</v>
      </c>
      <c r="F2478" s="6" t="str">
        <f>TEXT(SalesDataTable[[#This Row],[Order Date]],"MMM")</f>
        <v>Nov</v>
      </c>
      <c r="G2478" s="5" t="s">
        <v>20</v>
      </c>
      <c r="H2478" s="5" t="s">
        <v>70</v>
      </c>
      <c r="I2478" s="5" t="s">
        <v>22</v>
      </c>
      <c r="J2478" s="5" t="s">
        <v>33</v>
      </c>
      <c r="K2478" s="5" t="s">
        <v>34</v>
      </c>
      <c r="L2478" s="5" t="s">
        <v>68</v>
      </c>
      <c r="M2478" s="7">
        <v>1</v>
      </c>
      <c r="N2478" s="8">
        <v>165.75</v>
      </c>
      <c r="O2478" s="8">
        <f>SalesDataTable[[#This Row],[Units Sold]]*SalesDataTable[[#This Row],[Unit Price]]</f>
        <v>165.75</v>
      </c>
      <c r="P2478" s="9">
        <v>0.2</v>
      </c>
      <c r="Q2478" s="21">
        <f>SalesDataTable[[#This Row],[Units Sold]]*SalesDataTable[[#This Row],[Unit Price]]*SalesDataTable[[#This Row],[Discount %]]</f>
        <v>33.15</v>
      </c>
      <c r="R2478" s="8">
        <v>89.16</v>
      </c>
      <c r="S2478" s="8">
        <f t="shared" si="152"/>
        <v>132.6</v>
      </c>
      <c r="T2478" s="8">
        <f t="shared" si="153"/>
        <v>89.16</v>
      </c>
      <c r="U2478" s="8">
        <f t="shared" si="154"/>
        <v>43.44</v>
      </c>
      <c r="V2478" s="10">
        <f t="shared" si="155"/>
        <v>0.32760180995475113</v>
      </c>
    </row>
    <row r="2479" spans="1:22" ht="15.6" x14ac:dyDescent="0.3">
      <c r="A2479" s="3">
        <v>5136</v>
      </c>
      <c r="B2479" s="4">
        <v>46354</v>
      </c>
      <c r="C2479" s="5">
        <f>YEAR(SalesDataTable[[#This Row],[Order Date]])</f>
        <v>2026</v>
      </c>
      <c r="D2479" s="6" t="str">
        <f>"Q"&amp;ROUNDUP(MONTH(SalesDataTable[[#This Row],[Order Date]])/3,0)</f>
        <v>Q4</v>
      </c>
      <c r="E2479" s="5">
        <f>MONTH(SalesDataTable[[#This Row],[Order Date]])</f>
        <v>11</v>
      </c>
      <c r="F2479" s="6" t="str">
        <f>TEXT(SalesDataTable[[#This Row],[Order Date]],"MMM")</f>
        <v>Nov</v>
      </c>
      <c r="G2479" s="5" t="s">
        <v>31</v>
      </c>
      <c r="H2479" s="5" t="s">
        <v>32</v>
      </c>
      <c r="I2479" s="5" t="s">
        <v>48</v>
      </c>
      <c r="J2479" s="5" t="s">
        <v>33</v>
      </c>
      <c r="K2479" s="5" t="s">
        <v>43</v>
      </c>
      <c r="L2479" s="5" t="s">
        <v>49</v>
      </c>
      <c r="M2479" s="7">
        <v>4</v>
      </c>
      <c r="N2479" s="8">
        <v>198.02</v>
      </c>
      <c r="O2479" s="8">
        <f>SalesDataTable[[#This Row],[Units Sold]]*SalesDataTable[[#This Row],[Unit Price]]</f>
        <v>792.08</v>
      </c>
      <c r="P2479" s="9">
        <v>0.05</v>
      </c>
      <c r="Q2479" s="21">
        <f>SalesDataTable[[#This Row],[Units Sold]]*SalesDataTable[[#This Row],[Unit Price]]*SalesDataTable[[#This Row],[Discount %]]</f>
        <v>39.604000000000006</v>
      </c>
      <c r="R2479" s="8">
        <v>103.82</v>
      </c>
      <c r="S2479" s="8">
        <f t="shared" si="152"/>
        <v>752.476</v>
      </c>
      <c r="T2479" s="8">
        <f t="shared" si="153"/>
        <v>415.28</v>
      </c>
      <c r="U2479" s="8">
        <f t="shared" si="154"/>
        <v>337.19600000000003</v>
      </c>
      <c r="V2479" s="10">
        <f t="shared" si="155"/>
        <v>0.44811528872681655</v>
      </c>
    </row>
    <row r="2480" spans="1:22" ht="15.6" x14ac:dyDescent="0.3">
      <c r="A2480" s="3">
        <v>562</v>
      </c>
      <c r="B2480" s="4">
        <v>46355</v>
      </c>
      <c r="C2480" s="5">
        <f>YEAR(SalesDataTable[[#This Row],[Order Date]])</f>
        <v>2026</v>
      </c>
      <c r="D2480" s="6" t="str">
        <f>"Q"&amp;ROUNDUP(MONTH(SalesDataTable[[#This Row],[Order Date]])/3,0)</f>
        <v>Q4</v>
      </c>
      <c r="E2480" s="5">
        <f>MONTH(SalesDataTable[[#This Row],[Order Date]])</f>
        <v>11</v>
      </c>
      <c r="F2480" s="6" t="str">
        <f>TEXT(SalesDataTable[[#This Row],[Order Date]],"MMM")</f>
        <v>Nov</v>
      </c>
      <c r="G2480" s="5" t="s">
        <v>26</v>
      </c>
      <c r="H2480" s="5" t="s">
        <v>63</v>
      </c>
      <c r="I2480" s="5" t="s">
        <v>22</v>
      </c>
      <c r="J2480" s="5" t="s">
        <v>33</v>
      </c>
      <c r="K2480" s="5" t="s">
        <v>34</v>
      </c>
      <c r="L2480" s="5" t="s">
        <v>52</v>
      </c>
      <c r="M2480" s="7">
        <v>1</v>
      </c>
      <c r="N2480" s="8">
        <v>46.3</v>
      </c>
      <c r="O2480" s="8">
        <f>SalesDataTable[[#This Row],[Units Sold]]*SalesDataTable[[#This Row],[Unit Price]]</f>
        <v>46.3</v>
      </c>
      <c r="P2480" s="9">
        <v>0.2</v>
      </c>
      <c r="Q2480" s="21">
        <f>SalesDataTable[[#This Row],[Units Sold]]*SalesDataTable[[#This Row],[Unit Price]]*SalesDataTable[[#This Row],[Discount %]]</f>
        <v>9.26</v>
      </c>
      <c r="R2480" s="8">
        <v>18.78</v>
      </c>
      <c r="S2480" s="8">
        <f t="shared" si="152"/>
        <v>37.04</v>
      </c>
      <c r="T2480" s="8">
        <f t="shared" si="153"/>
        <v>18.78</v>
      </c>
      <c r="U2480" s="8">
        <f t="shared" si="154"/>
        <v>18.259999999999998</v>
      </c>
      <c r="V2480" s="10">
        <f t="shared" si="155"/>
        <v>0.49298056155507552</v>
      </c>
    </row>
    <row r="2481" spans="1:22" ht="15.6" x14ac:dyDescent="0.3">
      <c r="A2481" s="3">
        <v>806</v>
      </c>
      <c r="B2481" s="4">
        <v>46355</v>
      </c>
      <c r="C2481" s="5">
        <f>YEAR(SalesDataTable[[#This Row],[Order Date]])</f>
        <v>2026</v>
      </c>
      <c r="D2481" s="6" t="str">
        <f>"Q"&amp;ROUNDUP(MONTH(SalesDataTable[[#This Row],[Order Date]])/3,0)</f>
        <v>Q4</v>
      </c>
      <c r="E2481" s="5">
        <f>MONTH(SalesDataTable[[#This Row],[Order Date]])</f>
        <v>11</v>
      </c>
      <c r="F2481" s="6" t="str">
        <f>TEXT(SalesDataTable[[#This Row],[Order Date]],"MMM")</f>
        <v>Nov</v>
      </c>
      <c r="G2481" s="5" t="s">
        <v>20</v>
      </c>
      <c r="H2481" s="5" t="s">
        <v>70</v>
      </c>
      <c r="I2481" s="5" t="s">
        <v>48</v>
      </c>
      <c r="J2481" s="5" t="s">
        <v>23</v>
      </c>
      <c r="K2481" s="5" t="s">
        <v>54</v>
      </c>
      <c r="L2481" s="5" t="s">
        <v>55</v>
      </c>
      <c r="M2481" s="7">
        <v>1</v>
      </c>
      <c r="N2481" s="8">
        <v>39.659999999999997</v>
      </c>
      <c r="O2481" s="8">
        <f>SalesDataTable[[#This Row],[Units Sold]]*SalesDataTable[[#This Row],[Unit Price]]</f>
        <v>39.659999999999997</v>
      </c>
      <c r="P2481" s="9">
        <v>0</v>
      </c>
      <c r="Q2481" s="21">
        <f>SalesDataTable[[#This Row],[Units Sold]]*SalesDataTable[[#This Row],[Unit Price]]*SalesDataTable[[#This Row],[Discount %]]</f>
        <v>0</v>
      </c>
      <c r="R2481" s="8">
        <v>14.76</v>
      </c>
      <c r="S2481" s="8">
        <f t="shared" si="152"/>
        <v>39.659999999999997</v>
      </c>
      <c r="T2481" s="8">
        <f t="shared" si="153"/>
        <v>14.76</v>
      </c>
      <c r="U2481" s="8">
        <f t="shared" si="154"/>
        <v>24.9</v>
      </c>
      <c r="V2481" s="10">
        <f t="shared" si="155"/>
        <v>0.62783661119515888</v>
      </c>
    </row>
    <row r="2482" spans="1:22" ht="15.6" x14ac:dyDescent="0.3">
      <c r="A2482" s="3">
        <v>3150</v>
      </c>
      <c r="B2482" s="4">
        <v>46355</v>
      </c>
      <c r="C2482" s="5">
        <f>YEAR(SalesDataTable[[#This Row],[Order Date]])</f>
        <v>2026</v>
      </c>
      <c r="D2482" s="6" t="str">
        <f>"Q"&amp;ROUNDUP(MONTH(SalesDataTable[[#This Row],[Order Date]])/3,0)</f>
        <v>Q4</v>
      </c>
      <c r="E2482" s="5">
        <f>MONTH(SalesDataTable[[#This Row],[Order Date]])</f>
        <v>11</v>
      </c>
      <c r="F2482" s="6" t="str">
        <f>TEXT(SalesDataTable[[#This Row],[Order Date]],"MMM")</f>
        <v>Nov</v>
      </c>
      <c r="G2482" s="5" t="s">
        <v>26</v>
      </c>
      <c r="H2482" s="5" t="s">
        <v>47</v>
      </c>
      <c r="I2482" s="5" t="s">
        <v>22</v>
      </c>
      <c r="J2482" s="5" t="s">
        <v>33</v>
      </c>
      <c r="K2482" s="5" t="s">
        <v>43</v>
      </c>
      <c r="L2482" s="5" t="s">
        <v>60</v>
      </c>
      <c r="M2482" s="7">
        <v>3</v>
      </c>
      <c r="N2482" s="8">
        <v>80.72</v>
      </c>
      <c r="O2482" s="8">
        <f>SalesDataTable[[#This Row],[Units Sold]]*SalesDataTable[[#This Row],[Unit Price]]</f>
        <v>242.16</v>
      </c>
      <c r="P2482" s="9">
        <v>0.05</v>
      </c>
      <c r="Q2482" s="21">
        <f>SalesDataTable[[#This Row],[Units Sold]]*SalesDataTable[[#This Row],[Unit Price]]*SalesDataTable[[#This Row],[Discount %]]</f>
        <v>12.108000000000001</v>
      </c>
      <c r="R2482" s="8">
        <v>39.130000000000003</v>
      </c>
      <c r="S2482" s="8">
        <f t="shared" si="152"/>
        <v>230.05199999999999</v>
      </c>
      <c r="T2482" s="8">
        <f t="shared" si="153"/>
        <v>117.39000000000001</v>
      </c>
      <c r="U2482" s="8">
        <f t="shared" si="154"/>
        <v>112.66199999999998</v>
      </c>
      <c r="V2482" s="10">
        <f t="shared" si="155"/>
        <v>0.48972406238589528</v>
      </c>
    </row>
    <row r="2483" spans="1:22" ht="15.6" x14ac:dyDescent="0.3">
      <c r="A2483" s="3">
        <v>4847</v>
      </c>
      <c r="B2483" s="4">
        <v>46355</v>
      </c>
      <c r="C2483" s="5">
        <f>YEAR(SalesDataTable[[#This Row],[Order Date]])</f>
        <v>2026</v>
      </c>
      <c r="D2483" s="6" t="str">
        <f>"Q"&amp;ROUNDUP(MONTH(SalesDataTable[[#This Row],[Order Date]])/3,0)</f>
        <v>Q4</v>
      </c>
      <c r="E2483" s="5">
        <f>MONTH(SalesDataTable[[#This Row],[Order Date]])</f>
        <v>11</v>
      </c>
      <c r="F2483" s="6" t="str">
        <f>TEXT(SalesDataTable[[#This Row],[Order Date]],"MMM")</f>
        <v>Nov</v>
      </c>
      <c r="G2483" s="5" t="s">
        <v>26</v>
      </c>
      <c r="H2483" s="5" t="s">
        <v>69</v>
      </c>
      <c r="I2483" s="5" t="s">
        <v>48</v>
      </c>
      <c r="J2483" s="5" t="s">
        <v>33</v>
      </c>
      <c r="K2483" s="5" t="s">
        <v>34</v>
      </c>
      <c r="L2483" s="5" t="s">
        <v>35</v>
      </c>
      <c r="M2483" s="7">
        <v>2</v>
      </c>
      <c r="N2483" s="8">
        <v>35.51</v>
      </c>
      <c r="O2483" s="8">
        <f>SalesDataTable[[#This Row],[Units Sold]]*SalesDataTable[[#This Row],[Unit Price]]</f>
        <v>71.02</v>
      </c>
      <c r="P2483" s="9">
        <v>0.05</v>
      </c>
      <c r="Q2483" s="21">
        <f>SalesDataTable[[#This Row],[Units Sold]]*SalesDataTable[[#This Row],[Unit Price]]*SalesDataTable[[#This Row],[Discount %]]</f>
        <v>3.5510000000000002</v>
      </c>
      <c r="R2483" s="8">
        <v>13.24</v>
      </c>
      <c r="S2483" s="8">
        <f t="shared" si="152"/>
        <v>67.468999999999994</v>
      </c>
      <c r="T2483" s="8">
        <f t="shared" si="153"/>
        <v>26.48</v>
      </c>
      <c r="U2483" s="8">
        <f t="shared" si="154"/>
        <v>40.98899999999999</v>
      </c>
      <c r="V2483" s="10">
        <f t="shared" si="155"/>
        <v>0.60752345521646967</v>
      </c>
    </row>
    <row r="2484" spans="1:22" ht="15.6" x14ac:dyDescent="0.3">
      <c r="A2484" s="3">
        <v>221</v>
      </c>
      <c r="B2484" s="4">
        <v>46356</v>
      </c>
      <c r="C2484" s="5">
        <f>YEAR(SalesDataTable[[#This Row],[Order Date]])</f>
        <v>2026</v>
      </c>
      <c r="D2484" s="6" t="str">
        <f>"Q"&amp;ROUNDUP(MONTH(SalesDataTable[[#This Row],[Order Date]])/3,0)</f>
        <v>Q4</v>
      </c>
      <c r="E2484" s="5">
        <f>MONTH(SalesDataTable[[#This Row],[Order Date]])</f>
        <v>11</v>
      </c>
      <c r="F2484" s="6" t="str">
        <f>TEXT(SalesDataTable[[#This Row],[Order Date]],"MMM")</f>
        <v>Nov</v>
      </c>
      <c r="G2484" s="5" t="s">
        <v>40</v>
      </c>
      <c r="H2484" s="5" t="s">
        <v>53</v>
      </c>
      <c r="I2484" s="5" t="s">
        <v>39</v>
      </c>
      <c r="J2484" s="5" t="s">
        <v>36</v>
      </c>
      <c r="K2484" s="5" t="s">
        <v>34</v>
      </c>
      <c r="L2484" s="5" t="s">
        <v>64</v>
      </c>
      <c r="M2484" s="7">
        <v>1</v>
      </c>
      <c r="N2484" s="8">
        <v>132.06</v>
      </c>
      <c r="O2484" s="8">
        <f>SalesDataTable[[#This Row],[Units Sold]]*SalesDataTable[[#This Row],[Unit Price]]</f>
        <v>132.06</v>
      </c>
      <c r="P2484" s="9">
        <v>0.15</v>
      </c>
      <c r="Q2484" s="21">
        <f>SalesDataTable[[#This Row],[Units Sold]]*SalesDataTable[[#This Row],[Unit Price]]*SalesDataTable[[#This Row],[Discount %]]</f>
        <v>19.809000000000001</v>
      </c>
      <c r="R2484" s="8">
        <v>67.53</v>
      </c>
      <c r="S2484" s="8">
        <f t="shared" si="152"/>
        <v>112.251</v>
      </c>
      <c r="T2484" s="8">
        <f t="shared" si="153"/>
        <v>67.53</v>
      </c>
      <c r="U2484" s="8">
        <f t="shared" si="154"/>
        <v>44.721000000000004</v>
      </c>
      <c r="V2484" s="10">
        <f t="shared" si="155"/>
        <v>0.39840179597509157</v>
      </c>
    </row>
    <row r="2485" spans="1:22" ht="15.6" x14ac:dyDescent="0.3">
      <c r="A2485" s="3">
        <v>630</v>
      </c>
      <c r="B2485" s="4">
        <v>46356</v>
      </c>
      <c r="C2485" s="5">
        <f>YEAR(SalesDataTable[[#This Row],[Order Date]])</f>
        <v>2026</v>
      </c>
      <c r="D2485" s="6" t="str">
        <f>"Q"&amp;ROUNDUP(MONTH(SalesDataTable[[#This Row],[Order Date]])/3,0)</f>
        <v>Q4</v>
      </c>
      <c r="E2485" s="5">
        <f>MONTH(SalesDataTable[[#This Row],[Order Date]])</f>
        <v>11</v>
      </c>
      <c r="F2485" s="6" t="str">
        <f>TEXT(SalesDataTable[[#This Row],[Order Date]],"MMM")</f>
        <v>Nov</v>
      </c>
      <c r="G2485" s="5" t="s">
        <v>40</v>
      </c>
      <c r="H2485" s="5" t="s">
        <v>53</v>
      </c>
      <c r="I2485" s="5" t="s">
        <v>22</v>
      </c>
      <c r="J2485" s="5" t="s">
        <v>36</v>
      </c>
      <c r="K2485" s="5" t="s">
        <v>24</v>
      </c>
      <c r="L2485" s="5" t="s">
        <v>46</v>
      </c>
      <c r="M2485" s="7">
        <v>3</v>
      </c>
      <c r="N2485" s="8">
        <v>41.07</v>
      </c>
      <c r="O2485" s="8">
        <f>SalesDataTable[[#This Row],[Units Sold]]*SalesDataTable[[#This Row],[Unit Price]]</f>
        <v>123.21000000000001</v>
      </c>
      <c r="P2485" s="9">
        <v>0.1</v>
      </c>
      <c r="Q2485" s="21">
        <f>SalesDataTable[[#This Row],[Units Sold]]*SalesDataTable[[#This Row],[Unit Price]]*SalesDataTable[[#This Row],[Discount %]]</f>
        <v>12.321000000000002</v>
      </c>
      <c r="R2485" s="8">
        <v>16.86</v>
      </c>
      <c r="S2485" s="8">
        <f t="shared" si="152"/>
        <v>110.88900000000001</v>
      </c>
      <c r="T2485" s="8">
        <f t="shared" si="153"/>
        <v>50.58</v>
      </c>
      <c r="U2485" s="8">
        <f t="shared" si="154"/>
        <v>60.309000000000012</v>
      </c>
      <c r="V2485" s="10">
        <f t="shared" si="155"/>
        <v>0.54386819251684126</v>
      </c>
    </row>
    <row r="2486" spans="1:22" ht="15.6" x14ac:dyDescent="0.3">
      <c r="A2486" s="3">
        <v>1789</v>
      </c>
      <c r="B2486" s="4">
        <v>46356</v>
      </c>
      <c r="C2486" s="5">
        <f>YEAR(SalesDataTable[[#This Row],[Order Date]])</f>
        <v>2026</v>
      </c>
      <c r="D2486" s="6" t="str">
        <f>"Q"&amp;ROUNDUP(MONTH(SalesDataTable[[#This Row],[Order Date]])/3,0)</f>
        <v>Q4</v>
      </c>
      <c r="E2486" s="5">
        <f>MONTH(SalesDataTable[[#This Row],[Order Date]])</f>
        <v>11</v>
      </c>
      <c r="F2486" s="6" t="str">
        <f>TEXT(SalesDataTable[[#This Row],[Order Date]],"MMM")</f>
        <v>Nov</v>
      </c>
      <c r="G2486" s="5" t="s">
        <v>26</v>
      </c>
      <c r="H2486" s="5" t="s">
        <v>63</v>
      </c>
      <c r="I2486" s="5" t="s">
        <v>22</v>
      </c>
      <c r="J2486" s="5" t="s">
        <v>33</v>
      </c>
      <c r="K2486" s="5" t="s">
        <v>29</v>
      </c>
      <c r="L2486" s="5" t="s">
        <v>57</v>
      </c>
      <c r="M2486" s="7">
        <v>2</v>
      </c>
      <c r="N2486" s="8">
        <v>151.49</v>
      </c>
      <c r="O2486" s="8">
        <f>SalesDataTable[[#This Row],[Units Sold]]*SalesDataTable[[#This Row],[Unit Price]]</f>
        <v>302.98</v>
      </c>
      <c r="P2486" s="9">
        <v>0.1</v>
      </c>
      <c r="Q2486" s="21">
        <f>SalesDataTable[[#This Row],[Units Sold]]*SalesDataTable[[#This Row],[Unit Price]]*SalesDataTable[[#This Row],[Discount %]]</f>
        <v>30.298000000000002</v>
      </c>
      <c r="R2486" s="8">
        <v>81.39</v>
      </c>
      <c r="S2486" s="8">
        <f t="shared" si="152"/>
        <v>272.68200000000002</v>
      </c>
      <c r="T2486" s="8">
        <f t="shared" si="153"/>
        <v>162.78</v>
      </c>
      <c r="U2486" s="8">
        <f t="shared" si="154"/>
        <v>109.90200000000002</v>
      </c>
      <c r="V2486" s="10">
        <f t="shared" si="155"/>
        <v>0.40304090479019522</v>
      </c>
    </row>
    <row r="2487" spans="1:22" ht="15.6" x14ac:dyDescent="0.3">
      <c r="A2487" s="3">
        <v>1947</v>
      </c>
      <c r="B2487" s="4">
        <v>46356</v>
      </c>
      <c r="C2487" s="5">
        <f>YEAR(SalesDataTable[[#This Row],[Order Date]])</f>
        <v>2026</v>
      </c>
      <c r="D2487" s="6" t="str">
        <f>"Q"&amp;ROUNDUP(MONTH(SalesDataTable[[#This Row],[Order Date]])/3,0)</f>
        <v>Q4</v>
      </c>
      <c r="E2487" s="5">
        <f>MONTH(SalesDataTable[[#This Row],[Order Date]])</f>
        <v>11</v>
      </c>
      <c r="F2487" s="6" t="str">
        <f>TEXT(SalesDataTable[[#This Row],[Order Date]],"MMM")</f>
        <v>Nov</v>
      </c>
      <c r="G2487" s="5" t="s">
        <v>20</v>
      </c>
      <c r="H2487" s="5" t="s">
        <v>21</v>
      </c>
      <c r="I2487" s="5" t="s">
        <v>39</v>
      </c>
      <c r="J2487" s="5" t="s">
        <v>36</v>
      </c>
      <c r="K2487" s="5" t="s">
        <v>54</v>
      </c>
      <c r="L2487" s="5" t="s">
        <v>62</v>
      </c>
      <c r="M2487" s="7">
        <v>1</v>
      </c>
      <c r="N2487" s="8">
        <v>35.729999999999997</v>
      </c>
      <c r="O2487" s="8">
        <f>SalesDataTable[[#This Row],[Units Sold]]*SalesDataTable[[#This Row],[Unit Price]]</f>
        <v>35.729999999999997</v>
      </c>
      <c r="P2487" s="9">
        <v>0.2</v>
      </c>
      <c r="Q2487" s="21">
        <f>SalesDataTable[[#This Row],[Units Sold]]*SalesDataTable[[#This Row],[Unit Price]]*SalesDataTable[[#This Row],[Discount %]]</f>
        <v>7.1459999999999999</v>
      </c>
      <c r="R2487" s="8">
        <v>14.33</v>
      </c>
      <c r="S2487" s="8">
        <f t="shared" si="152"/>
        <v>28.584</v>
      </c>
      <c r="T2487" s="8">
        <f t="shared" si="153"/>
        <v>14.33</v>
      </c>
      <c r="U2487" s="8">
        <f t="shared" si="154"/>
        <v>14.254</v>
      </c>
      <c r="V2487" s="10">
        <f t="shared" si="155"/>
        <v>0.49867058494262523</v>
      </c>
    </row>
    <row r="2488" spans="1:22" ht="15.6" x14ac:dyDescent="0.3">
      <c r="A2488" s="3">
        <v>2279</v>
      </c>
      <c r="B2488" s="4">
        <v>46356</v>
      </c>
      <c r="C2488" s="5">
        <f>YEAR(SalesDataTable[[#This Row],[Order Date]])</f>
        <v>2026</v>
      </c>
      <c r="D2488" s="6" t="str">
        <f>"Q"&amp;ROUNDUP(MONTH(SalesDataTable[[#This Row],[Order Date]])/3,0)</f>
        <v>Q4</v>
      </c>
      <c r="E2488" s="5">
        <f>MONTH(SalesDataTable[[#This Row],[Order Date]])</f>
        <v>11</v>
      </c>
      <c r="F2488" s="6" t="str">
        <f>TEXT(SalesDataTable[[#This Row],[Order Date]],"MMM")</f>
        <v>Nov</v>
      </c>
      <c r="G2488" s="5" t="s">
        <v>20</v>
      </c>
      <c r="H2488" s="5" t="s">
        <v>21</v>
      </c>
      <c r="I2488" s="5" t="s">
        <v>39</v>
      </c>
      <c r="J2488" s="5" t="s">
        <v>23</v>
      </c>
      <c r="K2488" s="5" t="s">
        <v>24</v>
      </c>
      <c r="L2488" s="5" t="s">
        <v>42</v>
      </c>
      <c r="M2488" s="7">
        <v>2</v>
      </c>
      <c r="N2488" s="8">
        <v>50.38</v>
      </c>
      <c r="O2488" s="8">
        <f>SalesDataTable[[#This Row],[Units Sold]]*SalesDataTable[[#This Row],[Unit Price]]</f>
        <v>100.76</v>
      </c>
      <c r="P2488" s="9">
        <v>0.1</v>
      </c>
      <c r="Q2488" s="21">
        <f>SalesDataTable[[#This Row],[Units Sold]]*SalesDataTable[[#This Row],[Unit Price]]*SalesDataTable[[#This Row],[Discount %]]</f>
        <v>10.076000000000001</v>
      </c>
      <c r="R2488" s="8">
        <v>22.41</v>
      </c>
      <c r="S2488" s="8">
        <f t="shared" si="152"/>
        <v>90.684000000000012</v>
      </c>
      <c r="T2488" s="8">
        <f t="shared" si="153"/>
        <v>44.82</v>
      </c>
      <c r="U2488" s="8">
        <f t="shared" si="154"/>
        <v>45.864000000000011</v>
      </c>
      <c r="V2488" s="10">
        <f t="shared" si="155"/>
        <v>0.50575625248114342</v>
      </c>
    </row>
    <row r="2489" spans="1:22" ht="15.6" x14ac:dyDescent="0.3">
      <c r="A2489" s="3">
        <v>2439</v>
      </c>
      <c r="B2489" s="4">
        <v>46356</v>
      </c>
      <c r="C2489" s="5">
        <f>YEAR(SalesDataTable[[#This Row],[Order Date]])</f>
        <v>2026</v>
      </c>
      <c r="D2489" s="6" t="str">
        <f>"Q"&amp;ROUNDUP(MONTH(SalesDataTable[[#This Row],[Order Date]])/3,0)</f>
        <v>Q4</v>
      </c>
      <c r="E2489" s="5">
        <f>MONTH(SalesDataTable[[#This Row],[Order Date]])</f>
        <v>11</v>
      </c>
      <c r="F2489" s="6" t="str">
        <f>TEXT(SalesDataTable[[#This Row],[Order Date]],"MMM")</f>
        <v>Nov</v>
      </c>
      <c r="G2489" s="5" t="s">
        <v>20</v>
      </c>
      <c r="H2489" s="5" t="s">
        <v>56</v>
      </c>
      <c r="I2489" s="5" t="s">
        <v>22</v>
      </c>
      <c r="J2489" s="5" t="s">
        <v>36</v>
      </c>
      <c r="K2489" s="5" t="s">
        <v>54</v>
      </c>
      <c r="L2489" s="5" t="s">
        <v>62</v>
      </c>
      <c r="M2489" s="7">
        <v>1</v>
      </c>
      <c r="N2489" s="8">
        <v>35.67</v>
      </c>
      <c r="O2489" s="8">
        <f>SalesDataTable[[#This Row],[Units Sold]]*SalesDataTable[[#This Row],[Unit Price]]</f>
        <v>35.67</v>
      </c>
      <c r="P2489" s="9">
        <v>0.1</v>
      </c>
      <c r="Q2489" s="21">
        <f>SalesDataTable[[#This Row],[Units Sold]]*SalesDataTable[[#This Row],[Unit Price]]*SalesDataTable[[#This Row],[Discount %]]</f>
        <v>3.5670000000000002</v>
      </c>
      <c r="R2489" s="8">
        <v>13.81</v>
      </c>
      <c r="S2489" s="8">
        <f t="shared" si="152"/>
        <v>32.103000000000002</v>
      </c>
      <c r="T2489" s="8">
        <f t="shared" si="153"/>
        <v>13.81</v>
      </c>
      <c r="U2489" s="8">
        <f t="shared" si="154"/>
        <v>18.292999999999999</v>
      </c>
      <c r="V2489" s="10">
        <f t="shared" si="155"/>
        <v>0.5698221350029592</v>
      </c>
    </row>
    <row r="2490" spans="1:22" ht="15.6" x14ac:dyDescent="0.3">
      <c r="A2490" s="3">
        <v>2540</v>
      </c>
      <c r="B2490" s="4">
        <v>46356</v>
      </c>
      <c r="C2490" s="5">
        <f>YEAR(SalesDataTable[[#This Row],[Order Date]])</f>
        <v>2026</v>
      </c>
      <c r="D2490" s="6" t="str">
        <f>"Q"&amp;ROUNDUP(MONTH(SalesDataTable[[#This Row],[Order Date]])/3,0)</f>
        <v>Q4</v>
      </c>
      <c r="E2490" s="5">
        <f>MONTH(SalesDataTable[[#This Row],[Order Date]])</f>
        <v>11</v>
      </c>
      <c r="F2490" s="6" t="str">
        <f>TEXT(SalesDataTable[[#This Row],[Order Date]],"MMM")</f>
        <v>Nov</v>
      </c>
      <c r="G2490" s="5" t="s">
        <v>26</v>
      </c>
      <c r="H2490" s="5" t="s">
        <v>69</v>
      </c>
      <c r="I2490" s="5" t="s">
        <v>28</v>
      </c>
      <c r="J2490" s="5" t="s">
        <v>36</v>
      </c>
      <c r="K2490" s="5" t="s">
        <v>43</v>
      </c>
      <c r="L2490" s="5" t="s">
        <v>60</v>
      </c>
      <c r="M2490" s="7">
        <v>12</v>
      </c>
      <c r="N2490" s="8">
        <v>81.150000000000006</v>
      </c>
      <c r="O2490" s="8">
        <f>SalesDataTable[[#This Row],[Units Sold]]*SalesDataTable[[#This Row],[Unit Price]]</f>
        <v>973.80000000000007</v>
      </c>
      <c r="P2490" s="9">
        <v>0.15</v>
      </c>
      <c r="Q2490" s="21">
        <f>SalesDataTable[[#This Row],[Units Sold]]*SalesDataTable[[#This Row],[Unit Price]]*SalesDataTable[[#This Row],[Discount %]]</f>
        <v>146.07</v>
      </c>
      <c r="R2490" s="8">
        <v>39.590000000000003</v>
      </c>
      <c r="S2490" s="8">
        <f t="shared" si="152"/>
        <v>827.73</v>
      </c>
      <c r="T2490" s="8">
        <f t="shared" si="153"/>
        <v>475.08000000000004</v>
      </c>
      <c r="U2490" s="8">
        <f t="shared" si="154"/>
        <v>352.65</v>
      </c>
      <c r="V2490" s="10">
        <f t="shared" si="155"/>
        <v>0.42604472472907828</v>
      </c>
    </row>
    <row r="2491" spans="1:22" ht="15.6" x14ac:dyDescent="0.3">
      <c r="A2491" s="3">
        <v>2747</v>
      </c>
      <c r="B2491" s="4">
        <v>46356</v>
      </c>
      <c r="C2491" s="5">
        <f>YEAR(SalesDataTable[[#This Row],[Order Date]])</f>
        <v>2026</v>
      </c>
      <c r="D2491" s="6" t="str">
        <f>"Q"&amp;ROUNDUP(MONTH(SalesDataTable[[#This Row],[Order Date]])/3,0)</f>
        <v>Q4</v>
      </c>
      <c r="E2491" s="5">
        <f>MONTH(SalesDataTable[[#This Row],[Order Date]])</f>
        <v>11</v>
      </c>
      <c r="F2491" s="6" t="str">
        <f>TEXT(SalesDataTable[[#This Row],[Order Date]],"MMM")</f>
        <v>Nov</v>
      </c>
      <c r="G2491" s="5" t="s">
        <v>20</v>
      </c>
      <c r="H2491" s="5" t="s">
        <v>70</v>
      </c>
      <c r="I2491" s="5" t="s">
        <v>39</v>
      </c>
      <c r="J2491" s="5" t="s">
        <v>23</v>
      </c>
      <c r="K2491" s="5" t="s">
        <v>43</v>
      </c>
      <c r="L2491" s="5" t="s">
        <v>49</v>
      </c>
      <c r="M2491" s="7">
        <v>1</v>
      </c>
      <c r="N2491" s="8">
        <v>194.73</v>
      </c>
      <c r="O2491" s="8">
        <f>SalesDataTable[[#This Row],[Units Sold]]*SalesDataTable[[#This Row],[Unit Price]]</f>
        <v>194.73</v>
      </c>
      <c r="P2491" s="9">
        <v>0</v>
      </c>
      <c r="Q2491" s="21">
        <f>SalesDataTable[[#This Row],[Units Sold]]*SalesDataTable[[#This Row],[Unit Price]]*SalesDataTable[[#This Row],[Discount %]]</f>
        <v>0</v>
      </c>
      <c r="R2491" s="8">
        <v>104.48</v>
      </c>
      <c r="S2491" s="8">
        <f t="shared" si="152"/>
        <v>194.73</v>
      </c>
      <c r="T2491" s="8">
        <f t="shared" si="153"/>
        <v>104.48</v>
      </c>
      <c r="U2491" s="8">
        <f t="shared" si="154"/>
        <v>90.249999999999986</v>
      </c>
      <c r="V2491" s="10">
        <f t="shared" si="155"/>
        <v>0.46346222975401835</v>
      </c>
    </row>
    <row r="2492" spans="1:22" ht="15.6" x14ac:dyDescent="0.3">
      <c r="A2492" s="3">
        <v>3094</v>
      </c>
      <c r="B2492" s="4">
        <v>46356</v>
      </c>
      <c r="C2492" s="5">
        <f>YEAR(SalesDataTable[[#This Row],[Order Date]])</f>
        <v>2026</v>
      </c>
      <c r="D2492" s="6" t="str">
        <f>"Q"&amp;ROUNDUP(MONTH(SalesDataTable[[#This Row],[Order Date]])/3,0)</f>
        <v>Q4</v>
      </c>
      <c r="E2492" s="5">
        <f>MONTH(SalesDataTable[[#This Row],[Order Date]])</f>
        <v>11</v>
      </c>
      <c r="F2492" s="6" t="str">
        <f>TEXT(SalesDataTable[[#This Row],[Order Date]],"MMM")</f>
        <v>Nov</v>
      </c>
      <c r="G2492" s="5" t="s">
        <v>26</v>
      </c>
      <c r="H2492" s="5" t="s">
        <v>27</v>
      </c>
      <c r="I2492" s="5" t="s">
        <v>48</v>
      </c>
      <c r="J2492" s="5" t="s">
        <v>36</v>
      </c>
      <c r="K2492" s="5" t="s">
        <v>43</v>
      </c>
      <c r="L2492" s="5" t="s">
        <v>71</v>
      </c>
      <c r="M2492" s="7">
        <v>2</v>
      </c>
      <c r="N2492" s="8">
        <v>122.18</v>
      </c>
      <c r="O2492" s="8">
        <f>SalesDataTable[[#This Row],[Units Sold]]*SalesDataTable[[#This Row],[Unit Price]]</f>
        <v>244.36</v>
      </c>
      <c r="P2492" s="9">
        <v>0.15</v>
      </c>
      <c r="Q2492" s="21">
        <f>SalesDataTable[[#This Row],[Units Sold]]*SalesDataTable[[#This Row],[Unit Price]]*SalesDataTable[[#This Row],[Discount %]]</f>
        <v>36.654000000000003</v>
      </c>
      <c r="R2492" s="8">
        <v>61.3</v>
      </c>
      <c r="S2492" s="8">
        <f t="shared" si="152"/>
        <v>207.70600000000002</v>
      </c>
      <c r="T2492" s="8">
        <f t="shared" si="153"/>
        <v>122.6</v>
      </c>
      <c r="U2492" s="8">
        <f t="shared" si="154"/>
        <v>85.106000000000023</v>
      </c>
      <c r="V2492" s="10">
        <f t="shared" si="155"/>
        <v>0.40974261696821479</v>
      </c>
    </row>
    <row r="2493" spans="1:22" ht="15.6" x14ac:dyDescent="0.3">
      <c r="A2493" s="3">
        <v>3359</v>
      </c>
      <c r="B2493" s="4">
        <v>46356</v>
      </c>
      <c r="C2493" s="5">
        <f>YEAR(SalesDataTable[[#This Row],[Order Date]])</f>
        <v>2026</v>
      </c>
      <c r="D2493" s="6" t="str">
        <f>"Q"&amp;ROUNDUP(MONTH(SalesDataTable[[#This Row],[Order Date]])/3,0)</f>
        <v>Q4</v>
      </c>
      <c r="E2493" s="5">
        <f>MONTH(SalesDataTable[[#This Row],[Order Date]])</f>
        <v>11</v>
      </c>
      <c r="F2493" s="6" t="str">
        <f>TEXT(SalesDataTable[[#This Row],[Order Date]],"MMM")</f>
        <v>Nov</v>
      </c>
      <c r="G2493" s="5" t="s">
        <v>40</v>
      </c>
      <c r="H2493" s="5" t="s">
        <v>67</v>
      </c>
      <c r="I2493" s="5" t="s">
        <v>22</v>
      </c>
      <c r="J2493" s="5" t="s">
        <v>23</v>
      </c>
      <c r="K2493" s="5" t="s">
        <v>43</v>
      </c>
      <c r="L2493" s="5" t="s">
        <v>60</v>
      </c>
      <c r="M2493" s="7">
        <v>1</v>
      </c>
      <c r="N2493" s="8">
        <v>83.14</v>
      </c>
      <c r="O2493" s="8">
        <f>SalesDataTable[[#This Row],[Units Sold]]*SalesDataTable[[#This Row],[Unit Price]]</f>
        <v>83.14</v>
      </c>
      <c r="P2493" s="9">
        <v>0</v>
      </c>
      <c r="Q2493" s="21">
        <f>SalesDataTable[[#This Row],[Units Sold]]*SalesDataTable[[#This Row],[Unit Price]]*SalesDataTable[[#This Row],[Discount %]]</f>
        <v>0</v>
      </c>
      <c r="R2493" s="8">
        <v>39.369999999999997</v>
      </c>
      <c r="S2493" s="8">
        <f t="shared" si="152"/>
        <v>83.14</v>
      </c>
      <c r="T2493" s="8">
        <f t="shared" si="153"/>
        <v>39.369999999999997</v>
      </c>
      <c r="U2493" s="8">
        <f t="shared" si="154"/>
        <v>43.77</v>
      </c>
      <c r="V2493" s="10">
        <f t="shared" si="155"/>
        <v>0.52646139042578788</v>
      </c>
    </row>
    <row r="2494" spans="1:22" ht="15.6" x14ac:dyDescent="0.3">
      <c r="A2494" s="3">
        <v>3473</v>
      </c>
      <c r="B2494" s="4">
        <v>46356</v>
      </c>
      <c r="C2494" s="5">
        <f>YEAR(SalesDataTable[[#This Row],[Order Date]])</f>
        <v>2026</v>
      </c>
      <c r="D2494" s="6" t="str">
        <f>"Q"&amp;ROUNDUP(MONTH(SalesDataTable[[#This Row],[Order Date]])/3,0)</f>
        <v>Q4</v>
      </c>
      <c r="E2494" s="5">
        <f>MONTH(SalesDataTable[[#This Row],[Order Date]])</f>
        <v>11</v>
      </c>
      <c r="F2494" s="6" t="str">
        <f>TEXT(SalesDataTable[[#This Row],[Order Date]],"MMM")</f>
        <v>Nov</v>
      </c>
      <c r="G2494" s="5" t="s">
        <v>31</v>
      </c>
      <c r="H2494" s="5" t="s">
        <v>45</v>
      </c>
      <c r="I2494" s="5" t="s">
        <v>22</v>
      </c>
      <c r="J2494" s="5" t="s">
        <v>23</v>
      </c>
      <c r="K2494" s="5" t="s">
        <v>24</v>
      </c>
      <c r="L2494" s="5" t="s">
        <v>25</v>
      </c>
      <c r="M2494" s="7">
        <v>1</v>
      </c>
      <c r="N2494" s="8">
        <v>80.97</v>
      </c>
      <c r="O2494" s="8">
        <f>SalesDataTable[[#This Row],[Units Sold]]*SalesDataTable[[#This Row],[Unit Price]]</f>
        <v>80.97</v>
      </c>
      <c r="P2494" s="9">
        <v>0</v>
      </c>
      <c r="Q2494" s="21">
        <f>SalesDataTable[[#This Row],[Units Sold]]*SalesDataTable[[#This Row],[Unit Price]]*SalesDataTable[[#This Row],[Discount %]]</f>
        <v>0</v>
      </c>
      <c r="R2494" s="8">
        <v>43.64</v>
      </c>
      <c r="S2494" s="8">
        <f t="shared" si="152"/>
        <v>80.97</v>
      </c>
      <c r="T2494" s="8">
        <f t="shared" si="153"/>
        <v>43.64</v>
      </c>
      <c r="U2494" s="8">
        <f t="shared" si="154"/>
        <v>37.33</v>
      </c>
      <c r="V2494" s="10">
        <f t="shared" si="155"/>
        <v>0.4610349512164999</v>
      </c>
    </row>
    <row r="2495" spans="1:22" ht="15.6" x14ac:dyDescent="0.3">
      <c r="A2495" s="3">
        <v>3589</v>
      </c>
      <c r="B2495" s="4">
        <v>46356</v>
      </c>
      <c r="C2495" s="5">
        <f>YEAR(SalesDataTable[[#This Row],[Order Date]])</f>
        <v>2026</v>
      </c>
      <c r="D2495" s="6" t="str">
        <f>"Q"&amp;ROUNDUP(MONTH(SalesDataTable[[#This Row],[Order Date]])/3,0)</f>
        <v>Q4</v>
      </c>
      <c r="E2495" s="5">
        <f>MONTH(SalesDataTable[[#This Row],[Order Date]])</f>
        <v>11</v>
      </c>
      <c r="F2495" s="6" t="str">
        <f>TEXT(SalesDataTable[[#This Row],[Order Date]],"MMM")</f>
        <v>Nov</v>
      </c>
      <c r="G2495" s="5" t="s">
        <v>20</v>
      </c>
      <c r="H2495" s="5" t="s">
        <v>56</v>
      </c>
      <c r="I2495" s="5" t="s">
        <v>22</v>
      </c>
      <c r="J2495" s="5" t="s">
        <v>33</v>
      </c>
      <c r="K2495" s="5" t="s">
        <v>29</v>
      </c>
      <c r="L2495" s="5" t="s">
        <v>66</v>
      </c>
      <c r="M2495" s="7">
        <v>1</v>
      </c>
      <c r="N2495" s="8">
        <v>73.03</v>
      </c>
      <c r="O2495" s="8">
        <f>SalesDataTable[[#This Row],[Units Sold]]*SalesDataTable[[#This Row],[Unit Price]]</f>
        <v>73.03</v>
      </c>
      <c r="P2495" s="9">
        <v>0</v>
      </c>
      <c r="Q2495" s="21">
        <f>SalesDataTable[[#This Row],[Units Sold]]*SalesDataTable[[#This Row],[Unit Price]]*SalesDataTable[[#This Row],[Discount %]]</f>
        <v>0</v>
      </c>
      <c r="R2495" s="8">
        <v>32.71</v>
      </c>
      <c r="S2495" s="8">
        <f t="shared" si="152"/>
        <v>73.03</v>
      </c>
      <c r="T2495" s="8">
        <f t="shared" si="153"/>
        <v>32.71</v>
      </c>
      <c r="U2495" s="8">
        <f t="shared" si="154"/>
        <v>40.32</v>
      </c>
      <c r="V2495" s="10">
        <f t="shared" si="155"/>
        <v>0.55210187594139393</v>
      </c>
    </row>
    <row r="2496" spans="1:22" ht="15.6" x14ac:dyDescent="0.3">
      <c r="A2496" s="3">
        <v>4689</v>
      </c>
      <c r="B2496" s="4">
        <v>46356</v>
      </c>
      <c r="C2496" s="5">
        <f>YEAR(SalesDataTable[[#This Row],[Order Date]])</f>
        <v>2026</v>
      </c>
      <c r="D2496" s="6" t="str">
        <f>"Q"&amp;ROUNDUP(MONTH(SalesDataTable[[#This Row],[Order Date]])/3,0)</f>
        <v>Q4</v>
      </c>
      <c r="E2496" s="5">
        <f>MONTH(SalesDataTable[[#This Row],[Order Date]])</f>
        <v>11</v>
      </c>
      <c r="F2496" s="6" t="str">
        <f>TEXT(SalesDataTable[[#This Row],[Order Date]],"MMM")</f>
        <v>Nov</v>
      </c>
      <c r="G2496" s="5" t="s">
        <v>31</v>
      </c>
      <c r="H2496" s="5" t="s">
        <v>38</v>
      </c>
      <c r="I2496" s="5" t="s">
        <v>22</v>
      </c>
      <c r="J2496" s="5" t="s">
        <v>23</v>
      </c>
      <c r="K2496" s="5" t="s">
        <v>34</v>
      </c>
      <c r="L2496" s="5" t="s">
        <v>52</v>
      </c>
      <c r="M2496" s="7">
        <v>1</v>
      </c>
      <c r="N2496" s="8">
        <v>46.81</v>
      </c>
      <c r="O2496" s="8">
        <f>SalesDataTable[[#This Row],[Units Sold]]*SalesDataTable[[#This Row],[Unit Price]]</f>
        <v>46.81</v>
      </c>
      <c r="P2496" s="9">
        <v>0.05</v>
      </c>
      <c r="Q2496" s="21">
        <f>SalesDataTable[[#This Row],[Units Sold]]*SalesDataTable[[#This Row],[Unit Price]]*SalesDataTable[[#This Row],[Discount %]]</f>
        <v>2.3405</v>
      </c>
      <c r="R2496" s="8">
        <v>17.87</v>
      </c>
      <c r="S2496" s="8">
        <f t="shared" si="152"/>
        <v>44.469500000000004</v>
      </c>
      <c r="T2496" s="8">
        <f t="shared" si="153"/>
        <v>17.87</v>
      </c>
      <c r="U2496" s="8">
        <f t="shared" si="154"/>
        <v>26.599500000000003</v>
      </c>
      <c r="V2496" s="10">
        <f t="shared" si="155"/>
        <v>0.59815154206815913</v>
      </c>
    </row>
    <row r="2497" spans="1:22" ht="15.6" x14ac:dyDescent="0.3">
      <c r="A2497" s="3">
        <v>4819</v>
      </c>
      <c r="B2497" s="4">
        <v>46356</v>
      </c>
      <c r="C2497" s="5">
        <f>YEAR(SalesDataTable[[#This Row],[Order Date]])</f>
        <v>2026</v>
      </c>
      <c r="D2497" s="6" t="str">
        <f>"Q"&amp;ROUNDUP(MONTH(SalesDataTable[[#This Row],[Order Date]])/3,0)</f>
        <v>Q4</v>
      </c>
      <c r="E2497" s="5">
        <f>MONTH(SalesDataTable[[#This Row],[Order Date]])</f>
        <v>11</v>
      </c>
      <c r="F2497" s="6" t="str">
        <f>TEXT(SalesDataTable[[#This Row],[Order Date]],"MMM")</f>
        <v>Nov</v>
      </c>
      <c r="G2497" s="5" t="s">
        <v>40</v>
      </c>
      <c r="H2497" s="5" t="s">
        <v>51</v>
      </c>
      <c r="I2497" s="5" t="s">
        <v>48</v>
      </c>
      <c r="J2497" s="5" t="s">
        <v>33</v>
      </c>
      <c r="K2497" s="5" t="s">
        <v>29</v>
      </c>
      <c r="L2497" s="5" t="s">
        <v>57</v>
      </c>
      <c r="M2497" s="7">
        <v>2</v>
      </c>
      <c r="N2497" s="8">
        <v>153.51</v>
      </c>
      <c r="O2497" s="8">
        <f>SalesDataTable[[#This Row],[Units Sold]]*SalesDataTable[[#This Row],[Unit Price]]</f>
        <v>307.02</v>
      </c>
      <c r="P2497" s="9">
        <v>0.15</v>
      </c>
      <c r="Q2497" s="21">
        <f>SalesDataTable[[#This Row],[Units Sold]]*SalesDataTable[[#This Row],[Unit Price]]*SalesDataTable[[#This Row],[Discount %]]</f>
        <v>46.052999999999997</v>
      </c>
      <c r="R2497" s="8">
        <v>81.290000000000006</v>
      </c>
      <c r="S2497" s="8">
        <f t="shared" si="152"/>
        <v>260.96699999999998</v>
      </c>
      <c r="T2497" s="8">
        <f t="shared" si="153"/>
        <v>162.58000000000001</v>
      </c>
      <c r="U2497" s="8">
        <f t="shared" si="154"/>
        <v>98.386999999999972</v>
      </c>
      <c r="V2497" s="10">
        <f t="shared" si="155"/>
        <v>0.3770093536730697</v>
      </c>
    </row>
    <row r="2498" spans="1:22" ht="15.6" x14ac:dyDescent="0.3">
      <c r="A2498" s="3">
        <v>5167</v>
      </c>
      <c r="B2498" s="4">
        <v>46356</v>
      </c>
      <c r="C2498" s="5">
        <f>YEAR(SalesDataTable[[#This Row],[Order Date]])</f>
        <v>2026</v>
      </c>
      <c r="D2498" s="6" t="str">
        <f>"Q"&amp;ROUNDUP(MONTH(SalesDataTable[[#This Row],[Order Date]])/3,0)</f>
        <v>Q4</v>
      </c>
      <c r="E2498" s="5">
        <f>MONTH(SalesDataTable[[#This Row],[Order Date]])</f>
        <v>11</v>
      </c>
      <c r="F2498" s="6" t="str">
        <f>TEXT(SalesDataTable[[#This Row],[Order Date]],"MMM")</f>
        <v>Nov</v>
      </c>
      <c r="G2498" s="5" t="s">
        <v>31</v>
      </c>
      <c r="H2498" s="5" t="s">
        <v>45</v>
      </c>
      <c r="I2498" s="5" t="s">
        <v>48</v>
      </c>
      <c r="J2498" s="5" t="s">
        <v>33</v>
      </c>
      <c r="K2498" s="5" t="s">
        <v>43</v>
      </c>
      <c r="L2498" s="5" t="s">
        <v>49</v>
      </c>
      <c r="M2498" s="7">
        <v>2</v>
      </c>
      <c r="N2498" s="8">
        <v>197.5</v>
      </c>
      <c r="O2498" s="8">
        <f>SalesDataTable[[#This Row],[Units Sold]]*SalesDataTable[[#This Row],[Unit Price]]</f>
        <v>395</v>
      </c>
      <c r="P2498" s="9">
        <v>0</v>
      </c>
      <c r="Q2498" s="21">
        <f>SalesDataTable[[#This Row],[Units Sold]]*SalesDataTable[[#This Row],[Unit Price]]*SalesDataTable[[#This Row],[Discount %]]</f>
        <v>0</v>
      </c>
      <c r="R2498" s="8">
        <v>104.47</v>
      </c>
      <c r="S2498" s="8">
        <f t="shared" ref="S2498:S2561" si="156">M2498*N2498*(1-P2498)</f>
        <v>395</v>
      </c>
      <c r="T2498" s="8">
        <f t="shared" ref="T2498:T2561" si="157">M2498*R2498</f>
        <v>208.94</v>
      </c>
      <c r="U2498" s="8">
        <f t="shared" ref="U2498:U2561" si="158">S2498-T2498</f>
        <v>186.06</v>
      </c>
      <c r="V2498" s="10">
        <f t="shared" ref="V2498:V2561" si="159">IFERROR(U2498/S2498,0)</f>
        <v>0.4710379746835443</v>
      </c>
    </row>
    <row r="2499" spans="1:22" ht="15.6" x14ac:dyDescent="0.3">
      <c r="A2499" s="3">
        <v>38</v>
      </c>
      <c r="B2499" s="4">
        <v>46357</v>
      </c>
      <c r="C2499" s="5">
        <f>YEAR(SalesDataTable[[#This Row],[Order Date]])</f>
        <v>2026</v>
      </c>
      <c r="D2499" s="6" t="str">
        <f>"Q"&amp;ROUNDUP(MONTH(SalesDataTable[[#This Row],[Order Date]])/3,0)</f>
        <v>Q4</v>
      </c>
      <c r="E2499" s="5">
        <f>MONTH(SalesDataTable[[#This Row],[Order Date]])</f>
        <v>12</v>
      </c>
      <c r="F2499" s="6" t="str">
        <f>TEXT(SalesDataTable[[#This Row],[Order Date]],"MMM")</f>
        <v>Dec</v>
      </c>
      <c r="G2499" s="5" t="s">
        <v>40</v>
      </c>
      <c r="H2499" s="5" t="s">
        <v>53</v>
      </c>
      <c r="I2499" s="5" t="s">
        <v>28</v>
      </c>
      <c r="J2499" s="5" t="s">
        <v>36</v>
      </c>
      <c r="K2499" s="5" t="s">
        <v>29</v>
      </c>
      <c r="L2499" s="5" t="s">
        <v>37</v>
      </c>
      <c r="M2499" s="7">
        <v>8</v>
      </c>
      <c r="N2499" s="8">
        <v>146.55000000000001</v>
      </c>
      <c r="O2499" s="8">
        <f>SalesDataTable[[#This Row],[Units Sold]]*SalesDataTable[[#This Row],[Unit Price]]</f>
        <v>1172.4000000000001</v>
      </c>
      <c r="P2499" s="9">
        <v>0.1</v>
      </c>
      <c r="Q2499" s="21">
        <f>SalesDataTable[[#This Row],[Units Sold]]*SalesDataTable[[#This Row],[Unit Price]]*SalesDataTable[[#This Row],[Discount %]]</f>
        <v>117.24000000000001</v>
      </c>
      <c r="R2499" s="8">
        <v>78.03</v>
      </c>
      <c r="S2499" s="8">
        <f t="shared" si="156"/>
        <v>1055.1600000000001</v>
      </c>
      <c r="T2499" s="8">
        <f t="shared" si="157"/>
        <v>624.24</v>
      </c>
      <c r="U2499" s="8">
        <f t="shared" si="158"/>
        <v>430.92000000000007</v>
      </c>
      <c r="V2499" s="10">
        <f t="shared" si="159"/>
        <v>0.40839303991811671</v>
      </c>
    </row>
    <row r="2500" spans="1:22" ht="15.6" x14ac:dyDescent="0.3">
      <c r="A2500" s="3">
        <v>364</v>
      </c>
      <c r="B2500" s="4">
        <v>46357</v>
      </c>
      <c r="C2500" s="5">
        <f>YEAR(SalesDataTable[[#This Row],[Order Date]])</f>
        <v>2026</v>
      </c>
      <c r="D2500" s="6" t="str">
        <f>"Q"&amp;ROUNDUP(MONTH(SalesDataTable[[#This Row],[Order Date]])/3,0)</f>
        <v>Q4</v>
      </c>
      <c r="E2500" s="5">
        <f>MONTH(SalesDataTable[[#This Row],[Order Date]])</f>
        <v>12</v>
      </c>
      <c r="F2500" s="6" t="str">
        <f>TEXT(SalesDataTable[[#This Row],[Order Date]],"MMM")</f>
        <v>Dec</v>
      </c>
      <c r="G2500" s="5" t="s">
        <v>40</v>
      </c>
      <c r="H2500" s="5" t="s">
        <v>67</v>
      </c>
      <c r="I2500" s="5" t="s">
        <v>22</v>
      </c>
      <c r="J2500" s="5" t="s">
        <v>36</v>
      </c>
      <c r="K2500" s="5" t="s">
        <v>24</v>
      </c>
      <c r="L2500" s="5" t="s">
        <v>42</v>
      </c>
      <c r="M2500" s="7">
        <v>2</v>
      </c>
      <c r="N2500" s="8">
        <v>51.83</v>
      </c>
      <c r="O2500" s="8">
        <f>SalesDataTable[[#This Row],[Units Sold]]*SalesDataTable[[#This Row],[Unit Price]]</f>
        <v>103.66</v>
      </c>
      <c r="P2500" s="9">
        <v>0.15</v>
      </c>
      <c r="Q2500" s="21">
        <f>SalesDataTable[[#This Row],[Units Sold]]*SalesDataTable[[#This Row],[Unit Price]]*SalesDataTable[[#This Row],[Discount %]]</f>
        <v>15.548999999999999</v>
      </c>
      <c r="R2500" s="8">
        <v>22.02</v>
      </c>
      <c r="S2500" s="8">
        <f t="shared" si="156"/>
        <v>88.11099999999999</v>
      </c>
      <c r="T2500" s="8">
        <f t="shared" si="157"/>
        <v>44.04</v>
      </c>
      <c r="U2500" s="8">
        <f t="shared" si="158"/>
        <v>44.070999999999991</v>
      </c>
      <c r="V2500" s="10">
        <f t="shared" si="159"/>
        <v>0.50017591447151888</v>
      </c>
    </row>
    <row r="2501" spans="1:22" ht="15.6" x14ac:dyDescent="0.3">
      <c r="A2501" s="3">
        <v>2040</v>
      </c>
      <c r="B2501" s="4">
        <v>46357</v>
      </c>
      <c r="C2501" s="5">
        <f>YEAR(SalesDataTable[[#This Row],[Order Date]])</f>
        <v>2026</v>
      </c>
      <c r="D2501" s="6" t="str">
        <f>"Q"&amp;ROUNDUP(MONTH(SalesDataTable[[#This Row],[Order Date]])/3,0)</f>
        <v>Q4</v>
      </c>
      <c r="E2501" s="5">
        <f>MONTH(SalesDataTable[[#This Row],[Order Date]])</f>
        <v>12</v>
      </c>
      <c r="F2501" s="6" t="str">
        <f>TEXT(SalesDataTable[[#This Row],[Order Date]],"MMM")</f>
        <v>Dec</v>
      </c>
      <c r="G2501" s="5" t="s">
        <v>26</v>
      </c>
      <c r="H2501" s="5" t="s">
        <v>63</v>
      </c>
      <c r="I2501" s="5" t="s">
        <v>22</v>
      </c>
      <c r="J2501" s="5" t="s">
        <v>33</v>
      </c>
      <c r="K2501" s="5" t="s">
        <v>29</v>
      </c>
      <c r="L2501" s="5" t="s">
        <v>37</v>
      </c>
      <c r="M2501" s="7">
        <v>1</v>
      </c>
      <c r="N2501" s="8">
        <v>140.34</v>
      </c>
      <c r="O2501" s="8">
        <f>SalesDataTable[[#This Row],[Units Sold]]*SalesDataTable[[#This Row],[Unit Price]]</f>
        <v>140.34</v>
      </c>
      <c r="P2501" s="9">
        <v>0.15</v>
      </c>
      <c r="Q2501" s="21">
        <f>SalesDataTable[[#This Row],[Units Sold]]*SalesDataTable[[#This Row],[Unit Price]]*SalesDataTable[[#This Row],[Discount %]]</f>
        <v>21.050999999999998</v>
      </c>
      <c r="R2501" s="8">
        <v>79.92</v>
      </c>
      <c r="S2501" s="8">
        <f t="shared" si="156"/>
        <v>119.289</v>
      </c>
      <c r="T2501" s="8">
        <f t="shared" si="157"/>
        <v>79.92</v>
      </c>
      <c r="U2501" s="8">
        <f t="shared" si="158"/>
        <v>39.369</v>
      </c>
      <c r="V2501" s="10">
        <f t="shared" si="159"/>
        <v>0.33003043029952467</v>
      </c>
    </row>
    <row r="2502" spans="1:22" ht="15.6" x14ac:dyDescent="0.3">
      <c r="A2502" s="3">
        <v>2899</v>
      </c>
      <c r="B2502" s="4">
        <v>46357</v>
      </c>
      <c r="C2502" s="5">
        <f>YEAR(SalesDataTable[[#This Row],[Order Date]])</f>
        <v>2026</v>
      </c>
      <c r="D2502" s="6" t="str">
        <f>"Q"&amp;ROUNDUP(MONTH(SalesDataTable[[#This Row],[Order Date]])/3,0)</f>
        <v>Q4</v>
      </c>
      <c r="E2502" s="5">
        <f>MONTH(SalesDataTable[[#This Row],[Order Date]])</f>
        <v>12</v>
      </c>
      <c r="F2502" s="6" t="str">
        <f>TEXT(SalesDataTable[[#This Row],[Order Date]],"MMM")</f>
        <v>Dec</v>
      </c>
      <c r="G2502" s="5" t="s">
        <v>20</v>
      </c>
      <c r="H2502" s="5" t="s">
        <v>21</v>
      </c>
      <c r="I2502" s="5" t="s">
        <v>22</v>
      </c>
      <c r="J2502" s="5" t="s">
        <v>33</v>
      </c>
      <c r="K2502" s="5" t="s">
        <v>29</v>
      </c>
      <c r="L2502" s="5" t="s">
        <v>57</v>
      </c>
      <c r="M2502" s="7">
        <v>1</v>
      </c>
      <c r="N2502" s="8">
        <v>156.44999999999999</v>
      </c>
      <c r="O2502" s="8">
        <f>SalesDataTable[[#This Row],[Units Sold]]*SalesDataTable[[#This Row],[Unit Price]]</f>
        <v>156.44999999999999</v>
      </c>
      <c r="P2502" s="9">
        <v>0</v>
      </c>
      <c r="Q2502" s="21">
        <f>SalesDataTable[[#This Row],[Units Sold]]*SalesDataTable[[#This Row],[Unit Price]]*SalesDataTable[[#This Row],[Discount %]]</f>
        <v>0</v>
      </c>
      <c r="R2502" s="8">
        <v>80.56</v>
      </c>
      <c r="S2502" s="8">
        <f t="shared" si="156"/>
        <v>156.44999999999999</v>
      </c>
      <c r="T2502" s="8">
        <f t="shared" si="157"/>
        <v>80.56</v>
      </c>
      <c r="U2502" s="8">
        <f t="shared" si="158"/>
        <v>75.889999999999986</v>
      </c>
      <c r="V2502" s="10">
        <f t="shared" si="159"/>
        <v>0.48507510386705011</v>
      </c>
    </row>
    <row r="2503" spans="1:22" ht="15.6" x14ac:dyDescent="0.3">
      <c r="A2503" s="3">
        <v>3199</v>
      </c>
      <c r="B2503" s="4">
        <v>46357</v>
      </c>
      <c r="C2503" s="5">
        <f>YEAR(SalesDataTable[[#This Row],[Order Date]])</f>
        <v>2026</v>
      </c>
      <c r="D2503" s="6" t="str">
        <f>"Q"&amp;ROUNDUP(MONTH(SalesDataTable[[#This Row],[Order Date]])/3,0)</f>
        <v>Q4</v>
      </c>
      <c r="E2503" s="5">
        <f>MONTH(SalesDataTable[[#This Row],[Order Date]])</f>
        <v>12</v>
      </c>
      <c r="F2503" s="6" t="str">
        <f>TEXT(SalesDataTable[[#This Row],[Order Date]],"MMM")</f>
        <v>Dec</v>
      </c>
      <c r="G2503" s="5" t="s">
        <v>31</v>
      </c>
      <c r="H2503" s="5" t="s">
        <v>72</v>
      </c>
      <c r="I2503" s="5" t="s">
        <v>48</v>
      </c>
      <c r="J2503" s="5" t="s">
        <v>23</v>
      </c>
      <c r="K2503" s="5" t="s">
        <v>54</v>
      </c>
      <c r="L2503" s="5" t="s">
        <v>55</v>
      </c>
      <c r="M2503" s="7">
        <v>1</v>
      </c>
      <c r="N2503" s="8">
        <v>41.33</v>
      </c>
      <c r="O2503" s="8">
        <f>SalesDataTable[[#This Row],[Units Sold]]*SalesDataTable[[#This Row],[Unit Price]]</f>
        <v>41.33</v>
      </c>
      <c r="P2503" s="9">
        <v>0</v>
      </c>
      <c r="Q2503" s="21">
        <f>SalesDataTable[[#This Row],[Units Sold]]*SalesDataTable[[#This Row],[Unit Price]]*SalesDataTable[[#This Row],[Discount %]]</f>
        <v>0</v>
      </c>
      <c r="R2503" s="8">
        <v>15.03</v>
      </c>
      <c r="S2503" s="8">
        <f t="shared" si="156"/>
        <v>41.33</v>
      </c>
      <c r="T2503" s="8">
        <f t="shared" si="157"/>
        <v>15.03</v>
      </c>
      <c r="U2503" s="8">
        <f t="shared" si="158"/>
        <v>26.299999999999997</v>
      </c>
      <c r="V2503" s="10">
        <f t="shared" si="159"/>
        <v>0.6363416404548754</v>
      </c>
    </row>
    <row r="2504" spans="1:22" ht="15.6" x14ac:dyDescent="0.3">
      <c r="A2504" s="3">
        <v>4722</v>
      </c>
      <c r="B2504" s="4">
        <v>46357</v>
      </c>
      <c r="C2504" s="5">
        <f>YEAR(SalesDataTable[[#This Row],[Order Date]])</f>
        <v>2026</v>
      </c>
      <c r="D2504" s="6" t="str">
        <f>"Q"&amp;ROUNDUP(MONTH(SalesDataTable[[#This Row],[Order Date]])/3,0)</f>
        <v>Q4</v>
      </c>
      <c r="E2504" s="5">
        <f>MONTH(SalesDataTable[[#This Row],[Order Date]])</f>
        <v>12</v>
      </c>
      <c r="F2504" s="6" t="str">
        <f>TEXT(SalesDataTable[[#This Row],[Order Date]],"MMM")</f>
        <v>Dec</v>
      </c>
      <c r="G2504" s="5" t="s">
        <v>26</v>
      </c>
      <c r="H2504" s="5" t="s">
        <v>61</v>
      </c>
      <c r="I2504" s="5" t="s">
        <v>39</v>
      </c>
      <c r="J2504" s="5" t="s">
        <v>33</v>
      </c>
      <c r="K2504" s="5" t="s">
        <v>24</v>
      </c>
      <c r="L2504" s="5" t="s">
        <v>46</v>
      </c>
      <c r="M2504" s="7">
        <v>1</v>
      </c>
      <c r="N2504" s="8">
        <v>39.479999999999997</v>
      </c>
      <c r="O2504" s="8">
        <f>SalesDataTable[[#This Row],[Units Sold]]*SalesDataTable[[#This Row],[Unit Price]]</f>
        <v>39.479999999999997</v>
      </c>
      <c r="P2504" s="9">
        <v>0.05</v>
      </c>
      <c r="Q2504" s="21">
        <f>SalesDataTable[[#This Row],[Units Sold]]*SalesDataTable[[#This Row],[Unit Price]]*SalesDataTable[[#This Row],[Discount %]]</f>
        <v>1.974</v>
      </c>
      <c r="R2504" s="8">
        <v>16.78</v>
      </c>
      <c r="S2504" s="8">
        <f t="shared" si="156"/>
        <v>37.505999999999993</v>
      </c>
      <c r="T2504" s="8">
        <f t="shared" si="157"/>
        <v>16.78</v>
      </c>
      <c r="U2504" s="8">
        <f t="shared" si="158"/>
        <v>20.725999999999992</v>
      </c>
      <c r="V2504" s="10">
        <f t="shared" si="159"/>
        <v>0.55260491654668575</v>
      </c>
    </row>
    <row r="2505" spans="1:22" ht="15.6" x14ac:dyDescent="0.3">
      <c r="A2505" s="3">
        <v>1423</v>
      </c>
      <c r="B2505" s="4">
        <v>46358</v>
      </c>
      <c r="C2505" s="5">
        <f>YEAR(SalesDataTable[[#This Row],[Order Date]])</f>
        <v>2026</v>
      </c>
      <c r="D2505" s="6" t="str">
        <f>"Q"&amp;ROUNDUP(MONTH(SalesDataTable[[#This Row],[Order Date]])/3,0)</f>
        <v>Q4</v>
      </c>
      <c r="E2505" s="5">
        <f>MONTH(SalesDataTable[[#This Row],[Order Date]])</f>
        <v>12</v>
      </c>
      <c r="F2505" s="6" t="str">
        <f>TEXT(SalesDataTable[[#This Row],[Order Date]],"MMM")</f>
        <v>Dec</v>
      </c>
      <c r="G2505" s="5" t="s">
        <v>31</v>
      </c>
      <c r="H2505" s="5" t="s">
        <v>38</v>
      </c>
      <c r="I2505" s="5" t="s">
        <v>22</v>
      </c>
      <c r="J2505" s="5" t="s">
        <v>36</v>
      </c>
      <c r="K2505" s="5" t="s">
        <v>29</v>
      </c>
      <c r="L2505" s="5" t="s">
        <v>66</v>
      </c>
      <c r="M2505" s="7">
        <v>1</v>
      </c>
      <c r="N2505" s="8">
        <v>73.010000000000005</v>
      </c>
      <c r="O2505" s="8">
        <f>SalesDataTable[[#This Row],[Units Sold]]*SalesDataTable[[#This Row],[Unit Price]]</f>
        <v>73.010000000000005</v>
      </c>
      <c r="P2505" s="9">
        <v>0.1</v>
      </c>
      <c r="Q2505" s="21">
        <f>SalesDataTable[[#This Row],[Units Sold]]*SalesDataTable[[#This Row],[Unit Price]]*SalesDataTable[[#This Row],[Discount %]]</f>
        <v>7.301000000000001</v>
      </c>
      <c r="R2505" s="8">
        <v>31.51</v>
      </c>
      <c r="S2505" s="8">
        <f t="shared" si="156"/>
        <v>65.709000000000003</v>
      </c>
      <c r="T2505" s="8">
        <f t="shared" si="157"/>
        <v>31.51</v>
      </c>
      <c r="U2505" s="8">
        <f t="shared" si="158"/>
        <v>34.198999999999998</v>
      </c>
      <c r="V2505" s="10">
        <f t="shared" si="159"/>
        <v>0.52046142841924237</v>
      </c>
    </row>
    <row r="2506" spans="1:22" ht="15.6" x14ac:dyDescent="0.3">
      <c r="A2506" s="3">
        <v>1505</v>
      </c>
      <c r="B2506" s="4">
        <v>46358</v>
      </c>
      <c r="C2506" s="5">
        <f>YEAR(SalesDataTable[[#This Row],[Order Date]])</f>
        <v>2026</v>
      </c>
      <c r="D2506" s="6" t="str">
        <f>"Q"&amp;ROUNDUP(MONTH(SalesDataTable[[#This Row],[Order Date]])/3,0)</f>
        <v>Q4</v>
      </c>
      <c r="E2506" s="5">
        <f>MONTH(SalesDataTable[[#This Row],[Order Date]])</f>
        <v>12</v>
      </c>
      <c r="F2506" s="6" t="str">
        <f>TEXT(SalesDataTable[[#This Row],[Order Date]],"MMM")</f>
        <v>Dec</v>
      </c>
      <c r="G2506" s="5" t="s">
        <v>20</v>
      </c>
      <c r="H2506" s="5" t="s">
        <v>70</v>
      </c>
      <c r="I2506" s="5" t="s">
        <v>22</v>
      </c>
      <c r="J2506" s="5" t="s">
        <v>36</v>
      </c>
      <c r="K2506" s="5" t="s">
        <v>54</v>
      </c>
      <c r="L2506" s="5" t="s">
        <v>55</v>
      </c>
      <c r="M2506" s="7">
        <v>2</v>
      </c>
      <c r="N2506" s="8">
        <v>40.86</v>
      </c>
      <c r="O2506" s="8">
        <f>SalesDataTable[[#This Row],[Units Sold]]*SalesDataTable[[#This Row],[Unit Price]]</f>
        <v>81.72</v>
      </c>
      <c r="P2506" s="9">
        <v>0.05</v>
      </c>
      <c r="Q2506" s="21">
        <f>SalesDataTable[[#This Row],[Units Sold]]*SalesDataTable[[#This Row],[Unit Price]]*SalesDataTable[[#This Row],[Discount %]]</f>
        <v>4.0860000000000003</v>
      </c>
      <c r="R2506" s="8">
        <v>15.06</v>
      </c>
      <c r="S2506" s="8">
        <f t="shared" si="156"/>
        <v>77.634</v>
      </c>
      <c r="T2506" s="8">
        <f t="shared" si="157"/>
        <v>30.12</v>
      </c>
      <c r="U2506" s="8">
        <f t="shared" si="158"/>
        <v>47.513999999999996</v>
      </c>
      <c r="V2506" s="10">
        <f t="shared" si="159"/>
        <v>0.6120256588608084</v>
      </c>
    </row>
    <row r="2507" spans="1:22" ht="15.6" x14ac:dyDescent="0.3">
      <c r="A2507" s="3">
        <v>1664</v>
      </c>
      <c r="B2507" s="4">
        <v>46358</v>
      </c>
      <c r="C2507" s="5">
        <f>YEAR(SalesDataTable[[#This Row],[Order Date]])</f>
        <v>2026</v>
      </c>
      <c r="D2507" s="6" t="str">
        <f>"Q"&amp;ROUNDUP(MONTH(SalesDataTable[[#This Row],[Order Date]])/3,0)</f>
        <v>Q4</v>
      </c>
      <c r="E2507" s="5">
        <f>MONTH(SalesDataTable[[#This Row],[Order Date]])</f>
        <v>12</v>
      </c>
      <c r="F2507" s="6" t="str">
        <f>TEXT(SalesDataTable[[#This Row],[Order Date]],"MMM")</f>
        <v>Dec</v>
      </c>
      <c r="G2507" s="5" t="s">
        <v>31</v>
      </c>
      <c r="H2507" s="5" t="s">
        <v>45</v>
      </c>
      <c r="I2507" s="5" t="s">
        <v>48</v>
      </c>
      <c r="J2507" s="5" t="s">
        <v>23</v>
      </c>
      <c r="K2507" s="5" t="s">
        <v>43</v>
      </c>
      <c r="L2507" s="5" t="s">
        <v>49</v>
      </c>
      <c r="M2507" s="7">
        <v>6</v>
      </c>
      <c r="N2507" s="8">
        <v>194.79</v>
      </c>
      <c r="O2507" s="8">
        <f>SalesDataTable[[#This Row],[Units Sold]]*SalesDataTable[[#This Row],[Unit Price]]</f>
        <v>1168.74</v>
      </c>
      <c r="P2507" s="9">
        <v>0</v>
      </c>
      <c r="Q2507" s="21">
        <f>SalesDataTable[[#This Row],[Units Sold]]*SalesDataTable[[#This Row],[Unit Price]]*SalesDataTable[[#This Row],[Discount %]]</f>
        <v>0</v>
      </c>
      <c r="R2507" s="8">
        <v>105.73</v>
      </c>
      <c r="S2507" s="8">
        <f t="shared" si="156"/>
        <v>1168.74</v>
      </c>
      <c r="T2507" s="8">
        <f t="shared" si="157"/>
        <v>634.38</v>
      </c>
      <c r="U2507" s="8">
        <f t="shared" si="158"/>
        <v>534.36</v>
      </c>
      <c r="V2507" s="10">
        <f t="shared" si="159"/>
        <v>0.45721032907233433</v>
      </c>
    </row>
    <row r="2508" spans="1:22" ht="15.6" x14ac:dyDescent="0.3">
      <c r="A2508" s="3">
        <v>2035</v>
      </c>
      <c r="B2508" s="4">
        <v>46358</v>
      </c>
      <c r="C2508" s="5">
        <f>YEAR(SalesDataTable[[#This Row],[Order Date]])</f>
        <v>2026</v>
      </c>
      <c r="D2508" s="6" t="str">
        <f>"Q"&amp;ROUNDUP(MONTH(SalesDataTable[[#This Row],[Order Date]])/3,0)</f>
        <v>Q4</v>
      </c>
      <c r="E2508" s="5">
        <f>MONTH(SalesDataTable[[#This Row],[Order Date]])</f>
        <v>12</v>
      </c>
      <c r="F2508" s="6" t="str">
        <f>TEXT(SalesDataTable[[#This Row],[Order Date]],"MMM")</f>
        <v>Dec</v>
      </c>
      <c r="G2508" s="5" t="s">
        <v>40</v>
      </c>
      <c r="H2508" s="5" t="s">
        <v>67</v>
      </c>
      <c r="I2508" s="5" t="s">
        <v>22</v>
      </c>
      <c r="J2508" s="5" t="s">
        <v>33</v>
      </c>
      <c r="K2508" s="5" t="s">
        <v>43</v>
      </c>
      <c r="L2508" s="5" t="s">
        <v>60</v>
      </c>
      <c r="M2508" s="7">
        <v>4</v>
      </c>
      <c r="N2508" s="8">
        <v>80.98</v>
      </c>
      <c r="O2508" s="8">
        <f>SalesDataTable[[#This Row],[Units Sold]]*SalesDataTable[[#This Row],[Unit Price]]</f>
        <v>323.92</v>
      </c>
      <c r="P2508" s="9">
        <v>0.2</v>
      </c>
      <c r="Q2508" s="21">
        <f>SalesDataTable[[#This Row],[Units Sold]]*SalesDataTable[[#This Row],[Unit Price]]*SalesDataTable[[#This Row],[Discount %]]</f>
        <v>64.784000000000006</v>
      </c>
      <c r="R2508" s="8">
        <v>38.6</v>
      </c>
      <c r="S2508" s="8">
        <f t="shared" si="156"/>
        <v>259.13600000000002</v>
      </c>
      <c r="T2508" s="8">
        <f t="shared" si="157"/>
        <v>154.4</v>
      </c>
      <c r="U2508" s="8">
        <f t="shared" si="158"/>
        <v>104.73600000000002</v>
      </c>
      <c r="V2508" s="10">
        <f t="shared" si="159"/>
        <v>0.40417387009138062</v>
      </c>
    </row>
    <row r="2509" spans="1:22" ht="15.6" x14ac:dyDescent="0.3">
      <c r="A2509" s="3">
        <v>2094</v>
      </c>
      <c r="B2509" s="4">
        <v>46358</v>
      </c>
      <c r="C2509" s="5">
        <f>YEAR(SalesDataTable[[#This Row],[Order Date]])</f>
        <v>2026</v>
      </c>
      <c r="D2509" s="6" t="str">
        <f>"Q"&amp;ROUNDUP(MONTH(SalesDataTable[[#This Row],[Order Date]])/3,0)</f>
        <v>Q4</v>
      </c>
      <c r="E2509" s="5">
        <f>MONTH(SalesDataTable[[#This Row],[Order Date]])</f>
        <v>12</v>
      </c>
      <c r="F2509" s="6" t="str">
        <f>TEXT(SalesDataTable[[#This Row],[Order Date]],"MMM")</f>
        <v>Dec</v>
      </c>
      <c r="G2509" s="5" t="s">
        <v>20</v>
      </c>
      <c r="H2509" s="5" t="s">
        <v>70</v>
      </c>
      <c r="I2509" s="5" t="s">
        <v>22</v>
      </c>
      <c r="J2509" s="5" t="s">
        <v>33</v>
      </c>
      <c r="K2509" s="5" t="s">
        <v>43</v>
      </c>
      <c r="L2509" s="5" t="s">
        <v>49</v>
      </c>
      <c r="M2509" s="7">
        <v>3</v>
      </c>
      <c r="N2509" s="8">
        <v>196.48</v>
      </c>
      <c r="O2509" s="8">
        <f>SalesDataTable[[#This Row],[Units Sold]]*SalesDataTable[[#This Row],[Unit Price]]</f>
        <v>589.43999999999994</v>
      </c>
      <c r="P2509" s="9">
        <v>0.05</v>
      </c>
      <c r="Q2509" s="21">
        <f>SalesDataTable[[#This Row],[Units Sold]]*SalesDataTable[[#This Row],[Unit Price]]*SalesDataTable[[#This Row],[Discount %]]</f>
        <v>29.471999999999998</v>
      </c>
      <c r="R2509" s="8">
        <v>107.2</v>
      </c>
      <c r="S2509" s="8">
        <f t="shared" si="156"/>
        <v>559.96799999999996</v>
      </c>
      <c r="T2509" s="8">
        <f t="shared" si="157"/>
        <v>321.60000000000002</v>
      </c>
      <c r="U2509" s="8">
        <f t="shared" si="158"/>
        <v>238.36799999999994</v>
      </c>
      <c r="V2509" s="10">
        <f t="shared" si="159"/>
        <v>0.42568146751242919</v>
      </c>
    </row>
    <row r="2510" spans="1:22" ht="15.6" x14ac:dyDescent="0.3">
      <c r="A2510" s="3">
        <v>2204</v>
      </c>
      <c r="B2510" s="4">
        <v>46358</v>
      </c>
      <c r="C2510" s="5">
        <f>YEAR(SalesDataTable[[#This Row],[Order Date]])</f>
        <v>2026</v>
      </c>
      <c r="D2510" s="6" t="str">
        <f>"Q"&amp;ROUNDUP(MONTH(SalesDataTable[[#This Row],[Order Date]])/3,0)</f>
        <v>Q4</v>
      </c>
      <c r="E2510" s="5">
        <f>MONTH(SalesDataTable[[#This Row],[Order Date]])</f>
        <v>12</v>
      </c>
      <c r="F2510" s="6" t="str">
        <f>TEXT(SalesDataTable[[#This Row],[Order Date]],"MMM")</f>
        <v>Dec</v>
      </c>
      <c r="G2510" s="5" t="s">
        <v>20</v>
      </c>
      <c r="H2510" s="5" t="s">
        <v>56</v>
      </c>
      <c r="I2510" s="5" t="s">
        <v>39</v>
      </c>
      <c r="J2510" s="5" t="s">
        <v>33</v>
      </c>
      <c r="K2510" s="5" t="s">
        <v>34</v>
      </c>
      <c r="L2510" s="5" t="s">
        <v>52</v>
      </c>
      <c r="M2510" s="7">
        <v>2</v>
      </c>
      <c r="N2510" s="8">
        <v>46.63</v>
      </c>
      <c r="O2510" s="8">
        <f>SalesDataTable[[#This Row],[Units Sold]]*SalesDataTable[[#This Row],[Unit Price]]</f>
        <v>93.26</v>
      </c>
      <c r="P2510" s="9">
        <v>0</v>
      </c>
      <c r="Q2510" s="21">
        <f>SalesDataTable[[#This Row],[Units Sold]]*SalesDataTable[[#This Row],[Unit Price]]*SalesDataTable[[#This Row],[Discount %]]</f>
        <v>0</v>
      </c>
      <c r="R2510" s="8">
        <v>18.68</v>
      </c>
      <c r="S2510" s="8">
        <f t="shared" si="156"/>
        <v>93.26</v>
      </c>
      <c r="T2510" s="8">
        <f t="shared" si="157"/>
        <v>37.36</v>
      </c>
      <c r="U2510" s="8">
        <f t="shared" si="158"/>
        <v>55.900000000000006</v>
      </c>
      <c r="V2510" s="10">
        <f t="shared" si="159"/>
        <v>0.59939952820072917</v>
      </c>
    </row>
    <row r="2511" spans="1:22" ht="15.6" x14ac:dyDescent="0.3">
      <c r="A2511" s="3">
        <v>3921</v>
      </c>
      <c r="B2511" s="4">
        <v>46358</v>
      </c>
      <c r="C2511" s="5">
        <f>YEAR(SalesDataTable[[#This Row],[Order Date]])</f>
        <v>2026</v>
      </c>
      <c r="D2511" s="6" t="str">
        <f>"Q"&amp;ROUNDUP(MONTH(SalesDataTable[[#This Row],[Order Date]])/3,0)</f>
        <v>Q4</v>
      </c>
      <c r="E2511" s="5">
        <f>MONTH(SalesDataTable[[#This Row],[Order Date]])</f>
        <v>12</v>
      </c>
      <c r="F2511" s="6" t="str">
        <f>TEXT(SalesDataTable[[#This Row],[Order Date]],"MMM")</f>
        <v>Dec</v>
      </c>
      <c r="G2511" s="5" t="s">
        <v>31</v>
      </c>
      <c r="H2511" s="5" t="s">
        <v>45</v>
      </c>
      <c r="I2511" s="5" t="s">
        <v>28</v>
      </c>
      <c r="J2511" s="5" t="s">
        <v>36</v>
      </c>
      <c r="K2511" s="5" t="s">
        <v>29</v>
      </c>
      <c r="L2511" s="5" t="s">
        <v>37</v>
      </c>
      <c r="M2511" s="7">
        <v>12</v>
      </c>
      <c r="N2511" s="8">
        <v>142.93</v>
      </c>
      <c r="O2511" s="8">
        <f>SalesDataTable[[#This Row],[Units Sold]]*SalesDataTable[[#This Row],[Unit Price]]</f>
        <v>1715.16</v>
      </c>
      <c r="P2511" s="9">
        <v>0.1</v>
      </c>
      <c r="Q2511" s="21">
        <f>SalesDataTable[[#This Row],[Units Sold]]*SalesDataTable[[#This Row],[Unit Price]]*SalesDataTable[[#This Row],[Discount %]]</f>
        <v>171.51600000000002</v>
      </c>
      <c r="R2511" s="8">
        <v>79.81</v>
      </c>
      <c r="S2511" s="8">
        <f t="shared" si="156"/>
        <v>1543.644</v>
      </c>
      <c r="T2511" s="8">
        <f t="shared" si="157"/>
        <v>957.72</v>
      </c>
      <c r="U2511" s="8">
        <f t="shared" si="158"/>
        <v>585.92399999999998</v>
      </c>
      <c r="V2511" s="10">
        <f t="shared" si="159"/>
        <v>0.37957197384889263</v>
      </c>
    </row>
    <row r="2512" spans="1:22" ht="15.6" x14ac:dyDescent="0.3">
      <c r="A2512" s="3">
        <v>3999</v>
      </c>
      <c r="B2512" s="4">
        <v>46358</v>
      </c>
      <c r="C2512" s="5">
        <f>YEAR(SalesDataTable[[#This Row],[Order Date]])</f>
        <v>2026</v>
      </c>
      <c r="D2512" s="6" t="str">
        <f>"Q"&amp;ROUNDUP(MONTH(SalesDataTable[[#This Row],[Order Date]])/3,0)</f>
        <v>Q4</v>
      </c>
      <c r="E2512" s="5">
        <f>MONTH(SalesDataTable[[#This Row],[Order Date]])</f>
        <v>12</v>
      </c>
      <c r="F2512" s="6" t="str">
        <f>TEXT(SalesDataTable[[#This Row],[Order Date]],"MMM")</f>
        <v>Dec</v>
      </c>
      <c r="G2512" s="5" t="s">
        <v>26</v>
      </c>
      <c r="H2512" s="5" t="s">
        <v>63</v>
      </c>
      <c r="I2512" s="5" t="s">
        <v>39</v>
      </c>
      <c r="J2512" s="5" t="s">
        <v>23</v>
      </c>
      <c r="K2512" s="5" t="s">
        <v>29</v>
      </c>
      <c r="L2512" s="5" t="s">
        <v>57</v>
      </c>
      <c r="M2512" s="7">
        <v>2</v>
      </c>
      <c r="N2512" s="8">
        <v>153.97</v>
      </c>
      <c r="O2512" s="8">
        <f>SalesDataTable[[#This Row],[Units Sold]]*SalesDataTable[[#This Row],[Unit Price]]</f>
        <v>307.94</v>
      </c>
      <c r="P2512" s="9">
        <v>0</v>
      </c>
      <c r="Q2512" s="21">
        <f>SalesDataTable[[#This Row],[Units Sold]]*SalesDataTable[[#This Row],[Unit Price]]*SalesDataTable[[#This Row],[Discount %]]</f>
        <v>0</v>
      </c>
      <c r="R2512" s="8">
        <v>79.45</v>
      </c>
      <c r="S2512" s="8">
        <f t="shared" si="156"/>
        <v>307.94</v>
      </c>
      <c r="T2512" s="8">
        <f t="shared" si="157"/>
        <v>158.9</v>
      </c>
      <c r="U2512" s="8">
        <f t="shared" si="158"/>
        <v>149.04</v>
      </c>
      <c r="V2512" s="10">
        <f t="shared" si="159"/>
        <v>0.48399038773787101</v>
      </c>
    </row>
    <row r="2513" spans="1:22" ht="15.6" x14ac:dyDescent="0.3">
      <c r="A2513" s="3">
        <v>4546</v>
      </c>
      <c r="B2513" s="4">
        <v>46358</v>
      </c>
      <c r="C2513" s="5">
        <f>YEAR(SalesDataTable[[#This Row],[Order Date]])</f>
        <v>2026</v>
      </c>
      <c r="D2513" s="6" t="str">
        <f>"Q"&amp;ROUNDUP(MONTH(SalesDataTable[[#This Row],[Order Date]])/3,0)</f>
        <v>Q4</v>
      </c>
      <c r="E2513" s="5">
        <f>MONTH(SalesDataTable[[#This Row],[Order Date]])</f>
        <v>12</v>
      </c>
      <c r="F2513" s="6" t="str">
        <f>TEXT(SalesDataTable[[#This Row],[Order Date]],"MMM")</f>
        <v>Dec</v>
      </c>
      <c r="G2513" s="5" t="s">
        <v>40</v>
      </c>
      <c r="H2513" s="5" t="s">
        <v>67</v>
      </c>
      <c r="I2513" s="5" t="s">
        <v>22</v>
      </c>
      <c r="J2513" s="5" t="s">
        <v>23</v>
      </c>
      <c r="K2513" s="5" t="s">
        <v>43</v>
      </c>
      <c r="L2513" s="5" t="s">
        <v>44</v>
      </c>
      <c r="M2513" s="7">
        <v>1</v>
      </c>
      <c r="N2513" s="8">
        <v>344.63</v>
      </c>
      <c r="O2513" s="8">
        <f>SalesDataTable[[#This Row],[Units Sold]]*SalesDataTable[[#This Row],[Unit Price]]</f>
        <v>344.63</v>
      </c>
      <c r="P2513" s="9">
        <v>0.05</v>
      </c>
      <c r="Q2513" s="21">
        <f>SalesDataTable[[#This Row],[Units Sold]]*SalesDataTable[[#This Row],[Unit Price]]*SalesDataTable[[#This Row],[Discount %]]</f>
        <v>17.2315</v>
      </c>
      <c r="R2513" s="8">
        <v>189.22</v>
      </c>
      <c r="S2513" s="8">
        <f t="shared" si="156"/>
        <v>327.39849999999996</v>
      </c>
      <c r="T2513" s="8">
        <f t="shared" si="157"/>
        <v>189.22</v>
      </c>
      <c r="U2513" s="8">
        <f t="shared" si="158"/>
        <v>138.17849999999996</v>
      </c>
      <c r="V2513" s="10">
        <f t="shared" si="159"/>
        <v>0.42204988721695419</v>
      </c>
    </row>
    <row r="2514" spans="1:22" ht="15.6" x14ac:dyDescent="0.3">
      <c r="A2514" s="3">
        <v>158</v>
      </c>
      <c r="B2514" s="4">
        <v>46359</v>
      </c>
      <c r="C2514" s="5">
        <f>YEAR(SalesDataTable[[#This Row],[Order Date]])</f>
        <v>2026</v>
      </c>
      <c r="D2514" s="6" t="str">
        <f>"Q"&amp;ROUNDUP(MONTH(SalesDataTable[[#This Row],[Order Date]])/3,0)</f>
        <v>Q4</v>
      </c>
      <c r="E2514" s="5">
        <f>MONTH(SalesDataTable[[#This Row],[Order Date]])</f>
        <v>12</v>
      </c>
      <c r="F2514" s="6" t="str">
        <f>TEXT(SalesDataTable[[#This Row],[Order Date]],"MMM")</f>
        <v>Dec</v>
      </c>
      <c r="G2514" s="5" t="s">
        <v>40</v>
      </c>
      <c r="H2514" s="5" t="s">
        <v>67</v>
      </c>
      <c r="I2514" s="5" t="s">
        <v>22</v>
      </c>
      <c r="J2514" s="5" t="s">
        <v>33</v>
      </c>
      <c r="K2514" s="5" t="s">
        <v>34</v>
      </c>
      <c r="L2514" s="5" t="s">
        <v>52</v>
      </c>
      <c r="M2514" s="7">
        <v>2</v>
      </c>
      <c r="N2514" s="8">
        <v>46.51</v>
      </c>
      <c r="O2514" s="8">
        <f>SalesDataTable[[#This Row],[Units Sold]]*SalesDataTable[[#This Row],[Unit Price]]</f>
        <v>93.02</v>
      </c>
      <c r="P2514" s="9">
        <v>0.05</v>
      </c>
      <c r="Q2514" s="21">
        <f>SalesDataTable[[#This Row],[Units Sold]]*SalesDataTable[[#This Row],[Unit Price]]*SalesDataTable[[#This Row],[Discount %]]</f>
        <v>4.6509999999999998</v>
      </c>
      <c r="R2514" s="8">
        <v>18.73</v>
      </c>
      <c r="S2514" s="8">
        <f t="shared" si="156"/>
        <v>88.368999999999986</v>
      </c>
      <c r="T2514" s="8">
        <f t="shared" si="157"/>
        <v>37.46</v>
      </c>
      <c r="U2514" s="8">
        <f t="shared" si="158"/>
        <v>50.908999999999985</v>
      </c>
      <c r="V2514" s="10">
        <f t="shared" si="159"/>
        <v>0.57609568966492763</v>
      </c>
    </row>
    <row r="2515" spans="1:22" ht="15.6" x14ac:dyDescent="0.3">
      <c r="A2515" s="3">
        <v>1972</v>
      </c>
      <c r="B2515" s="4">
        <v>46359</v>
      </c>
      <c r="C2515" s="5">
        <f>YEAR(SalesDataTable[[#This Row],[Order Date]])</f>
        <v>2026</v>
      </c>
      <c r="D2515" s="6" t="str">
        <f>"Q"&amp;ROUNDUP(MONTH(SalesDataTable[[#This Row],[Order Date]])/3,0)</f>
        <v>Q4</v>
      </c>
      <c r="E2515" s="5">
        <f>MONTH(SalesDataTable[[#This Row],[Order Date]])</f>
        <v>12</v>
      </c>
      <c r="F2515" s="6" t="str">
        <f>TEXT(SalesDataTable[[#This Row],[Order Date]],"MMM")</f>
        <v>Dec</v>
      </c>
      <c r="G2515" s="5" t="s">
        <v>20</v>
      </c>
      <c r="H2515" s="5" t="s">
        <v>56</v>
      </c>
      <c r="I2515" s="5" t="s">
        <v>28</v>
      </c>
      <c r="J2515" s="5" t="s">
        <v>36</v>
      </c>
      <c r="K2515" s="5" t="s">
        <v>24</v>
      </c>
      <c r="L2515" s="5" t="s">
        <v>25</v>
      </c>
      <c r="M2515" s="7">
        <v>6</v>
      </c>
      <c r="N2515" s="8">
        <v>80.17</v>
      </c>
      <c r="O2515" s="8">
        <f>SalesDataTable[[#This Row],[Units Sold]]*SalesDataTable[[#This Row],[Unit Price]]</f>
        <v>481.02</v>
      </c>
      <c r="P2515" s="9">
        <v>0.1</v>
      </c>
      <c r="Q2515" s="21">
        <f>SalesDataTable[[#This Row],[Units Sold]]*SalesDataTable[[#This Row],[Unit Price]]*SalesDataTable[[#This Row],[Discount %]]</f>
        <v>48.102000000000004</v>
      </c>
      <c r="R2515" s="8">
        <v>42.67</v>
      </c>
      <c r="S2515" s="8">
        <f t="shared" si="156"/>
        <v>432.91800000000001</v>
      </c>
      <c r="T2515" s="8">
        <f t="shared" si="157"/>
        <v>256.02</v>
      </c>
      <c r="U2515" s="8">
        <f t="shared" si="158"/>
        <v>176.89800000000002</v>
      </c>
      <c r="V2515" s="10">
        <f t="shared" si="159"/>
        <v>0.40861779828974543</v>
      </c>
    </row>
    <row r="2516" spans="1:22" ht="15.6" x14ac:dyDescent="0.3">
      <c r="A2516" s="3">
        <v>3196</v>
      </c>
      <c r="B2516" s="4">
        <v>46359</v>
      </c>
      <c r="C2516" s="5">
        <f>YEAR(SalesDataTable[[#This Row],[Order Date]])</f>
        <v>2026</v>
      </c>
      <c r="D2516" s="6" t="str">
        <f>"Q"&amp;ROUNDUP(MONTH(SalesDataTable[[#This Row],[Order Date]])/3,0)</f>
        <v>Q4</v>
      </c>
      <c r="E2516" s="5">
        <f>MONTH(SalesDataTable[[#This Row],[Order Date]])</f>
        <v>12</v>
      </c>
      <c r="F2516" s="6" t="str">
        <f>TEXT(SalesDataTable[[#This Row],[Order Date]],"MMM")</f>
        <v>Dec</v>
      </c>
      <c r="G2516" s="5" t="s">
        <v>40</v>
      </c>
      <c r="H2516" s="5" t="s">
        <v>67</v>
      </c>
      <c r="I2516" s="5" t="s">
        <v>22</v>
      </c>
      <c r="J2516" s="5" t="s">
        <v>33</v>
      </c>
      <c r="K2516" s="5" t="s">
        <v>43</v>
      </c>
      <c r="L2516" s="5" t="s">
        <v>71</v>
      </c>
      <c r="M2516" s="7">
        <v>2</v>
      </c>
      <c r="N2516" s="8">
        <v>124.62</v>
      </c>
      <c r="O2516" s="8">
        <f>SalesDataTable[[#This Row],[Units Sold]]*SalesDataTable[[#This Row],[Unit Price]]</f>
        <v>249.24</v>
      </c>
      <c r="P2516" s="9">
        <v>0.1</v>
      </c>
      <c r="Q2516" s="21">
        <f>SalesDataTable[[#This Row],[Units Sold]]*SalesDataTable[[#This Row],[Unit Price]]*SalesDataTable[[#This Row],[Discount %]]</f>
        <v>24.924000000000003</v>
      </c>
      <c r="R2516" s="8">
        <v>58.91</v>
      </c>
      <c r="S2516" s="8">
        <f t="shared" si="156"/>
        <v>224.316</v>
      </c>
      <c r="T2516" s="8">
        <f t="shared" si="157"/>
        <v>117.82</v>
      </c>
      <c r="U2516" s="8">
        <f t="shared" si="158"/>
        <v>106.49600000000001</v>
      </c>
      <c r="V2516" s="10">
        <f t="shared" si="159"/>
        <v>0.47475882237557737</v>
      </c>
    </row>
    <row r="2517" spans="1:22" ht="15.6" x14ac:dyDescent="0.3">
      <c r="A2517" s="3">
        <v>3722</v>
      </c>
      <c r="B2517" s="4">
        <v>46359</v>
      </c>
      <c r="C2517" s="5">
        <f>YEAR(SalesDataTable[[#This Row],[Order Date]])</f>
        <v>2026</v>
      </c>
      <c r="D2517" s="6" t="str">
        <f>"Q"&amp;ROUNDUP(MONTH(SalesDataTable[[#This Row],[Order Date]])/3,0)</f>
        <v>Q4</v>
      </c>
      <c r="E2517" s="5">
        <f>MONTH(SalesDataTable[[#This Row],[Order Date]])</f>
        <v>12</v>
      </c>
      <c r="F2517" s="6" t="str">
        <f>TEXT(SalesDataTable[[#This Row],[Order Date]],"MMM")</f>
        <v>Dec</v>
      </c>
      <c r="G2517" s="5" t="s">
        <v>31</v>
      </c>
      <c r="H2517" s="5" t="s">
        <v>38</v>
      </c>
      <c r="I2517" s="5" t="s">
        <v>22</v>
      </c>
      <c r="J2517" s="5" t="s">
        <v>23</v>
      </c>
      <c r="K2517" s="5" t="s">
        <v>29</v>
      </c>
      <c r="L2517" s="5" t="s">
        <v>37</v>
      </c>
      <c r="M2517" s="7">
        <v>1</v>
      </c>
      <c r="N2517" s="8">
        <v>144.78</v>
      </c>
      <c r="O2517" s="8">
        <f>SalesDataTable[[#This Row],[Units Sold]]*SalesDataTable[[#This Row],[Unit Price]]</f>
        <v>144.78</v>
      </c>
      <c r="P2517" s="9">
        <v>0.15</v>
      </c>
      <c r="Q2517" s="21">
        <f>SalesDataTable[[#This Row],[Units Sold]]*SalesDataTable[[#This Row],[Unit Price]]*SalesDataTable[[#This Row],[Discount %]]</f>
        <v>21.716999999999999</v>
      </c>
      <c r="R2517" s="8">
        <v>81.53</v>
      </c>
      <c r="S2517" s="8">
        <f t="shared" si="156"/>
        <v>123.063</v>
      </c>
      <c r="T2517" s="8">
        <f t="shared" si="157"/>
        <v>81.53</v>
      </c>
      <c r="U2517" s="8">
        <f t="shared" si="158"/>
        <v>41.533000000000001</v>
      </c>
      <c r="V2517" s="10">
        <f t="shared" si="159"/>
        <v>0.33749380398657597</v>
      </c>
    </row>
    <row r="2518" spans="1:22" ht="15.6" x14ac:dyDescent="0.3">
      <c r="A2518" s="3">
        <v>4201</v>
      </c>
      <c r="B2518" s="4">
        <v>46359</v>
      </c>
      <c r="C2518" s="5">
        <f>YEAR(SalesDataTable[[#This Row],[Order Date]])</f>
        <v>2026</v>
      </c>
      <c r="D2518" s="6" t="str">
        <f>"Q"&amp;ROUNDUP(MONTH(SalesDataTable[[#This Row],[Order Date]])/3,0)</f>
        <v>Q4</v>
      </c>
      <c r="E2518" s="5">
        <f>MONTH(SalesDataTable[[#This Row],[Order Date]])</f>
        <v>12</v>
      </c>
      <c r="F2518" s="6" t="str">
        <f>TEXT(SalesDataTable[[#This Row],[Order Date]],"MMM")</f>
        <v>Dec</v>
      </c>
      <c r="G2518" s="5" t="s">
        <v>40</v>
      </c>
      <c r="H2518" s="5" t="s">
        <v>51</v>
      </c>
      <c r="I2518" s="5" t="s">
        <v>22</v>
      </c>
      <c r="J2518" s="5" t="s">
        <v>36</v>
      </c>
      <c r="K2518" s="5" t="s">
        <v>34</v>
      </c>
      <c r="L2518" s="5" t="s">
        <v>64</v>
      </c>
      <c r="M2518" s="7">
        <v>1</v>
      </c>
      <c r="N2518" s="8">
        <v>133.80000000000001</v>
      </c>
      <c r="O2518" s="8">
        <f>SalesDataTable[[#This Row],[Units Sold]]*SalesDataTable[[#This Row],[Unit Price]]</f>
        <v>133.80000000000001</v>
      </c>
      <c r="P2518" s="9">
        <v>0</v>
      </c>
      <c r="Q2518" s="21">
        <f>SalesDataTable[[#This Row],[Units Sold]]*SalesDataTable[[#This Row],[Unit Price]]*SalesDataTable[[#This Row],[Discount %]]</f>
        <v>0</v>
      </c>
      <c r="R2518" s="8">
        <v>66.349999999999994</v>
      </c>
      <c r="S2518" s="8">
        <f t="shared" si="156"/>
        <v>133.80000000000001</v>
      </c>
      <c r="T2518" s="8">
        <f t="shared" si="157"/>
        <v>66.349999999999994</v>
      </c>
      <c r="U2518" s="8">
        <f t="shared" si="158"/>
        <v>67.450000000000017</v>
      </c>
      <c r="V2518" s="10">
        <f t="shared" si="159"/>
        <v>0.50411061285500758</v>
      </c>
    </row>
    <row r="2519" spans="1:22" ht="15.6" x14ac:dyDescent="0.3">
      <c r="A2519" s="3">
        <v>4498</v>
      </c>
      <c r="B2519" s="4">
        <v>46359</v>
      </c>
      <c r="C2519" s="5">
        <f>YEAR(SalesDataTable[[#This Row],[Order Date]])</f>
        <v>2026</v>
      </c>
      <c r="D2519" s="6" t="str">
        <f>"Q"&amp;ROUNDUP(MONTH(SalesDataTable[[#This Row],[Order Date]])/3,0)</f>
        <v>Q4</v>
      </c>
      <c r="E2519" s="5">
        <f>MONTH(SalesDataTable[[#This Row],[Order Date]])</f>
        <v>12</v>
      </c>
      <c r="F2519" s="6" t="str">
        <f>TEXT(SalesDataTable[[#This Row],[Order Date]],"MMM")</f>
        <v>Dec</v>
      </c>
      <c r="G2519" s="5" t="s">
        <v>40</v>
      </c>
      <c r="H2519" s="5" t="s">
        <v>51</v>
      </c>
      <c r="I2519" s="5" t="s">
        <v>39</v>
      </c>
      <c r="J2519" s="5" t="s">
        <v>33</v>
      </c>
      <c r="K2519" s="5" t="s">
        <v>43</v>
      </c>
      <c r="L2519" s="5" t="s">
        <v>71</v>
      </c>
      <c r="M2519" s="7">
        <v>1</v>
      </c>
      <c r="N2519" s="8">
        <v>124.93</v>
      </c>
      <c r="O2519" s="8">
        <f>SalesDataTable[[#This Row],[Units Sold]]*SalesDataTable[[#This Row],[Unit Price]]</f>
        <v>124.93</v>
      </c>
      <c r="P2519" s="9">
        <v>0</v>
      </c>
      <c r="Q2519" s="21">
        <f>SalesDataTable[[#This Row],[Units Sold]]*SalesDataTable[[#This Row],[Unit Price]]*SalesDataTable[[#This Row],[Discount %]]</f>
        <v>0</v>
      </c>
      <c r="R2519" s="8">
        <v>59.41</v>
      </c>
      <c r="S2519" s="8">
        <f t="shared" si="156"/>
        <v>124.93</v>
      </c>
      <c r="T2519" s="8">
        <f t="shared" si="157"/>
        <v>59.41</v>
      </c>
      <c r="U2519" s="8">
        <f t="shared" si="158"/>
        <v>65.52000000000001</v>
      </c>
      <c r="V2519" s="10">
        <f t="shared" si="159"/>
        <v>0.52445369406867848</v>
      </c>
    </row>
    <row r="2520" spans="1:22" ht="15.6" x14ac:dyDescent="0.3">
      <c r="A2520" s="3">
        <v>4791</v>
      </c>
      <c r="B2520" s="4">
        <v>46359</v>
      </c>
      <c r="C2520" s="5">
        <f>YEAR(SalesDataTable[[#This Row],[Order Date]])</f>
        <v>2026</v>
      </c>
      <c r="D2520" s="6" t="str">
        <f>"Q"&amp;ROUNDUP(MONTH(SalesDataTable[[#This Row],[Order Date]])/3,0)</f>
        <v>Q4</v>
      </c>
      <c r="E2520" s="5">
        <f>MONTH(SalesDataTable[[#This Row],[Order Date]])</f>
        <v>12</v>
      </c>
      <c r="F2520" s="6" t="str">
        <f>TEXT(SalesDataTable[[#This Row],[Order Date]],"MMM")</f>
        <v>Dec</v>
      </c>
      <c r="G2520" s="5" t="s">
        <v>26</v>
      </c>
      <c r="H2520" s="5" t="s">
        <v>63</v>
      </c>
      <c r="I2520" s="5" t="s">
        <v>22</v>
      </c>
      <c r="J2520" s="5" t="s">
        <v>33</v>
      </c>
      <c r="K2520" s="5" t="s">
        <v>29</v>
      </c>
      <c r="L2520" s="5" t="s">
        <v>66</v>
      </c>
      <c r="M2520" s="7">
        <v>2</v>
      </c>
      <c r="N2520" s="8">
        <v>70.59</v>
      </c>
      <c r="O2520" s="8">
        <f>SalesDataTable[[#This Row],[Units Sold]]*SalesDataTable[[#This Row],[Unit Price]]</f>
        <v>141.18</v>
      </c>
      <c r="P2520" s="9">
        <v>0.1</v>
      </c>
      <c r="Q2520" s="21">
        <f>SalesDataTable[[#This Row],[Units Sold]]*SalesDataTable[[#This Row],[Unit Price]]*SalesDataTable[[#This Row],[Discount %]]</f>
        <v>14.118000000000002</v>
      </c>
      <c r="R2520" s="8">
        <v>32.68</v>
      </c>
      <c r="S2520" s="8">
        <f t="shared" si="156"/>
        <v>127.06200000000001</v>
      </c>
      <c r="T2520" s="8">
        <f t="shared" si="157"/>
        <v>65.36</v>
      </c>
      <c r="U2520" s="8">
        <f t="shared" si="158"/>
        <v>61.702000000000012</v>
      </c>
      <c r="V2520" s="10">
        <f t="shared" si="159"/>
        <v>0.48560545245628123</v>
      </c>
    </row>
    <row r="2521" spans="1:22" ht="15.6" x14ac:dyDescent="0.3">
      <c r="A2521" s="3">
        <v>614</v>
      </c>
      <c r="B2521" s="4">
        <v>46360</v>
      </c>
      <c r="C2521" s="5">
        <f>YEAR(SalesDataTable[[#This Row],[Order Date]])</f>
        <v>2026</v>
      </c>
      <c r="D2521" s="6" t="str">
        <f>"Q"&amp;ROUNDUP(MONTH(SalesDataTable[[#This Row],[Order Date]])/3,0)</f>
        <v>Q4</v>
      </c>
      <c r="E2521" s="5">
        <f>MONTH(SalesDataTable[[#This Row],[Order Date]])</f>
        <v>12</v>
      </c>
      <c r="F2521" s="6" t="str">
        <f>TEXT(SalesDataTable[[#This Row],[Order Date]],"MMM")</f>
        <v>Dec</v>
      </c>
      <c r="G2521" s="5" t="s">
        <v>40</v>
      </c>
      <c r="H2521" s="5" t="s">
        <v>51</v>
      </c>
      <c r="I2521" s="5" t="s">
        <v>22</v>
      </c>
      <c r="J2521" s="5" t="s">
        <v>23</v>
      </c>
      <c r="K2521" s="5" t="s">
        <v>29</v>
      </c>
      <c r="L2521" s="5" t="s">
        <v>57</v>
      </c>
      <c r="M2521" s="7">
        <v>2</v>
      </c>
      <c r="N2521" s="8">
        <v>151.05000000000001</v>
      </c>
      <c r="O2521" s="8">
        <f>SalesDataTable[[#This Row],[Units Sold]]*SalesDataTable[[#This Row],[Unit Price]]</f>
        <v>302.10000000000002</v>
      </c>
      <c r="P2521" s="9">
        <v>0.15</v>
      </c>
      <c r="Q2521" s="21">
        <f>SalesDataTable[[#This Row],[Units Sold]]*SalesDataTable[[#This Row],[Unit Price]]*SalesDataTable[[#This Row],[Discount %]]</f>
        <v>45.315000000000005</v>
      </c>
      <c r="R2521" s="8">
        <v>80.36</v>
      </c>
      <c r="S2521" s="8">
        <f t="shared" si="156"/>
        <v>256.78500000000003</v>
      </c>
      <c r="T2521" s="8">
        <f t="shared" si="157"/>
        <v>160.72</v>
      </c>
      <c r="U2521" s="8">
        <f t="shared" si="158"/>
        <v>96.065000000000026</v>
      </c>
      <c r="V2521" s="10">
        <f t="shared" si="159"/>
        <v>0.37410674299511271</v>
      </c>
    </row>
    <row r="2522" spans="1:22" ht="15.6" x14ac:dyDescent="0.3">
      <c r="A2522" s="3">
        <v>2301</v>
      </c>
      <c r="B2522" s="4">
        <v>46360</v>
      </c>
      <c r="C2522" s="5">
        <f>YEAR(SalesDataTable[[#This Row],[Order Date]])</f>
        <v>2026</v>
      </c>
      <c r="D2522" s="6" t="str">
        <f>"Q"&amp;ROUNDUP(MONTH(SalesDataTable[[#This Row],[Order Date]])/3,0)</f>
        <v>Q4</v>
      </c>
      <c r="E2522" s="5">
        <f>MONTH(SalesDataTable[[#This Row],[Order Date]])</f>
        <v>12</v>
      </c>
      <c r="F2522" s="6" t="str">
        <f>TEXT(SalesDataTable[[#This Row],[Order Date]],"MMM")</f>
        <v>Dec</v>
      </c>
      <c r="G2522" s="5" t="s">
        <v>40</v>
      </c>
      <c r="H2522" s="5" t="s">
        <v>51</v>
      </c>
      <c r="I2522" s="5" t="s">
        <v>22</v>
      </c>
      <c r="J2522" s="5" t="s">
        <v>23</v>
      </c>
      <c r="K2522" s="5" t="s">
        <v>43</v>
      </c>
      <c r="L2522" s="5" t="s">
        <v>71</v>
      </c>
      <c r="M2522" s="7">
        <v>2</v>
      </c>
      <c r="N2522" s="8">
        <v>120.37</v>
      </c>
      <c r="O2522" s="8">
        <f>SalesDataTable[[#This Row],[Units Sold]]*SalesDataTable[[#This Row],[Unit Price]]</f>
        <v>240.74</v>
      </c>
      <c r="P2522" s="9">
        <v>0.2</v>
      </c>
      <c r="Q2522" s="21">
        <f>SalesDataTable[[#This Row],[Units Sold]]*SalesDataTable[[#This Row],[Unit Price]]*SalesDataTable[[#This Row],[Discount %]]</f>
        <v>48.148000000000003</v>
      </c>
      <c r="R2522" s="8">
        <v>59.39</v>
      </c>
      <c r="S2522" s="8">
        <f t="shared" si="156"/>
        <v>192.59200000000001</v>
      </c>
      <c r="T2522" s="8">
        <f t="shared" si="157"/>
        <v>118.78</v>
      </c>
      <c r="U2522" s="8">
        <f t="shared" si="158"/>
        <v>73.812000000000012</v>
      </c>
      <c r="V2522" s="10">
        <f t="shared" si="159"/>
        <v>0.3832557946332143</v>
      </c>
    </row>
    <row r="2523" spans="1:22" ht="15.6" x14ac:dyDescent="0.3">
      <c r="A2523" s="3">
        <v>4430</v>
      </c>
      <c r="B2523" s="4">
        <v>46360</v>
      </c>
      <c r="C2523" s="5">
        <f>YEAR(SalesDataTable[[#This Row],[Order Date]])</f>
        <v>2026</v>
      </c>
      <c r="D2523" s="6" t="str">
        <f>"Q"&amp;ROUNDUP(MONTH(SalesDataTable[[#This Row],[Order Date]])/3,0)</f>
        <v>Q4</v>
      </c>
      <c r="E2523" s="5">
        <f>MONTH(SalesDataTable[[#This Row],[Order Date]])</f>
        <v>12</v>
      </c>
      <c r="F2523" s="6" t="str">
        <f>TEXT(SalesDataTable[[#This Row],[Order Date]],"MMM")</f>
        <v>Dec</v>
      </c>
      <c r="G2523" s="5" t="s">
        <v>26</v>
      </c>
      <c r="H2523" s="5" t="s">
        <v>27</v>
      </c>
      <c r="I2523" s="5" t="s">
        <v>22</v>
      </c>
      <c r="J2523" s="5" t="s">
        <v>23</v>
      </c>
      <c r="K2523" s="5" t="s">
        <v>43</v>
      </c>
      <c r="L2523" s="5" t="s">
        <v>49</v>
      </c>
      <c r="M2523" s="7">
        <v>3</v>
      </c>
      <c r="N2523" s="8">
        <v>193.8</v>
      </c>
      <c r="O2523" s="8">
        <f>SalesDataTable[[#This Row],[Units Sold]]*SalesDataTable[[#This Row],[Unit Price]]</f>
        <v>581.40000000000009</v>
      </c>
      <c r="P2523" s="9">
        <v>0</v>
      </c>
      <c r="Q2523" s="21">
        <f>SalesDataTable[[#This Row],[Units Sold]]*SalesDataTable[[#This Row],[Unit Price]]*SalesDataTable[[#This Row],[Discount %]]</f>
        <v>0</v>
      </c>
      <c r="R2523" s="8">
        <v>104.55</v>
      </c>
      <c r="S2523" s="8">
        <f t="shared" si="156"/>
        <v>581.40000000000009</v>
      </c>
      <c r="T2523" s="8">
        <f t="shared" si="157"/>
        <v>313.64999999999998</v>
      </c>
      <c r="U2523" s="8">
        <f t="shared" si="158"/>
        <v>267.75000000000011</v>
      </c>
      <c r="V2523" s="10">
        <f t="shared" si="159"/>
        <v>0.46052631578947378</v>
      </c>
    </row>
    <row r="2524" spans="1:22" ht="15.6" x14ac:dyDescent="0.3">
      <c r="A2524" s="3">
        <v>318</v>
      </c>
      <c r="B2524" s="4">
        <v>46361</v>
      </c>
      <c r="C2524" s="5">
        <f>YEAR(SalesDataTable[[#This Row],[Order Date]])</f>
        <v>2026</v>
      </c>
      <c r="D2524" s="6" t="str">
        <f>"Q"&amp;ROUNDUP(MONTH(SalesDataTable[[#This Row],[Order Date]])/3,0)</f>
        <v>Q4</v>
      </c>
      <c r="E2524" s="5">
        <f>MONTH(SalesDataTable[[#This Row],[Order Date]])</f>
        <v>12</v>
      </c>
      <c r="F2524" s="6" t="str">
        <f>TEXT(SalesDataTable[[#This Row],[Order Date]],"MMM")</f>
        <v>Dec</v>
      </c>
      <c r="G2524" s="5" t="s">
        <v>40</v>
      </c>
      <c r="H2524" s="5" t="s">
        <v>67</v>
      </c>
      <c r="I2524" s="5" t="s">
        <v>22</v>
      </c>
      <c r="J2524" s="5" t="s">
        <v>36</v>
      </c>
      <c r="K2524" s="5" t="s">
        <v>29</v>
      </c>
      <c r="L2524" s="5" t="s">
        <v>37</v>
      </c>
      <c r="M2524" s="7">
        <v>1</v>
      </c>
      <c r="N2524" s="8">
        <v>146.08000000000001</v>
      </c>
      <c r="O2524" s="8">
        <f>SalesDataTable[[#This Row],[Units Sold]]*SalesDataTable[[#This Row],[Unit Price]]</f>
        <v>146.08000000000001</v>
      </c>
      <c r="P2524" s="9">
        <v>0.1</v>
      </c>
      <c r="Q2524" s="21">
        <f>SalesDataTable[[#This Row],[Units Sold]]*SalesDataTable[[#This Row],[Unit Price]]*SalesDataTable[[#This Row],[Discount %]]</f>
        <v>14.608000000000002</v>
      </c>
      <c r="R2524" s="8">
        <v>81.540000000000006</v>
      </c>
      <c r="S2524" s="8">
        <f t="shared" si="156"/>
        <v>131.47200000000001</v>
      </c>
      <c r="T2524" s="8">
        <f t="shared" si="157"/>
        <v>81.540000000000006</v>
      </c>
      <c r="U2524" s="8">
        <f t="shared" si="158"/>
        <v>49.932000000000002</v>
      </c>
      <c r="V2524" s="10">
        <f t="shared" si="159"/>
        <v>0.37979189485213583</v>
      </c>
    </row>
    <row r="2525" spans="1:22" ht="15.6" x14ac:dyDescent="0.3">
      <c r="A2525" s="3">
        <v>782</v>
      </c>
      <c r="B2525" s="4">
        <v>46361</v>
      </c>
      <c r="C2525" s="5">
        <f>YEAR(SalesDataTable[[#This Row],[Order Date]])</f>
        <v>2026</v>
      </c>
      <c r="D2525" s="6" t="str">
        <f>"Q"&amp;ROUNDUP(MONTH(SalesDataTable[[#This Row],[Order Date]])/3,0)</f>
        <v>Q4</v>
      </c>
      <c r="E2525" s="5">
        <f>MONTH(SalesDataTable[[#This Row],[Order Date]])</f>
        <v>12</v>
      </c>
      <c r="F2525" s="6" t="str">
        <f>TEXT(SalesDataTable[[#This Row],[Order Date]],"MMM")</f>
        <v>Dec</v>
      </c>
      <c r="G2525" s="5" t="s">
        <v>40</v>
      </c>
      <c r="H2525" s="5" t="s">
        <v>51</v>
      </c>
      <c r="I2525" s="5" t="s">
        <v>28</v>
      </c>
      <c r="J2525" s="5" t="s">
        <v>36</v>
      </c>
      <c r="K2525" s="5" t="s">
        <v>24</v>
      </c>
      <c r="L2525" s="5" t="s">
        <v>50</v>
      </c>
      <c r="M2525" s="7">
        <v>4</v>
      </c>
      <c r="N2525" s="8">
        <v>101.17</v>
      </c>
      <c r="O2525" s="8">
        <f>SalesDataTable[[#This Row],[Units Sold]]*SalesDataTable[[#This Row],[Unit Price]]</f>
        <v>404.68</v>
      </c>
      <c r="P2525" s="9">
        <v>0.15</v>
      </c>
      <c r="Q2525" s="21">
        <f>SalesDataTable[[#This Row],[Units Sold]]*SalesDataTable[[#This Row],[Unit Price]]*SalesDataTable[[#This Row],[Discount %]]</f>
        <v>60.701999999999998</v>
      </c>
      <c r="R2525" s="8">
        <v>50.48</v>
      </c>
      <c r="S2525" s="8">
        <f t="shared" si="156"/>
        <v>343.97800000000001</v>
      </c>
      <c r="T2525" s="8">
        <f t="shared" si="157"/>
        <v>201.92</v>
      </c>
      <c r="U2525" s="8">
        <f t="shared" si="158"/>
        <v>142.05800000000002</v>
      </c>
      <c r="V2525" s="10">
        <f t="shared" si="159"/>
        <v>0.41298571420265257</v>
      </c>
    </row>
    <row r="2526" spans="1:22" ht="15.6" x14ac:dyDescent="0.3">
      <c r="A2526" s="3">
        <v>1402</v>
      </c>
      <c r="B2526" s="4">
        <v>46361</v>
      </c>
      <c r="C2526" s="5">
        <f>YEAR(SalesDataTable[[#This Row],[Order Date]])</f>
        <v>2026</v>
      </c>
      <c r="D2526" s="6" t="str">
        <f>"Q"&amp;ROUNDUP(MONTH(SalesDataTable[[#This Row],[Order Date]])/3,0)</f>
        <v>Q4</v>
      </c>
      <c r="E2526" s="5">
        <f>MONTH(SalesDataTable[[#This Row],[Order Date]])</f>
        <v>12</v>
      </c>
      <c r="F2526" s="6" t="str">
        <f>TEXT(SalesDataTable[[#This Row],[Order Date]],"MMM")</f>
        <v>Dec</v>
      </c>
      <c r="G2526" s="5" t="s">
        <v>26</v>
      </c>
      <c r="H2526" s="5" t="s">
        <v>47</v>
      </c>
      <c r="I2526" s="5" t="s">
        <v>39</v>
      </c>
      <c r="J2526" s="5" t="s">
        <v>33</v>
      </c>
      <c r="K2526" s="5" t="s">
        <v>43</v>
      </c>
      <c r="L2526" s="5" t="s">
        <v>71</v>
      </c>
      <c r="M2526" s="7">
        <v>2</v>
      </c>
      <c r="N2526" s="8">
        <v>121.64</v>
      </c>
      <c r="O2526" s="8">
        <f>SalesDataTable[[#This Row],[Units Sold]]*SalesDataTable[[#This Row],[Unit Price]]</f>
        <v>243.28</v>
      </c>
      <c r="P2526" s="9">
        <v>0</v>
      </c>
      <c r="Q2526" s="21">
        <f>SalesDataTable[[#This Row],[Units Sold]]*SalesDataTable[[#This Row],[Unit Price]]*SalesDataTable[[#This Row],[Discount %]]</f>
        <v>0</v>
      </c>
      <c r="R2526" s="8">
        <v>61.94</v>
      </c>
      <c r="S2526" s="8">
        <f t="shared" si="156"/>
        <v>243.28</v>
      </c>
      <c r="T2526" s="8">
        <f t="shared" si="157"/>
        <v>123.88</v>
      </c>
      <c r="U2526" s="8">
        <f t="shared" si="158"/>
        <v>119.4</v>
      </c>
      <c r="V2526" s="10">
        <f t="shared" si="159"/>
        <v>0.49079250246629402</v>
      </c>
    </row>
    <row r="2527" spans="1:22" ht="15.6" x14ac:dyDescent="0.3">
      <c r="A2527" s="3">
        <v>1824</v>
      </c>
      <c r="B2527" s="4">
        <v>46361</v>
      </c>
      <c r="C2527" s="5">
        <f>YEAR(SalesDataTable[[#This Row],[Order Date]])</f>
        <v>2026</v>
      </c>
      <c r="D2527" s="6" t="str">
        <f>"Q"&amp;ROUNDUP(MONTH(SalesDataTable[[#This Row],[Order Date]])/3,0)</f>
        <v>Q4</v>
      </c>
      <c r="E2527" s="5">
        <f>MONTH(SalesDataTable[[#This Row],[Order Date]])</f>
        <v>12</v>
      </c>
      <c r="F2527" s="6" t="str">
        <f>TEXT(SalesDataTable[[#This Row],[Order Date]],"MMM")</f>
        <v>Dec</v>
      </c>
      <c r="G2527" s="5" t="s">
        <v>26</v>
      </c>
      <c r="H2527" s="5" t="s">
        <v>27</v>
      </c>
      <c r="I2527" s="5" t="s">
        <v>22</v>
      </c>
      <c r="J2527" s="5" t="s">
        <v>23</v>
      </c>
      <c r="K2527" s="5" t="s">
        <v>34</v>
      </c>
      <c r="L2527" s="5" t="s">
        <v>68</v>
      </c>
      <c r="M2527" s="7">
        <v>1</v>
      </c>
      <c r="N2527" s="8">
        <v>165.1</v>
      </c>
      <c r="O2527" s="8">
        <f>SalesDataTable[[#This Row],[Units Sold]]*SalesDataTable[[#This Row],[Unit Price]]</f>
        <v>165.1</v>
      </c>
      <c r="P2527" s="9">
        <v>0.05</v>
      </c>
      <c r="Q2527" s="21">
        <f>SalesDataTable[[#This Row],[Units Sold]]*SalesDataTable[[#This Row],[Unit Price]]*SalesDataTable[[#This Row],[Discount %]]</f>
        <v>8.2550000000000008</v>
      </c>
      <c r="R2527" s="8">
        <v>85.23</v>
      </c>
      <c r="S2527" s="8">
        <f t="shared" si="156"/>
        <v>156.845</v>
      </c>
      <c r="T2527" s="8">
        <f t="shared" si="157"/>
        <v>85.23</v>
      </c>
      <c r="U2527" s="8">
        <f t="shared" si="158"/>
        <v>71.614999999999995</v>
      </c>
      <c r="V2527" s="10">
        <f t="shared" si="159"/>
        <v>0.45659727756702473</v>
      </c>
    </row>
    <row r="2528" spans="1:22" ht="15.6" x14ac:dyDescent="0.3">
      <c r="A2528" s="3">
        <v>2141</v>
      </c>
      <c r="B2528" s="4">
        <v>46361</v>
      </c>
      <c r="C2528" s="5">
        <f>YEAR(SalesDataTable[[#This Row],[Order Date]])</f>
        <v>2026</v>
      </c>
      <c r="D2528" s="6" t="str">
        <f>"Q"&amp;ROUNDUP(MONTH(SalesDataTable[[#This Row],[Order Date]])/3,0)</f>
        <v>Q4</v>
      </c>
      <c r="E2528" s="5">
        <f>MONTH(SalesDataTable[[#This Row],[Order Date]])</f>
        <v>12</v>
      </c>
      <c r="F2528" s="6" t="str">
        <f>TEXT(SalesDataTable[[#This Row],[Order Date]],"MMM")</f>
        <v>Dec</v>
      </c>
      <c r="G2528" s="5" t="s">
        <v>40</v>
      </c>
      <c r="H2528" s="5" t="s">
        <v>67</v>
      </c>
      <c r="I2528" s="5" t="s">
        <v>22</v>
      </c>
      <c r="J2528" s="5" t="s">
        <v>33</v>
      </c>
      <c r="K2528" s="5" t="s">
        <v>43</v>
      </c>
      <c r="L2528" s="5" t="s">
        <v>49</v>
      </c>
      <c r="M2528" s="7">
        <v>3</v>
      </c>
      <c r="N2528" s="8">
        <v>194.07</v>
      </c>
      <c r="O2528" s="8">
        <f>SalesDataTable[[#This Row],[Units Sold]]*SalesDataTable[[#This Row],[Unit Price]]</f>
        <v>582.21</v>
      </c>
      <c r="P2528" s="9">
        <v>0.1</v>
      </c>
      <c r="Q2528" s="21">
        <f>SalesDataTable[[#This Row],[Units Sold]]*SalesDataTable[[#This Row],[Unit Price]]*SalesDataTable[[#This Row],[Discount %]]</f>
        <v>58.221000000000004</v>
      </c>
      <c r="R2528" s="8">
        <v>102.37</v>
      </c>
      <c r="S2528" s="8">
        <f t="shared" si="156"/>
        <v>523.98900000000003</v>
      </c>
      <c r="T2528" s="8">
        <f t="shared" si="157"/>
        <v>307.11</v>
      </c>
      <c r="U2528" s="8">
        <f t="shared" si="158"/>
        <v>216.87900000000002</v>
      </c>
      <c r="V2528" s="10">
        <f t="shared" si="159"/>
        <v>0.4138999101126169</v>
      </c>
    </row>
    <row r="2529" spans="1:22" ht="15.6" x14ac:dyDescent="0.3">
      <c r="A2529" s="3">
        <v>3517</v>
      </c>
      <c r="B2529" s="4">
        <v>46361</v>
      </c>
      <c r="C2529" s="5">
        <f>YEAR(SalesDataTable[[#This Row],[Order Date]])</f>
        <v>2026</v>
      </c>
      <c r="D2529" s="6" t="str">
        <f>"Q"&amp;ROUNDUP(MONTH(SalesDataTable[[#This Row],[Order Date]])/3,0)</f>
        <v>Q4</v>
      </c>
      <c r="E2529" s="5">
        <f>MONTH(SalesDataTable[[#This Row],[Order Date]])</f>
        <v>12</v>
      </c>
      <c r="F2529" s="6" t="str">
        <f>TEXT(SalesDataTable[[#This Row],[Order Date]],"MMM")</f>
        <v>Dec</v>
      </c>
      <c r="G2529" s="5" t="s">
        <v>40</v>
      </c>
      <c r="H2529" s="5" t="s">
        <v>67</v>
      </c>
      <c r="I2529" s="5" t="s">
        <v>48</v>
      </c>
      <c r="J2529" s="5" t="s">
        <v>33</v>
      </c>
      <c r="K2529" s="5" t="s">
        <v>29</v>
      </c>
      <c r="L2529" s="5" t="s">
        <v>57</v>
      </c>
      <c r="M2529" s="7">
        <v>1</v>
      </c>
      <c r="N2529" s="8">
        <v>152.44</v>
      </c>
      <c r="O2529" s="8">
        <f>SalesDataTable[[#This Row],[Units Sold]]*SalesDataTable[[#This Row],[Unit Price]]</f>
        <v>152.44</v>
      </c>
      <c r="P2529" s="9">
        <v>0.1</v>
      </c>
      <c r="Q2529" s="21">
        <f>SalesDataTable[[#This Row],[Units Sold]]*SalesDataTable[[#This Row],[Unit Price]]*SalesDataTable[[#This Row],[Discount %]]</f>
        <v>15.244</v>
      </c>
      <c r="R2529" s="8">
        <v>76.91</v>
      </c>
      <c r="S2529" s="8">
        <f t="shared" si="156"/>
        <v>137.196</v>
      </c>
      <c r="T2529" s="8">
        <f t="shared" si="157"/>
        <v>76.91</v>
      </c>
      <c r="U2529" s="8">
        <f t="shared" si="158"/>
        <v>60.286000000000001</v>
      </c>
      <c r="V2529" s="10">
        <f t="shared" si="159"/>
        <v>0.43941514329863846</v>
      </c>
    </row>
    <row r="2530" spans="1:22" ht="15.6" x14ac:dyDescent="0.3">
      <c r="A2530" s="3">
        <v>4055</v>
      </c>
      <c r="B2530" s="4">
        <v>46361</v>
      </c>
      <c r="C2530" s="5">
        <f>YEAR(SalesDataTable[[#This Row],[Order Date]])</f>
        <v>2026</v>
      </c>
      <c r="D2530" s="6" t="str">
        <f>"Q"&amp;ROUNDUP(MONTH(SalesDataTable[[#This Row],[Order Date]])/3,0)</f>
        <v>Q4</v>
      </c>
      <c r="E2530" s="5">
        <f>MONTH(SalesDataTable[[#This Row],[Order Date]])</f>
        <v>12</v>
      </c>
      <c r="F2530" s="6" t="str">
        <f>TEXT(SalesDataTable[[#This Row],[Order Date]],"MMM")</f>
        <v>Dec</v>
      </c>
      <c r="G2530" s="5" t="s">
        <v>26</v>
      </c>
      <c r="H2530" s="5" t="s">
        <v>63</v>
      </c>
      <c r="I2530" s="5" t="s">
        <v>22</v>
      </c>
      <c r="J2530" s="5" t="s">
        <v>23</v>
      </c>
      <c r="K2530" s="5" t="s">
        <v>43</v>
      </c>
      <c r="L2530" s="5" t="s">
        <v>71</v>
      </c>
      <c r="M2530" s="7">
        <v>1</v>
      </c>
      <c r="N2530" s="8">
        <v>123.82</v>
      </c>
      <c r="O2530" s="8">
        <f>SalesDataTable[[#This Row],[Units Sold]]*SalesDataTable[[#This Row],[Unit Price]]</f>
        <v>123.82</v>
      </c>
      <c r="P2530" s="9">
        <v>0.05</v>
      </c>
      <c r="Q2530" s="21">
        <f>SalesDataTable[[#This Row],[Units Sold]]*SalesDataTable[[#This Row],[Unit Price]]*SalesDataTable[[#This Row],[Discount %]]</f>
        <v>6.1909999999999998</v>
      </c>
      <c r="R2530" s="8">
        <v>59.19</v>
      </c>
      <c r="S2530" s="8">
        <f t="shared" si="156"/>
        <v>117.62899999999999</v>
      </c>
      <c r="T2530" s="8">
        <f t="shared" si="157"/>
        <v>59.19</v>
      </c>
      <c r="U2530" s="8">
        <f t="shared" si="158"/>
        <v>58.438999999999993</v>
      </c>
      <c r="V2530" s="10">
        <f t="shared" si="159"/>
        <v>0.49680775999115862</v>
      </c>
    </row>
    <row r="2531" spans="1:22" ht="15.6" x14ac:dyDescent="0.3">
      <c r="A2531" s="3">
        <v>4168</v>
      </c>
      <c r="B2531" s="4">
        <v>46361</v>
      </c>
      <c r="C2531" s="5">
        <f>YEAR(SalesDataTable[[#This Row],[Order Date]])</f>
        <v>2026</v>
      </c>
      <c r="D2531" s="6" t="str">
        <f>"Q"&amp;ROUNDUP(MONTH(SalesDataTable[[#This Row],[Order Date]])/3,0)</f>
        <v>Q4</v>
      </c>
      <c r="E2531" s="5">
        <f>MONTH(SalesDataTable[[#This Row],[Order Date]])</f>
        <v>12</v>
      </c>
      <c r="F2531" s="6" t="str">
        <f>TEXT(SalesDataTable[[#This Row],[Order Date]],"MMM")</f>
        <v>Dec</v>
      </c>
      <c r="G2531" s="5" t="s">
        <v>20</v>
      </c>
      <c r="H2531" s="5" t="s">
        <v>21</v>
      </c>
      <c r="I2531" s="5" t="s">
        <v>22</v>
      </c>
      <c r="J2531" s="5" t="s">
        <v>33</v>
      </c>
      <c r="K2531" s="5" t="s">
        <v>29</v>
      </c>
      <c r="L2531" s="5" t="s">
        <v>66</v>
      </c>
      <c r="M2531" s="7">
        <v>4</v>
      </c>
      <c r="N2531" s="8">
        <v>71.12</v>
      </c>
      <c r="O2531" s="8">
        <f>SalesDataTable[[#This Row],[Units Sold]]*SalesDataTable[[#This Row],[Unit Price]]</f>
        <v>284.48</v>
      </c>
      <c r="P2531" s="9">
        <v>0.05</v>
      </c>
      <c r="Q2531" s="21">
        <f>SalesDataTable[[#This Row],[Units Sold]]*SalesDataTable[[#This Row],[Unit Price]]*SalesDataTable[[#This Row],[Discount %]]</f>
        <v>14.224000000000002</v>
      </c>
      <c r="R2531" s="8">
        <v>31.93</v>
      </c>
      <c r="S2531" s="8">
        <f t="shared" si="156"/>
        <v>270.25600000000003</v>
      </c>
      <c r="T2531" s="8">
        <f t="shared" si="157"/>
        <v>127.72</v>
      </c>
      <c r="U2531" s="8">
        <f t="shared" si="158"/>
        <v>142.53600000000003</v>
      </c>
      <c r="V2531" s="10">
        <f t="shared" si="159"/>
        <v>0.52741104730329769</v>
      </c>
    </row>
    <row r="2532" spans="1:22" ht="15.6" x14ac:dyDescent="0.3">
      <c r="A2532" s="3">
        <v>4317</v>
      </c>
      <c r="B2532" s="4">
        <v>46361</v>
      </c>
      <c r="C2532" s="5">
        <f>YEAR(SalesDataTable[[#This Row],[Order Date]])</f>
        <v>2026</v>
      </c>
      <c r="D2532" s="6" t="str">
        <f>"Q"&amp;ROUNDUP(MONTH(SalesDataTable[[#This Row],[Order Date]])/3,0)</f>
        <v>Q4</v>
      </c>
      <c r="E2532" s="5">
        <f>MONTH(SalesDataTable[[#This Row],[Order Date]])</f>
        <v>12</v>
      </c>
      <c r="F2532" s="6" t="str">
        <f>TEXT(SalesDataTable[[#This Row],[Order Date]],"MMM")</f>
        <v>Dec</v>
      </c>
      <c r="G2532" s="5" t="s">
        <v>31</v>
      </c>
      <c r="H2532" s="5" t="s">
        <v>72</v>
      </c>
      <c r="I2532" s="5" t="s">
        <v>48</v>
      </c>
      <c r="J2532" s="5" t="s">
        <v>23</v>
      </c>
      <c r="K2532" s="5" t="s">
        <v>29</v>
      </c>
      <c r="L2532" s="5" t="s">
        <v>66</v>
      </c>
      <c r="M2532" s="7">
        <v>1</v>
      </c>
      <c r="N2532" s="8">
        <v>71.55</v>
      </c>
      <c r="O2532" s="8">
        <f>SalesDataTable[[#This Row],[Units Sold]]*SalesDataTable[[#This Row],[Unit Price]]</f>
        <v>71.55</v>
      </c>
      <c r="P2532" s="9">
        <v>0.1</v>
      </c>
      <c r="Q2532" s="21">
        <f>SalesDataTable[[#This Row],[Units Sold]]*SalesDataTable[[#This Row],[Unit Price]]*SalesDataTable[[#This Row],[Discount %]]</f>
        <v>7.1550000000000002</v>
      </c>
      <c r="R2532" s="8">
        <v>32.07</v>
      </c>
      <c r="S2532" s="8">
        <f t="shared" si="156"/>
        <v>64.394999999999996</v>
      </c>
      <c r="T2532" s="8">
        <f t="shared" si="157"/>
        <v>32.07</v>
      </c>
      <c r="U2532" s="8">
        <f t="shared" si="158"/>
        <v>32.324999999999996</v>
      </c>
      <c r="V2532" s="10">
        <f t="shared" si="159"/>
        <v>0.50197996738877237</v>
      </c>
    </row>
    <row r="2533" spans="1:22" ht="15.6" x14ac:dyDescent="0.3">
      <c r="A2533" s="3">
        <v>4879</v>
      </c>
      <c r="B2533" s="4">
        <v>46361</v>
      </c>
      <c r="C2533" s="5">
        <f>YEAR(SalesDataTable[[#This Row],[Order Date]])</f>
        <v>2026</v>
      </c>
      <c r="D2533" s="6" t="str">
        <f>"Q"&amp;ROUNDUP(MONTH(SalesDataTable[[#This Row],[Order Date]])/3,0)</f>
        <v>Q4</v>
      </c>
      <c r="E2533" s="5">
        <f>MONTH(SalesDataTable[[#This Row],[Order Date]])</f>
        <v>12</v>
      </c>
      <c r="F2533" s="6" t="str">
        <f>TEXT(SalesDataTable[[#This Row],[Order Date]],"MMM")</f>
        <v>Dec</v>
      </c>
      <c r="G2533" s="5" t="s">
        <v>31</v>
      </c>
      <c r="H2533" s="5" t="s">
        <v>32</v>
      </c>
      <c r="I2533" s="5" t="s">
        <v>48</v>
      </c>
      <c r="J2533" s="5" t="s">
        <v>23</v>
      </c>
      <c r="K2533" s="5" t="s">
        <v>29</v>
      </c>
      <c r="L2533" s="5" t="s">
        <v>66</v>
      </c>
      <c r="M2533" s="7">
        <v>2</v>
      </c>
      <c r="N2533" s="8">
        <v>70.239999999999995</v>
      </c>
      <c r="O2533" s="8">
        <f>SalesDataTable[[#This Row],[Units Sold]]*SalesDataTable[[#This Row],[Unit Price]]</f>
        <v>140.47999999999999</v>
      </c>
      <c r="P2533" s="9">
        <v>0.1</v>
      </c>
      <c r="Q2533" s="21">
        <f>SalesDataTable[[#This Row],[Units Sold]]*SalesDataTable[[#This Row],[Unit Price]]*SalesDataTable[[#This Row],[Discount %]]</f>
        <v>14.048</v>
      </c>
      <c r="R2533" s="8">
        <v>33.29</v>
      </c>
      <c r="S2533" s="8">
        <f t="shared" si="156"/>
        <v>126.43199999999999</v>
      </c>
      <c r="T2533" s="8">
        <f t="shared" si="157"/>
        <v>66.58</v>
      </c>
      <c r="U2533" s="8">
        <f t="shared" si="158"/>
        <v>59.85199999999999</v>
      </c>
      <c r="V2533" s="10">
        <f t="shared" si="159"/>
        <v>0.47339281194634264</v>
      </c>
    </row>
    <row r="2534" spans="1:22" ht="15.6" x14ac:dyDescent="0.3">
      <c r="A2534" s="3">
        <v>467</v>
      </c>
      <c r="B2534" s="4">
        <v>46362</v>
      </c>
      <c r="C2534" s="5">
        <f>YEAR(SalesDataTable[[#This Row],[Order Date]])</f>
        <v>2026</v>
      </c>
      <c r="D2534" s="6" t="str">
        <f>"Q"&amp;ROUNDUP(MONTH(SalesDataTable[[#This Row],[Order Date]])/3,0)</f>
        <v>Q4</v>
      </c>
      <c r="E2534" s="5">
        <f>MONTH(SalesDataTable[[#This Row],[Order Date]])</f>
        <v>12</v>
      </c>
      <c r="F2534" s="6" t="str">
        <f>TEXT(SalesDataTable[[#This Row],[Order Date]],"MMM")</f>
        <v>Dec</v>
      </c>
      <c r="G2534" s="5" t="s">
        <v>20</v>
      </c>
      <c r="H2534" s="5" t="s">
        <v>21</v>
      </c>
      <c r="I2534" s="5" t="s">
        <v>48</v>
      </c>
      <c r="J2534" s="5" t="s">
        <v>23</v>
      </c>
      <c r="K2534" s="5" t="s">
        <v>24</v>
      </c>
      <c r="L2534" s="5" t="s">
        <v>42</v>
      </c>
      <c r="M2534" s="7">
        <v>2</v>
      </c>
      <c r="N2534" s="8">
        <v>50.68</v>
      </c>
      <c r="O2534" s="8">
        <f>SalesDataTable[[#This Row],[Units Sold]]*SalesDataTable[[#This Row],[Unit Price]]</f>
        <v>101.36</v>
      </c>
      <c r="P2534" s="9">
        <v>0.15</v>
      </c>
      <c r="Q2534" s="21">
        <f>SalesDataTable[[#This Row],[Units Sold]]*SalesDataTable[[#This Row],[Unit Price]]*SalesDataTable[[#This Row],[Discount %]]</f>
        <v>15.203999999999999</v>
      </c>
      <c r="R2534" s="8">
        <v>22.41</v>
      </c>
      <c r="S2534" s="8">
        <f t="shared" si="156"/>
        <v>86.155999999999992</v>
      </c>
      <c r="T2534" s="8">
        <f t="shared" si="157"/>
        <v>44.82</v>
      </c>
      <c r="U2534" s="8">
        <f t="shared" si="158"/>
        <v>41.335999999999991</v>
      </c>
      <c r="V2534" s="10">
        <f t="shared" si="159"/>
        <v>0.47978086262129155</v>
      </c>
    </row>
    <row r="2535" spans="1:22" ht="15.6" x14ac:dyDescent="0.3">
      <c r="A2535" s="3">
        <v>825</v>
      </c>
      <c r="B2535" s="4">
        <v>46362</v>
      </c>
      <c r="C2535" s="5">
        <f>YEAR(SalesDataTable[[#This Row],[Order Date]])</f>
        <v>2026</v>
      </c>
      <c r="D2535" s="6" t="str">
        <f>"Q"&amp;ROUNDUP(MONTH(SalesDataTable[[#This Row],[Order Date]])/3,0)</f>
        <v>Q4</v>
      </c>
      <c r="E2535" s="5">
        <f>MONTH(SalesDataTable[[#This Row],[Order Date]])</f>
        <v>12</v>
      </c>
      <c r="F2535" s="6" t="str">
        <f>TEXT(SalesDataTable[[#This Row],[Order Date]],"MMM")</f>
        <v>Dec</v>
      </c>
      <c r="G2535" s="5" t="s">
        <v>40</v>
      </c>
      <c r="H2535" s="5" t="s">
        <v>51</v>
      </c>
      <c r="I2535" s="5" t="s">
        <v>22</v>
      </c>
      <c r="J2535" s="5" t="s">
        <v>33</v>
      </c>
      <c r="K2535" s="5" t="s">
        <v>24</v>
      </c>
      <c r="L2535" s="5" t="s">
        <v>50</v>
      </c>
      <c r="M2535" s="7">
        <v>1</v>
      </c>
      <c r="N2535" s="8">
        <v>101.26</v>
      </c>
      <c r="O2535" s="8">
        <f>SalesDataTable[[#This Row],[Units Sold]]*SalesDataTable[[#This Row],[Unit Price]]</f>
        <v>101.26</v>
      </c>
      <c r="P2535" s="9">
        <v>0</v>
      </c>
      <c r="Q2535" s="21">
        <f>SalesDataTable[[#This Row],[Units Sold]]*SalesDataTable[[#This Row],[Unit Price]]*SalesDataTable[[#This Row],[Discount %]]</f>
        <v>0</v>
      </c>
      <c r="R2535" s="8">
        <v>51.7</v>
      </c>
      <c r="S2535" s="8">
        <f t="shared" si="156"/>
        <v>101.26</v>
      </c>
      <c r="T2535" s="8">
        <f t="shared" si="157"/>
        <v>51.7</v>
      </c>
      <c r="U2535" s="8">
        <f t="shared" si="158"/>
        <v>49.56</v>
      </c>
      <c r="V2535" s="10">
        <f t="shared" si="159"/>
        <v>0.4894331424056883</v>
      </c>
    </row>
    <row r="2536" spans="1:22" ht="15.6" x14ac:dyDescent="0.3">
      <c r="A2536" s="3">
        <v>2346</v>
      </c>
      <c r="B2536" s="4">
        <v>46362</v>
      </c>
      <c r="C2536" s="5">
        <f>YEAR(SalesDataTable[[#This Row],[Order Date]])</f>
        <v>2026</v>
      </c>
      <c r="D2536" s="6" t="str">
        <f>"Q"&amp;ROUNDUP(MONTH(SalesDataTable[[#This Row],[Order Date]])/3,0)</f>
        <v>Q4</v>
      </c>
      <c r="E2536" s="5">
        <f>MONTH(SalesDataTable[[#This Row],[Order Date]])</f>
        <v>12</v>
      </c>
      <c r="F2536" s="6" t="str">
        <f>TEXT(SalesDataTable[[#This Row],[Order Date]],"MMM")</f>
        <v>Dec</v>
      </c>
      <c r="G2536" s="5" t="s">
        <v>20</v>
      </c>
      <c r="H2536" s="5" t="s">
        <v>21</v>
      </c>
      <c r="I2536" s="5" t="s">
        <v>48</v>
      </c>
      <c r="J2536" s="5" t="s">
        <v>36</v>
      </c>
      <c r="K2536" s="5" t="s">
        <v>34</v>
      </c>
      <c r="L2536" s="5" t="s">
        <v>52</v>
      </c>
      <c r="M2536" s="7">
        <v>2</v>
      </c>
      <c r="N2536" s="8">
        <v>46.01</v>
      </c>
      <c r="O2536" s="8">
        <f>SalesDataTable[[#This Row],[Units Sold]]*SalesDataTable[[#This Row],[Unit Price]]</f>
        <v>92.02</v>
      </c>
      <c r="P2536" s="9">
        <v>0.05</v>
      </c>
      <c r="Q2536" s="21">
        <f>SalesDataTable[[#This Row],[Units Sold]]*SalesDataTable[[#This Row],[Unit Price]]*SalesDataTable[[#This Row],[Discount %]]</f>
        <v>4.601</v>
      </c>
      <c r="R2536" s="8">
        <v>18.399999999999999</v>
      </c>
      <c r="S2536" s="8">
        <f t="shared" si="156"/>
        <v>87.418999999999997</v>
      </c>
      <c r="T2536" s="8">
        <f t="shared" si="157"/>
        <v>36.799999999999997</v>
      </c>
      <c r="U2536" s="8">
        <f t="shared" si="158"/>
        <v>50.619</v>
      </c>
      <c r="V2536" s="10">
        <f t="shared" si="159"/>
        <v>0.57903888170763795</v>
      </c>
    </row>
    <row r="2537" spans="1:22" ht="15.6" x14ac:dyDescent="0.3">
      <c r="A2537" s="3">
        <v>3095</v>
      </c>
      <c r="B2537" s="4">
        <v>46362</v>
      </c>
      <c r="C2537" s="5">
        <f>YEAR(SalesDataTable[[#This Row],[Order Date]])</f>
        <v>2026</v>
      </c>
      <c r="D2537" s="6" t="str">
        <f>"Q"&amp;ROUNDUP(MONTH(SalesDataTable[[#This Row],[Order Date]])/3,0)</f>
        <v>Q4</v>
      </c>
      <c r="E2537" s="5">
        <f>MONTH(SalesDataTable[[#This Row],[Order Date]])</f>
        <v>12</v>
      </c>
      <c r="F2537" s="6" t="str">
        <f>TEXT(SalesDataTable[[#This Row],[Order Date]],"MMM")</f>
        <v>Dec</v>
      </c>
      <c r="G2537" s="5" t="s">
        <v>26</v>
      </c>
      <c r="H2537" s="5" t="s">
        <v>63</v>
      </c>
      <c r="I2537" s="5" t="s">
        <v>22</v>
      </c>
      <c r="J2537" s="5" t="s">
        <v>33</v>
      </c>
      <c r="K2537" s="5" t="s">
        <v>34</v>
      </c>
      <c r="L2537" s="5" t="s">
        <v>64</v>
      </c>
      <c r="M2537" s="7">
        <v>2</v>
      </c>
      <c r="N2537" s="8">
        <v>131.97999999999999</v>
      </c>
      <c r="O2537" s="8">
        <f>SalesDataTable[[#This Row],[Units Sold]]*SalesDataTable[[#This Row],[Unit Price]]</f>
        <v>263.95999999999998</v>
      </c>
      <c r="P2537" s="9">
        <v>0.1</v>
      </c>
      <c r="Q2537" s="21">
        <f>SalesDataTable[[#This Row],[Units Sold]]*SalesDataTable[[#This Row],[Unit Price]]*SalesDataTable[[#This Row],[Discount %]]</f>
        <v>26.396000000000001</v>
      </c>
      <c r="R2537" s="8">
        <v>68.02</v>
      </c>
      <c r="S2537" s="8">
        <f t="shared" si="156"/>
        <v>237.56399999999999</v>
      </c>
      <c r="T2537" s="8">
        <f t="shared" si="157"/>
        <v>136.04</v>
      </c>
      <c r="U2537" s="8">
        <f t="shared" si="158"/>
        <v>101.524</v>
      </c>
      <c r="V2537" s="10">
        <f t="shared" si="159"/>
        <v>0.42735431294303855</v>
      </c>
    </row>
    <row r="2538" spans="1:22" ht="15.6" x14ac:dyDescent="0.3">
      <c r="A2538" s="3">
        <v>3580</v>
      </c>
      <c r="B2538" s="4">
        <v>46362</v>
      </c>
      <c r="C2538" s="5">
        <f>YEAR(SalesDataTable[[#This Row],[Order Date]])</f>
        <v>2026</v>
      </c>
      <c r="D2538" s="6" t="str">
        <f>"Q"&amp;ROUNDUP(MONTH(SalesDataTable[[#This Row],[Order Date]])/3,0)</f>
        <v>Q4</v>
      </c>
      <c r="E2538" s="5">
        <f>MONTH(SalesDataTable[[#This Row],[Order Date]])</f>
        <v>12</v>
      </c>
      <c r="F2538" s="6" t="str">
        <f>TEXT(SalesDataTable[[#This Row],[Order Date]],"MMM")</f>
        <v>Dec</v>
      </c>
      <c r="G2538" s="5" t="s">
        <v>40</v>
      </c>
      <c r="H2538" s="5" t="s">
        <v>51</v>
      </c>
      <c r="I2538" s="5" t="s">
        <v>39</v>
      </c>
      <c r="J2538" s="5" t="s">
        <v>33</v>
      </c>
      <c r="K2538" s="5" t="s">
        <v>29</v>
      </c>
      <c r="L2538" s="5" t="s">
        <v>66</v>
      </c>
      <c r="M2538" s="7">
        <v>2</v>
      </c>
      <c r="N2538" s="8">
        <v>73.16</v>
      </c>
      <c r="O2538" s="8">
        <f>SalesDataTable[[#This Row],[Units Sold]]*SalesDataTable[[#This Row],[Unit Price]]</f>
        <v>146.32</v>
      </c>
      <c r="P2538" s="9">
        <v>0.15</v>
      </c>
      <c r="Q2538" s="21">
        <f>SalesDataTable[[#This Row],[Units Sold]]*SalesDataTable[[#This Row],[Unit Price]]*SalesDataTable[[#This Row],[Discount %]]</f>
        <v>21.947999999999997</v>
      </c>
      <c r="R2538" s="8">
        <v>32.64</v>
      </c>
      <c r="S2538" s="8">
        <f t="shared" si="156"/>
        <v>124.37199999999999</v>
      </c>
      <c r="T2538" s="8">
        <f t="shared" si="157"/>
        <v>65.28</v>
      </c>
      <c r="U2538" s="8">
        <f t="shared" si="158"/>
        <v>59.091999999999985</v>
      </c>
      <c r="V2538" s="10">
        <f t="shared" si="159"/>
        <v>0.47512301804264617</v>
      </c>
    </row>
    <row r="2539" spans="1:22" ht="15.6" x14ac:dyDescent="0.3">
      <c r="A2539" s="3">
        <v>4672</v>
      </c>
      <c r="B2539" s="4">
        <v>46362</v>
      </c>
      <c r="C2539" s="5">
        <f>YEAR(SalesDataTable[[#This Row],[Order Date]])</f>
        <v>2026</v>
      </c>
      <c r="D2539" s="6" t="str">
        <f>"Q"&amp;ROUNDUP(MONTH(SalesDataTable[[#This Row],[Order Date]])/3,0)</f>
        <v>Q4</v>
      </c>
      <c r="E2539" s="5">
        <f>MONTH(SalesDataTable[[#This Row],[Order Date]])</f>
        <v>12</v>
      </c>
      <c r="F2539" s="6" t="str">
        <f>TEXT(SalesDataTable[[#This Row],[Order Date]],"MMM")</f>
        <v>Dec</v>
      </c>
      <c r="G2539" s="5" t="s">
        <v>26</v>
      </c>
      <c r="H2539" s="5" t="s">
        <v>47</v>
      </c>
      <c r="I2539" s="5" t="s">
        <v>22</v>
      </c>
      <c r="J2539" s="5" t="s">
        <v>36</v>
      </c>
      <c r="K2539" s="5" t="s">
        <v>34</v>
      </c>
      <c r="L2539" s="5" t="s">
        <v>52</v>
      </c>
      <c r="M2539" s="7">
        <v>2</v>
      </c>
      <c r="N2539" s="8">
        <v>47.43</v>
      </c>
      <c r="O2539" s="8">
        <f>SalesDataTable[[#This Row],[Units Sold]]*SalesDataTable[[#This Row],[Unit Price]]</f>
        <v>94.86</v>
      </c>
      <c r="P2539" s="9">
        <v>0.05</v>
      </c>
      <c r="Q2539" s="21">
        <f>SalesDataTable[[#This Row],[Units Sold]]*SalesDataTable[[#This Row],[Unit Price]]*SalesDataTable[[#This Row],[Discount %]]</f>
        <v>4.7430000000000003</v>
      </c>
      <c r="R2539" s="8">
        <v>18.63</v>
      </c>
      <c r="S2539" s="8">
        <f t="shared" si="156"/>
        <v>90.11699999999999</v>
      </c>
      <c r="T2539" s="8">
        <f t="shared" si="157"/>
        <v>37.26</v>
      </c>
      <c r="U2539" s="8">
        <f t="shared" si="158"/>
        <v>52.856999999999992</v>
      </c>
      <c r="V2539" s="10">
        <f t="shared" si="159"/>
        <v>0.58653750124837711</v>
      </c>
    </row>
    <row r="2540" spans="1:22" ht="15.6" x14ac:dyDescent="0.3">
      <c r="A2540" s="3">
        <v>533</v>
      </c>
      <c r="B2540" s="4">
        <v>46363</v>
      </c>
      <c r="C2540" s="5">
        <f>YEAR(SalesDataTable[[#This Row],[Order Date]])</f>
        <v>2026</v>
      </c>
      <c r="D2540" s="6" t="str">
        <f>"Q"&amp;ROUNDUP(MONTH(SalesDataTable[[#This Row],[Order Date]])/3,0)</f>
        <v>Q4</v>
      </c>
      <c r="E2540" s="5">
        <f>MONTH(SalesDataTable[[#This Row],[Order Date]])</f>
        <v>12</v>
      </c>
      <c r="F2540" s="6" t="str">
        <f>TEXT(SalesDataTable[[#This Row],[Order Date]],"MMM")</f>
        <v>Dec</v>
      </c>
      <c r="G2540" s="5" t="s">
        <v>20</v>
      </c>
      <c r="H2540" s="5" t="s">
        <v>56</v>
      </c>
      <c r="I2540" s="5" t="s">
        <v>22</v>
      </c>
      <c r="J2540" s="5" t="s">
        <v>33</v>
      </c>
      <c r="K2540" s="5" t="s">
        <v>34</v>
      </c>
      <c r="L2540" s="5" t="s">
        <v>35</v>
      </c>
      <c r="M2540" s="7">
        <v>1</v>
      </c>
      <c r="N2540" s="8">
        <v>35.93</v>
      </c>
      <c r="O2540" s="8">
        <f>SalesDataTable[[#This Row],[Units Sold]]*SalesDataTable[[#This Row],[Unit Price]]</f>
        <v>35.93</v>
      </c>
      <c r="P2540" s="9">
        <v>0.05</v>
      </c>
      <c r="Q2540" s="21">
        <f>SalesDataTable[[#This Row],[Units Sold]]*SalesDataTable[[#This Row],[Unit Price]]*SalesDataTable[[#This Row],[Discount %]]</f>
        <v>1.7965</v>
      </c>
      <c r="R2540" s="8">
        <v>13.23</v>
      </c>
      <c r="S2540" s="8">
        <f t="shared" si="156"/>
        <v>34.133499999999998</v>
      </c>
      <c r="T2540" s="8">
        <f t="shared" si="157"/>
        <v>13.23</v>
      </c>
      <c r="U2540" s="8">
        <f t="shared" si="158"/>
        <v>20.903499999999998</v>
      </c>
      <c r="V2540" s="10">
        <f t="shared" si="159"/>
        <v>0.6124042363074399</v>
      </c>
    </row>
    <row r="2541" spans="1:22" ht="15.6" x14ac:dyDescent="0.3">
      <c r="A2541" s="3">
        <v>2160</v>
      </c>
      <c r="B2541" s="4">
        <v>46363</v>
      </c>
      <c r="C2541" s="5">
        <f>YEAR(SalesDataTable[[#This Row],[Order Date]])</f>
        <v>2026</v>
      </c>
      <c r="D2541" s="6" t="str">
        <f>"Q"&amp;ROUNDUP(MONTH(SalesDataTable[[#This Row],[Order Date]])/3,0)</f>
        <v>Q4</v>
      </c>
      <c r="E2541" s="5">
        <f>MONTH(SalesDataTable[[#This Row],[Order Date]])</f>
        <v>12</v>
      </c>
      <c r="F2541" s="6" t="str">
        <f>TEXT(SalesDataTable[[#This Row],[Order Date]],"MMM")</f>
        <v>Dec</v>
      </c>
      <c r="G2541" s="5" t="s">
        <v>20</v>
      </c>
      <c r="H2541" s="5" t="s">
        <v>70</v>
      </c>
      <c r="I2541" s="5" t="s">
        <v>48</v>
      </c>
      <c r="J2541" s="5" t="s">
        <v>23</v>
      </c>
      <c r="K2541" s="5" t="s">
        <v>34</v>
      </c>
      <c r="L2541" s="5" t="s">
        <v>35</v>
      </c>
      <c r="M2541" s="7">
        <v>1</v>
      </c>
      <c r="N2541" s="8">
        <v>35.53</v>
      </c>
      <c r="O2541" s="8">
        <f>SalesDataTable[[#This Row],[Units Sold]]*SalesDataTable[[#This Row],[Unit Price]]</f>
        <v>35.53</v>
      </c>
      <c r="P2541" s="9">
        <v>0.05</v>
      </c>
      <c r="Q2541" s="21">
        <f>SalesDataTable[[#This Row],[Units Sold]]*SalesDataTable[[#This Row],[Unit Price]]*SalesDataTable[[#This Row],[Discount %]]</f>
        <v>1.7765000000000002</v>
      </c>
      <c r="R2541" s="8">
        <v>13.28</v>
      </c>
      <c r="S2541" s="8">
        <f t="shared" si="156"/>
        <v>33.753500000000003</v>
      </c>
      <c r="T2541" s="8">
        <f t="shared" si="157"/>
        <v>13.28</v>
      </c>
      <c r="U2541" s="8">
        <f t="shared" si="158"/>
        <v>20.473500000000001</v>
      </c>
      <c r="V2541" s="10">
        <f t="shared" si="159"/>
        <v>0.6065593197742456</v>
      </c>
    </row>
    <row r="2542" spans="1:22" ht="15.6" x14ac:dyDescent="0.3">
      <c r="A2542" s="3">
        <v>2841</v>
      </c>
      <c r="B2542" s="4">
        <v>46363</v>
      </c>
      <c r="C2542" s="5">
        <f>YEAR(SalesDataTable[[#This Row],[Order Date]])</f>
        <v>2026</v>
      </c>
      <c r="D2542" s="6" t="str">
        <f>"Q"&amp;ROUNDUP(MONTH(SalesDataTable[[#This Row],[Order Date]])/3,0)</f>
        <v>Q4</v>
      </c>
      <c r="E2542" s="5">
        <f>MONTH(SalesDataTable[[#This Row],[Order Date]])</f>
        <v>12</v>
      </c>
      <c r="F2542" s="6" t="str">
        <f>TEXT(SalesDataTable[[#This Row],[Order Date]],"MMM")</f>
        <v>Dec</v>
      </c>
      <c r="G2542" s="5" t="s">
        <v>26</v>
      </c>
      <c r="H2542" s="5" t="s">
        <v>69</v>
      </c>
      <c r="I2542" s="5" t="s">
        <v>22</v>
      </c>
      <c r="J2542" s="5" t="s">
        <v>33</v>
      </c>
      <c r="K2542" s="5" t="s">
        <v>43</v>
      </c>
      <c r="L2542" s="5" t="s">
        <v>49</v>
      </c>
      <c r="M2542" s="7">
        <v>3</v>
      </c>
      <c r="N2542" s="8">
        <v>196.97</v>
      </c>
      <c r="O2542" s="8">
        <f>SalesDataTable[[#This Row],[Units Sold]]*SalesDataTable[[#This Row],[Unit Price]]</f>
        <v>590.91</v>
      </c>
      <c r="P2542" s="9">
        <v>0.15</v>
      </c>
      <c r="Q2542" s="21">
        <f>SalesDataTable[[#This Row],[Units Sold]]*SalesDataTable[[#This Row],[Unit Price]]*SalesDataTable[[#This Row],[Discount %]]</f>
        <v>88.636499999999998</v>
      </c>
      <c r="R2542" s="8">
        <v>101.88</v>
      </c>
      <c r="S2542" s="8">
        <f t="shared" si="156"/>
        <v>502.27349999999996</v>
      </c>
      <c r="T2542" s="8">
        <f t="shared" si="157"/>
        <v>305.64</v>
      </c>
      <c r="U2542" s="8">
        <f t="shared" si="158"/>
        <v>196.63349999999997</v>
      </c>
      <c r="V2542" s="10">
        <f t="shared" si="159"/>
        <v>0.39148690902466482</v>
      </c>
    </row>
    <row r="2543" spans="1:22" ht="15.6" x14ac:dyDescent="0.3">
      <c r="A2543" s="3">
        <v>3433</v>
      </c>
      <c r="B2543" s="4">
        <v>46363</v>
      </c>
      <c r="C2543" s="5">
        <f>YEAR(SalesDataTable[[#This Row],[Order Date]])</f>
        <v>2026</v>
      </c>
      <c r="D2543" s="6" t="str">
        <f>"Q"&amp;ROUNDUP(MONTH(SalesDataTable[[#This Row],[Order Date]])/3,0)</f>
        <v>Q4</v>
      </c>
      <c r="E2543" s="5">
        <f>MONTH(SalesDataTable[[#This Row],[Order Date]])</f>
        <v>12</v>
      </c>
      <c r="F2543" s="6" t="str">
        <f>TEXT(SalesDataTable[[#This Row],[Order Date]],"MMM")</f>
        <v>Dec</v>
      </c>
      <c r="G2543" s="5" t="s">
        <v>20</v>
      </c>
      <c r="H2543" s="5" t="s">
        <v>21</v>
      </c>
      <c r="I2543" s="5" t="s">
        <v>22</v>
      </c>
      <c r="J2543" s="5" t="s">
        <v>33</v>
      </c>
      <c r="K2543" s="5" t="s">
        <v>34</v>
      </c>
      <c r="L2543" s="5" t="s">
        <v>35</v>
      </c>
      <c r="M2543" s="7">
        <v>2</v>
      </c>
      <c r="N2543" s="8">
        <v>37.020000000000003</v>
      </c>
      <c r="O2543" s="8">
        <f>SalesDataTable[[#This Row],[Units Sold]]*SalesDataTable[[#This Row],[Unit Price]]</f>
        <v>74.040000000000006</v>
      </c>
      <c r="P2543" s="9">
        <v>0.2</v>
      </c>
      <c r="Q2543" s="21">
        <f>SalesDataTable[[#This Row],[Units Sold]]*SalesDataTable[[#This Row],[Unit Price]]*SalesDataTable[[#This Row],[Discount %]]</f>
        <v>14.808000000000002</v>
      </c>
      <c r="R2543" s="8">
        <v>13.39</v>
      </c>
      <c r="S2543" s="8">
        <f t="shared" si="156"/>
        <v>59.232000000000006</v>
      </c>
      <c r="T2543" s="8">
        <f t="shared" si="157"/>
        <v>26.78</v>
      </c>
      <c r="U2543" s="8">
        <f t="shared" si="158"/>
        <v>32.452000000000005</v>
      </c>
      <c r="V2543" s="10">
        <f t="shared" si="159"/>
        <v>0.5478795245813074</v>
      </c>
    </row>
    <row r="2544" spans="1:22" ht="15.6" x14ac:dyDescent="0.3">
      <c r="A2544" s="3">
        <v>3763</v>
      </c>
      <c r="B2544" s="4">
        <v>46363</v>
      </c>
      <c r="C2544" s="5">
        <f>YEAR(SalesDataTable[[#This Row],[Order Date]])</f>
        <v>2026</v>
      </c>
      <c r="D2544" s="6" t="str">
        <f>"Q"&amp;ROUNDUP(MONTH(SalesDataTable[[#This Row],[Order Date]])/3,0)</f>
        <v>Q4</v>
      </c>
      <c r="E2544" s="5">
        <f>MONTH(SalesDataTable[[#This Row],[Order Date]])</f>
        <v>12</v>
      </c>
      <c r="F2544" s="6" t="str">
        <f>TEXT(SalesDataTable[[#This Row],[Order Date]],"MMM")</f>
        <v>Dec</v>
      </c>
      <c r="G2544" s="5" t="s">
        <v>26</v>
      </c>
      <c r="H2544" s="5" t="s">
        <v>69</v>
      </c>
      <c r="I2544" s="5" t="s">
        <v>22</v>
      </c>
      <c r="J2544" s="5" t="s">
        <v>33</v>
      </c>
      <c r="K2544" s="5" t="s">
        <v>34</v>
      </c>
      <c r="L2544" s="5" t="s">
        <v>52</v>
      </c>
      <c r="M2544" s="7">
        <v>4</v>
      </c>
      <c r="N2544" s="8">
        <v>47.22</v>
      </c>
      <c r="O2544" s="8">
        <f>SalesDataTable[[#This Row],[Units Sold]]*SalesDataTable[[#This Row],[Unit Price]]</f>
        <v>188.88</v>
      </c>
      <c r="P2544" s="9">
        <v>0</v>
      </c>
      <c r="Q2544" s="21">
        <f>SalesDataTable[[#This Row],[Units Sold]]*SalesDataTable[[#This Row],[Unit Price]]*SalesDataTable[[#This Row],[Discount %]]</f>
        <v>0</v>
      </c>
      <c r="R2544" s="8">
        <v>18.420000000000002</v>
      </c>
      <c r="S2544" s="8">
        <f t="shared" si="156"/>
        <v>188.88</v>
      </c>
      <c r="T2544" s="8">
        <f t="shared" si="157"/>
        <v>73.680000000000007</v>
      </c>
      <c r="U2544" s="8">
        <f t="shared" si="158"/>
        <v>115.19999999999999</v>
      </c>
      <c r="V2544" s="10">
        <f t="shared" si="159"/>
        <v>0.60991105463786521</v>
      </c>
    </row>
    <row r="2545" spans="1:22" ht="15.6" x14ac:dyDescent="0.3">
      <c r="A2545" s="3">
        <v>706</v>
      </c>
      <c r="B2545" s="4">
        <v>46364</v>
      </c>
      <c r="C2545" s="5">
        <f>YEAR(SalesDataTable[[#This Row],[Order Date]])</f>
        <v>2026</v>
      </c>
      <c r="D2545" s="6" t="str">
        <f>"Q"&amp;ROUNDUP(MONTH(SalesDataTable[[#This Row],[Order Date]])/3,0)</f>
        <v>Q4</v>
      </c>
      <c r="E2545" s="5">
        <f>MONTH(SalesDataTable[[#This Row],[Order Date]])</f>
        <v>12</v>
      </c>
      <c r="F2545" s="6" t="str">
        <f>TEXT(SalesDataTable[[#This Row],[Order Date]],"MMM")</f>
        <v>Dec</v>
      </c>
      <c r="G2545" s="5" t="s">
        <v>26</v>
      </c>
      <c r="H2545" s="5" t="s">
        <v>63</v>
      </c>
      <c r="I2545" s="5" t="s">
        <v>39</v>
      </c>
      <c r="J2545" s="5" t="s">
        <v>23</v>
      </c>
      <c r="K2545" s="5" t="s">
        <v>34</v>
      </c>
      <c r="L2545" s="5" t="s">
        <v>52</v>
      </c>
      <c r="M2545" s="7">
        <v>4</v>
      </c>
      <c r="N2545" s="8">
        <v>46.48</v>
      </c>
      <c r="O2545" s="8">
        <f>SalesDataTable[[#This Row],[Units Sold]]*SalesDataTable[[#This Row],[Unit Price]]</f>
        <v>185.92</v>
      </c>
      <c r="P2545" s="9">
        <v>0.1</v>
      </c>
      <c r="Q2545" s="21">
        <f>SalesDataTable[[#This Row],[Units Sold]]*SalesDataTable[[#This Row],[Unit Price]]*SalesDataTable[[#This Row],[Discount %]]</f>
        <v>18.591999999999999</v>
      </c>
      <c r="R2545" s="8">
        <v>18.66</v>
      </c>
      <c r="S2545" s="8">
        <f t="shared" si="156"/>
        <v>167.328</v>
      </c>
      <c r="T2545" s="8">
        <f t="shared" si="157"/>
        <v>74.64</v>
      </c>
      <c r="U2545" s="8">
        <f t="shared" si="158"/>
        <v>92.688000000000002</v>
      </c>
      <c r="V2545" s="10">
        <f t="shared" si="159"/>
        <v>0.55393000573723461</v>
      </c>
    </row>
    <row r="2546" spans="1:22" ht="15.6" x14ac:dyDescent="0.3">
      <c r="A2546" s="3">
        <v>1086</v>
      </c>
      <c r="B2546" s="4">
        <v>46364</v>
      </c>
      <c r="C2546" s="5">
        <f>YEAR(SalesDataTable[[#This Row],[Order Date]])</f>
        <v>2026</v>
      </c>
      <c r="D2546" s="6" t="str">
        <f>"Q"&amp;ROUNDUP(MONTH(SalesDataTable[[#This Row],[Order Date]])/3,0)</f>
        <v>Q4</v>
      </c>
      <c r="E2546" s="5">
        <f>MONTH(SalesDataTable[[#This Row],[Order Date]])</f>
        <v>12</v>
      </c>
      <c r="F2546" s="6" t="str">
        <f>TEXT(SalesDataTable[[#This Row],[Order Date]],"MMM")</f>
        <v>Dec</v>
      </c>
      <c r="G2546" s="5" t="s">
        <v>40</v>
      </c>
      <c r="H2546" s="5" t="s">
        <v>67</v>
      </c>
      <c r="I2546" s="5" t="s">
        <v>28</v>
      </c>
      <c r="J2546" s="5" t="s">
        <v>36</v>
      </c>
      <c r="K2546" s="5" t="s">
        <v>29</v>
      </c>
      <c r="L2546" s="5" t="s">
        <v>37</v>
      </c>
      <c r="M2546" s="7">
        <v>12</v>
      </c>
      <c r="N2546" s="8">
        <v>146.99</v>
      </c>
      <c r="O2546" s="8">
        <f>SalesDataTable[[#This Row],[Units Sold]]*SalesDataTable[[#This Row],[Unit Price]]</f>
        <v>1763.88</v>
      </c>
      <c r="P2546" s="9">
        <v>0.15</v>
      </c>
      <c r="Q2546" s="21">
        <f>SalesDataTable[[#This Row],[Units Sold]]*SalesDataTable[[#This Row],[Unit Price]]*SalesDataTable[[#This Row],[Discount %]]</f>
        <v>264.58199999999999</v>
      </c>
      <c r="R2546" s="8">
        <v>79.239999999999995</v>
      </c>
      <c r="S2546" s="8">
        <f t="shared" si="156"/>
        <v>1499.298</v>
      </c>
      <c r="T2546" s="8">
        <f t="shared" si="157"/>
        <v>950.87999999999988</v>
      </c>
      <c r="U2546" s="8">
        <f t="shared" si="158"/>
        <v>548.41800000000012</v>
      </c>
      <c r="V2546" s="10">
        <f t="shared" si="159"/>
        <v>0.36578318653129671</v>
      </c>
    </row>
    <row r="2547" spans="1:22" ht="15.6" x14ac:dyDescent="0.3">
      <c r="A2547" s="3">
        <v>1204</v>
      </c>
      <c r="B2547" s="4">
        <v>46364</v>
      </c>
      <c r="C2547" s="5">
        <f>YEAR(SalesDataTable[[#This Row],[Order Date]])</f>
        <v>2026</v>
      </c>
      <c r="D2547" s="6" t="str">
        <f>"Q"&amp;ROUNDUP(MONTH(SalesDataTable[[#This Row],[Order Date]])/3,0)</f>
        <v>Q4</v>
      </c>
      <c r="E2547" s="5">
        <f>MONTH(SalesDataTable[[#This Row],[Order Date]])</f>
        <v>12</v>
      </c>
      <c r="F2547" s="6" t="str">
        <f>TEXT(SalesDataTable[[#This Row],[Order Date]],"MMM")</f>
        <v>Dec</v>
      </c>
      <c r="G2547" s="5" t="s">
        <v>31</v>
      </c>
      <c r="H2547" s="5" t="s">
        <v>59</v>
      </c>
      <c r="I2547" s="5" t="s">
        <v>22</v>
      </c>
      <c r="J2547" s="5" t="s">
        <v>33</v>
      </c>
      <c r="K2547" s="5" t="s">
        <v>54</v>
      </c>
      <c r="L2547" s="5" t="s">
        <v>55</v>
      </c>
      <c r="M2547" s="7">
        <v>1</v>
      </c>
      <c r="N2547" s="8">
        <v>40.29</v>
      </c>
      <c r="O2547" s="8">
        <f>SalesDataTable[[#This Row],[Units Sold]]*SalesDataTable[[#This Row],[Unit Price]]</f>
        <v>40.29</v>
      </c>
      <c r="P2547" s="9">
        <v>0</v>
      </c>
      <c r="Q2547" s="21">
        <f>SalesDataTable[[#This Row],[Units Sold]]*SalesDataTable[[#This Row],[Unit Price]]*SalesDataTable[[#This Row],[Discount %]]</f>
        <v>0</v>
      </c>
      <c r="R2547" s="8">
        <v>15.07</v>
      </c>
      <c r="S2547" s="8">
        <f t="shared" si="156"/>
        <v>40.29</v>
      </c>
      <c r="T2547" s="8">
        <f t="shared" si="157"/>
        <v>15.07</v>
      </c>
      <c r="U2547" s="8">
        <f t="shared" si="158"/>
        <v>25.22</v>
      </c>
      <c r="V2547" s="10">
        <f t="shared" si="159"/>
        <v>0.62596177711590961</v>
      </c>
    </row>
    <row r="2548" spans="1:22" ht="15.6" x14ac:dyDescent="0.3">
      <c r="A2548" s="3">
        <v>1451</v>
      </c>
      <c r="B2548" s="4">
        <v>46364</v>
      </c>
      <c r="C2548" s="5">
        <f>YEAR(SalesDataTable[[#This Row],[Order Date]])</f>
        <v>2026</v>
      </c>
      <c r="D2548" s="6" t="str">
        <f>"Q"&amp;ROUNDUP(MONTH(SalesDataTable[[#This Row],[Order Date]])/3,0)</f>
        <v>Q4</v>
      </c>
      <c r="E2548" s="5">
        <f>MONTH(SalesDataTable[[#This Row],[Order Date]])</f>
        <v>12</v>
      </c>
      <c r="F2548" s="6" t="str">
        <f>TEXT(SalesDataTable[[#This Row],[Order Date]],"MMM")</f>
        <v>Dec</v>
      </c>
      <c r="G2548" s="5" t="s">
        <v>20</v>
      </c>
      <c r="H2548" s="5" t="s">
        <v>21</v>
      </c>
      <c r="I2548" s="5" t="s">
        <v>28</v>
      </c>
      <c r="J2548" s="5" t="s">
        <v>36</v>
      </c>
      <c r="K2548" s="5" t="s">
        <v>43</v>
      </c>
      <c r="L2548" s="5" t="s">
        <v>71</v>
      </c>
      <c r="M2548" s="7">
        <v>4</v>
      </c>
      <c r="N2548" s="8">
        <v>125.82</v>
      </c>
      <c r="O2548" s="8">
        <f>SalesDataTable[[#This Row],[Units Sold]]*SalesDataTable[[#This Row],[Unit Price]]</f>
        <v>503.28</v>
      </c>
      <c r="P2548" s="9">
        <v>0.15</v>
      </c>
      <c r="Q2548" s="21">
        <f>SalesDataTable[[#This Row],[Units Sold]]*SalesDataTable[[#This Row],[Unit Price]]*SalesDataTable[[#This Row],[Discount %]]</f>
        <v>75.49199999999999</v>
      </c>
      <c r="R2548" s="8">
        <v>61.39</v>
      </c>
      <c r="S2548" s="8">
        <f t="shared" si="156"/>
        <v>427.78799999999995</v>
      </c>
      <c r="T2548" s="8">
        <f t="shared" si="157"/>
        <v>245.56</v>
      </c>
      <c r="U2548" s="8">
        <f t="shared" si="158"/>
        <v>182.22799999999995</v>
      </c>
      <c r="V2548" s="10">
        <f t="shared" si="159"/>
        <v>0.42597735326844133</v>
      </c>
    </row>
    <row r="2549" spans="1:22" ht="15.6" x14ac:dyDescent="0.3">
      <c r="A2549" s="3">
        <v>1650</v>
      </c>
      <c r="B2549" s="4">
        <v>46364</v>
      </c>
      <c r="C2549" s="5">
        <f>YEAR(SalesDataTable[[#This Row],[Order Date]])</f>
        <v>2026</v>
      </c>
      <c r="D2549" s="6" t="str">
        <f>"Q"&amp;ROUNDUP(MONTH(SalesDataTable[[#This Row],[Order Date]])/3,0)</f>
        <v>Q4</v>
      </c>
      <c r="E2549" s="5">
        <f>MONTH(SalesDataTable[[#This Row],[Order Date]])</f>
        <v>12</v>
      </c>
      <c r="F2549" s="6" t="str">
        <f>TEXT(SalesDataTable[[#This Row],[Order Date]],"MMM")</f>
        <v>Dec</v>
      </c>
      <c r="G2549" s="5" t="s">
        <v>26</v>
      </c>
      <c r="H2549" s="5" t="s">
        <v>27</v>
      </c>
      <c r="I2549" s="5" t="s">
        <v>22</v>
      </c>
      <c r="J2549" s="5" t="s">
        <v>33</v>
      </c>
      <c r="K2549" s="5" t="s">
        <v>34</v>
      </c>
      <c r="L2549" s="5" t="s">
        <v>35</v>
      </c>
      <c r="M2549" s="7">
        <v>3</v>
      </c>
      <c r="N2549" s="8">
        <v>36.25</v>
      </c>
      <c r="O2549" s="8">
        <f>SalesDataTable[[#This Row],[Units Sold]]*SalesDataTable[[#This Row],[Unit Price]]</f>
        <v>108.75</v>
      </c>
      <c r="P2549" s="9">
        <v>0</v>
      </c>
      <c r="Q2549" s="21">
        <f>SalesDataTable[[#This Row],[Units Sold]]*SalesDataTable[[#This Row],[Unit Price]]*SalesDataTable[[#This Row],[Discount %]]</f>
        <v>0</v>
      </c>
      <c r="R2549" s="8">
        <v>13.67</v>
      </c>
      <c r="S2549" s="8">
        <f t="shared" si="156"/>
        <v>108.75</v>
      </c>
      <c r="T2549" s="8">
        <f t="shared" si="157"/>
        <v>41.01</v>
      </c>
      <c r="U2549" s="8">
        <f t="shared" si="158"/>
        <v>67.740000000000009</v>
      </c>
      <c r="V2549" s="10">
        <f t="shared" si="159"/>
        <v>0.62289655172413805</v>
      </c>
    </row>
    <row r="2550" spans="1:22" ht="15.6" x14ac:dyDescent="0.3">
      <c r="A2550" s="3">
        <v>1740</v>
      </c>
      <c r="B2550" s="4">
        <v>46364</v>
      </c>
      <c r="C2550" s="5">
        <f>YEAR(SalesDataTable[[#This Row],[Order Date]])</f>
        <v>2026</v>
      </c>
      <c r="D2550" s="6" t="str">
        <f>"Q"&amp;ROUNDUP(MONTH(SalesDataTable[[#This Row],[Order Date]])/3,0)</f>
        <v>Q4</v>
      </c>
      <c r="E2550" s="5">
        <f>MONTH(SalesDataTable[[#This Row],[Order Date]])</f>
        <v>12</v>
      </c>
      <c r="F2550" s="6" t="str">
        <f>TEXT(SalesDataTable[[#This Row],[Order Date]],"MMM")</f>
        <v>Dec</v>
      </c>
      <c r="G2550" s="5" t="s">
        <v>31</v>
      </c>
      <c r="H2550" s="5" t="s">
        <v>59</v>
      </c>
      <c r="I2550" s="5" t="s">
        <v>48</v>
      </c>
      <c r="J2550" s="5" t="s">
        <v>23</v>
      </c>
      <c r="K2550" s="5" t="s">
        <v>34</v>
      </c>
      <c r="L2550" s="5" t="s">
        <v>68</v>
      </c>
      <c r="M2550" s="7">
        <v>1</v>
      </c>
      <c r="N2550" s="8">
        <v>165.29</v>
      </c>
      <c r="O2550" s="8">
        <f>SalesDataTable[[#This Row],[Units Sold]]*SalesDataTable[[#This Row],[Unit Price]]</f>
        <v>165.29</v>
      </c>
      <c r="P2550" s="9">
        <v>0.05</v>
      </c>
      <c r="Q2550" s="21">
        <f>SalesDataTable[[#This Row],[Units Sold]]*SalesDataTable[[#This Row],[Unit Price]]*SalesDataTable[[#This Row],[Discount %]]</f>
        <v>8.2645</v>
      </c>
      <c r="R2550" s="8">
        <v>89.92</v>
      </c>
      <c r="S2550" s="8">
        <f t="shared" si="156"/>
        <v>157.02549999999999</v>
      </c>
      <c r="T2550" s="8">
        <f t="shared" si="157"/>
        <v>89.92</v>
      </c>
      <c r="U2550" s="8">
        <f t="shared" si="158"/>
        <v>67.105499999999992</v>
      </c>
      <c r="V2550" s="10">
        <f t="shared" si="159"/>
        <v>0.42735415585366704</v>
      </c>
    </row>
    <row r="2551" spans="1:22" ht="15.6" x14ac:dyDescent="0.3">
      <c r="A2551" s="3">
        <v>3191</v>
      </c>
      <c r="B2551" s="4">
        <v>46364</v>
      </c>
      <c r="C2551" s="5">
        <f>YEAR(SalesDataTable[[#This Row],[Order Date]])</f>
        <v>2026</v>
      </c>
      <c r="D2551" s="6" t="str">
        <f>"Q"&amp;ROUNDUP(MONTH(SalesDataTable[[#This Row],[Order Date]])/3,0)</f>
        <v>Q4</v>
      </c>
      <c r="E2551" s="5">
        <f>MONTH(SalesDataTable[[#This Row],[Order Date]])</f>
        <v>12</v>
      </c>
      <c r="F2551" s="6" t="str">
        <f>TEXT(SalesDataTable[[#This Row],[Order Date]],"MMM")</f>
        <v>Dec</v>
      </c>
      <c r="G2551" s="5" t="s">
        <v>40</v>
      </c>
      <c r="H2551" s="5" t="s">
        <v>53</v>
      </c>
      <c r="I2551" s="5" t="s">
        <v>22</v>
      </c>
      <c r="J2551" s="5" t="s">
        <v>33</v>
      </c>
      <c r="K2551" s="5" t="s">
        <v>43</v>
      </c>
      <c r="L2551" s="5" t="s">
        <v>60</v>
      </c>
      <c r="M2551" s="7">
        <v>1</v>
      </c>
      <c r="N2551" s="8">
        <v>82.89</v>
      </c>
      <c r="O2551" s="8">
        <f>SalesDataTable[[#This Row],[Units Sold]]*SalesDataTable[[#This Row],[Unit Price]]</f>
        <v>82.89</v>
      </c>
      <c r="P2551" s="9">
        <v>0.15</v>
      </c>
      <c r="Q2551" s="21">
        <f>SalesDataTable[[#This Row],[Units Sold]]*SalesDataTable[[#This Row],[Unit Price]]*SalesDataTable[[#This Row],[Discount %]]</f>
        <v>12.4335</v>
      </c>
      <c r="R2551" s="8">
        <v>38.51</v>
      </c>
      <c r="S2551" s="8">
        <f t="shared" si="156"/>
        <v>70.456500000000005</v>
      </c>
      <c r="T2551" s="8">
        <f t="shared" si="157"/>
        <v>38.51</v>
      </c>
      <c r="U2551" s="8">
        <f t="shared" si="158"/>
        <v>31.946500000000007</v>
      </c>
      <c r="V2551" s="10">
        <f t="shared" si="159"/>
        <v>0.45342161475520365</v>
      </c>
    </row>
    <row r="2552" spans="1:22" ht="15.6" x14ac:dyDescent="0.3">
      <c r="A2552" s="3">
        <v>3662</v>
      </c>
      <c r="B2552" s="4">
        <v>46364</v>
      </c>
      <c r="C2552" s="5">
        <f>YEAR(SalesDataTable[[#This Row],[Order Date]])</f>
        <v>2026</v>
      </c>
      <c r="D2552" s="6" t="str">
        <f>"Q"&amp;ROUNDUP(MONTH(SalesDataTable[[#This Row],[Order Date]])/3,0)</f>
        <v>Q4</v>
      </c>
      <c r="E2552" s="5">
        <f>MONTH(SalesDataTable[[#This Row],[Order Date]])</f>
        <v>12</v>
      </c>
      <c r="F2552" s="6" t="str">
        <f>TEXT(SalesDataTable[[#This Row],[Order Date]],"MMM")</f>
        <v>Dec</v>
      </c>
      <c r="G2552" s="5" t="s">
        <v>26</v>
      </c>
      <c r="H2552" s="5" t="s">
        <v>47</v>
      </c>
      <c r="I2552" s="5" t="s">
        <v>22</v>
      </c>
      <c r="J2552" s="5" t="s">
        <v>36</v>
      </c>
      <c r="K2552" s="5" t="s">
        <v>43</v>
      </c>
      <c r="L2552" s="5" t="s">
        <v>49</v>
      </c>
      <c r="M2552" s="7">
        <v>1</v>
      </c>
      <c r="N2552" s="8">
        <v>199.66</v>
      </c>
      <c r="O2552" s="8">
        <f>SalesDataTable[[#This Row],[Units Sold]]*SalesDataTable[[#This Row],[Unit Price]]</f>
        <v>199.66</v>
      </c>
      <c r="P2552" s="9">
        <v>0</v>
      </c>
      <c r="Q2552" s="21">
        <f>SalesDataTable[[#This Row],[Units Sold]]*SalesDataTable[[#This Row],[Unit Price]]*SalesDataTable[[#This Row],[Discount %]]</f>
        <v>0</v>
      </c>
      <c r="R2552" s="8">
        <v>103.15</v>
      </c>
      <c r="S2552" s="8">
        <f t="shared" si="156"/>
        <v>199.66</v>
      </c>
      <c r="T2552" s="8">
        <f t="shared" si="157"/>
        <v>103.15</v>
      </c>
      <c r="U2552" s="8">
        <f t="shared" si="158"/>
        <v>96.509999999999991</v>
      </c>
      <c r="V2552" s="10">
        <f t="shared" si="159"/>
        <v>0.48337173194430527</v>
      </c>
    </row>
    <row r="2553" spans="1:22" ht="15.6" x14ac:dyDescent="0.3">
      <c r="A2553" s="3">
        <v>3922</v>
      </c>
      <c r="B2553" s="4">
        <v>46364</v>
      </c>
      <c r="C2553" s="5">
        <f>YEAR(SalesDataTable[[#This Row],[Order Date]])</f>
        <v>2026</v>
      </c>
      <c r="D2553" s="6" t="str">
        <f>"Q"&amp;ROUNDUP(MONTH(SalesDataTable[[#This Row],[Order Date]])/3,0)</f>
        <v>Q4</v>
      </c>
      <c r="E2553" s="5">
        <f>MONTH(SalesDataTable[[#This Row],[Order Date]])</f>
        <v>12</v>
      </c>
      <c r="F2553" s="6" t="str">
        <f>TEXT(SalesDataTable[[#This Row],[Order Date]],"MMM")</f>
        <v>Dec</v>
      </c>
      <c r="G2553" s="5" t="s">
        <v>40</v>
      </c>
      <c r="H2553" s="5" t="s">
        <v>53</v>
      </c>
      <c r="I2553" s="5" t="s">
        <v>39</v>
      </c>
      <c r="J2553" s="5" t="s">
        <v>33</v>
      </c>
      <c r="K2553" s="5" t="s">
        <v>29</v>
      </c>
      <c r="L2553" s="5" t="s">
        <v>37</v>
      </c>
      <c r="M2553" s="7">
        <v>2</v>
      </c>
      <c r="N2553" s="8">
        <v>146.25</v>
      </c>
      <c r="O2553" s="8">
        <f>SalesDataTable[[#This Row],[Units Sold]]*SalesDataTable[[#This Row],[Unit Price]]</f>
        <v>292.5</v>
      </c>
      <c r="P2553" s="9">
        <v>0.05</v>
      </c>
      <c r="Q2553" s="21">
        <f>SalesDataTable[[#This Row],[Units Sold]]*SalesDataTable[[#This Row],[Unit Price]]*SalesDataTable[[#This Row],[Discount %]]</f>
        <v>14.625</v>
      </c>
      <c r="R2553" s="8">
        <v>77.3</v>
      </c>
      <c r="S2553" s="8">
        <f t="shared" si="156"/>
        <v>277.875</v>
      </c>
      <c r="T2553" s="8">
        <f t="shared" si="157"/>
        <v>154.6</v>
      </c>
      <c r="U2553" s="8">
        <f t="shared" si="158"/>
        <v>123.27500000000001</v>
      </c>
      <c r="V2553" s="10">
        <f t="shared" si="159"/>
        <v>0.44363472784525421</v>
      </c>
    </row>
    <row r="2554" spans="1:22" ht="15.6" x14ac:dyDescent="0.3">
      <c r="A2554" s="3">
        <v>4022</v>
      </c>
      <c r="B2554" s="4">
        <v>46364</v>
      </c>
      <c r="C2554" s="5">
        <f>YEAR(SalesDataTable[[#This Row],[Order Date]])</f>
        <v>2026</v>
      </c>
      <c r="D2554" s="6" t="str">
        <f>"Q"&amp;ROUNDUP(MONTH(SalesDataTable[[#This Row],[Order Date]])/3,0)</f>
        <v>Q4</v>
      </c>
      <c r="E2554" s="5">
        <f>MONTH(SalesDataTable[[#This Row],[Order Date]])</f>
        <v>12</v>
      </c>
      <c r="F2554" s="6" t="str">
        <f>TEXT(SalesDataTable[[#This Row],[Order Date]],"MMM")</f>
        <v>Dec</v>
      </c>
      <c r="G2554" s="5" t="s">
        <v>20</v>
      </c>
      <c r="H2554" s="5" t="s">
        <v>56</v>
      </c>
      <c r="I2554" s="5" t="s">
        <v>48</v>
      </c>
      <c r="J2554" s="5" t="s">
        <v>23</v>
      </c>
      <c r="K2554" s="5" t="s">
        <v>43</v>
      </c>
      <c r="L2554" s="5" t="s">
        <v>44</v>
      </c>
      <c r="M2554" s="7">
        <v>1</v>
      </c>
      <c r="N2554" s="8">
        <v>333.51</v>
      </c>
      <c r="O2554" s="8">
        <f>SalesDataTable[[#This Row],[Units Sold]]*SalesDataTable[[#This Row],[Unit Price]]</f>
        <v>333.51</v>
      </c>
      <c r="P2554" s="9">
        <v>0.2</v>
      </c>
      <c r="Q2554" s="21">
        <f>SalesDataTable[[#This Row],[Units Sold]]*SalesDataTable[[#This Row],[Unit Price]]*SalesDataTable[[#This Row],[Discount %]]</f>
        <v>66.701999999999998</v>
      </c>
      <c r="R2554" s="8">
        <v>199.91</v>
      </c>
      <c r="S2554" s="8">
        <f t="shared" si="156"/>
        <v>266.80799999999999</v>
      </c>
      <c r="T2554" s="8">
        <f t="shared" si="157"/>
        <v>199.91</v>
      </c>
      <c r="U2554" s="8">
        <f t="shared" si="158"/>
        <v>66.897999999999996</v>
      </c>
      <c r="V2554" s="10">
        <f t="shared" si="159"/>
        <v>0.25073461065635211</v>
      </c>
    </row>
    <row r="2555" spans="1:22" ht="15.6" x14ac:dyDescent="0.3">
      <c r="A2555" s="3">
        <v>4366</v>
      </c>
      <c r="B2555" s="4">
        <v>46364</v>
      </c>
      <c r="C2555" s="5">
        <f>YEAR(SalesDataTable[[#This Row],[Order Date]])</f>
        <v>2026</v>
      </c>
      <c r="D2555" s="6" t="str">
        <f>"Q"&amp;ROUNDUP(MONTH(SalesDataTable[[#This Row],[Order Date]])/3,0)</f>
        <v>Q4</v>
      </c>
      <c r="E2555" s="5">
        <f>MONTH(SalesDataTable[[#This Row],[Order Date]])</f>
        <v>12</v>
      </c>
      <c r="F2555" s="6" t="str">
        <f>TEXT(SalesDataTable[[#This Row],[Order Date]],"MMM")</f>
        <v>Dec</v>
      </c>
      <c r="G2555" s="5" t="s">
        <v>26</v>
      </c>
      <c r="H2555" s="5" t="s">
        <v>63</v>
      </c>
      <c r="I2555" s="5" t="s">
        <v>39</v>
      </c>
      <c r="J2555" s="5" t="s">
        <v>33</v>
      </c>
      <c r="K2555" s="5" t="s">
        <v>29</v>
      </c>
      <c r="L2555" s="5" t="s">
        <v>57</v>
      </c>
      <c r="M2555" s="7">
        <v>1</v>
      </c>
      <c r="N2555" s="8">
        <v>151.97</v>
      </c>
      <c r="O2555" s="8">
        <f>SalesDataTable[[#This Row],[Units Sold]]*SalesDataTable[[#This Row],[Unit Price]]</f>
        <v>151.97</v>
      </c>
      <c r="P2555" s="9">
        <v>0.05</v>
      </c>
      <c r="Q2555" s="21">
        <f>SalesDataTable[[#This Row],[Units Sold]]*SalesDataTable[[#This Row],[Unit Price]]*SalesDataTable[[#This Row],[Discount %]]</f>
        <v>7.5985000000000005</v>
      </c>
      <c r="R2555" s="8">
        <v>80.239999999999995</v>
      </c>
      <c r="S2555" s="8">
        <f t="shared" si="156"/>
        <v>144.3715</v>
      </c>
      <c r="T2555" s="8">
        <f t="shared" si="157"/>
        <v>80.239999999999995</v>
      </c>
      <c r="U2555" s="8">
        <f t="shared" si="158"/>
        <v>64.131500000000003</v>
      </c>
      <c r="V2555" s="10">
        <f t="shared" si="159"/>
        <v>0.44421163456776441</v>
      </c>
    </row>
    <row r="2556" spans="1:22" ht="15.6" x14ac:dyDescent="0.3">
      <c r="A2556" s="3">
        <v>4880</v>
      </c>
      <c r="B2556" s="4">
        <v>46364</v>
      </c>
      <c r="C2556" s="5">
        <f>YEAR(SalesDataTable[[#This Row],[Order Date]])</f>
        <v>2026</v>
      </c>
      <c r="D2556" s="6" t="str">
        <f>"Q"&amp;ROUNDUP(MONTH(SalesDataTable[[#This Row],[Order Date]])/3,0)</f>
        <v>Q4</v>
      </c>
      <c r="E2556" s="5">
        <f>MONTH(SalesDataTable[[#This Row],[Order Date]])</f>
        <v>12</v>
      </c>
      <c r="F2556" s="6" t="str">
        <f>TEXT(SalesDataTable[[#This Row],[Order Date]],"MMM")</f>
        <v>Dec</v>
      </c>
      <c r="G2556" s="5" t="s">
        <v>40</v>
      </c>
      <c r="H2556" s="5" t="s">
        <v>67</v>
      </c>
      <c r="I2556" s="5" t="s">
        <v>39</v>
      </c>
      <c r="J2556" s="5" t="s">
        <v>33</v>
      </c>
      <c r="K2556" s="5" t="s">
        <v>24</v>
      </c>
      <c r="L2556" s="5" t="s">
        <v>46</v>
      </c>
      <c r="M2556" s="7">
        <v>1</v>
      </c>
      <c r="N2556" s="8">
        <v>41.07</v>
      </c>
      <c r="O2556" s="8">
        <f>SalesDataTable[[#This Row],[Units Sold]]*SalesDataTable[[#This Row],[Unit Price]]</f>
        <v>41.07</v>
      </c>
      <c r="P2556" s="9">
        <v>0</v>
      </c>
      <c r="Q2556" s="21">
        <f>SalesDataTable[[#This Row],[Units Sold]]*SalesDataTable[[#This Row],[Unit Price]]*SalesDataTable[[#This Row],[Discount %]]</f>
        <v>0</v>
      </c>
      <c r="R2556" s="8">
        <v>16.600000000000001</v>
      </c>
      <c r="S2556" s="8">
        <f t="shared" si="156"/>
        <v>41.07</v>
      </c>
      <c r="T2556" s="8">
        <f t="shared" si="157"/>
        <v>16.600000000000001</v>
      </c>
      <c r="U2556" s="8">
        <f t="shared" si="158"/>
        <v>24.47</v>
      </c>
      <c r="V2556" s="10">
        <f t="shared" si="159"/>
        <v>0.59581202824446067</v>
      </c>
    </row>
    <row r="2557" spans="1:22" ht="15.6" x14ac:dyDescent="0.3">
      <c r="A2557" s="3">
        <v>5127</v>
      </c>
      <c r="B2557" s="4">
        <v>46364</v>
      </c>
      <c r="C2557" s="5">
        <f>YEAR(SalesDataTable[[#This Row],[Order Date]])</f>
        <v>2026</v>
      </c>
      <c r="D2557" s="6" t="str">
        <f>"Q"&amp;ROUNDUP(MONTH(SalesDataTable[[#This Row],[Order Date]])/3,0)</f>
        <v>Q4</v>
      </c>
      <c r="E2557" s="5">
        <f>MONTH(SalesDataTable[[#This Row],[Order Date]])</f>
        <v>12</v>
      </c>
      <c r="F2557" s="6" t="str">
        <f>TEXT(SalesDataTable[[#This Row],[Order Date]],"MMM")</f>
        <v>Dec</v>
      </c>
      <c r="G2557" s="5" t="s">
        <v>26</v>
      </c>
      <c r="H2557" s="5" t="s">
        <v>61</v>
      </c>
      <c r="I2557" s="5" t="s">
        <v>48</v>
      </c>
      <c r="J2557" s="5" t="s">
        <v>23</v>
      </c>
      <c r="K2557" s="5" t="s">
        <v>43</v>
      </c>
      <c r="L2557" s="5" t="s">
        <v>71</v>
      </c>
      <c r="M2557" s="7">
        <v>1</v>
      </c>
      <c r="N2557" s="8">
        <v>122.65</v>
      </c>
      <c r="O2557" s="8">
        <f>SalesDataTable[[#This Row],[Units Sold]]*SalesDataTable[[#This Row],[Unit Price]]</f>
        <v>122.65</v>
      </c>
      <c r="P2557" s="9">
        <v>0</v>
      </c>
      <c r="Q2557" s="21">
        <f>SalesDataTable[[#This Row],[Units Sold]]*SalesDataTable[[#This Row],[Unit Price]]*SalesDataTable[[#This Row],[Discount %]]</f>
        <v>0</v>
      </c>
      <c r="R2557" s="8">
        <v>58.9</v>
      </c>
      <c r="S2557" s="8">
        <f t="shared" si="156"/>
        <v>122.65</v>
      </c>
      <c r="T2557" s="8">
        <f t="shared" si="157"/>
        <v>58.9</v>
      </c>
      <c r="U2557" s="8">
        <f t="shared" si="158"/>
        <v>63.750000000000007</v>
      </c>
      <c r="V2557" s="10">
        <f t="shared" si="159"/>
        <v>0.51977170811251527</v>
      </c>
    </row>
    <row r="2558" spans="1:22" ht="15.6" x14ac:dyDescent="0.3">
      <c r="A2558" s="3">
        <v>13</v>
      </c>
      <c r="B2558" s="4">
        <v>46365</v>
      </c>
      <c r="C2558" s="5">
        <f>YEAR(SalesDataTable[[#This Row],[Order Date]])</f>
        <v>2026</v>
      </c>
      <c r="D2558" s="6" t="str">
        <f>"Q"&amp;ROUNDUP(MONTH(SalesDataTable[[#This Row],[Order Date]])/3,0)</f>
        <v>Q4</v>
      </c>
      <c r="E2558" s="5">
        <f>MONTH(SalesDataTable[[#This Row],[Order Date]])</f>
        <v>12</v>
      </c>
      <c r="F2558" s="6" t="str">
        <f>TEXT(SalesDataTable[[#This Row],[Order Date]],"MMM")</f>
        <v>Dec</v>
      </c>
      <c r="G2558" s="5" t="s">
        <v>26</v>
      </c>
      <c r="H2558" s="5" t="s">
        <v>47</v>
      </c>
      <c r="I2558" s="5" t="s">
        <v>22</v>
      </c>
      <c r="J2558" s="5" t="s">
        <v>23</v>
      </c>
      <c r="K2558" s="5" t="s">
        <v>29</v>
      </c>
      <c r="L2558" s="5" t="s">
        <v>37</v>
      </c>
      <c r="M2558" s="7">
        <v>6</v>
      </c>
      <c r="N2558" s="8">
        <v>143.16</v>
      </c>
      <c r="O2558" s="8">
        <f>SalesDataTable[[#This Row],[Units Sold]]*SalesDataTable[[#This Row],[Unit Price]]</f>
        <v>858.96</v>
      </c>
      <c r="P2558" s="9">
        <v>0.15</v>
      </c>
      <c r="Q2558" s="21">
        <f>SalesDataTable[[#This Row],[Units Sold]]*SalesDataTable[[#This Row],[Unit Price]]*SalesDataTable[[#This Row],[Discount %]]</f>
        <v>128.84399999999999</v>
      </c>
      <c r="R2558" s="8">
        <v>80.349999999999994</v>
      </c>
      <c r="S2558" s="8">
        <f t="shared" si="156"/>
        <v>730.11599999999999</v>
      </c>
      <c r="T2558" s="8">
        <f t="shared" si="157"/>
        <v>482.09999999999997</v>
      </c>
      <c r="U2558" s="8">
        <f t="shared" si="158"/>
        <v>248.01600000000002</v>
      </c>
      <c r="V2558" s="10">
        <f t="shared" si="159"/>
        <v>0.33969396643820987</v>
      </c>
    </row>
    <row r="2559" spans="1:22" ht="15.6" x14ac:dyDescent="0.3">
      <c r="A2559" s="3">
        <v>102</v>
      </c>
      <c r="B2559" s="4">
        <v>46365</v>
      </c>
      <c r="C2559" s="5">
        <f>YEAR(SalesDataTable[[#This Row],[Order Date]])</f>
        <v>2026</v>
      </c>
      <c r="D2559" s="6" t="str">
        <f>"Q"&amp;ROUNDUP(MONTH(SalesDataTable[[#This Row],[Order Date]])/3,0)</f>
        <v>Q4</v>
      </c>
      <c r="E2559" s="5">
        <f>MONTH(SalesDataTable[[#This Row],[Order Date]])</f>
        <v>12</v>
      </c>
      <c r="F2559" s="6" t="str">
        <f>TEXT(SalesDataTable[[#This Row],[Order Date]],"MMM")</f>
        <v>Dec</v>
      </c>
      <c r="G2559" s="5" t="s">
        <v>31</v>
      </c>
      <c r="H2559" s="5" t="s">
        <v>45</v>
      </c>
      <c r="I2559" s="5" t="s">
        <v>39</v>
      </c>
      <c r="J2559" s="5" t="s">
        <v>33</v>
      </c>
      <c r="K2559" s="5" t="s">
        <v>29</v>
      </c>
      <c r="L2559" s="5" t="s">
        <v>37</v>
      </c>
      <c r="M2559" s="7">
        <v>3</v>
      </c>
      <c r="N2559" s="8">
        <v>142.75</v>
      </c>
      <c r="O2559" s="8">
        <f>SalesDataTable[[#This Row],[Units Sold]]*SalesDataTable[[#This Row],[Unit Price]]</f>
        <v>428.25</v>
      </c>
      <c r="P2559" s="9">
        <v>0.1</v>
      </c>
      <c r="Q2559" s="21">
        <f>SalesDataTable[[#This Row],[Units Sold]]*SalesDataTable[[#This Row],[Unit Price]]*SalesDataTable[[#This Row],[Discount %]]</f>
        <v>42.825000000000003</v>
      </c>
      <c r="R2559" s="8">
        <v>81.739999999999995</v>
      </c>
      <c r="S2559" s="8">
        <f t="shared" si="156"/>
        <v>385.42500000000001</v>
      </c>
      <c r="T2559" s="8">
        <f t="shared" si="157"/>
        <v>245.21999999999997</v>
      </c>
      <c r="U2559" s="8">
        <f t="shared" si="158"/>
        <v>140.20500000000004</v>
      </c>
      <c r="V2559" s="10">
        <f t="shared" si="159"/>
        <v>0.3637672698968672</v>
      </c>
    </row>
    <row r="2560" spans="1:22" ht="15.6" x14ac:dyDescent="0.3">
      <c r="A2560" s="3">
        <v>519</v>
      </c>
      <c r="B2560" s="4">
        <v>46365</v>
      </c>
      <c r="C2560" s="5">
        <f>YEAR(SalesDataTable[[#This Row],[Order Date]])</f>
        <v>2026</v>
      </c>
      <c r="D2560" s="6" t="str">
        <f>"Q"&amp;ROUNDUP(MONTH(SalesDataTable[[#This Row],[Order Date]])/3,0)</f>
        <v>Q4</v>
      </c>
      <c r="E2560" s="5">
        <f>MONTH(SalesDataTable[[#This Row],[Order Date]])</f>
        <v>12</v>
      </c>
      <c r="F2560" s="6" t="str">
        <f>TEXT(SalesDataTable[[#This Row],[Order Date]],"MMM")</f>
        <v>Dec</v>
      </c>
      <c r="G2560" s="5" t="s">
        <v>26</v>
      </c>
      <c r="H2560" s="5" t="s">
        <v>63</v>
      </c>
      <c r="I2560" s="5" t="s">
        <v>39</v>
      </c>
      <c r="J2560" s="5" t="s">
        <v>23</v>
      </c>
      <c r="K2560" s="5" t="s">
        <v>54</v>
      </c>
      <c r="L2560" s="5" t="s">
        <v>62</v>
      </c>
      <c r="M2560" s="7">
        <v>2</v>
      </c>
      <c r="N2560" s="8">
        <v>36.03</v>
      </c>
      <c r="O2560" s="8">
        <f>SalesDataTable[[#This Row],[Units Sold]]*SalesDataTable[[#This Row],[Unit Price]]</f>
        <v>72.06</v>
      </c>
      <c r="P2560" s="9">
        <v>0.1</v>
      </c>
      <c r="Q2560" s="21">
        <f>SalesDataTable[[#This Row],[Units Sold]]*SalesDataTable[[#This Row],[Unit Price]]*SalesDataTable[[#This Row],[Discount %]]</f>
        <v>7.2060000000000004</v>
      </c>
      <c r="R2560" s="8">
        <v>13.54</v>
      </c>
      <c r="S2560" s="8">
        <f t="shared" si="156"/>
        <v>64.853999999999999</v>
      </c>
      <c r="T2560" s="8">
        <f t="shared" si="157"/>
        <v>27.08</v>
      </c>
      <c r="U2560" s="8">
        <f t="shared" si="158"/>
        <v>37.774000000000001</v>
      </c>
      <c r="V2560" s="10">
        <f t="shared" si="159"/>
        <v>0.58244672649335427</v>
      </c>
    </row>
    <row r="2561" spans="1:22" ht="15.6" x14ac:dyDescent="0.3">
      <c r="A2561" s="3">
        <v>522</v>
      </c>
      <c r="B2561" s="4">
        <v>46365</v>
      </c>
      <c r="C2561" s="5">
        <f>YEAR(SalesDataTable[[#This Row],[Order Date]])</f>
        <v>2026</v>
      </c>
      <c r="D2561" s="6" t="str">
        <f>"Q"&amp;ROUNDUP(MONTH(SalesDataTable[[#This Row],[Order Date]])/3,0)</f>
        <v>Q4</v>
      </c>
      <c r="E2561" s="5">
        <f>MONTH(SalesDataTable[[#This Row],[Order Date]])</f>
        <v>12</v>
      </c>
      <c r="F2561" s="6" t="str">
        <f>TEXT(SalesDataTable[[#This Row],[Order Date]],"MMM")</f>
        <v>Dec</v>
      </c>
      <c r="G2561" s="5" t="s">
        <v>20</v>
      </c>
      <c r="H2561" s="5" t="s">
        <v>70</v>
      </c>
      <c r="I2561" s="5" t="s">
        <v>39</v>
      </c>
      <c r="J2561" s="5" t="s">
        <v>23</v>
      </c>
      <c r="K2561" s="5" t="s">
        <v>34</v>
      </c>
      <c r="L2561" s="5" t="s">
        <v>64</v>
      </c>
      <c r="M2561" s="7">
        <v>2</v>
      </c>
      <c r="N2561" s="8">
        <v>133.4</v>
      </c>
      <c r="O2561" s="8">
        <f>SalesDataTable[[#This Row],[Units Sold]]*SalesDataTable[[#This Row],[Unit Price]]</f>
        <v>266.8</v>
      </c>
      <c r="P2561" s="9">
        <v>0</v>
      </c>
      <c r="Q2561" s="21">
        <f>SalesDataTable[[#This Row],[Units Sold]]*SalesDataTable[[#This Row],[Unit Price]]*SalesDataTable[[#This Row],[Discount %]]</f>
        <v>0</v>
      </c>
      <c r="R2561" s="8">
        <v>67.69</v>
      </c>
      <c r="S2561" s="8">
        <f t="shared" si="156"/>
        <v>266.8</v>
      </c>
      <c r="T2561" s="8">
        <f t="shared" si="157"/>
        <v>135.38</v>
      </c>
      <c r="U2561" s="8">
        <f t="shared" si="158"/>
        <v>131.42000000000002</v>
      </c>
      <c r="V2561" s="10">
        <f t="shared" si="159"/>
        <v>0.49257871064467768</v>
      </c>
    </row>
    <row r="2562" spans="1:22" ht="15.6" x14ac:dyDescent="0.3">
      <c r="A2562" s="3">
        <v>798</v>
      </c>
      <c r="B2562" s="4">
        <v>46365</v>
      </c>
      <c r="C2562" s="5">
        <f>YEAR(SalesDataTable[[#This Row],[Order Date]])</f>
        <v>2026</v>
      </c>
      <c r="D2562" s="6" t="str">
        <f>"Q"&amp;ROUNDUP(MONTH(SalesDataTable[[#This Row],[Order Date]])/3,0)</f>
        <v>Q4</v>
      </c>
      <c r="E2562" s="5">
        <f>MONTH(SalesDataTable[[#This Row],[Order Date]])</f>
        <v>12</v>
      </c>
      <c r="F2562" s="6" t="str">
        <f>TEXT(SalesDataTable[[#This Row],[Order Date]],"MMM")</f>
        <v>Dec</v>
      </c>
      <c r="G2562" s="5" t="s">
        <v>31</v>
      </c>
      <c r="H2562" s="5" t="s">
        <v>32</v>
      </c>
      <c r="I2562" s="5" t="s">
        <v>39</v>
      </c>
      <c r="J2562" s="5" t="s">
        <v>23</v>
      </c>
      <c r="K2562" s="5" t="s">
        <v>43</v>
      </c>
      <c r="L2562" s="5" t="s">
        <v>49</v>
      </c>
      <c r="M2562" s="7">
        <v>3</v>
      </c>
      <c r="N2562" s="8">
        <v>199.31</v>
      </c>
      <c r="O2562" s="8">
        <f>SalesDataTable[[#This Row],[Units Sold]]*SalesDataTable[[#This Row],[Unit Price]]</f>
        <v>597.93000000000006</v>
      </c>
      <c r="P2562" s="9">
        <v>0.05</v>
      </c>
      <c r="Q2562" s="21">
        <f>SalesDataTable[[#This Row],[Units Sold]]*SalesDataTable[[#This Row],[Unit Price]]*SalesDataTable[[#This Row],[Discount %]]</f>
        <v>29.896500000000003</v>
      </c>
      <c r="R2562" s="8">
        <v>101.19</v>
      </c>
      <c r="S2562" s="8">
        <f t="shared" ref="S2562:S2625" si="160">M2562*N2562*(1-P2562)</f>
        <v>568.0335</v>
      </c>
      <c r="T2562" s="8">
        <f t="shared" ref="T2562:T2625" si="161">M2562*R2562</f>
        <v>303.57</v>
      </c>
      <c r="U2562" s="8">
        <f t="shared" ref="U2562:U2625" si="162">S2562-T2562</f>
        <v>264.46350000000001</v>
      </c>
      <c r="V2562" s="10">
        <f t="shared" ref="V2562:V2625" si="163">IFERROR(U2562/S2562,0)</f>
        <v>0.46557729429690325</v>
      </c>
    </row>
    <row r="2563" spans="1:22" ht="15.6" x14ac:dyDescent="0.3">
      <c r="A2563" s="3">
        <v>1746</v>
      </c>
      <c r="B2563" s="4">
        <v>46365</v>
      </c>
      <c r="C2563" s="5">
        <f>YEAR(SalesDataTable[[#This Row],[Order Date]])</f>
        <v>2026</v>
      </c>
      <c r="D2563" s="6" t="str">
        <f>"Q"&amp;ROUNDUP(MONTH(SalesDataTable[[#This Row],[Order Date]])/3,0)</f>
        <v>Q4</v>
      </c>
      <c r="E2563" s="5">
        <f>MONTH(SalesDataTable[[#This Row],[Order Date]])</f>
        <v>12</v>
      </c>
      <c r="F2563" s="6" t="str">
        <f>TEXT(SalesDataTable[[#This Row],[Order Date]],"MMM")</f>
        <v>Dec</v>
      </c>
      <c r="G2563" s="5" t="s">
        <v>26</v>
      </c>
      <c r="H2563" s="5" t="s">
        <v>61</v>
      </c>
      <c r="I2563" s="5" t="s">
        <v>22</v>
      </c>
      <c r="J2563" s="5" t="s">
        <v>36</v>
      </c>
      <c r="K2563" s="5" t="s">
        <v>34</v>
      </c>
      <c r="L2563" s="5" t="s">
        <v>52</v>
      </c>
      <c r="M2563" s="7">
        <v>1</v>
      </c>
      <c r="N2563" s="8">
        <v>47.44</v>
      </c>
      <c r="O2563" s="8">
        <f>SalesDataTable[[#This Row],[Units Sold]]*SalesDataTable[[#This Row],[Unit Price]]</f>
        <v>47.44</v>
      </c>
      <c r="P2563" s="9">
        <v>0.15</v>
      </c>
      <c r="Q2563" s="21">
        <f>SalesDataTable[[#This Row],[Units Sold]]*SalesDataTable[[#This Row],[Unit Price]]*SalesDataTable[[#This Row],[Discount %]]</f>
        <v>7.1159999999999997</v>
      </c>
      <c r="R2563" s="8">
        <v>17.899999999999999</v>
      </c>
      <c r="S2563" s="8">
        <f t="shared" si="160"/>
        <v>40.323999999999998</v>
      </c>
      <c r="T2563" s="8">
        <f t="shared" si="161"/>
        <v>17.899999999999999</v>
      </c>
      <c r="U2563" s="8">
        <f t="shared" si="162"/>
        <v>22.423999999999999</v>
      </c>
      <c r="V2563" s="10">
        <f t="shared" si="163"/>
        <v>0.55609562543398472</v>
      </c>
    </row>
    <row r="2564" spans="1:22" ht="15.6" x14ac:dyDescent="0.3">
      <c r="A2564" s="3">
        <v>3412</v>
      </c>
      <c r="B2564" s="4">
        <v>46365</v>
      </c>
      <c r="C2564" s="5">
        <f>YEAR(SalesDataTable[[#This Row],[Order Date]])</f>
        <v>2026</v>
      </c>
      <c r="D2564" s="6" t="str">
        <f>"Q"&amp;ROUNDUP(MONTH(SalesDataTable[[#This Row],[Order Date]])/3,0)</f>
        <v>Q4</v>
      </c>
      <c r="E2564" s="5">
        <f>MONTH(SalesDataTable[[#This Row],[Order Date]])</f>
        <v>12</v>
      </c>
      <c r="F2564" s="6" t="str">
        <f>TEXT(SalesDataTable[[#This Row],[Order Date]],"MMM")</f>
        <v>Dec</v>
      </c>
      <c r="G2564" s="5" t="s">
        <v>20</v>
      </c>
      <c r="H2564" s="5" t="s">
        <v>21</v>
      </c>
      <c r="I2564" s="5" t="s">
        <v>28</v>
      </c>
      <c r="J2564" s="5" t="s">
        <v>36</v>
      </c>
      <c r="K2564" s="5" t="s">
        <v>29</v>
      </c>
      <c r="L2564" s="5" t="s">
        <v>37</v>
      </c>
      <c r="M2564" s="7">
        <v>10</v>
      </c>
      <c r="N2564" s="8">
        <v>145.30000000000001</v>
      </c>
      <c r="O2564" s="8">
        <f>SalesDataTable[[#This Row],[Units Sold]]*SalesDataTable[[#This Row],[Unit Price]]</f>
        <v>1453</v>
      </c>
      <c r="P2564" s="9">
        <v>0.1</v>
      </c>
      <c r="Q2564" s="21">
        <f>SalesDataTable[[#This Row],[Units Sold]]*SalesDataTable[[#This Row],[Unit Price]]*SalesDataTable[[#This Row],[Discount %]]</f>
        <v>145.30000000000001</v>
      </c>
      <c r="R2564" s="8">
        <v>79.7</v>
      </c>
      <c r="S2564" s="8">
        <f t="shared" si="160"/>
        <v>1307.7</v>
      </c>
      <c r="T2564" s="8">
        <f t="shared" si="161"/>
        <v>797</v>
      </c>
      <c r="U2564" s="8">
        <f t="shared" si="162"/>
        <v>510.70000000000005</v>
      </c>
      <c r="V2564" s="10">
        <f t="shared" si="163"/>
        <v>0.39053299686472437</v>
      </c>
    </row>
    <row r="2565" spans="1:22" ht="15.6" x14ac:dyDescent="0.3">
      <c r="A2565" s="3">
        <v>175</v>
      </c>
      <c r="B2565" s="4">
        <v>46366</v>
      </c>
      <c r="C2565" s="5">
        <f>YEAR(SalesDataTable[[#This Row],[Order Date]])</f>
        <v>2026</v>
      </c>
      <c r="D2565" s="6" t="str">
        <f>"Q"&amp;ROUNDUP(MONTH(SalesDataTable[[#This Row],[Order Date]])/3,0)</f>
        <v>Q4</v>
      </c>
      <c r="E2565" s="5">
        <f>MONTH(SalesDataTable[[#This Row],[Order Date]])</f>
        <v>12</v>
      </c>
      <c r="F2565" s="6" t="str">
        <f>TEXT(SalesDataTable[[#This Row],[Order Date]],"MMM")</f>
        <v>Dec</v>
      </c>
      <c r="G2565" s="5" t="s">
        <v>20</v>
      </c>
      <c r="H2565" s="5" t="s">
        <v>21</v>
      </c>
      <c r="I2565" s="5" t="s">
        <v>48</v>
      </c>
      <c r="J2565" s="5" t="s">
        <v>33</v>
      </c>
      <c r="K2565" s="5" t="s">
        <v>24</v>
      </c>
      <c r="L2565" s="5" t="s">
        <v>25</v>
      </c>
      <c r="M2565" s="7">
        <v>1</v>
      </c>
      <c r="N2565" s="8">
        <v>81.010000000000005</v>
      </c>
      <c r="O2565" s="8">
        <f>SalesDataTable[[#This Row],[Units Sold]]*SalesDataTable[[#This Row],[Unit Price]]</f>
        <v>81.010000000000005</v>
      </c>
      <c r="P2565" s="9">
        <v>0.2</v>
      </c>
      <c r="Q2565" s="21">
        <f>SalesDataTable[[#This Row],[Units Sold]]*SalesDataTable[[#This Row],[Unit Price]]*SalesDataTable[[#This Row],[Discount %]]</f>
        <v>16.202000000000002</v>
      </c>
      <c r="R2565" s="8">
        <v>41.51</v>
      </c>
      <c r="S2565" s="8">
        <f t="shared" si="160"/>
        <v>64.808000000000007</v>
      </c>
      <c r="T2565" s="8">
        <f t="shared" si="161"/>
        <v>41.51</v>
      </c>
      <c r="U2565" s="8">
        <f t="shared" si="162"/>
        <v>23.298000000000009</v>
      </c>
      <c r="V2565" s="10">
        <f t="shared" si="163"/>
        <v>0.35949265522774976</v>
      </c>
    </row>
    <row r="2566" spans="1:22" ht="15.6" x14ac:dyDescent="0.3">
      <c r="A2566" s="3">
        <v>1014</v>
      </c>
      <c r="B2566" s="4">
        <v>46366</v>
      </c>
      <c r="C2566" s="5">
        <f>YEAR(SalesDataTable[[#This Row],[Order Date]])</f>
        <v>2026</v>
      </c>
      <c r="D2566" s="6" t="str">
        <f>"Q"&amp;ROUNDUP(MONTH(SalesDataTable[[#This Row],[Order Date]])/3,0)</f>
        <v>Q4</v>
      </c>
      <c r="E2566" s="5">
        <f>MONTH(SalesDataTable[[#This Row],[Order Date]])</f>
        <v>12</v>
      </c>
      <c r="F2566" s="6" t="str">
        <f>TEXT(SalesDataTable[[#This Row],[Order Date]],"MMM")</f>
        <v>Dec</v>
      </c>
      <c r="G2566" s="5" t="s">
        <v>40</v>
      </c>
      <c r="H2566" s="5" t="s">
        <v>51</v>
      </c>
      <c r="I2566" s="5" t="s">
        <v>48</v>
      </c>
      <c r="J2566" s="5" t="s">
        <v>33</v>
      </c>
      <c r="K2566" s="5" t="s">
        <v>34</v>
      </c>
      <c r="L2566" s="5" t="s">
        <v>35</v>
      </c>
      <c r="M2566" s="7">
        <v>2</v>
      </c>
      <c r="N2566" s="8">
        <v>35.619999999999997</v>
      </c>
      <c r="O2566" s="8">
        <f>SalesDataTable[[#This Row],[Units Sold]]*SalesDataTable[[#This Row],[Unit Price]]</f>
        <v>71.239999999999995</v>
      </c>
      <c r="P2566" s="9">
        <v>0</v>
      </c>
      <c r="Q2566" s="21">
        <f>SalesDataTable[[#This Row],[Units Sold]]*SalesDataTable[[#This Row],[Unit Price]]*SalesDataTable[[#This Row],[Discount %]]</f>
        <v>0</v>
      </c>
      <c r="R2566" s="8">
        <v>13.62</v>
      </c>
      <c r="S2566" s="8">
        <f t="shared" si="160"/>
        <v>71.239999999999995</v>
      </c>
      <c r="T2566" s="8">
        <f t="shared" si="161"/>
        <v>27.24</v>
      </c>
      <c r="U2566" s="8">
        <f t="shared" si="162"/>
        <v>44</v>
      </c>
      <c r="V2566" s="10">
        <f t="shared" si="163"/>
        <v>0.61763054463784395</v>
      </c>
    </row>
    <row r="2567" spans="1:22" ht="15.6" x14ac:dyDescent="0.3">
      <c r="A2567" s="3">
        <v>1763</v>
      </c>
      <c r="B2567" s="4">
        <v>46366</v>
      </c>
      <c r="C2567" s="5">
        <f>YEAR(SalesDataTable[[#This Row],[Order Date]])</f>
        <v>2026</v>
      </c>
      <c r="D2567" s="6" t="str">
        <f>"Q"&amp;ROUNDUP(MONTH(SalesDataTable[[#This Row],[Order Date]])/3,0)</f>
        <v>Q4</v>
      </c>
      <c r="E2567" s="5">
        <f>MONTH(SalesDataTable[[#This Row],[Order Date]])</f>
        <v>12</v>
      </c>
      <c r="F2567" s="6" t="str">
        <f>TEXT(SalesDataTable[[#This Row],[Order Date]],"MMM")</f>
        <v>Dec</v>
      </c>
      <c r="G2567" s="5" t="s">
        <v>20</v>
      </c>
      <c r="H2567" s="5" t="s">
        <v>21</v>
      </c>
      <c r="I2567" s="5" t="s">
        <v>22</v>
      </c>
      <c r="J2567" s="5" t="s">
        <v>33</v>
      </c>
      <c r="K2567" s="5" t="s">
        <v>24</v>
      </c>
      <c r="L2567" s="5" t="s">
        <v>42</v>
      </c>
      <c r="M2567" s="7">
        <v>2</v>
      </c>
      <c r="N2567" s="8">
        <v>49.88</v>
      </c>
      <c r="O2567" s="8">
        <f>SalesDataTable[[#This Row],[Units Sold]]*SalesDataTable[[#This Row],[Unit Price]]</f>
        <v>99.76</v>
      </c>
      <c r="P2567" s="9">
        <v>0.05</v>
      </c>
      <c r="Q2567" s="21">
        <f>SalesDataTable[[#This Row],[Units Sold]]*SalesDataTable[[#This Row],[Unit Price]]*SalesDataTable[[#This Row],[Discount %]]</f>
        <v>4.9880000000000004</v>
      </c>
      <c r="R2567" s="8">
        <v>22.31</v>
      </c>
      <c r="S2567" s="8">
        <f t="shared" si="160"/>
        <v>94.772000000000006</v>
      </c>
      <c r="T2567" s="8">
        <f t="shared" si="161"/>
        <v>44.62</v>
      </c>
      <c r="U2567" s="8">
        <f t="shared" si="162"/>
        <v>50.152000000000008</v>
      </c>
      <c r="V2567" s="10">
        <f t="shared" si="163"/>
        <v>0.52918583547883347</v>
      </c>
    </row>
    <row r="2568" spans="1:22" ht="15.6" x14ac:dyDescent="0.3">
      <c r="A2568" s="3">
        <v>1863</v>
      </c>
      <c r="B2568" s="4">
        <v>46366</v>
      </c>
      <c r="C2568" s="5">
        <f>YEAR(SalesDataTable[[#This Row],[Order Date]])</f>
        <v>2026</v>
      </c>
      <c r="D2568" s="6" t="str">
        <f>"Q"&amp;ROUNDUP(MONTH(SalesDataTable[[#This Row],[Order Date]])/3,0)</f>
        <v>Q4</v>
      </c>
      <c r="E2568" s="5">
        <f>MONTH(SalesDataTable[[#This Row],[Order Date]])</f>
        <v>12</v>
      </c>
      <c r="F2568" s="6" t="str">
        <f>TEXT(SalesDataTable[[#This Row],[Order Date]],"MMM")</f>
        <v>Dec</v>
      </c>
      <c r="G2568" s="5" t="s">
        <v>40</v>
      </c>
      <c r="H2568" s="5" t="s">
        <v>51</v>
      </c>
      <c r="I2568" s="5" t="s">
        <v>48</v>
      </c>
      <c r="J2568" s="5" t="s">
        <v>23</v>
      </c>
      <c r="K2568" s="5" t="s">
        <v>24</v>
      </c>
      <c r="L2568" s="5" t="s">
        <v>50</v>
      </c>
      <c r="M2568" s="7">
        <v>1</v>
      </c>
      <c r="N2568" s="8">
        <v>101.18</v>
      </c>
      <c r="O2568" s="8">
        <f>SalesDataTable[[#This Row],[Units Sold]]*SalesDataTable[[#This Row],[Unit Price]]</f>
        <v>101.18</v>
      </c>
      <c r="P2568" s="9">
        <v>0.05</v>
      </c>
      <c r="Q2568" s="21">
        <f>SalesDataTable[[#This Row],[Units Sold]]*SalesDataTable[[#This Row],[Unit Price]]*SalesDataTable[[#This Row],[Discount %]]</f>
        <v>5.0590000000000011</v>
      </c>
      <c r="R2568" s="8">
        <v>49.12</v>
      </c>
      <c r="S2568" s="8">
        <f t="shared" si="160"/>
        <v>96.120999999999995</v>
      </c>
      <c r="T2568" s="8">
        <f t="shared" si="161"/>
        <v>49.12</v>
      </c>
      <c r="U2568" s="8">
        <f t="shared" si="162"/>
        <v>47.000999999999998</v>
      </c>
      <c r="V2568" s="10">
        <f t="shared" si="163"/>
        <v>0.48897743469169069</v>
      </c>
    </row>
    <row r="2569" spans="1:22" ht="15.6" x14ac:dyDescent="0.3">
      <c r="A2569" s="3">
        <v>3466</v>
      </c>
      <c r="B2569" s="4">
        <v>46366</v>
      </c>
      <c r="C2569" s="5">
        <f>YEAR(SalesDataTable[[#This Row],[Order Date]])</f>
        <v>2026</v>
      </c>
      <c r="D2569" s="6" t="str">
        <f>"Q"&amp;ROUNDUP(MONTH(SalesDataTable[[#This Row],[Order Date]])/3,0)</f>
        <v>Q4</v>
      </c>
      <c r="E2569" s="5">
        <f>MONTH(SalesDataTable[[#This Row],[Order Date]])</f>
        <v>12</v>
      </c>
      <c r="F2569" s="6" t="str">
        <f>TEXT(SalesDataTable[[#This Row],[Order Date]],"MMM")</f>
        <v>Dec</v>
      </c>
      <c r="G2569" s="5" t="s">
        <v>26</v>
      </c>
      <c r="H2569" s="5" t="s">
        <v>63</v>
      </c>
      <c r="I2569" s="5" t="s">
        <v>39</v>
      </c>
      <c r="J2569" s="5" t="s">
        <v>36</v>
      </c>
      <c r="K2569" s="5" t="s">
        <v>54</v>
      </c>
      <c r="L2569" s="5" t="s">
        <v>62</v>
      </c>
      <c r="M2569" s="7">
        <v>2</v>
      </c>
      <c r="N2569" s="8">
        <v>36.64</v>
      </c>
      <c r="O2569" s="8">
        <f>SalesDataTable[[#This Row],[Units Sold]]*SalesDataTable[[#This Row],[Unit Price]]</f>
        <v>73.28</v>
      </c>
      <c r="P2569" s="9">
        <v>0</v>
      </c>
      <c r="Q2569" s="21">
        <f>SalesDataTable[[#This Row],[Units Sold]]*SalesDataTable[[#This Row],[Unit Price]]*SalesDataTable[[#This Row],[Discount %]]</f>
        <v>0</v>
      </c>
      <c r="R2569" s="8">
        <v>13.7</v>
      </c>
      <c r="S2569" s="8">
        <f t="shared" si="160"/>
        <v>73.28</v>
      </c>
      <c r="T2569" s="8">
        <f t="shared" si="161"/>
        <v>27.4</v>
      </c>
      <c r="U2569" s="8">
        <f t="shared" si="162"/>
        <v>45.88</v>
      </c>
      <c r="V2569" s="10">
        <f t="shared" si="163"/>
        <v>0.62609170305676853</v>
      </c>
    </row>
    <row r="2570" spans="1:22" ht="15.6" x14ac:dyDescent="0.3">
      <c r="A2570" s="3">
        <v>3630</v>
      </c>
      <c r="B2570" s="4">
        <v>46366</v>
      </c>
      <c r="C2570" s="5">
        <f>YEAR(SalesDataTable[[#This Row],[Order Date]])</f>
        <v>2026</v>
      </c>
      <c r="D2570" s="6" t="str">
        <f>"Q"&amp;ROUNDUP(MONTH(SalesDataTable[[#This Row],[Order Date]])/3,0)</f>
        <v>Q4</v>
      </c>
      <c r="E2570" s="5">
        <f>MONTH(SalesDataTable[[#This Row],[Order Date]])</f>
        <v>12</v>
      </c>
      <c r="F2570" s="6" t="str">
        <f>TEXT(SalesDataTable[[#This Row],[Order Date]],"MMM")</f>
        <v>Dec</v>
      </c>
      <c r="G2570" s="5" t="s">
        <v>26</v>
      </c>
      <c r="H2570" s="5" t="s">
        <v>63</v>
      </c>
      <c r="I2570" s="5" t="s">
        <v>39</v>
      </c>
      <c r="J2570" s="5" t="s">
        <v>23</v>
      </c>
      <c r="K2570" s="5" t="s">
        <v>24</v>
      </c>
      <c r="L2570" s="5" t="s">
        <v>46</v>
      </c>
      <c r="M2570" s="7">
        <v>3</v>
      </c>
      <c r="N2570" s="8">
        <v>39.979999999999997</v>
      </c>
      <c r="O2570" s="8">
        <f>SalesDataTable[[#This Row],[Units Sold]]*SalesDataTable[[#This Row],[Unit Price]]</f>
        <v>119.94</v>
      </c>
      <c r="P2570" s="9">
        <v>0.1</v>
      </c>
      <c r="Q2570" s="21">
        <f>SalesDataTable[[#This Row],[Units Sold]]*SalesDataTable[[#This Row],[Unit Price]]*SalesDataTable[[#This Row],[Discount %]]</f>
        <v>11.994</v>
      </c>
      <c r="R2570" s="8">
        <v>16.989999999999998</v>
      </c>
      <c r="S2570" s="8">
        <f t="shared" si="160"/>
        <v>107.946</v>
      </c>
      <c r="T2570" s="8">
        <f t="shared" si="161"/>
        <v>50.97</v>
      </c>
      <c r="U2570" s="8">
        <f t="shared" si="162"/>
        <v>56.975999999999999</v>
      </c>
      <c r="V2570" s="10">
        <f t="shared" si="163"/>
        <v>0.52781946528819967</v>
      </c>
    </row>
    <row r="2571" spans="1:22" ht="15.6" x14ac:dyDescent="0.3">
      <c r="A2571" s="3">
        <v>3633</v>
      </c>
      <c r="B2571" s="4">
        <v>46366</v>
      </c>
      <c r="C2571" s="5">
        <f>YEAR(SalesDataTable[[#This Row],[Order Date]])</f>
        <v>2026</v>
      </c>
      <c r="D2571" s="6" t="str">
        <f>"Q"&amp;ROUNDUP(MONTH(SalesDataTable[[#This Row],[Order Date]])/3,0)</f>
        <v>Q4</v>
      </c>
      <c r="E2571" s="5">
        <f>MONTH(SalesDataTable[[#This Row],[Order Date]])</f>
        <v>12</v>
      </c>
      <c r="F2571" s="6" t="str">
        <f>TEXT(SalesDataTable[[#This Row],[Order Date]],"MMM")</f>
        <v>Dec</v>
      </c>
      <c r="G2571" s="5" t="s">
        <v>40</v>
      </c>
      <c r="H2571" s="5" t="s">
        <v>41</v>
      </c>
      <c r="I2571" s="5" t="s">
        <v>48</v>
      </c>
      <c r="J2571" s="5" t="s">
        <v>36</v>
      </c>
      <c r="K2571" s="5" t="s">
        <v>29</v>
      </c>
      <c r="L2571" s="5" t="s">
        <v>37</v>
      </c>
      <c r="M2571" s="7">
        <v>3</v>
      </c>
      <c r="N2571" s="8">
        <v>144.16</v>
      </c>
      <c r="O2571" s="8">
        <f>SalesDataTable[[#This Row],[Units Sold]]*SalesDataTable[[#This Row],[Unit Price]]</f>
        <v>432.48</v>
      </c>
      <c r="P2571" s="9">
        <v>0</v>
      </c>
      <c r="Q2571" s="21">
        <f>SalesDataTable[[#This Row],[Units Sold]]*SalesDataTable[[#This Row],[Unit Price]]*SalesDataTable[[#This Row],[Discount %]]</f>
        <v>0</v>
      </c>
      <c r="R2571" s="8">
        <v>77.36</v>
      </c>
      <c r="S2571" s="8">
        <f t="shared" si="160"/>
        <v>432.48</v>
      </c>
      <c r="T2571" s="8">
        <f t="shared" si="161"/>
        <v>232.07999999999998</v>
      </c>
      <c r="U2571" s="8">
        <f t="shared" si="162"/>
        <v>200.40000000000003</v>
      </c>
      <c r="V2571" s="10">
        <f t="shared" si="163"/>
        <v>0.46337402885682583</v>
      </c>
    </row>
    <row r="2572" spans="1:22" ht="15.6" x14ac:dyDescent="0.3">
      <c r="A2572" s="3">
        <v>4</v>
      </c>
      <c r="B2572" s="4">
        <v>46367</v>
      </c>
      <c r="C2572" s="5">
        <f>YEAR(SalesDataTable[[#This Row],[Order Date]])</f>
        <v>2026</v>
      </c>
      <c r="D2572" s="6" t="str">
        <f>"Q"&amp;ROUNDUP(MONTH(SalesDataTable[[#This Row],[Order Date]])/3,0)</f>
        <v>Q4</v>
      </c>
      <c r="E2572" s="5">
        <f>MONTH(SalesDataTable[[#This Row],[Order Date]])</f>
        <v>12</v>
      </c>
      <c r="F2572" s="6" t="str">
        <f>TEXT(SalesDataTable[[#This Row],[Order Date]],"MMM")</f>
        <v>Dec</v>
      </c>
      <c r="G2572" s="5" t="s">
        <v>40</v>
      </c>
      <c r="H2572" s="5" t="s">
        <v>41</v>
      </c>
      <c r="I2572" s="5" t="s">
        <v>22</v>
      </c>
      <c r="J2572" s="5" t="s">
        <v>33</v>
      </c>
      <c r="K2572" s="5" t="s">
        <v>24</v>
      </c>
      <c r="L2572" s="5" t="s">
        <v>50</v>
      </c>
      <c r="M2572" s="7">
        <v>1</v>
      </c>
      <c r="N2572" s="8">
        <v>102.98</v>
      </c>
      <c r="O2572" s="8">
        <f>SalesDataTable[[#This Row],[Units Sold]]*SalesDataTable[[#This Row],[Unit Price]]</f>
        <v>102.98</v>
      </c>
      <c r="P2572" s="9">
        <v>0.1</v>
      </c>
      <c r="Q2572" s="21">
        <f>SalesDataTable[[#This Row],[Units Sold]]*SalesDataTable[[#This Row],[Unit Price]]*SalesDataTable[[#This Row],[Discount %]]</f>
        <v>10.298000000000002</v>
      </c>
      <c r="R2572" s="8">
        <v>51.45</v>
      </c>
      <c r="S2572" s="8">
        <f t="shared" si="160"/>
        <v>92.682000000000002</v>
      </c>
      <c r="T2572" s="8">
        <f t="shared" si="161"/>
        <v>51.45</v>
      </c>
      <c r="U2572" s="8">
        <f t="shared" si="162"/>
        <v>41.231999999999999</v>
      </c>
      <c r="V2572" s="10">
        <f t="shared" si="163"/>
        <v>0.4448760277076455</v>
      </c>
    </row>
    <row r="2573" spans="1:22" ht="15.6" x14ac:dyDescent="0.3">
      <c r="A2573" s="3">
        <v>70</v>
      </c>
      <c r="B2573" s="4">
        <v>46367</v>
      </c>
      <c r="C2573" s="5">
        <f>YEAR(SalesDataTable[[#This Row],[Order Date]])</f>
        <v>2026</v>
      </c>
      <c r="D2573" s="6" t="str">
        <f>"Q"&amp;ROUNDUP(MONTH(SalesDataTable[[#This Row],[Order Date]])/3,0)</f>
        <v>Q4</v>
      </c>
      <c r="E2573" s="5">
        <f>MONTH(SalesDataTable[[#This Row],[Order Date]])</f>
        <v>12</v>
      </c>
      <c r="F2573" s="6" t="str">
        <f>TEXT(SalesDataTable[[#This Row],[Order Date]],"MMM")</f>
        <v>Dec</v>
      </c>
      <c r="G2573" s="5" t="s">
        <v>40</v>
      </c>
      <c r="H2573" s="5" t="s">
        <v>67</v>
      </c>
      <c r="I2573" s="5" t="s">
        <v>22</v>
      </c>
      <c r="J2573" s="5" t="s">
        <v>33</v>
      </c>
      <c r="K2573" s="5" t="s">
        <v>54</v>
      </c>
      <c r="L2573" s="5" t="s">
        <v>58</v>
      </c>
      <c r="M2573" s="7">
        <v>2</v>
      </c>
      <c r="N2573" s="8">
        <v>122.49</v>
      </c>
      <c r="O2573" s="8">
        <f>SalesDataTable[[#This Row],[Units Sold]]*SalesDataTable[[#This Row],[Unit Price]]</f>
        <v>244.98</v>
      </c>
      <c r="P2573" s="9">
        <v>0.15</v>
      </c>
      <c r="Q2573" s="21">
        <f>SalesDataTable[[#This Row],[Units Sold]]*SalesDataTable[[#This Row],[Unit Price]]*SalesDataTable[[#This Row],[Discount %]]</f>
        <v>36.747</v>
      </c>
      <c r="R2573" s="8">
        <v>70.930000000000007</v>
      </c>
      <c r="S2573" s="8">
        <f t="shared" si="160"/>
        <v>208.23299999999998</v>
      </c>
      <c r="T2573" s="8">
        <f t="shared" si="161"/>
        <v>141.86000000000001</v>
      </c>
      <c r="U2573" s="8">
        <f t="shared" si="162"/>
        <v>66.372999999999962</v>
      </c>
      <c r="V2573" s="10">
        <f t="shared" si="163"/>
        <v>0.31874390706564265</v>
      </c>
    </row>
    <row r="2574" spans="1:22" ht="15.6" x14ac:dyDescent="0.3">
      <c r="A2574" s="3">
        <v>948</v>
      </c>
      <c r="B2574" s="4">
        <v>46367</v>
      </c>
      <c r="C2574" s="5">
        <f>YEAR(SalesDataTable[[#This Row],[Order Date]])</f>
        <v>2026</v>
      </c>
      <c r="D2574" s="6" t="str">
        <f>"Q"&amp;ROUNDUP(MONTH(SalesDataTable[[#This Row],[Order Date]])/3,0)</f>
        <v>Q4</v>
      </c>
      <c r="E2574" s="5">
        <f>MONTH(SalesDataTable[[#This Row],[Order Date]])</f>
        <v>12</v>
      </c>
      <c r="F2574" s="6" t="str">
        <f>TEXT(SalesDataTable[[#This Row],[Order Date]],"MMM")</f>
        <v>Dec</v>
      </c>
      <c r="G2574" s="5" t="s">
        <v>26</v>
      </c>
      <c r="H2574" s="5" t="s">
        <v>61</v>
      </c>
      <c r="I2574" s="5" t="s">
        <v>48</v>
      </c>
      <c r="J2574" s="5" t="s">
        <v>33</v>
      </c>
      <c r="K2574" s="5" t="s">
        <v>29</v>
      </c>
      <c r="L2574" s="5" t="s">
        <v>37</v>
      </c>
      <c r="M2574" s="7">
        <v>1</v>
      </c>
      <c r="N2574" s="8">
        <v>141.74</v>
      </c>
      <c r="O2574" s="8">
        <f>SalesDataTable[[#This Row],[Units Sold]]*SalesDataTable[[#This Row],[Unit Price]]</f>
        <v>141.74</v>
      </c>
      <c r="P2574" s="9">
        <v>0.15</v>
      </c>
      <c r="Q2574" s="21">
        <f>SalesDataTable[[#This Row],[Units Sold]]*SalesDataTable[[#This Row],[Unit Price]]*SalesDataTable[[#This Row],[Discount %]]</f>
        <v>21.260999999999999</v>
      </c>
      <c r="R2574" s="8">
        <v>78.97</v>
      </c>
      <c r="S2574" s="8">
        <f t="shared" si="160"/>
        <v>120.479</v>
      </c>
      <c r="T2574" s="8">
        <f t="shared" si="161"/>
        <v>78.97</v>
      </c>
      <c r="U2574" s="8">
        <f t="shared" si="162"/>
        <v>41.509</v>
      </c>
      <c r="V2574" s="10">
        <f t="shared" si="163"/>
        <v>0.34453307215365336</v>
      </c>
    </row>
    <row r="2575" spans="1:22" ht="15.6" x14ac:dyDescent="0.3">
      <c r="A2575" s="3">
        <v>1957</v>
      </c>
      <c r="B2575" s="4">
        <v>46367</v>
      </c>
      <c r="C2575" s="5">
        <f>YEAR(SalesDataTable[[#This Row],[Order Date]])</f>
        <v>2026</v>
      </c>
      <c r="D2575" s="6" t="str">
        <f>"Q"&amp;ROUNDUP(MONTH(SalesDataTable[[#This Row],[Order Date]])/3,0)</f>
        <v>Q4</v>
      </c>
      <c r="E2575" s="5">
        <f>MONTH(SalesDataTable[[#This Row],[Order Date]])</f>
        <v>12</v>
      </c>
      <c r="F2575" s="6" t="str">
        <f>TEXT(SalesDataTable[[#This Row],[Order Date]],"MMM")</f>
        <v>Dec</v>
      </c>
      <c r="G2575" s="5" t="s">
        <v>40</v>
      </c>
      <c r="H2575" s="5" t="s">
        <v>51</v>
      </c>
      <c r="I2575" s="5" t="s">
        <v>22</v>
      </c>
      <c r="J2575" s="5" t="s">
        <v>23</v>
      </c>
      <c r="K2575" s="5" t="s">
        <v>24</v>
      </c>
      <c r="L2575" s="5" t="s">
        <v>46</v>
      </c>
      <c r="M2575" s="7">
        <v>6</v>
      </c>
      <c r="N2575" s="8">
        <v>39.44</v>
      </c>
      <c r="O2575" s="8">
        <f>SalesDataTable[[#This Row],[Units Sold]]*SalesDataTable[[#This Row],[Unit Price]]</f>
        <v>236.64</v>
      </c>
      <c r="P2575" s="9">
        <v>0.1</v>
      </c>
      <c r="Q2575" s="21">
        <f>SalesDataTable[[#This Row],[Units Sold]]*SalesDataTable[[#This Row],[Unit Price]]*SalesDataTable[[#This Row],[Discount %]]</f>
        <v>23.664000000000001</v>
      </c>
      <c r="R2575" s="8">
        <v>16.89</v>
      </c>
      <c r="S2575" s="8">
        <f t="shared" si="160"/>
        <v>212.976</v>
      </c>
      <c r="T2575" s="8">
        <f t="shared" si="161"/>
        <v>101.34</v>
      </c>
      <c r="U2575" s="8">
        <f t="shared" si="162"/>
        <v>111.636</v>
      </c>
      <c r="V2575" s="10">
        <f t="shared" si="163"/>
        <v>0.52417173766058145</v>
      </c>
    </row>
    <row r="2576" spans="1:22" ht="15.6" x14ac:dyDescent="0.3">
      <c r="A2576" s="3">
        <v>3097</v>
      </c>
      <c r="B2576" s="4">
        <v>46367</v>
      </c>
      <c r="C2576" s="5">
        <f>YEAR(SalesDataTable[[#This Row],[Order Date]])</f>
        <v>2026</v>
      </c>
      <c r="D2576" s="6" t="str">
        <f>"Q"&amp;ROUNDUP(MONTH(SalesDataTable[[#This Row],[Order Date]])/3,0)</f>
        <v>Q4</v>
      </c>
      <c r="E2576" s="5">
        <f>MONTH(SalesDataTable[[#This Row],[Order Date]])</f>
        <v>12</v>
      </c>
      <c r="F2576" s="6" t="str">
        <f>TEXT(SalesDataTable[[#This Row],[Order Date]],"MMM")</f>
        <v>Dec</v>
      </c>
      <c r="G2576" s="5" t="s">
        <v>31</v>
      </c>
      <c r="H2576" s="5" t="s">
        <v>38</v>
      </c>
      <c r="I2576" s="5" t="s">
        <v>39</v>
      </c>
      <c r="J2576" s="5" t="s">
        <v>23</v>
      </c>
      <c r="K2576" s="5" t="s">
        <v>24</v>
      </c>
      <c r="L2576" s="5" t="s">
        <v>42</v>
      </c>
      <c r="M2576" s="7">
        <v>1</v>
      </c>
      <c r="N2576" s="8">
        <v>49.64</v>
      </c>
      <c r="O2576" s="8">
        <f>SalesDataTable[[#This Row],[Units Sold]]*SalesDataTable[[#This Row],[Unit Price]]</f>
        <v>49.64</v>
      </c>
      <c r="P2576" s="9">
        <v>0.1</v>
      </c>
      <c r="Q2576" s="21">
        <f>SalesDataTable[[#This Row],[Units Sold]]*SalesDataTable[[#This Row],[Unit Price]]*SalesDataTable[[#This Row],[Discount %]]</f>
        <v>4.9640000000000004</v>
      </c>
      <c r="R2576" s="8">
        <v>22</v>
      </c>
      <c r="S2576" s="8">
        <f t="shared" si="160"/>
        <v>44.676000000000002</v>
      </c>
      <c r="T2576" s="8">
        <f t="shared" si="161"/>
        <v>22</v>
      </c>
      <c r="U2576" s="8">
        <f t="shared" si="162"/>
        <v>22.676000000000002</v>
      </c>
      <c r="V2576" s="10">
        <f t="shared" si="163"/>
        <v>0.50756558331094992</v>
      </c>
    </row>
    <row r="2577" spans="1:22" ht="15.6" x14ac:dyDescent="0.3">
      <c r="A2577" s="3">
        <v>3649</v>
      </c>
      <c r="B2577" s="4">
        <v>46367</v>
      </c>
      <c r="C2577" s="5">
        <f>YEAR(SalesDataTable[[#This Row],[Order Date]])</f>
        <v>2026</v>
      </c>
      <c r="D2577" s="6" t="str">
        <f>"Q"&amp;ROUNDUP(MONTH(SalesDataTable[[#This Row],[Order Date]])/3,0)</f>
        <v>Q4</v>
      </c>
      <c r="E2577" s="5">
        <f>MONTH(SalesDataTable[[#This Row],[Order Date]])</f>
        <v>12</v>
      </c>
      <c r="F2577" s="6" t="str">
        <f>TEXT(SalesDataTable[[#This Row],[Order Date]],"MMM")</f>
        <v>Dec</v>
      </c>
      <c r="G2577" s="5" t="s">
        <v>31</v>
      </c>
      <c r="H2577" s="5" t="s">
        <v>32</v>
      </c>
      <c r="I2577" s="5" t="s">
        <v>22</v>
      </c>
      <c r="J2577" s="5" t="s">
        <v>33</v>
      </c>
      <c r="K2577" s="5" t="s">
        <v>34</v>
      </c>
      <c r="L2577" s="5" t="s">
        <v>68</v>
      </c>
      <c r="M2577" s="7">
        <v>1</v>
      </c>
      <c r="N2577" s="8">
        <v>164.29</v>
      </c>
      <c r="O2577" s="8">
        <f>SalesDataTable[[#This Row],[Units Sold]]*SalesDataTable[[#This Row],[Unit Price]]</f>
        <v>164.29</v>
      </c>
      <c r="P2577" s="9">
        <v>0.05</v>
      </c>
      <c r="Q2577" s="21">
        <f>SalesDataTable[[#This Row],[Units Sold]]*SalesDataTable[[#This Row],[Unit Price]]*SalesDataTable[[#This Row],[Discount %]]</f>
        <v>8.2144999999999992</v>
      </c>
      <c r="R2577" s="8">
        <v>88.66</v>
      </c>
      <c r="S2577" s="8">
        <f t="shared" si="160"/>
        <v>156.07549999999998</v>
      </c>
      <c r="T2577" s="8">
        <f t="shared" si="161"/>
        <v>88.66</v>
      </c>
      <c r="U2577" s="8">
        <f t="shared" si="162"/>
        <v>67.41549999999998</v>
      </c>
      <c r="V2577" s="10">
        <f t="shared" si="163"/>
        <v>0.43194159237035917</v>
      </c>
    </row>
    <row r="2578" spans="1:22" ht="15.6" x14ac:dyDescent="0.3">
      <c r="A2578" s="3">
        <v>3963</v>
      </c>
      <c r="B2578" s="4">
        <v>46367</v>
      </c>
      <c r="C2578" s="5">
        <f>YEAR(SalesDataTable[[#This Row],[Order Date]])</f>
        <v>2026</v>
      </c>
      <c r="D2578" s="6" t="str">
        <f>"Q"&amp;ROUNDUP(MONTH(SalesDataTable[[#This Row],[Order Date]])/3,0)</f>
        <v>Q4</v>
      </c>
      <c r="E2578" s="5">
        <f>MONTH(SalesDataTable[[#This Row],[Order Date]])</f>
        <v>12</v>
      </c>
      <c r="F2578" s="6" t="str">
        <f>TEXT(SalesDataTable[[#This Row],[Order Date]],"MMM")</f>
        <v>Dec</v>
      </c>
      <c r="G2578" s="5" t="s">
        <v>40</v>
      </c>
      <c r="H2578" s="5" t="s">
        <v>53</v>
      </c>
      <c r="I2578" s="5" t="s">
        <v>22</v>
      </c>
      <c r="J2578" s="5" t="s">
        <v>23</v>
      </c>
      <c r="K2578" s="5" t="s">
        <v>34</v>
      </c>
      <c r="L2578" s="5" t="s">
        <v>35</v>
      </c>
      <c r="M2578" s="7">
        <v>1</v>
      </c>
      <c r="N2578" s="8">
        <v>35.81</v>
      </c>
      <c r="O2578" s="8">
        <f>SalesDataTable[[#This Row],[Units Sold]]*SalesDataTable[[#This Row],[Unit Price]]</f>
        <v>35.81</v>
      </c>
      <c r="P2578" s="9">
        <v>0</v>
      </c>
      <c r="Q2578" s="21">
        <f>SalesDataTable[[#This Row],[Units Sold]]*SalesDataTable[[#This Row],[Unit Price]]*SalesDataTable[[#This Row],[Discount %]]</f>
        <v>0</v>
      </c>
      <c r="R2578" s="8">
        <v>13.28</v>
      </c>
      <c r="S2578" s="8">
        <f t="shared" si="160"/>
        <v>35.81</v>
      </c>
      <c r="T2578" s="8">
        <f t="shared" si="161"/>
        <v>13.28</v>
      </c>
      <c r="U2578" s="8">
        <f t="shared" si="162"/>
        <v>22.53</v>
      </c>
      <c r="V2578" s="10">
        <f t="shared" si="163"/>
        <v>0.62915386763473891</v>
      </c>
    </row>
    <row r="2579" spans="1:22" ht="15.6" x14ac:dyDescent="0.3">
      <c r="A2579" s="3">
        <v>4305</v>
      </c>
      <c r="B2579" s="4">
        <v>46367</v>
      </c>
      <c r="C2579" s="5">
        <f>YEAR(SalesDataTable[[#This Row],[Order Date]])</f>
        <v>2026</v>
      </c>
      <c r="D2579" s="6" t="str">
        <f>"Q"&amp;ROUNDUP(MONTH(SalesDataTable[[#This Row],[Order Date]])/3,0)</f>
        <v>Q4</v>
      </c>
      <c r="E2579" s="5">
        <f>MONTH(SalesDataTable[[#This Row],[Order Date]])</f>
        <v>12</v>
      </c>
      <c r="F2579" s="6" t="str">
        <f>TEXT(SalesDataTable[[#This Row],[Order Date]],"MMM")</f>
        <v>Dec</v>
      </c>
      <c r="G2579" s="5" t="s">
        <v>20</v>
      </c>
      <c r="H2579" s="5" t="s">
        <v>56</v>
      </c>
      <c r="I2579" s="5" t="s">
        <v>39</v>
      </c>
      <c r="J2579" s="5" t="s">
        <v>33</v>
      </c>
      <c r="K2579" s="5" t="s">
        <v>54</v>
      </c>
      <c r="L2579" s="5" t="s">
        <v>55</v>
      </c>
      <c r="M2579" s="7">
        <v>1</v>
      </c>
      <c r="N2579" s="8">
        <v>41.31</v>
      </c>
      <c r="O2579" s="8">
        <f>SalesDataTable[[#This Row],[Units Sold]]*SalesDataTable[[#This Row],[Unit Price]]</f>
        <v>41.31</v>
      </c>
      <c r="P2579" s="9">
        <v>0.05</v>
      </c>
      <c r="Q2579" s="21">
        <f>SalesDataTable[[#This Row],[Units Sold]]*SalesDataTable[[#This Row],[Unit Price]]*SalesDataTable[[#This Row],[Discount %]]</f>
        <v>2.0655000000000001</v>
      </c>
      <c r="R2579" s="8">
        <v>14.56</v>
      </c>
      <c r="S2579" s="8">
        <f t="shared" si="160"/>
        <v>39.244500000000002</v>
      </c>
      <c r="T2579" s="8">
        <f t="shared" si="161"/>
        <v>14.56</v>
      </c>
      <c r="U2579" s="8">
        <f t="shared" si="162"/>
        <v>24.6845</v>
      </c>
      <c r="V2579" s="10">
        <f t="shared" si="163"/>
        <v>0.62899259768884808</v>
      </c>
    </row>
    <row r="2580" spans="1:22" ht="15.6" x14ac:dyDescent="0.3">
      <c r="A2580" s="3">
        <v>4942</v>
      </c>
      <c r="B2580" s="4">
        <v>46367</v>
      </c>
      <c r="C2580" s="5">
        <f>YEAR(SalesDataTable[[#This Row],[Order Date]])</f>
        <v>2026</v>
      </c>
      <c r="D2580" s="6" t="str">
        <f>"Q"&amp;ROUNDUP(MONTH(SalesDataTable[[#This Row],[Order Date]])/3,0)</f>
        <v>Q4</v>
      </c>
      <c r="E2580" s="5">
        <f>MONTH(SalesDataTable[[#This Row],[Order Date]])</f>
        <v>12</v>
      </c>
      <c r="F2580" s="6" t="str">
        <f>TEXT(SalesDataTable[[#This Row],[Order Date]],"MMM")</f>
        <v>Dec</v>
      </c>
      <c r="G2580" s="5" t="s">
        <v>40</v>
      </c>
      <c r="H2580" s="5" t="s">
        <v>67</v>
      </c>
      <c r="I2580" s="5" t="s">
        <v>48</v>
      </c>
      <c r="J2580" s="5" t="s">
        <v>33</v>
      </c>
      <c r="K2580" s="5" t="s">
        <v>34</v>
      </c>
      <c r="L2580" s="5" t="s">
        <v>35</v>
      </c>
      <c r="M2580" s="7">
        <v>3</v>
      </c>
      <c r="N2580" s="8">
        <v>36.6</v>
      </c>
      <c r="O2580" s="8">
        <f>SalesDataTable[[#This Row],[Units Sold]]*SalesDataTable[[#This Row],[Unit Price]]</f>
        <v>109.80000000000001</v>
      </c>
      <c r="P2580" s="9">
        <v>0.15</v>
      </c>
      <c r="Q2580" s="21">
        <f>SalesDataTable[[#This Row],[Units Sold]]*SalesDataTable[[#This Row],[Unit Price]]*SalesDataTable[[#This Row],[Discount %]]</f>
        <v>16.470000000000002</v>
      </c>
      <c r="R2580" s="8">
        <v>13.95</v>
      </c>
      <c r="S2580" s="8">
        <f t="shared" si="160"/>
        <v>93.330000000000013</v>
      </c>
      <c r="T2580" s="8">
        <f t="shared" si="161"/>
        <v>41.849999999999994</v>
      </c>
      <c r="U2580" s="8">
        <f t="shared" si="162"/>
        <v>51.480000000000018</v>
      </c>
      <c r="V2580" s="10">
        <f t="shared" si="163"/>
        <v>0.55159112825458068</v>
      </c>
    </row>
    <row r="2581" spans="1:22" ht="15.6" x14ac:dyDescent="0.3">
      <c r="A2581" s="3">
        <v>19</v>
      </c>
      <c r="B2581" s="4">
        <v>46368</v>
      </c>
      <c r="C2581" s="5">
        <f>YEAR(SalesDataTable[[#This Row],[Order Date]])</f>
        <v>2026</v>
      </c>
      <c r="D2581" s="6" t="str">
        <f>"Q"&amp;ROUNDUP(MONTH(SalesDataTable[[#This Row],[Order Date]])/3,0)</f>
        <v>Q4</v>
      </c>
      <c r="E2581" s="5">
        <f>MONTH(SalesDataTable[[#This Row],[Order Date]])</f>
        <v>12</v>
      </c>
      <c r="F2581" s="6" t="str">
        <f>TEXT(SalesDataTable[[#This Row],[Order Date]],"MMM")</f>
        <v>Dec</v>
      </c>
      <c r="G2581" s="5" t="s">
        <v>26</v>
      </c>
      <c r="H2581" s="5" t="s">
        <v>27</v>
      </c>
      <c r="I2581" s="5" t="s">
        <v>22</v>
      </c>
      <c r="J2581" s="5" t="s">
        <v>33</v>
      </c>
      <c r="K2581" s="5" t="s">
        <v>24</v>
      </c>
      <c r="L2581" s="5" t="s">
        <v>42</v>
      </c>
      <c r="M2581" s="7">
        <v>5</v>
      </c>
      <c r="N2581" s="8">
        <v>49.59</v>
      </c>
      <c r="O2581" s="8">
        <f>SalesDataTable[[#This Row],[Units Sold]]*SalesDataTable[[#This Row],[Unit Price]]</f>
        <v>247.95000000000002</v>
      </c>
      <c r="P2581" s="9">
        <v>0</v>
      </c>
      <c r="Q2581" s="21">
        <f>SalesDataTable[[#This Row],[Units Sold]]*SalesDataTable[[#This Row],[Unit Price]]*SalesDataTable[[#This Row],[Discount %]]</f>
        <v>0</v>
      </c>
      <c r="R2581" s="8">
        <v>22.63</v>
      </c>
      <c r="S2581" s="8">
        <f t="shared" si="160"/>
        <v>247.95000000000002</v>
      </c>
      <c r="T2581" s="8">
        <f t="shared" si="161"/>
        <v>113.14999999999999</v>
      </c>
      <c r="U2581" s="8">
        <f t="shared" si="162"/>
        <v>134.80000000000001</v>
      </c>
      <c r="V2581" s="10">
        <f t="shared" si="163"/>
        <v>0.54365799556362171</v>
      </c>
    </row>
    <row r="2582" spans="1:22" ht="15.6" x14ac:dyDescent="0.3">
      <c r="A2582" s="3">
        <v>4963</v>
      </c>
      <c r="B2582" s="4">
        <v>46368</v>
      </c>
      <c r="C2582" s="5">
        <f>YEAR(SalesDataTable[[#This Row],[Order Date]])</f>
        <v>2026</v>
      </c>
      <c r="D2582" s="6" t="str">
        <f>"Q"&amp;ROUNDUP(MONTH(SalesDataTable[[#This Row],[Order Date]])/3,0)</f>
        <v>Q4</v>
      </c>
      <c r="E2582" s="5">
        <f>MONTH(SalesDataTable[[#This Row],[Order Date]])</f>
        <v>12</v>
      </c>
      <c r="F2582" s="6" t="str">
        <f>TEXT(SalesDataTable[[#This Row],[Order Date]],"MMM")</f>
        <v>Dec</v>
      </c>
      <c r="G2582" s="5" t="s">
        <v>20</v>
      </c>
      <c r="H2582" s="5" t="s">
        <v>21</v>
      </c>
      <c r="I2582" s="5" t="s">
        <v>22</v>
      </c>
      <c r="J2582" s="5" t="s">
        <v>33</v>
      </c>
      <c r="K2582" s="5" t="s">
        <v>29</v>
      </c>
      <c r="L2582" s="5" t="s">
        <v>66</v>
      </c>
      <c r="M2582" s="7">
        <v>5</v>
      </c>
      <c r="N2582" s="8">
        <v>72.3</v>
      </c>
      <c r="O2582" s="8">
        <f>SalesDataTable[[#This Row],[Units Sold]]*SalesDataTable[[#This Row],[Unit Price]]</f>
        <v>361.5</v>
      </c>
      <c r="P2582" s="9">
        <v>0.05</v>
      </c>
      <c r="Q2582" s="21">
        <f>SalesDataTable[[#This Row],[Units Sold]]*SalesDataTable[[#This Row],[Unit Price]]*SalesDataTable[[#This Row],[Discount %]]</f>
        <v>18.074999999999999</v>
      </c>
      <c r="R2582" s="8">
        <v>31.73</v>
      </c>
      <c r="S2582" s="8">
        <f t="shared" si="160"/>
        <v>343.42500000000001</v>
      </c>
      <c r="T2582" s="8">
        <f t="shared" si="161"/>
        <v>158.65</v>
      </c>
      <c r="U2582" s="8">
        <f t="shared" si="162"/>
        <v>184.77500000000001</v>
      </c>
      <c r="V2582" s="10">
        <f t="shared" si="163"/>
        <v>0.53803596127247577</v>
      </c>
    </row>
    <row r="2583" spans="1:22" ht="15.6" x14ac:dyDescent="0.3">
      <c r="A2583" s="3">
        <v>5110</v>
      </c>
      <c r="B2583" s="4">
        <v>46368</v>
      </c>
      <c r="C2583" s="5">
        <f>YEAR(SalesDataTable[[#This Row],[Order Date]])</f>
        <v>2026</v>
      </c>
      <c r="D2583" s="6" t="str">
        <f>"Q"&amp;ROUNDUP(MONTH(SalesDataTable[[#This Row],[Order Date]])/3,0)</f>
        <v>Q4</v>
      </c>
      <c r="E2583" s="5">
        <f>MONTH(SalesDataTable[[#This Row],[Order Date]])</f>
        <v>12</v>
      </c>
      <c r="F2583" s="6" t="str">
        <f>TEXT(SalesDataTable[[#This Row],[Order Date]],"MMM")</f>
        <v>Dec</v>
      </c>
      <c r="G2583" s="5" t="s">
        <v>40</v>
      </c>
      <c r="H2583" s="5" t="s">
        <v>41</v>
      </c>
      <c r="I2583" s="5" t="s">
        <v>22</v>
      </c>
      <c r="J2583" s="5" t="s">
        <v>33</v>
      </c>
      <c r="K2583" s="5" t="s">
        <v>24</v>
      </c>
      <c r="L2583" s="5" t="s">
        <v>42</v>
      </c>
      <c r="M2583" s="7">
        <v>1</v>
      </c>
      <c r="N2583" s="8">
        <v>51.57</v>
      </c>
      <c r="O2583" s="8">
        <f>SalesDataTable[[#This Row],[Units Sold]]*SalesDataTable[[#This Row],[Unit Price]]</f>
        <v>51.57</v>
      </c>
      <c r="P2583" s="9">
        <v>0.1</v>
      </c>
      <c r="Q2583" s="21">
        <f>SalesDataTable[[#This Row],[Units Sold]]*SalesDataTable[[#This Row],[Unit Price]]*SalesDataTable[[#This Row],[Discount %]]</f>
        <v>5.157</v>
      </c>
      <c r="R2583" s="8">
        <v>23.11</v>
      </c>
      <c r="S2583" s="8">
        <f t="shared" si="160"/>
        <v>46.413000000000004</v>
      </c>
      <c r="T2583" s="8">
        <f t="shared" si="161"/>
        <v>23.11</v>
      </c>
      <c r="U2583" s="8">
        <f t="shared" si="162"/>
        <v>23.303000000000004</v>
      </c>
      <c r="V2583" s="10">
        <f t="shared" si="163"/>
        <v>0.5020791588563549</v>
      </c>
    </row>
    <row r="2584" spans="1:22" ht="15.6" x14ac:dyDescent="0.3">
      <c r="A2584" s="3">
        <v>10</v>
      </c>
      <c r="B2584" s="4">
        <v>46369</v>
      </c>
      <c r="C2584" s="5">
        <f>YEAR(SalesDataTable[[#This Row],[Order Date]])</f>
        <v>2026</v>
      </c>
      <c r="D2584" s="6" t="str">
        <f>"Q"&amp;ROUNDUP(MONTH(SalesDataTable[[#This Row],[Order Date]])/3,0)</f>
        <v>Q4</v>
      </c>
      <c r="E2584" s="5">
        <f>MONTH(SalesDataTable[[#This Row],[Order Date]])</f>
        <v>12</v>
      </c>
      <c r="F2584" s="6" t="str">
        <f>TEXT(SalesDataTable[[#This Row],[Order Date]],"MMM")</f>
        <v>Dec</v>
      </c>
      <c r="G2584" s="5" t="s">
        <v>20</v>
      </c>
      <c r="H2584" s="5" t="s">
        <v>21</v>
      </c>
      <c r="I2584" s="5" t="s">
        <v>22</v>
      </c>
      <c r="J2584" s="5" t="s">
        <v>23</v>
      </c>
      <c r="K2584" s="5" t="s">
        <v>34</v>
      </c>
      <c r="L2584" s="5" t="s">
        <v>35</v>
      </c>
      <c r="M2584" s="7">
        <v>3</v>
      </c>
      <c r="N2584" s="8">
        <v>35.380000000000003</v>
      </c>
      <c r="O2584" s="8">
        <f>SalesDataTable[[#This Row],[Units Sold]]*SalesDataTable[[#This Row],[Unit Price]]</f>
        <v>106.14000000000001</v>
      </c>
      <c r="P2584" s="9">
        <v>0</v>
      </c>
      <c r="Q2584" s="21">
        <f>SalesDataTable[[#This Row],[Units Sold]]*SalesDataTable[[#This Row],[Unit Price]]*SalesDataTable[[#This Row],[Discount %]]</f>
        <v>0</v>
      </c>
      <c r="R2584" s="8">
        <v>13.51</v>
      </c>
      <c r="S2584" s="8">
        <f t="shared" si="160"/>
        <v>106.14000000000001</v>
      </c>
      <c r="T2584" s="8">
        <f t="shared" si="161"/>
        <v>40.53</v>
      </c>
      <c r="U2584" s="8">
        <f t="shared" si="162"/>
        <v>65.610000000000014</v>
      </c>
      <c r="V2584" s="10">
        <f t="shared" si="163"/>
        <v>0.61814584511023185</v>
      </c>
    </row>
    <row r="2585" spans="1:22" ht="15.6" x14ac:dyDescent="0.3">
      <c r="A2585" s="3">
        <v>216</v>
      </c>
      <c r="B2585" s="4">
        <v>46369</v>
      </c>
      <c r="C2585" s="5">
        <f>YEAR(SalesDataTable[[#This Row],[Order Date]])</f>
        <v>2026</v>
      </c>
      <c r="D2585" s="6" t="str">
        <f>"Q"&amp;ROUNDUP(MONTH(SalesDataTable[[#This Row],[Order Date]])/3,0)</f>
        <v>Q4</v>
      </c>
      <c r="E2585" s="5">
        <f>MONTH(SalesDataTable[[#This Row],[Order Date]])</f>
        <v>12</v>
      </c>
      <c r="F2585" s="6" t="str">
        <f>TEXT(SalesDataTable[[#This Row],[Order Date]],"MMM")</f>
        <v>Dec</v>
      </c>
      <c r="G2585" s="5" t="s">
        <v>31</v>
      </c>
      <c r="H2585" s="5" t="s">
        <v>32</v>
      </c>
      <c r="I2585" s="5" t="s">
        <v>22</v>
      </c>
      <c r="J2585" s="5" t="s">
        <v>36</v>
      </c>
      <c r="K2585" s="5" t="s">
        <v>24</v>
      </c>
      <c r="L2585" s="5" t="s">
        <v>25</v>
      </c>
      <c r="M2585" s="7">
        <v>1</v>
      </c>
      <c r="N2585" s="8">
        <v>83.08</v>
      </c>
      <c r="O2585" s="8">
        <f>SalesDataTable[[#This Row],[Units Sold]]*SalesDataTable[[#This Row],[Unit Price]]</f>
        <v>83.08</v>
      </c>
      <c r="P2585" s="9">
        <v>0.15</v>
      </c>
      <c r="Q2585" s="21">
        <f>SalesDataTable[[#This Row],[Units Sold]]*SalesDataTable[[#This Row],[Unit Price]]*SalesDataTable[[#This Row],[Discount %]]</f>
        <v>12.462</v>
      </c>
      <c r="R2585" s="8">
        <v>42.91</v>
      </c>
      <c r="S2585" s="8">
        <f t="shared" si="160"/>
        <v>70.617999999999995</v>
      </c>
      <c r="T2585" s="8">
        <f t="shared" si="161"/>
        <v>42.91</v>
      </c>
      <c r="U2585" s="8">
        <f t="shared" si="162"/>
        <v>27.707999999999998</v>
      </c>
      <c r="V2585" s="10">
        <f t="shared" si="163"/>
        <v>0.39236455294684075</v>
      </c>
    </row>
    <row r="2586" spans="1:22" ht="15.6" x14ac:dyDescent="0.3">
      <c r="A2586" s="3">
        <v>1937</v>
      </c>
      <c r="B2586" s="4">
        <v>46369</v>
      </c>
      <c r="C2586" s="5">
        <f>YEAR(SalesDataTable[[#This Row],[Order Date]])</f>
        <v>2026</v>
      </c>
      <c r="D2586" s="6" t="str">
        <f>"Q"&amp;ROUNDUP(MONTH(SalesDataTable[[#This Row],[Order Date]])/3,0)</f>
        <v>Q4</v>
      </c>
      <c r="E2586" s="5">
        <f>MONTH(SalesDataTable[[#This Row],[Order Date]])</f>
        <v>12</v>
      </c>
      <c r="F2586" s="6" t="str">
        <f>TEXT(SalesDataTable[[#This Row],[Order Date]],"MMM")</f>
        <v>Dec</v>
      </c>
      <c r="G2586" s="5" t="s">
        <v>26</v>
      </c>
      <c r="H2586" s="5" t="s">
        <v>63</v>
      </c>
      <c r="I2586" s="5" t="s">
        <v>28</v>
      </c>
      <c r="J2586" s="5" t="s">
        <v>36</v>
      </c>
      <c r="K2586" s="5" t="s">
        <v>43</v>
      </c>
      <c r="L2586" s="5" t="s">
        <v>71</v>
      </c>
      <c r="M2586" s="7">
        <v>3</v>
      </c>
      <c r="N2586" s="8">
        <v>120.5</v>
      </c>
      <c r="O2586" s="8">
        <f>SalesDataTable[[#This Row],[Units Sold]]*SalesDataTable[[#This Row],[Unit Price]]</f>
        <v>361.5</v>
      </c>
      <c r="P2586" s="9">
        <v>0.15</v>
      </c>
      <c r="Q2586" s="21">
        <f>SalesDataTable[[#This Row],[Units Sold]]*SalesDataTable[[#This Row],[Unit Price]]*SalesDataTable[[#This Row],[Discount %]]</f>
        <v>54.225000000000001</v>
      </c>
      <c r="R2586" s="8">
        <v>61.44</v>
      </c>
      <c r="S2586" s="8">
        <f t="shared" si="160"/>
        <v>307.27499999999998</v>
      </c>
      <c r="T2586" s="8">
        <f t="shared" si="161"/>
        <v>184.32</v>
      </c>
      <c r="U2586" s="8">
        <f t="shared" si="162"/>
        <v>122.95499999999998</v>
      </c>
      <c r="V2586" s="10">
        <f t="shared" si="163"/>
        <v>0.40014644862094212</v>
      </c>
    </row>
    <row r="2587" spans="1:22" ht="15.6" x14ac:dyDescent="0.3">
      <c r="A2587" s="3">
        <v>4720</v>
      </c>
      <c r="B2587" s="4">
        <v>46369</v>
      </c>
      <c r="C2587" s="5">
        <f>YEAR(SalesDataTable[[#This Row],[Order Date]])</f>
        <v>2026</v>
      </c>
      <c r="D2587" s="6" t="str">
        <f>"Q"&amp;ROUNDUP(MONTH(SalesDataTable[[#This Row],[Order Date]])/3,0)</f>
        <v>Q4</v>
      </c>
      <c r="E2587" s="5">
        <f>MONTH(SalesDataTable[[#This Row],[Order Date]])</f>
        <v>12</v>
      </c>
      <c r="F2587" s="6" t="str">
        <f>TEXT(SalesDataTable[[#This Row],[Order Date]],"MMM")</f>
        <v>Dec</v>
      </c>
      <c r="G2587" s="5" t="s">
        <v>20</v>
      </c>
      <c r="H2587" s="5" t="s">
        <v>21</v>
      </c>
      <c r="I2587" s="5" t="s">
        <v>22</v>
      </c>
      <c r="J2587" s="5" t="s">
        <v>33</v>
      </c>
      <c r="K2587" s="5" t="s">
        <v>29</v>
      </c>
      <c r="L2587" s="5" t="s">
        <v>66</v>
      </c>
      <c r="M2587" s="7">
        <v>3</v>
      </c>
      <c r="N2587" s="8">
        <v>73.040000000000006</v>
      </c>
      <c r="O2587" s="8">
        <f>SalesDataTable[[#This Row],[Units Sold]]*SalesDataTable[[#This Row],[Unit Price]]</f>
        <v>219.12</v>
      </c>
      <c r="P2587" s="9">
        <v>0.1</v>
      </c>
      <c r="Q2587" s="21">
        <f>SalesDataTable[[#This Row],[Units Sold]]*SalesDataTable[[#This Row],[Unit Price]]*SalesDataTable[[#This Row],[Discount %]]</f>
        <v>21.912000000000003</v>
      </c>
      <c r="R2587" s="8">
        <v>31.78</v>
      </c>
      <c r="S2587" s="8">
        <f t="shared" si="160"/>
        <v>197.208</v>
      </c>
      <c r="T2587" s="8">
        <f t="shared" si="161"/>
        <v>95.34</v>
      </c>
      <c r="U2587" s="8">
        <f t="shared" si="162"/>
        <v>101.86799999999999</v>
      </c>
      <c r="V2587" s="10">
        <f t="shared" si="163"/>
        <v>0.51655105269563095</v>
      </c>
    </row>
    <row r="2588" spans="1:22" ht="15.6" x14ac:dyDescent="0.3">
      <c r="A2588" s="3">
        <v>91</v>
      </c>
      <c r="B2588" s="4">
        <v>46370</v>
      </c>
      <c r="C2588" s="5">
        <f>YEAR(SalesDataTable[[#This Row],[Order Date]])</f>
        <v>2026</v>
      </c>
      <c r="D2588" s="6" t="str">
        <f>"Q"&amp;ROUNDUP(MONTH(SalesDataTable[[#This Row],[Order Date]])/3,0)</f>
        <v>Q4</v>
      </c>
      <c r="E2588" s="5">
        <f>MONTH(SalesDataTable[[#This Row],[Order Date]])</f>
        <v>12</v>
      </c>
      <c r="F2588" s="6" t="str">
        <f>TEXT(SalesDataTable[[#This Row],[Order Date]],"MMM")</f>
        <v>Dec</v>
      </c>
      <c r="G2588" s="5" t="s">
        <v>26</v>
      </c>
      <c r="H2588" s="5" t="s">
        <v>27</v>
      </c>
      <c r="I2588" s="5" t="s">
        <v>22</v>
      </c>
      <c r="J2588" s="5" t="s">
        <v>23</v>
      </c>
      <c r="K2588" s="5" t="s">
        <v>43</v>
      </c>
      <c r="L2588" s="5" t="s">
        <v>44</v>
      </c>
      <c r="M2588" s="7">
        <v>2</v>
      </c>
      <c r="N2588" s="8">
        <v>339.95</v>
      </c>
      <c r="O2588" s="8">
        <f>SalesDataTable[[#This Row],[Units Sold]]*SalesDataTable[[#This Row],[Unit Price]]</f>
        <v>679.9</v>
      </c>
      <c r="P2588" s="9">
        <v>0</v>
      </c>
      <c r="Q2588" s="21">
        <f>SalesDataTable[[#This Row],[Units Sold]]*SalesDataTable[[#This Row],[Unit Price]]*SalesDataTable[[#This Row],[Discount %]]</f>
        <v>0</v>
      </c>
      <c r="R2588" s="8">
        <v>195.78</v>
      </c>
      <c r="S2588" s="8">
        <f t="shared" si="160"/>
        <v>679.9</v>
      </c>
      <c r="T2588" s="8">
        <f t="shared" si="161"/>
        <v>391.56</v>
      </c>
      <c r="U2588" s="8">
        <f t="shared" si="162"/>
        <v>288.33999999999997</v>
      </c>
      <c r="V2588" s="10">
        <f t="shared" si="163"/>
        <v>0.42409177820267685</v>
      </c>
    </row>
    <row r="2589" spans="1:22" ht="15.6" x14ac:dyDescent="0.3">
      <c r="A2589" s="3">
        <v>505</v>
      </c>
      <c r="B2589" s="4">
        <v>46370</v>
      </c>
      <c r="C2589" s="5">
        <f>YEAR(SalesDataTable[[#This Row],[Order Date]])</f>
        <v>2026</v>
      </c>
      <c r="D2589" s="6" t="str">
        <f>"Q"&amp;ROUNDUP(MONTH(SalesDataTable[[#This Row],[Order Date]])/3,0)</f>
        <v>Q4</v>
      </c>
      <c r="E2589" s="5">
        <f>MONTH(SalesDataTable[[#This Row],[Order Date]])</f>
        <v>12</v>
      </c>
      <c r="F2589" s="6" t="str">
        <f>TEXT(SalesDataTable[[#This Row],[Order Date]],"MMM")</f>
        <v>Dec</v>
      </c>
      <c r="G2589" s="5" t="s">
        <v>20</v>
      </c>
      <c r="H2589" s="5" t="s">
        <v>70</v>
      </c>
      <c r="I2589" s="5" t="s">
        <v>48</v>
      </c>
      <c r="J2589" s="5" t="s">
        <v>23</v>
      </c>
      <c r="K2589" s="5" t="s">
        <v>43</v>
      </c>
      <c r="L2589" s="5" t="s">
        <v>49</v>
      </c>
      <c r="M2589" s="7">
        <v>2</v>
      </c>
      <c r="N2589" s="8">
        <v>199.43</v>
      </c>
      <c r="O2589" s="8">
        <f>SalesDataTable[[#This Row],[Units Sold]]*SalesDataTable[[#This Row],[Unit Price]]</f>
        <v>398.86</v>
      </c>
      <c r="P2589" s="9">
        <v>0.05</v>
      </c>
      <c r="Q2589" s="21">
        <f>SalesDataTable[[#This Row],[Units Sold]]*SalesDataTable[[#This Row],[Unit Price]]*SalesDataTable[[#This Row],[Discount %]]</f>
        <v>19.943000000000001</v>
      </c>
      <c r="R2589" s="8">
        <v>106.58</v>
      </c>
      <c r="S2589" s="8">
        <f t="shared" si="160"/>
        <v>378.91699999999997</v>
      </c>
      <c r="T2589" s="8">
        <f t="shared" si="161"/>
        <v>213.16</v>
      </c>
      <c r="U2589" s="8">
        <f t="shared" si="162"/>
        <v>165.75699999999998</v>
      </c>
      <c r="V2589" s="10">
        <f t="shared" si="163"/>
        <v>0.4374493622613923</v>
      </c>
    </row>
    <row r="2590" spans="1:22" ht="15.6" x14ac:dyDescent="0.3">
      <c r="A2590" s="3">
        <v>640</v>
      </c>
      <c r="B2590" s="4">
        <v>46370</v>
      </c>
      <c r="C2590" s="5">
        <f>YEAR(SalesDataTable[[#This Row],[Order Date]])</f>
        <v>2026</v>
      </c>
      <c r="D2590" s="6" t="str">
        <f>"Q"&amp;ROUNDUP(MONTH(SalesDataTable[[#This Row],[Order Date]])/3,0)</f>
        <v>Q4</v>
      </c>
      <c r="E2590" s="5">
        <f>MONTH(SalesDataTable[[#This Row],[Order Date]])</f>
        <v>12</v>
      </c>
      <c r="F2590" s="6" t="str">
        <f>TEXT(SalesDataTable[[#This Row],[Order Date]],"MMM")</f>
        <v>Dec</v>
      </c>
      <c r="G2590" s="5" t="s">
        <v>20</v>
      </c>
      <c r="H2590" s="5" t="s">
        <v>70</v>
      </c>
      <c r="I2590" s="5" t="s">
        <v>22</v>
      </c>
      <c r="J2590" s="5" t="s">
        <v>23</v>
      </c>
      <c r="K2590" s="5" t="s">
        <v>54</v>
      </c>
      <c r="L2590" s="5" t="s">
        <v>65</v>
      </c>
      <c r="M2590" s="7">
        <v>2</v>
      </c>
      <c r="N2590" s="8">
        <v>51.77</v>
      </c>
      <c r="O2590" s="8">
        <f>SalesDataTable[[#This Row],[Units Sold]]*SalesDataTable[[#This Row],[Unit Price]]</f>
        <v>103.54</v>
      </c>
      <c r="P2590" s="9">
        <v>0.05</v>
      </c>
      <c r="Q2590" s="21">
        <f>SalesDataTable[[#This Row],[Units Sold]]*SalesDataTable[[#This Row],[Unit Price]]*SalesDataTable[[#This Row],[Discount %]]</f>
        <v>5.1770000000000005</v>
      </c>
      <c r="R2590" s="8">
        <v>21.76</v>
      </c>
      <c r="S2590" s="8">
        <f t="shared" si="160"/>
        <v>98.363</v>
      </c>
      <c r="T2590" s="8">
        <f t="shared" si="161"/>
        <v>43.52</v>
      </c>
      <c r="U2590" s="8">
        <f t="shared" si="162"/>
        <v>54.842999999999996</v>
      </c>
      <c r="V2590" s="10">
        <f t="shared" si="163"/>
        <v>0.55755721155312465</v>
      </c>
    </row>
    <row r="2591" spans="1:22" ht="15.6" x14ac:dyDescent="0.3">
      <c r="A2591" s="3">
        <v>1408</v>
      </c>
      <c r="B2591" s="4">
        <v>46370</v>
      </c>
      <c r="C2591" s="5">
        <f>YEAR(SalesDataTable[[#This Row],[Order Date]])</f>
        <v>2026</v>
      </c>
      <c r="D2591" s="6" t="str">
        <f>"Q"&amp;ROUNDUP(MONTH(SalesDataTable[[#This Row],[Order Date]])/3,0)</f>
        <v>Q4</v>
      </c>
      <c r="E2591" s="5">
        <f>MONTH(SalesDataTable[[#This Row],[Order Date]])</f>
        <v>12</v>
      </c>
      <c r="F2591" s="6" t="str">
        <f>TEXT(SalesDataTable[[#This Row],[Order Date]],"MMM")</f>
        <v>Dec</v>
      </c>
      <c r="G2591" s="5" t="s">
        <v>26</v>
      </c>
      <c r="H2591" s="5" t="s">
        <v>27</v>
      </c>
      <c r="I2591" s="5" t="s">
        <v>22</v>
      </c>
      <c r="J2591" s="5" t="s">
        <v>33</v>
      </c>
      <c r="K2591" s="5" t="s">
        <v>34</v>
      </c>
      <c r="L2591" s="5" t="s">
        <v>68</v>
      </c>
      <c r="M2591" s="7">
        <v>1</v>
      </c>
      <c r="N2591" s="8">
        <v>161.53</v>
      </c>
      <c r="O2591" s="8">
        <f>SalesDataTable[[#This Row],[Units Sold]]*SalesDataTable[[#This Row],[Unit Price]]</f>
        <v>161.53</v>
      </c>
      <c r="P2591" s="9">
        <v>0</v>
      </c>
      <c r="Q2591" s="21">
        <f>SalesDataTable[[#This Row],[Units Sold]]*SalesDataTable[[#This Row],[Unit Price]]*SalesDataTable[[#This Row],[Discount %]]</f>
        <v>0</v>
      </c>
      <c r="R2591" s="8">
        <v>87.43</v>
      </c>
      <c r="S2591" s="8">
        <f t="shared" si="160"/>
        <v>161.53</v>
      </c>
      <c r="T2591" s="8">
        <f t="shared" si="161"/>
        <v>87.43</v>
      </c>
      <c r="U2591" s="8">
        <f t="shared" si="162"/>
        <v>74.099999999999994</v>
      </c>
      <c r="V2591" s="10">
        <f t="shared" si="163"/>
        <v>0.45873831486411187</v>
      </c>
    </row>
    <row r="2592" spans="1:22" ht="15.6" x14ac:dyDescent="0.3">
      <c r="A2592" s="3">
        <v>2074</v>
      </c>
      <c r="B2592" s="4">
        <v>46370</v>
      </c>
      <c r="C2592" s="5">
        <f>YEAR(SalesDataTable[[#This Row],[Order Date]])</f>
        <v>2026</v>
      </c>
      <c r="D2592" s="6" t="str">
        <f>"Q"&amp;ROUNDUP(MONTH(SalesDataTable[[#This Row],[Order Date]])/3,0)</f>
        <v>Q4</v>
      </c>
      <c r="E2592" s="5">
        <f>MONTH(SalesDataTable[[#This Row],[Order Date]])</f>
        <v>12</v>
      </c>
      <c r="F2592" s="6" t="str">
        <f>TEXT(SalesDataTable[[#This Row],[Order Date]],"MMM")</f>
        <v>Dec</v>
      </c>
      <c r="G2592" s="5" t="s">
        <v>26</v>
      </c>
      <c r="H2592" s="5" t="s">
        <v>63</v>
      </c>
      <c r="I2592" s="5" t="s">
        <v>28</v>
      </c>
      <c r="J2592" s="5" t="s">
        <v>36</v>
      </c>
      <c r="K2592" s="5" t="s">
        <v>29</v>
      </c>
      <c r="L2592" s="5" t="s">
        <v>37</v>
      </c>
      <c r="M2592" s="7">
        <v>4</v>
      </c>
      <c r="N2592" s="8">
        <v>145.85</v>
      </c>
      <c r="O2592" s="8">
        <f>SalesDataTable[[#This Row],[Units Sold]]*SalesDataTable[[#This Row],[Unit Price]]</f>
        <v>583.4</v>
      </c>
      <c r="P2592" s="9">
        <v>0.1</v>
      </c>
      <c r="Q2592" s="21">
        <f>SalesDataTable[[#This Row],[Units Sold]]*SalesDataTable[[#This Row],[Unit Price]]*SalesDataTable[[#This Row],[Discount %]]</f>
        <v>58.34</v>
      </c>
      <c r="R2592" s="8">
        <v>79.47</v>
      </c>
      <c r="S2592" s="8">
        <f t="shared" si="160"/>
        <v>525.05999999999995</v>
      </c>
      <c r="T2592" s="8">
        <f t="shared" si="161"/>
        <v>317.88</v>
      </c>
      <c r="U2592" s="8">
        <f t="shared" si="162"/>
        <v>207.17999999999995</v>
      </c>
      <c r="V2592" s="10">
        <f t="shared" si="163"/>
        <v>0.39458347617415146</v>
      </c>
    </row>
    <row r="2593" spans="1:22" ht="15.6" x14ac:dyDescent="0.3">
      <c r="A2593" s="3">
        <v>2639</v>
      </c>
      <c r="B2593" s="4">
        <v>46370</v>
      </c>
      <c r="C2593" s="5">
        <f>YEAR(SalesDataTable[[#This Row],[Order Date]])</f>
        <v>2026</v>
      </c>
      <c r="D2593" s="6" t="str">
        <f>"Q"&amp;ROUNDUP(MONTH(SalesDataTable[[#This Row],[Order Date]])/3,0)</f>
        <v>Q4</v>
      </c>
      <c r="E2593" s="5">
        <f>MONTH(SalesDataTable[[#This Row],[Order Date]])</f>
        <v>12</v>
      </c>
      <c r="F2593" s="6" t="str">
        <f>TEXT(SalesDataTable[[#This Row],[Order Date]],"MMM")</f>
        <v>Dec</v>
      </c>
      <c r="G2593" s="5" t="s">
        <v>40</v>
      </c>
      <c r="H2593" s="5" t="s">
        <v>67</v>
      </c>
      <c r="I2593" s="5" t="s">
        <v>22</v>
      </c>
      <c r="J2593" s="5" t="s">
        <v>23</v>
      </c>
      <c r="K2593" s="5" t="s">
        <v>43</v>
      </c>
      <c r="L2593" s="5" t="s">
        <v>49</v>
      </c>
      <c r="M2593" s="7">
        <v>1</v>
      </c>
      <c r="N2593" s="8">
        <v>197.18</v>
      </c>
      <c r="O2593" s="8">
        <f>SalesDataTable[[#This Row],[Units Sold]]*SalesDataTable[[#This Row],[Unit Price]]</f>
        <v>197.18</v>
      </c>
      <c r="P2593" s="9">
        <v>0</v>
      </c>
      <c r="Q2593" s="21">
        <f>SalesDataTable[[#This Row],[Units Sold]]*SalesDataTable[[#This Row],[Unit Price]]*SalesDataTable[[#This Row],[Discount %]]</f>
        <v>0</v>
      </c>
      <c r="R2593" s="8">
        <v>105.28</v>
      </c>
      <c r="S2593" s="8">
        <f t="shared" si="160"/>
        <v>197.18</v>
      </c>
      <c r="T2593" s="8">
        <f t="shared" si="161"/>
        <v>105.28</v>
      </c>
      <c r="U2593" s="8">
        <f t="shared" si="162"/>
        <v>91.9</v>
      </c>
      <c r="V2593" s="10">
        <f t="shared" si="163"/>
        <v>0.46607160969672384</v>
      </c>
    </row>
    <row r="2594" spans="1:22" ht="15.6" x14ac:dyDescent="0.3">
      <c r="A2594" s="3">
        <v>2694</v>
      </c>
      <c r="B2594" s="4">
        <v>46370</v>
      </c>
      <c r="C2594" s="5">
        <f>YEAR(SalesDataTable[[#This Row],[Order Date]])</f>
        <v>2026</v>
      </c>
      <c r="D2594" s="6" t="str">
        <f>"Q"&amp;ROUNDUP(MONTH(SalesDataTable[[#This Row],[Order Date]])/3,0)</f>
        <v>Q4</v>
      </c>
      <c r="E2594" s="5">
        <f>MONTH(SalesDataTable[[#This Row],[Order Date]])</f>
        <v>12</v>
      </c>
      <c r="F2594" s="6" t="str">
        <f>TEXT(SalesDataTable[[#This Row],[Order Date]],"MMM")</f>
        <v>Dec</v>
      </c>
      <c r="G2594" s="5" t="s">
        <v>40</v>
      </c>
      <c r="H2594" s="5" t="s">
        <v>51</v>
      </c>
      <c r="I2594" s="5" t="s">
        <v>22</v>
      </c>
      <c r="J2594" s="5" t="s">
        <v>33</v>
      </c>
      <c r="K2594" s="5" t="s">
        <v>43</v>
      </c>
      <c r="L2594" s="5" t="s">
        <v>71</v>
      </c>
      <c r="M2594" s="7">
        <v>1</v>
      </c>
      <c r="N2594" s="8">
        <v>124.9</v>
      </c>
      <c r="O2594" s="8">
        <f>SalesDataTable[[#This Row],[Units Sold]]*SalesDataTable[[#This Row],[Unit Price]]</f>
        <v>124.9</v>
      </c>
      <c r="P2594" s="9">
        <v>0</v>
      </c>
      <c r="Q2594" s="21">
        <f>SalesDataTable[[#This Row],[Units Sold]]*SalesDataTable[[#This Row],[Unit Price]]*SalesDataTable[[#This Row],[Discount %]]</f>
        <v>0</v>
      </c>
      <c r="R2594" s="8">
        <v>62.16</v>
      </c>
      <c r="S2594" s="8">
        <f t="shared" si="160"/>
        <v>124.9</v>
      </c>
      <c r="T2594" s="8">
        <f t="shared" si="161"/>
        <v>62.16</v>
      </c>
      <c r="U2594" s="8">
        <f t="shared" si="162"/>
        <v>62.740000000000009</v>
      </c>
      <c r="V2594" s="10">
        <f t="shared" si="163"/>
        <v>0.50232185748598879</v>
      </c>
    </row>
    <row r="2595" spans="1:22" ht="15.6" x14ac:dyDescent="0.3">
      <c r="A2595" s="3">
        <v>2797</v>
      </c>
      <c r="B2595" s="4">
        <v>46370</v>
      </c>
      <c r="C2595" s="5">
        <f>YEAR(SalesDataTable[[#This Row],[Order Date]])</f>
        <v>2026</v>
      </c>
      <c r="D2595" s="6" t="str">
        <f>"Q"&amp;ROUNDUP(MONTH(SalesDataTable[[#This Row],[Order Date]])/3,0)</f>
        <v>Q4</v>
      </c>
      <c r="E2595" s="5">
        <f>MONTH(SalesDataTable[[#This Row],[Order Date]])</f>
        <v>12</v>
      </c>
      <c r="F2595" s="6" t="str">
        <f>TEXT(SalesDataTable[[#This Row],[Order Date]],"MMM")</f>
        <v>Dec</v>
      </c>
      <c r="G2595" s="5" t="s">
        <v>31</v>
      </c>
      <c r="H2595" s="5" t="s">
        <v>72</v>
      </c>
      <c r="I2595" s="5" t="s">
        <v>39</v>
      </c>
      <c r="J2595" s="5" t="s">
        <v>33</v>
      </c>
      <c r="K2595" s="5" t="s">
        <v>29</v>
      </c>
      <c r="L2595" s="5" t="s">
        <v>66</v>
      </c>
      <c r="M2595" s="7">
        <v>2</v>
      </c>
      <c r="N2595" s="8">
        <v>70.239999999999995</v>
      </c>
      <c r="O2595" s="8">
        <f>SalesDataTable[[#This Row],[Units Sold]]*SalesDataTable[[#This Row],[Unit Price]]</f>
        <v>140.47999999999999</v>
      </c>
      <c r="P2595" s="9">
        <v>0.1</v>
      </c>
      <c r="Q2595" s="21">
        <f>SalesDataTable[[#This Row],[Units Sold]]*SalesDataTable[[#This Row],[Unit Price]]*SalesDataTable[[#This Row],[Discount %]]</f>
        <v>14.048</v>
      </c>
      <c r="R2595" s="8">
        <v>32.130000000000003</v>
      </c>
      <c r="S2595" s="8">
        <f t="shared" si="160"/>
        <v>126.43199999999999</v>
      </c>
      <c r="T2595" s="8">
        <f t="shared" si="161"/>
        <v>64.260000000000005</v>
      </c>
      <c r="U2595" s="8">
        <f t="shared" si="162"/>
        <v>62.171999999999983</v>
      </c>
      <c r="V2595" s="10">
        <f t="shared" si="163"/>
        <v>0.49174259681093385</v>
      </c>
    </row>
    <row r="2596" spans="1:22" ht="15.6" x14ac:dyDescent="0.3">
      <c r="A2596" s="3">
        <v>2811</v>
      </c>
      <c r="B2596" s="4">
        <v>46370</v>
      </c>
      <c r="C2596" s="5">
        <f>YEAR(SalesDataTable[[#This Row],[Order Date]])</f>
        <v>2026</v>
      </c>
      <c r="D2596" s="6" t="str">
        <f>"Q"&amp;ROUNDUP(MONTH(SalesDataTable[[#This Row],[Order Date]])/3,0)</f>
        <v>Q4</v>
      </c>
      <c r="E2596" s="5">
        <f>MONTH(SalesDataTable[[#This Row],[Order Date]])</f>
        <v>12</v>
      </c>
      <c r="F2596" s="6" t="str">
        <f>TEXT(SalesDataTable[[#This Row],[Order Date]],"MMM")</f>
        <v>Dec</v>
      </c>
      <c r="G2596" s="5" t="s">
        <v>26</v>
      </c>
      <c r="H2596" s="5" t="s">
        <v>61</v>
      </c>
      <c r="I2596" s="5" t="s">
        <v>39</v>
      </c>
      <c r="J2596" s="5" t="s">
        <v>36</v>
      </c>
      <c r="K2596" s="5" t="s">
        <v>29</v>
      </c>
      <c r="L2596" s="5" t="s">
        <v>37</v>
      </c>
      <c r="M2596" s="7">
        <v>5</v>
      </c>
      <c r="N2596" s="8">
        <v>145.6</v>
      </c>
      <c r="O2596" s="8">
        <f>SalesDataTable[[#This Row],[Units Sold]]*SalesDataTable[[#This Row],[Unit Price]]</f>
        <v>728</v>
      </c>
      <c r="P2596" s="9">
        <v>0.15</v>
      </c>
      <c r="Q2596" s="21">
        <f>SalesDataTable[[#This Row],[Units Sold]]*SalesDataTable[[#This Row],[Unit Price]]*SalesDataTable[[#This Row],[Discount %]]</f>
        <v>109.2</v>
      </c>
      <c r="R2596" s="8">
        <v>81.180000000000007</v>
      </c>
      <c r="S2596" s="8">
        <f t="shared" si="160"/>
        <v>618.79999999999995</v>
      </c>
      <c r="T2596" s="8">
        <f t="shared" si="161"/>
        <v>405.90000000000003</v>
      </c>
      <c r="U2596" s="8">
        <f t="shared" si="162"/>
        <v>212.89999999999992</v>
      </c>
      <c r="V2596" s="10">
        <f t="shared" si="163"/>
        <v>0.34405300581771159</v>
      </c>
    </row>
    <row r="2597" spans="1:22" ht="15.6" x14ac:dyDescent="0.3">
      <c r="A2597" s="3">
        <v>4037</v>
      </c>
      <c r="B2597" s="4">
        <v>46370</v>
      </c>
      <c r="C2597" s="5">
        <f>YEAR(SalesDataTable[[#This Row],[Order Date]])</f>
        <v>2026</v>
      </c>
      <c r="D2597" s="6" t="str">
        <f>"Q"&amp;ROUNDUP(MONTH(SalesDataTable[[#This Row],[Order Date]])/3,0)</f>
        <v>Q4</v>
      </c>
      <c r="E2597" s="5">
        <f>MONTH(SalesDataTable[[#This Row],[Order Date]])</f>
        <v>12</v>
      </c>
      <c r="F2597" s="6" t="str">
        <f>TEXT(SalesDataTable[[#This Row],[Order Date]],"MMM")</f>
        <v>Dec</v>
      </c>
      <c r="G2597" s="5" t="s">
        <v>40</v>
      </c>
      <c r="H2597" s="5" t="s">
        <v>53</v>
      </c>
      <c r="I2597" s="5" t="s">
        <v>39</v>
      </c>
      <c r="J2597" s="5" t="s">
        <v>23</v>
      </c>
      <c r="K2597" s="5" t="s">
        <v>29</v>
      </c>
      <c r="L2597" s="5" t="s">
        <v>57</v>
      </c>
      <c r="M2597" s="7">
        <v>1</v>
      </c>
      <c r="N2597" s="8">
        <v>152.4</v>
      </c>
      <c r="O2597" s="8">
        <f>SalesDataTable[[#This Row],[Units Sold]]*SalesDataTable[[#This Row],[Unit Price]]</f>
        <v>152.4</v>
      </c>
      <c r="P2597" s="9">
        <v>0.05</v>
      </c>
      <c r="Q2597" s="21">
        <f>SalesDataTable[[#This Row],[Units Sold]]*SalesDataTable[[#This Row],[Unit Price]]*SalesDataTable[[#This Row],[Discount %]]</f>
        <v>7.620000000000001</v>
      </c>
      <c r="R2597" s="8">
        <v>77.98</v>
      </c>
      <c r="S2597" s="8">
        <f t="shared" si="160"/>
        <v>144.78</v>
      </c>
      <c r="T2597" s="8">
        <f t="shared" si="161"/>
        <v>77.98</v>
      </c>
      <c r="U2597" s="8">
        <f t="shared" si="162"/>
        <v>66.8</v>
      </c>
      <c r="V2597" s="10">
        <f t="shared" si="163"/>
        <v>0.46138969470921398</v>
      </c>
    </row>
    <row r="2598" spans="1:22" ht="15.6" x14ac:dyDescent="0.3">
      <c r="A2598" s="3">
        <v>4629</v>
      </c>
      <c r="B2598" s="4">
        <v>46370</v>
      </c>
      <c r="C2598" s="5">
        <f>YEAR(SalesDataTable[[#This Row],[Order Date]])</f>
        <v>2026</v>
      </c>
      <c r="D2598" s="6" t="str">
        <f>"Q"&amp;ROUNDUP(MONTH(SalesDataTable[[#This Row],[Order Date]])/3,0)</f>
        <v>Q4</v>
      </c>
      <c r="E2598" s="5">
        <f>MONTH(SalesDataTable[[#This Row],[Order Date]])</f>
        <v>12</v>
      </c>
      <c r="F2598" s="6" t="str">
        <f>TEXT(SalesDataTable[[#This Row],[Order Date]],"MMM")</f>
        <v>Dec</v>
      </c>
      <c r="G2598" s="5" t="s">
        <v>31</v>
      </c>
      <c r="H2598" s="5" t="s">
        <v>32</v>
      </c>
      <c r="I2598" s="5" t="s">
        <v>22</v>
      </c>
      <c r="J2598" s="5" t="s">
        <v>33</v>
      </c>
      <c r="K2598" s="5" t="s">
        <v>34</v>
      </c>
      <c r="L2598" s="5" t="s">
        <v>35</v>
      </c>
      <c r="M2598" s="7">
        <v>1</v>
      </c>
      <c r="N2598" s="8">
        <v>36.17</v>
      </c>
      <c r="O2598" s="8">
        <f>SalesDataTable[[#This Row],[Units Sold]]*SalesDataTable[[#This Row],[Unit Price]]</f>
        <v>36.17</v>
      </c>
      <c r="P2598" s="9">
        <v>0.05</v>
      </c>
      <c r="Q2598" s="21">
        <f>SalesDataTable[[#This Row],[Units Sold]]*SalesDataTable[[#This Row],[Unit Price]]*SalesDataTable[[#This Row],[Discount %]]</f>
        <v>1.8085000000000002</v>
      </c>
      <c r="R2598" s="8">
        <v>13.87</v>
      </c>
      <c r="S2598" s="8">
        <f t="shared" si="160"/>
        <v>34.361499999999999</v>
      </c>
      <c r="T2598" s="8">
        <f t="shared" si="161"/>
        <v>13.87</v>
      </c>
      <c r="U2598" s="8">
        <f t="shared" si="162"/>
        <v>20.491500000000002</v>
      </c>
      <c r="V2598" s="10">
        <f t="shared" si="163"/>
        <v>0.59635056676803988</v>
      </c>
    </row>
    <row r="2599" spans="1:22" ht="15.6" x14ac:dyDescent="0.3">
      <c r="A2599" s="3">
        <v>2455</v>
      </c>
      <c r="B2599" s="4">
        <v>46371</v>
      </c>
      <c r="C2599" s="5">
        <f>YEAR(SalesDataTable[[#This Row],[Order Date]])</f>
        <v>2026</v>
      </c>
      <c r="D2599" s="6" t="str">
        <f>"Q"&amp;ROUNDUP(MONTH(SalesDataTable[[#This Row],[Order Date]])/3,0)</f>
        <v>Q4</v>
      </c>
      <c r="E2599" s="5">
        <f>MONTH(SalesDataTable[[#This Row],[Order Date]])</f>
        <v>12</v>
      </c>
      <c r="F2599" s="6" t="str">
        <f>TEXT(SalesDataTable[[#This Row],[Order Date]],"MMM")</f>
        <v>Dec</v>
      </c>
      <c r="G2599" s="5" t="s">
        <v>26</v>
      </c>
      <c r="H2599" s="5" t="s">
        <v>63</v>
      </c>
      <c r="I2599" s="5" t="s">
        <v>22</v>
      </c>
      <c r="J2599" s="5" t="s">
        <v>23</v>
      </c>
      <c r="K2599" s="5" t="s">
        <v>43</v>
      </c>
      <c r="L2599" s="5" t="s">
        <v>71</v>
      </c>
      <c r="M2599" s="7">
        <v>3</v>
      </c>
      <c r="N2599" s="8">
        <v>126.21</v>
      </c>
      <c r="O2599" s="8">
        <f>SalesDataTable[[#This Row],[Units Sold]]*SalesDataTable[[#This Row],[Unit Price]]</f>
        <v>378.63</v>
      </c>
      <c r="P2599" s="9">
        <v>0.1</v>
      </c>
      <c r="Q2599" s="21">
        <f>SalesDataTable[[#This Row],[Units Sold]]*SalesDataTable[[#This Row],[Unit Price]]*SalesDataTable[[#This Row],[Discount %]]</f>
        <v>37.863</v>
      </c>
      <c r="R2599" s="8">
        <v>60.65</v>
      </c>
      <c r="S2599" s="8">
        <f t="shared" si="160"/>
        <v>340.767</v>
      </c>
      <c r="T2599" s="8">
        <f t="shared" si="161"/>
        <v>181.95</v>
      </c>
      <c r="U2599" s="8">
        <f t="shared" si="162"/>
        <v>158.81700000000001</v>
      </c>
      <c r="V2599" s="10">
        <f t="shared" si="163"/>
        <v>0.46605745274630467</v>
      </c>
    </row>
    <row r="2600" spans="1:22" ht="15.6" x14ac:dyDescent="0.3">
      <c r="A2600" s="3">
        <v>3184</v>
      </c>
      <c r="B2600" s="4">
        <v>46371</v>
      </c>
      <c r="C2600" s="5">
        <f>YEAR(SalesDataTable[[#This Row],[Order Date]])</f>
        <v>2026</v>
      </c>
      <c r="D2600" s="6" t="str">
        <f>"Q"&amp;ROUNDUP(MONTH(SalesDataTable[[#This Row],[Order Date]])/3,0)</f>
        <v>Q4</v>
      </c>
      <c r="E2600" s="5">
        <f>MONTH(SalesDataTable[[#This Row],[Order Date]])</f>
        <v>12</v>
      </c>
      <c r="F2600" s="6" t="str">
        <f>TEXT(SalesDataTable[[#This Row],[Order Date]],"MMM")</f>
        <v>Dec</v>
      </c>
      <c r="G2600" s="5" t="s">
        <v>40</v>
      </c>
      <c r="H2600" s="5" t="s">
        <v>67</v>
      </c>
      <c r="I2600" s="5" t="s">
        <v>28</v>
      </c>
      <c r="J2600" s="5" t="s">
        <v>23</v>
      </c>
      <c r="K2600" s="5" t="s">
        <v>29</v>
      </c>
      <c r="L2600" s="5" t="s">
        <v>37</v>
      </c>
      <c r="M2600" s="7">
        <v>6</v>
      </c>
      <c r="N2600" s="8">
        <v>143.72999999999999</v>
      </c>
      <c r="O2600" s="8">
        <f>SalesDataTable[[#This Row],[Units Sold]]*SalesDataTable[[#This Row],[Unit Price]]</f>
        <v>862.37999999999988</v>
      </c>
      <c r="P2600" s="9">
        <v>0.15</v>
      </c>
      <c r="Q2600" s="21">
        <f>SalesDataTable[[#This Row],[Units Sold]]*SalesDataTable[[#This Row],[Unit Price]]*SalesDataTable[[#This Row],[Discount %]]</f>
        <v>129.35699999999997</v>
      </c>
      <c r="R2600" s="8">
        <v>77.27</v>
      </c>
      <c r="S2600" s="8">
        <f t="shared" si="160"/>
        <v>733.02299999999991</v>
      </c>
      <c r="T2600" s="8">
        <f t="shared" si="161"/>
        <v>463.62</v>
      </c>
      <c r="U2600" s="8">
        <f t="shared" si="162"/>
        <v>269.40299999999991</v>
      </c>
      <c r="V2600" s="10">
        <f t="shared" si="163"/>
        <v>0.36752325643260847</v>
      </c>
    </row>
    <row r="2601" spans="1:22" ht="15.6" x14ac:dyDescent="0.3">
      <c r="A2601" s="3">
        <v>3363</v>
      </c>
      <c r="B2601" s="4">
        <v>46371</v>
      </c>
      <c r="C2601" s="5">
        <f>YEAR(SalesDataTable[[#This Row],[Order Date]])</f>
        <v>2026</v>
      </c>
      <c r="D2601" s="6" t="str">
        <f>"Q"&amp;ROUNDUP(MONTH(SalesDataTable[[#This Row],[Order Date]])/3,0)</f>
        <v>Q4</v>
      </c>
      <c r="E2601" s="5">
        <f>MONTH(SalesDataTable[[#This Row],[Order Date]])</f>
        <v>12</v>
      </c>
      <c r="F2601" s="6" t="str">
        <f>TEXT(SalesDataTable[[#This Row],[Order Date]],"MMM")</f>
        <v>Dec</v>
      </c>
      <c r="G2601" s="5" t="s">
        <v>26</v>
      </c>
      <c r="H2601" s="5" t="s">
        <v>63</v>
      </c>
      <c r="I2601" s="5" t="s">
        <v>48</v>
      </c>
      <c r="J2601" s="5" t="s">
        <v>33</v>
      </c>
      <c r="K2601" s="5" t="s">
        <v>29</v>
      </c>
      <c r="L2601" s="5" t="s">
        <v>37</v>
      </c>
      <c r="M2601" s="7">
        <v>4</v>
      </c>
      <c r="N2601" s="8">
        <v>146.38999999999999</v>
      </c>
      <c r="O2601" s="8">
        <f>SalesDataTable[[#This Row],[Units Sold]]*SalesDataTable[[#This Row],[Unit Price]]</f>
        <v>585.55999999999995</v>
      </c>
      <c r="P2601" s="9">
        <v>0</v>
      </c>
      <c r="Q2601" s="21">
        <f>SalesDataTable[[#This Row],[Units Sold]]*SalesDataTable[[#This Row],[Unit Price]]*SalesDataTable[[#This Row],[Discount %]]</f>
        <v>0</v>
      </c>
      <c r="R2601" s="8">
        <v>78.95</v>
      </c>
      <c r="S2601" s="8">
        <f t="shared" si="160"/>
        <v>585.55999999999995</v>
      </c>
      <c r="T2601" s="8">
        <f t="shared" si="161"/>
        <v>315.8</v>
      </c>
      <c r="U2601" s="8">
        <f t="shared" si="162"/>
        <v>269.75999999999993</v>
      </c>
      <c r="V2601" s="10">
        <f t="shared" si="163"/>
        <v>0.46068720541020552</v>
      </c>
    </row>
    <row r="2602" spans="1:22" ht="15.6" x14ac:dyDescent="0.3">
      <c r="A2602" s="3">
        <v>3373</v>
      </c>
      <c r="B2602" s="4">
        <v>46371</v>
      </c>
      <c r="C2602" s="5">
        <f>YEAR(SalesDataTable[[#This Row],[Order Date]])</f>
        <v>2026</v>
      </c>
      <c r="D2602" s="6" t="str">
        <f>"Q"&amp;ROUNDUP(MONTH(SalesDataTable[[#This Row],[Order Date]])/3,0)</f>
        <v>Q4</v>
      </c>
      <c r="E2602" s="5">
        <f>MONTH(SalesDataTable[[#This Row],[Order Date]])</f>
        <v>12</v>
      </c>
      <c r="F2602" s="6" t="str">
        <f>TEXT(SalesDataTable[[#This Row],[Order Date]],"MMM")</f>
        <v>Dec</v>
      </c>
      <c r="G2602" s="5" t="s">
        <v>26</v>
      </c>
      <c r="H2602" s="5" t="s">
        <v>63</v>
      </c>
      <c r="I2602" s="5" t="s">
        <v>48</v>
      </c>
      <c r="J2602" s="5" t="s">
        <v>23</v>
      </c>
      <c r="K2602" s="5" t="s">
        <v>29</v>
      </c>
      <c r="L2602" s="5" t="s">
        <v>30</v>
      </c>
      <c r="M2602" s="7">
        <v>2</v>
      </c>
      <c r="N2602" s="8">
        <v>89.84</v>
      </c>
      <c r="O2602" s="8">
        <f>SalesDataTable[[#This Row],[Units Sold]]*SalesDataTable[[#This Row],[Unit Price]]</f>
        <v>179.68</v>
      </c>
      <c r="P2602" s="9">
        <v>0.05</v>
      </c>
      <c r="Q2602" s="21">
        <f>SalesDataTable[[#This Row],[Units Sold]]*SalesDataTable[[#This Row],[Unit Price]]*SalesDataTable[[#This Row],[Discount %]]</f>
        <v>8.984</v>
      </c>
      <c r="R2602" s="8">
        <v>45.17</v>
      </c>
      <c r="S2602" s="8">
        <f t="shared" si="160"/>
        <v>170.696</v>
      </c>
      <c r="T2602" s="8">
        <f t="shared" si="161"/>
        <v>90.34</v>
      </c>
      <c r="U2602" s="8">
        <f t="shared" si="162"/>
        <v>80.355999999999995</v>
      </c>
      <c r="V2602" s="10">
        <f t="shared" si="163"/>
        <v>0.47075502647982376</v>
      </c>
    </row>
    <row r="2603" spans="1:22" ht="15.6" x14ac:dyDescent="0.3">
      <c r="A2603" s="3">
        <v>3799</v>
      </c>
      <c r="B2603" s="4">
        <v>46371</v>
      </c>
      <c r="C2603" s="5">
        <f>YEAR(SalesDataTable[[#This Row],[Order Date]])</f>
        <v>2026</v>
      </c>
      <c r="D2603" s="6" t="str">
        <f>"Q"&amp;ROUNDUP(MONTH(SalesDataTable[[#This Row],[Order Date]])/3,0)</f>
        <v>Q4</v>
      </c>
      <c r="E2603" s="5">
        <f>MONTH(SalesDataTable[[#This Row],[Order Date]])</f>
        <v>12</v>
      </c>
      <c r="F2603" s="6" t="str">
        <f>TEXT(SalesDataTable[[#This Row],[Order Date]],"MMM")</f>
        <v>Dec</v>
      </c>
      <c r="G2603" s="5" t="s">
        <v>31</v>
      </c>
      <c r="H2603" s="5" t="s">
        <v>59</v>
      </c>
      <c r="I2603" s="5" t="s">
        <v>39</v>
      </c>
      <c r="J2603" s="5" t="s">
        <v>33</v>
      </c>
      <c r="K2603" s="5" t="s">
        <v>54</v>
      </c>
      <c r="L2603" s="5" t="s">
        <v>65</v>
      </c>
      <c r="M2603" s="7">
        <v>3</v>
      </c>
      <c r="N2603" s="8">
        <v>49.67</v>
      </c>
      <c r="O2603" s="8">
        <f>SalesDataTable[[#This Row],[Units Sold]]*SalesDataTable[[#This Row],[Unit Price]]</f>
        <v>149.01</v>
      </c>
      <c r="P2603" s="9">
        <v>0.05</v>
      </c>
      <c r="Q2603" s="21">
        <f>SalesDataTable[[#This Row],[Units Sold]]*SalesDataTable[[#This Row],[Unit Price]]*SalesDataTable[[#This Row],[Discount %]]</f>
        <v>7.4504999999999999</v>
      </c>
      <c r="R2603" s="8">
        <v>21.5</v>
      </c>
      <c r="S2603" s="8">
        <f t="shared" si="160"/>
        <v>141.55949999999999</v>
      </c>
      <c r="T2603" s="8">
        <f t="shared" si="161"/>
        <v>64.5</v>
      </c>
      <c r="U2603" s="8">
        <f t="shared" si="162"/>
        <v>77.059499999999986</v>
      </c>
      <c r="V2603" s="10">
        <f t="shared" si="163"/>
        <v>0.54436120500566898</v>
      </c>
    </row>
    <row r="2604" spans="1:22" ht="15.6" x14ac:dyDescent="0.3">
      <c r="A2604" s="3">
        <v>5002</v>
      </c>
      <c r="B2604" s="4">
        <v>46371</v>
      </c>
      <c r="C2604" s="5">
        <f>YEAR(SalesDataTable[[#This Row],[Order Date]])</f>
        <v>2026</v>
      </c>
      <c r="D2604" s="6" t="str">
        <f>"Q"&amp;ROUNDUP(MONTH(SalesDataTable[[#This Row],[Order Date]])/3,0)</f>
        <v>Q4</v>
      </c>
      <c r="E2604" s="5">
        <f>MONTH(SalesDataTable[[#This Row],[Order Date]])</f>
        <v>12</v>
      </c>
      <c r="F2604" s="6" t="str">
        <f>TEXT(SalesDataTable[[#This Row],[Order Date]],"MMM")</f>
        <v>Dec</v>
      </c>
      <c r="G2604" s="5" t="s">
        <v>26</v>
      </c>
      <c r="H2604" s="5" t="s">
        <v>69</v>
      </c>
      <c r="I2604" s="5" t="s">
        <v>28</v>
      </c>
      <c r="J2604" s="5" t="s">
        <v>36</v>
      </c>
      <c r="K2604" s="5" t="s">
        <v>29</v>
      </c>
      <c r="L2604" s="5" t="s">
        <v>30</v>
      </c>
      <c r="M2604" s="7">
        <v>4</v>
      </c>
      <c r="N2604" s="8">
        <v>94.3</v>
      </c>
      <c r="O2604" s="8">
        <f>SalesDataTable[[#This Row],[Units Sold]]*SalesDataTable[[#This Row],[Unit Price]]</f>
        <v>377.2</v>
      </c>
      <c r="P2604" s="9">
        <v>0.1</v>
      </c>
      <c r="Q2604" s="21">
        <f>SalesDataTable[[#This Row],[Units Sold]]*SalesDataTable[[#This Row],[Unit Price]]*SalesDataTable[[#This Row],[Discount %]]</f>
        <v>37.72</v>
      </c>
      <c r="R2604" s="8">
        <v>44.36</v>
      </c>
      <c r="S2604" s="8">
        <f t="shared" si="160"/>
        <v>339.48</v>
      </c>
      <c r="T2604" s="8">
        <f t="shared" si="161"/>
        <v>177.44</v>
      </c>
      <c r="U2604" s="8">
        <f t="shared" si="162"/>
        <v>162.04000000000002</v>
      </c>
      <c r="V2604" s="10">
        <f t="shared" si="163"/>
        <v>0.47731825144338402</v>
      </c>
    </row>
    <row r="2605" spans="1:22" ht="15.6" x14ac:dyDescent="0.3">
      <c r="A2605" s="3">
        <v>2896</v>
      </c>
      <c r="B2605" s="4">
        <v>46372</v>
      </c>
      <c r="C2605" s="5">
        <f>YEAR(SalesDataTable[[#This Row],[Order Date]])</f>
        <v>2026</v>
      </c>
      <c r="D2605" s="6" t="str">
        <f>"Q"&amp;ROUNDUP(MONTH(SalesDataTable[[#This Row],[Order Date]])/3,0)</f>
        <v>Q4</v>
      </c>
      <c r="E2605" s="5">
        <f>MONTH(SalesDataTable[[#This Row],[Order Date]])</f>
        <v>12</v>
      </c>
      <c r="F2605" s="6" t="str">
        <f>TEXT(SalesDataTable[[#This Row],[Order Date]],"MMM")</f>
        <v>Dec</v>
      </c>
      <c r="G2605" s="5" t="s">
        <v>26</v>
      </c>
      <c r="H2605" s="5" t="s">
        <v>63</v>
      </c>
      <c r="I2605" s="5" t="s">
        <v>39</v>
      </c>
      <c r="J2605" s="5" t="s">
        <v>36</v>
      </c>
      <c r="K2605" s="5" t="s">
        <v>54</v>
      </c>
      <c r="L2605" s="5" t="s">
        <v>62</v>
      </c>
      <c r="M2605" s="7">
        <v>2</v>
      </c>
      <c r="N2605" s="8">
        <v>36.020000000000003</v>
      </c>
      <c r="O2605" s="8">
        <f>SalesDataTable[[#This Row],[Units Sold]]*SalesDataTable[[#This Row],[Unit Price]]</f>
        <v>72.040000000000006</v>
      </c>
      <c r="P2605" s="9">
        <v>0.1</v>
      </c>
      <c r="Q2605" s="21">
        <f>SalesDataTable[[#This Row],[Units Sold]]*SalesDataTable[[#This Row],[Unit Price]]*SalesDataTable[[#This Row],[Discount %]]</f>
        <v>7.2040000000000006</v>
      </c>
      <c r="R2605" s="8">
        <v>13.59</v>
      </c>
      <c r="S2605" s="8">
        <f t="shared" si="160"/>
        <v>64.836000000000013</v>
      </c>
      <c r="T2605" s="8">
        <f t="shared" si="161"/>
        <v>27.18</v>
      </c>
      <c r="U2605" s="8">
        <f t="shared" si="162"/>
        <v>37.656000000000013</v>
      </c>
      <c r="V2605" s="10">
        <f t="shared" si="163"/>
        <v>0.58078845086063302</v>
      </c>
    </row>
    <row r="2606" spans="1:22" ht="15.6" x14ac:dyDescent="0.3">
      <c r="A2606" s="3">
        <v>3334</v>
      </c>
      <c r="B2606" s="4">
        <v>46372</v>
      </c>
      <c r="C2606" s="5">
        <f>YEAR(SalesDataTable[[#This Row],[Order Date]])</f>
        <v>2026</v>
      </c>
      <c r="D2606" s="6" t="str">
        <f>"Q"&amp;ROUNDUP(MONTH(SalesDataTable[[#This Row],[Order Date]])/3,0)</f>
        <v>Q4</v>
      </c>
      <c r="E2606" s="5">
        <f>MONTH(SalesDataTable[[#This Row],[Order Date]])</f>
        <v>12</v>
      </c>
      <c r="F2606" s="6" t="str">
        <f>TEXT(SalesDataTable[[#This Row],[Order Date]],"MMM")</f>
        <v>Dec</v>
      </c>
      <c r="G2606" s="5" t="s">
        <v>26</v>
      </c>
      <c r="H2606" s="5" t="s">
        <v>69</v>
      </c>
      <c r="I2606" s="5" t="s">
        <v>22</v>
      </c>
      <c r="J2606" s="5" t="s">
        <v>23</v>
      </c>
      <c r="K2606" s="5" t="s">
        <v>29</v>
      </c>
      <c r="L2606" s="5" t="s">
        <v>57</v>
      </c>
      <c r="M2606" s="7">
        <v>1</v>
      </c>
      <c r="N2606" s="8">
        <v>154.12</v>
      </c>
      <c r="O2606" s="8">
        <f>SalesDataTable[[#This Row],[Units Sold]]*SalesDataTable[[#This Row],[Unit Price]]</f>
        <v>154.12</v>
      </c>
      <c r="P2606" s="9">
        <v>0</v>
      </c>
      <c r="Q2606" s="21">
        <f>SalesDataTable[[#This Row],[Units Sold]]*SalesDataTable[[#This Row],[Unit Price]]*SalesDataTable[[#This Row],[Discount %]]</f>
        <v>0</v>
      </c>
      <c r="R2606" s="8">
        <v>77.45</v>
      </c>
      <c r="S2606" s="8">
        <f t="shared" si="160"/>
        <v>154.12</v>
      </c>
      <c r="T2606" s="8">
        <f t="shared" si="161"/>
        <v>77.45</v>
      </c>
      <c r="U2606" s="8">
        <f t="shared" si="162"/>
        <v>76.67</v>
      </c>
      <c r="V2606" s="10">
        <f t="shared" si="163"/>
        <v>0.49746950428237735</v>
      </c>
    </row>
    <row r="2607" spans="1:22" ht="15.6" x14ac:dyDescent="0.3">
      <c r="A2607" s="3">
        <v>3469</v>
      </c>
      <c r="B2607" s="4">
        <v>46372</v>
      </c>
      <c r="C2607" s="5">
        <f>YEAR(SalesDataTable[[#This Row],[Order Date]])</f>
        <v>2026</v>
      </c>
      <c r="D2607" s="6" t="str">
        <f>"Q"&amp;ROUNDUP(MONTH(SalesDataTable[[#This Row],[Order Date]])/3,0)</f>
        <v>Q4</v>
      </c>
      <c r="E2607" s="5">
        <f>MONTH(SalesDataTable[[#This Row],[Order Date]])</f>
        <v>12</v>
      </c>
      <c r="F2607" s="6" t="str">
        <f>TEXT(SalesDataTable[[#This Row],[Order Date]],"MMM")</f>
        <v>Dec</v>
      </c>
      <c r="G2607" s="5" t="s">
        <v>20</v>
      </c>
      <c r="H2607" s="5" t="s">
        <v>56</v>
      </c>
      <c r="I2607" s="5" t="s">
        <v>22</v>
      </c>
      <c r="J2607" s="5" t="s">
        <v>23</v>
      </c>
      <c r="K2607" s="5" t="s">
        <v>29</v>
      </c>
      <c r="L2607" s="5" t="s">
        <v>57</v>
      </c>
      <c r="M2607" s="7">
        <v>1</v>
      </c>
      <c r="N2607" s="8">
        <v>150.88</v>
      </c>
      <c r="O2607" s="8">
        <f>SalesDataTable[[#This Row],[Units Sold]]*SalesDataTable[[#This Row],[Unit Price]]</f>
        <v>150.88</v>
      </c>
      <c r="P2607" s="9">
        <v>0.05</v>
      </c>
      <c r="Q2607" s="21">
        <f>SalesDataTable[[#This Row],[Units Sold]]*SalesDataTable[[#This Row],[Unit Price]]*SalesDataTable[[#This Row],[Discount %]]</f>
        <v>7.5440000000000005</v>
      </c>
      <c r="R2607" s="8">
        <v>81.02</v>
      </c>
      <c r="S2607" s="8">
        <f t="shared" si="160"/>
        <v>143.33599999999998</v>
      </c>
      <c r="T2607" s="8">
        <f t="shared" si="161"/>
        <v>81.02</v>
      </c>
      <c r="U2607" s="8">
        <f t="shared" si="162"/>
        <v>62.315999999999988</v>
      </c>
      <c r="V2607" s="10">
        <f t="shared" si="163"/>
        <v>0.43475470223809787</v>
      </c>
    </row>
    <row r="2608" spans="1:22" ht="15.6" x14ac:dyDescent="0.3">
      <c r="A2608" s="3">
        <v>569</v>
      </c>
      <c r="B2608" s="4">
        <v>46373</v>
      </c>
      <c r="C2608" s="5">
        <f>YEAR(SalesDataTable[[#This Row],[Order Date]])</f>
        <v>2026</v>
      </c>
      <c r="D2608" s="6" t="str">
        <f>"Q"&amp;ROUNDUP(MONTH(SalesDataTable[[#This Row],[Order Date]])/3,0)</f>
        <v>Q4</v>
      </c>
      <c r="E2608" s="5">
        <f>MONTH(SalesDataTable[[#This Row],[Order Date]])</f>
        <v>12</v>
      </c>
      <c r="F2608" s="6" t="str">
        <f>TEXT(SalesDataTable[[#This Row],[Order Date]],"MMM")</f>
        <v>Dec</v>
      </c>
      <c r="G2608" s="5" t="s">
        <v>31</v>
      </c>
      <c r="H2608" s="5" t="s">
        <v>32</v>
      </c>
      <c r="I2608" s="5" t="s">
        <v>48</v>
      </c>
      <c r="J2608" s="5" t="s">
        <v>33</v>
      </c>
      <c r="K2608" s="5" t="s">
        <v>24</v>
      </c>
      <c r="L2608" s="5" t="s">
        <v>46</v>
      </c>
      <c r="M2608" s="7">
        <v>2</v>
      </c>
      <c r="N2608" s="8">
        <v>40.479999999999997</v>
      </c>
      <c r="O2608" s="8">
        <f>SalesDataTable[[#This Row],[Units Sold]]*SalesDataTable[[#This Row],[Unit Price]]</f>
        <v>80.959999999999994</v>
      </c>
      <c r="P2608" s="9">
        <v>0</v>
      </c>
      <c r="Q2608" s="21">
        <f>SalesDataTable[[#This Row],[Units Sold]]*SalesDataTable[[#This Row],[Unit Price]]*SalesDataTable[[#This Row],[Discount %]]</f>
        <v>0</v>
      </c>
      <c r="R2608" s="8">
        <v>16.23</v>
      </c>
      <c r="S2608" s="8">
        <f t="shared" si="160"/>
        <v>80.959999999999994</v>
      </c>
      <c r="T2608" s="8">
        <f t="shared" si="161"/>
        <v>32.46</v>
      </c>
      <c r="U2608" s="8">
        <f t="shared" si="162"/>
        <v>48.499999999999993</v>
      </c>
      <c r="V2608" s="10">
        <f t="shared" si="163"/>
        <v>0.5990612648221344</v>
      </c>
    </row>
    <row r="2609" spans="1:22" ht="15.6" x14ac:dyDescent="0.3">
      <c r="A2609" s="3">
        <v>2404</v>
      </c>
      <c r="B2609" s="4">
        <v>46373</v>
      </c>
      <c r="C2609" s="5">
        <f>YEAR(SalesDataTable[[#This Row],[Order Date]])</f>
        <v>2026</v>
      </c>
      <c r="D2609" s="6" t="str">
        <f>"Q"&amp;ROUNDUP(MONTH(SalesDataTable[[#This Row],[Order Date]])/3,0)</f>
        <v>Q4</v>
      </c>
      <c r="E2609" s="5">
        <f>MONTH(SalesDataTable[[#This Row],[Order Date]])</f>
        <v>12</v>
      </c>
      <c r="F2609" s="6" t="str">
        <f>TEXT(SalesDataTable[[#This Row],[Order Date]],"MMM")</f>
        <v>Dec</v>
      </c>
      <c r="G2609" s="5" t="s">
        <v>31</v>
      </c>
      <c r="H2609" s="5" t="s">
        <v>59</v>
      </c>
      <c r="I2609" s="5" t="s">
        <v>48</v>
      </c>
      <c r="J2609" s="5" t="s">
        <v>36</v>
      </c>
      <c r="K2609" s="5" t="s">
        <v>34</v>
      </c>
      <c r="L2609" s="5" t="s">
        <v>68</v>
      </c>
      <c r="M2609" s="7">
        <v>3</v>
      </c>
      <c r="N2609" s="8">
        <v>163.34</v>
      </c>
      <c r="O2609" s="8">
        <f>SalesDataTable[[#This Row],[Units Sold]]*SalesDataTable[[#This Row],[Unit Price]]</f>
        <v>490.02</v>
      </c>
      <c r="P2609" s="9">
        <v>0.1</v>
      </c>
      <c r="Q2609" s="21">
        <f>SalesDataTable[[#This Row],[Units Sold]]*SalesDataTable[[#This Row],[Unit Price]]*SalesDataTable[[#This Row],[Discount %]]</f>
        <v>49.002000000000002</v>
      </c>
      <c r="R2609" s="8">
        <v>88.53</v>
      </c>
      <c r="S2609" s="8">
        <f t="shared" si="160"/>
        <v>441.01799999999997</v>
      </c>
      <c r="T2609" s="8">
        <f t="shared" si="161"/>
        <v>265.59000000000003</v>
      </c>
      <c r="U2609" s="8">
        <f t="shared" si="162"/>
        <v>175.42799999999994</v>
      </c>
      <c r="V2609" s="10">
        <f t="shared" si="163"/>
        <v>0.39777968246194023</v>
      </c>
    </row>
    <row r="2610" spans="1:22" ht="15.6" x14ac:dyDescent="0.3">
      <c r="A2610" s="3">
        <v>4682</v>
      </c>
      <c r="B2610" s="4">
        <v>46373</v>
      </c>
      <c r="C2610" s="5">
        <f>YEAR(SalesDataTable[[#This Row],[Order Date]])</f>
        <v>2026</v>
      </c>
      <c r="D2610" s="6" t="str">
        <f>"Q"&amp;ROUNDUP(MONTH(SalesDataTable[[#This Row],[Order Date]])/3,0)</f>
        <v>Q4</v>
      </c>
      <c r="E2610" s="5">
        <f>MONTH(SalesDataTable[[#This Row],[Order Date]])</f>
        <v>12</v>
      </c>
      <c r="F2610" s="6" t="str">
        <f>TEXT(SalesDataTable[[#This Row],[Order Date]],"MMM")</f>
        <v>Dec</v>
      </c>
      <c r="G2610" s="5" t="s">
        <v>40</v>
      </c>
      <c r="H2610" s="5" t="s">
        <v>41</v>
      </c>
      <c r="I2610" s="5" t="s">
        <v>39</v>
      </c>
      <c r="J2610" s="5" t="s">
        <v>33</v>
      </c>
      <c r="K2610" s="5" t="s">
        <v>54</v>
      </c>
      <c r="L2610" s="5" t="s">
        <v>55</v>
      </c>
      <c r="M2610" s="7">
        <v>2</v>
      </c>
      <c r="N2610" s="8">
        <v>40.89</v>
      </c>
      <c r="O2610" s="8">
        <f>SalesDataTable[[#This Row],[Units Sold]]*SalesDataTable[[#This Row],[Unit Price]]</f>
        <v>81.78</v>
      </c>
      <c r="P2610" s="9">
        <v>0</v>
      </c>
      <c r="Q2610" s="21">
        <f>SalesDataTable[[#This Row],[Units Sold]]*SalesDataTable[[#This Row],[Unit Price]]*SalesDataTable[[#This Row],[Discount %]]</f>
        <v>0</v>
      </c>
      <c r="R2610" s="8">
        <v>14.95</v>
      </c>
      <c r="S2610" s="8">
        <f t="shared" si="160"/>
        <v>81.78</v>
      </c>
      <c r="T2610" s="8">
        <f t="shared" si="161"/>
        <v>29.9</v>
      </c>
      <c r="U2610" s="8">
        <f t="shared" si="162"/>
        <v>51.88</v>
      </c>
      <c r="V2610" s="10">
        <f t="shared" si="163"/>
        <v>0.63438493519197847</v>
      </c>
    </row>
    <row r="2611" spans="1:22" ht="15.6" x14ac:dyDescent="0.3">
      <c r="A2611" s="3">
        <v>4888</v>
      </c>
      <c r="B2611" s="4">
        <v>46373</v>
      </c>
      <c r="C2611" s="5">
        <f>YEAR(SalesDataTable[[#This Row],[Order Date]])</f>
        <v>2026</v>
      </c>
      <c r="D2611" s="6" t="str">
        <f>"Q"&amp;ROUNDUP(MONTH(SalesDataTable[[#This Row],[Order Date]])/3,0)</f>
        <v>Q4</v>
      </c>
      <c r="E2611" s="5">
        <f>MONTH(SalesDataTable[[#This Row],[Order Date]])</f>
        <v>12</v>
      </c>
      <c r="F2611" s="6" t="str">
        <f>TEXT(SalesDataTable[[#This Row],[Order Date]],"MMM")</f>
        <v>Dec</v>
      </c>
      <c r="G2611" s="5" t="s">
        <v>31</v>
      </c>
      <c r="H2611" s="5" t="s">
        <v>32</v>
      </c>
      <c r="I2611" s="5" t="s">
        <v>48</v>
      </c>
      <c r="J2611" s="5" t="s">
        <v>33</v>
      </c>
      <c r="K2611" s="5" t="s">
        <v>54</v>
      </c>
      <c r="L2611" s="5" t="s">
        <v>55</v>
      </c>
      <c r="M2611" s="7">
        <v>1</v>
      </c>
      <c r="N2611" s="8">
        <v>40.159999999999997</v>
      </c>
      <c r="O2611" s="8">
        <f>SalesDataTable[[#This Row],[Units Sold]]*SalesDataTable[[#This Row],[Unit Price]]</f>
        <v>40.159999999999997</v>
      </c>
      <c r="P2611" s="9">
        <v>0.15</v>
      </c>
      <c r="Q2611" s="21">
        <f>SalesDataTable[[#This Row],[Units Sold]]*SalesDataTable[[#This Row],[Unit Price]]*SalesDataTable[[#This Row],[Discount %]]</f>
        <v>6.0239999999999991</v>
      </c>
      <c r="R2611" s="8">
        <v>14.46</v>
      </c>
      <c r="S2611" s="8">
        <f t="shared" si="160"/>
        <v>34.135999999999996</v>
      </c>
      <c r="T2611" s="8">
        <f t="shared" si="161"/>
        <v>14.46</v>
      </c>
      <c r="U2611" s="8">
        <f t="shared" si="162"/>
        <v>19.675999999999995</v>
      </c>
      <c r="V2611" s="10">
        <f t="shared" si="163"/>
        <v>0.576400281228029</v>
      </c>
    </row>
    <row r="2612" spans="1:22" ht="15.6" x14ac:dyDescent="0.3">
      <c r="A2612" s="3">
        <v>4923</v>
      </c>
      <c r="B2612" s="4">
        <v>46373</v>
      </c>
      <c r="C2612" s="5">
        <f>YEAR(SalesDataTable[[#This Row],[Order Date]])</f>
        <v>2026</v>
      </c>
      <c r="D2612" s="6" t="str">
        <f>"Q"&amp;ROUNDUP(MONTH(SalesDataTable[[#This Row],[Order Date]])/3,0)</f>
        <v>Q4</v>
      </c>
      <c r="E2612" s="5">
        <f>MONTH(SalesDataTable[[#This Row],[Order Date]])</f>
        <v>12</v>
      </c>
      <c r="F2612" s="6" t="str">
        <f>TEXT(SalesDataTable[[#This Row],[Order Date]],"MMM")</f>
        <v>Dec</v>
      </c>
      <c r="G2612" s="5" t="s">
        <v>40</v>
      </c>
      <c r="H2612" s="5" t="s">
        <v>67</v>
      </c>
      <c r="I2612" s="5" t="s">
        <v>22</v>
      </c>
      <c r="J2612" s="5" t="s">
        <v>33</v>
      </c>
      <c r="K2612" s="5" t="s">
        <v>43</v>
      </c>
      <c r="L2612" s="5" t="s">
        <v>60</v>
      </c>
      <c r="M2612" s="7">
        <v>2</v>
      </c>
      <c r="N2612" s="8">
        <v>79.86</v>
      </c>
      <c r="O2612" s="8">
        <f>SalesDataTable[[#This Row],[Units Sold]]*SalesDataTable[[#This Row],[Unit Price]]</f>
        <v>159.72</v>
      </c>
      <c r="P2612" s="9">
        <v>0</v>
      </c>
      <c r="Q2612" s="21">
        <f>SalesDataTable[[#This Row],[Units Sold]]*SalesDataTable[[#This Row],[Unit Price]]*SalesDataTable[[#This Row],[Discount %]]</f>
        <v>0</v>
      </c>
      <c r="R2612" s="8">
        <v>39.049999999999997</v>
      </c>
      <c r="S2612" s="8">
        <f t="shared" si="160"/>
        <v>159.72</v>
      </c>
      <c r="T2612" s="8">
        <f t="shared" si="161"/>
        <v>78.099999999999994</v>
      </c>
      <c r="U2612" s="8">
        <f t="shared" si="162"/>
        <v>81.62</v>
      </c>
      <c r="V2612" s="10">
        <f t="shared" si="163"/>
        <v>0.51101928374655647</v>
      </c>
    </row>
    <row r="2613" spans="1:22" ht="15.6" x14ac:dyDescent="0.3">
      <c r="A2613" s="3">
        <v>131</v>
      </c>
      <c r="B2613" s="4">
        <v>46374</v>
      </c>
      <c r="C2613" s="5">
        <f>YEAR(SalesDataTable[[#This Row],[Order Date]])</f>
        <v>2026</v>
      </c>
      <c r="D2613" s="6" t="str">
        <f>"Q"&amp;ROUNDUP(MONTH(SalesDataTable[[#This Row],[Order Date]])/3,0)</f>
        <v>Q4</v>
      </c>
      <c r="E2613" s="5">
        <f>MONTH(SalesDataTable[[#This Row],[Order Date]])</f>
        <v>12</v>
      </c>
      <c r="F2613" s="6" t="str">
        <f>TEXT(SalesDataTable[[#This Row],[Order Date]],"MMM")</f>
        <v>Dec</v>
      </c>
      <c r="G2613" s="5" t="s">
        <v>26</v>
      </c>
      <c r="H2613" s="5" t="s">
        <v>61</v>
      </c>
      <c r="I2613" s="5" t="s">
        <v>48</v>
      </c>
      <c r="J2613" s="5" t="s">
        <v>23</v>
      </c>
      <c r="K2613" s="5" t="s">
        <v>43</v>
      </c>
      <c r="L2613" s="5" t="s">
        <v>71</v>
      </c>
      <c r="M2613" s="7">
        <v>2</v>
      </c>
      <c r="N2613" s="8">
        <v>123.42</v>
      </c>
      <c r="O2613" s="8">
        <f>SalesDataTable[[#This Row],[Units Sold]]*SalesDataTable[[#This Row],[Unit Price]]</f>
        <v>246.84</v>
      </c>
      <c r="P2613" s="9">
        <v>0.1</v>
      </c>
      <c r="Q2613" s="21">
        <f>SalesDataTable[[#This Row],[Units Sold]]*SalesDataTable[[#This Row],[Unit Price]]*SalesDataTable[[#This Row],[Discount %]]</f>
        <v>24.684000000000001</v>
      </c>
      <c r="R2613" s="8">
        <v>60.03</v>
      </c>
      <c r="S2613" s="8">
        <f t="shared" si="160"/>
        <v>222.15600000000001</v>
      </c>
      <c r="T2613" s="8">
        <f t="shared" si="161"/>
        <v>120.06</v>
      </c>
      <c r="U2613" s="8">
        <f t="shared" si="162"/>
        <v>102.096</v>
      </c>
      <c r="V2613" s="10">
        <f t="shared" si="163"/>
        <v>0.45956895154756117</v>
      </c>
    </row>
    <row r="2614" spans="1:22" ht="15.6" x14ac:dyDescent="0.3">
      <c r="A2614" s="3">
        <v>349</v>
      </c>
      <c r="B2614" s="4">
        <v>46374</v>
      </c>
      <c r="C2614" s="5">
        <f>YEAR(SalesDataTable[[#This Row],[Order Date]])</f>
        <v>2026</v>
      </c>
      <c r="D2614" s="6" t="str">
        <f>"Q"&amp;ROUNDUP(MONTH(SalesDataTable[[#This Row],[Order Date]])/3,0)</f>
        <v>Q4</v>
      </c>
      <c r="E2614" s="5">
        <f>MONTH(SalesDataTable[[#This Row],[Order Date]])</f>
        <v>12</v>
      </c>
      <c r="F2614" s="6" t="str">
        <f>TEXT(SalesDataTable[[#This Row],[Order Date]],"MMM")</f>
        <v>Dec</v>
      </c>
      <c r="G2614" s="5" t="s">
        <v>31</v>
      </c>
      <c r="H2614" s="5" t="s">
        <v>32</v>
      </c>
      <c r="I2614" s="5" t="s">
        <v>22</v>
      </c>
      <c r="J2614" s="5" t="s">
        <v>23</v>
      </c>
      <c r="K2614" s="5" t="s">
        <v>34</v>
      </c>
      <c r="L2614" s="5" t="s">
        <v>52</v>
      </c>
      <c r="M2614" s="7">
        <v>1</v>
      </c>
      <c r="N2614" s="8">
        <v>47.61</v>
      </c>
      <c r="O2614" s="8">
        <f>SalesDataTable[[#This Row],[Units Sold]]*SalesDataTable[[#This Row],[Unit Price]]</f>
        <v>47.61</v>
      </c>
      <c r="P2614" s="9">
        <v>0.05</v>
      </c>
      <c r="Q2614" s="21">
        <f>SalesDataTable[[#This Row],[Units Sold]]*SalesDataTable[[#This Row],[Unit Price]]*SalesDataTable[[#This Row],[Discount %]]</f>
        <v>2.3805000000000001</v>
      </c>
      <c r="R2614" s="8">
        <v>18.18</v>
      </c>
      <c r="S2614" s="8">
        <f t="shared" si="160"/>
        <v>45.229499999999994</v>
      </c>
      <c r="T2614" s="8">
        <f t="shared" si="161"/>
        <v>18.18</v>
      </c>
      <c r="U2614" s="8">
        <f t="shared" si="162"/>
        <v>27.049499999999995</v>
      </c>
      <c r="V2614" s="10">
        <f t="shared" si="163"/>
        <v>0.59804994527907662</v>
      </c>
    </row>
    <row r="2615" spans="1:22" ht="15.6" x14ac:dyDescent="0.3">
      <c r="A2615" s="3">
        <v>1131</v>
      </c>
      <c r="B2615" s="4">
        <v>46374</v>
      </c>
      <c r="C2615" s="5">
        <f>YEAR(SalesDataTable[[#This Row],[Order Date]])</f>
        <v>2026</v>
      </c>
      <c r="D2615" s="6" t="str">
        <f>"Q"&amp;ROUNDUP(MONTH(SalesDataTable[[#This Row],[Order Date]])/3,0)</f>
        <v>Q4</v>
      </c>
      <c r="E2615" s="5">
        <f>MONTH(SalesDataTable[[#This Row],[Order Date]])</f>
        <v>12</v>
      </c>
      <c r="F2615" s="6" t="str">
        <f>TEXT(SalesDataTable[[#This Row],[Order Date]],"MMM")</f>
        <v>Dec</v>
      </c>
      <c r="G2615" s="5" t="s">
        <v>40</v>
      </c>
      <c r="H2615" s="5" t="s">
        <v>53</v>
      </c>
      <c r="I2615" s="5" t="s">
        <v>22</v>
      </c>
      <c r="J2615" s="5" t="s">
        <v>23</v>
      </c>
      <c r="K2615" s="5" t="s">
        <v>29</v>
      </c>
      <c r="L2615" s="5" t="s">
        <v>30</v>
      </c>
      <c r="M2615" s="7">
        <v>2</v>
      </c>
      <c r="N2615" s="8">
        <v>93.88</v>
      </c>
      <c r="O2615" s="8">
        <f>SalesDataTable[[#This Row],[Units Sold]]*SalesDataTable[[#This Row],[Unit Price]]</f>
        <v>187.76</v>
      </c>
      <c r="P2615" s="9">
        <v>0.1</v>
      </c>
      <c r="Q2615" s="21">
        <f>SalesDataTable[[#This Row],[Units Sold]]*SalesDataTable[[#This Row],[Unit Price]]*SalesDataTable[[#This Row],[Discount %]]</f>
        <v>18.776</v>
      </c>
      <c r="R2615" s="8">
        <v>45.89</v>
      </c>
      <c r="S2615" s="8">
        <f t="shared" si="160"/>
        <v>168.98400000000001</v>
      </c>
      <c r="T2615" s="8">
        <f t="shared" si="161"/>
        <v>91.78</v>
      </c>
      <c r="U2615" s="8">
        <f t="shared" si="162"/>
        <v>77.204000000000008</v>
      </c>
      <c r="V2615" s="10">
        <f t="shared" si="163"/>
        <v>0.45687165648818823</v>
      </c>
    </row>
    <row r="2616" spans="1:22" ht="15.6" x14ac:dyDescent="0.3">
      <c r="A2616" s="3">
        <v>2738</v>
      </c>
      <c r="B2616" s="4">
        <v>46374</v>
      </c>
      <c r="C2616" s="5">
        <f>YEAR(SalesDataTable[[#This Row],[Order Date]])</f>
        <v>2026</v>
      </c>
      <c r="D2616" s="6" t="str">
        <f>"Q"&amp;ROUNDUP(MONTH(SalesDataTable[[#This Row],[Order Date]])/3,0)</f>
        <v>Q4</v>
      </c>
      <c r="E2616" s="5">
        <f>MONTH(SalesDataTable[[#This Row],[Order Date]])</f>
        <v>12</v>
      </c>
      <c r="F2616" s="6" t="str">
        <f>TEXT(SalesDataTable[[#This Row],[Order Date]],"MMM")</f>
        <v>Dec</v>
      </c>
      <c r="G2616" s="5" t="s">
        <v>26</v>
      </c>
      <c r="H2616" s="5" t="s">
        <v>61</v>
      </c>
      <c r="I2616" s="5" t="s">
        <v>22</v>
      </c>
      <c r="J2616" s="5" t="s">
        <v>33</v>
      </c>
      <c r="K2616" s="5" t="s">
        <v>29</v>
      </c>
      <c r="L2616" s="5" t="s">
        <v>37</v>
      </c>
      <c r="M2616" s="7">
        <v>3</v>
      </c>
      <c r="N2616" s="8">
        <v>145.43</v>
      </c>
      <c r="O2616" s="8">
        <f>SalesDataTable[[#This Row],[Units Sold]]*SalesDataTable[[#This Row],[Unit Price]]</f>
        <v>436.29</v>
      </c>
      <c r="P2616" s="9">
        <v>0.05</v>
      </c>
      <c r="Q2616" s="21">
        <f>SalesDataTable[[#This Row],[Units Sold]]*SalesDataTable[[#This Row],[Unit Price]]*SalesDataTable[[#This Row],[Discount %]]</f>
        <v>21.814500000000002</v>
      </c>
      <c r="R2616" s="8">
        <v>81.72</v>
      </c>
      <c r="S2616" s="8">
        <f t="shared" si="160"/>
        <v>414.47550000000001</v>
      </c>
      <c r="T2616" s="8">
        <f t="shared" si="161"/>
        <v>245.16</v>
      </c>
      <c r="U2616" s="8">
        <f t="shared" si="162"/>
        <v>169.31550000000001</v>
      </c>
      <c r="V2616" s="10">
        <f t="shared" si="163"/>
        <v>0.40850544845232106</v>
      </c>
    </row>
    <row r="2617" spans="1:22" ht="15.6" x14ac:dyDescent="0.3">
      <c r="A2617" s="3">
        <v>4400</v>
      </c>
      <c r="B2617" s="4">
        <v>46374</v>
      </c>
      <c r="C2617" s="5">
        <f>YEAR(SalesDataTable[[#This Row],[Order Date]])</f>
        <v>2026</v>
      </c>
      <c r="D2617" s="6" t="str">
        <f>"Q"&amp;ROUNDUP(MONTH(SalesDataTable[[#This Row],[Order Date]])/3,0)</f>
        <v>Q4</v>
      </c>
      <c r="E2617" s="5">
        <f>MONTH(SalesDataTable[[#This Row],[Order Date]])</f>
        <v>12</v>
      </c>
      <c r="F2617" s="6" t="str">
        <f>TEXT(SalesDataTable[[#This Row],[Order Date]],"MMM")</f>
        <v>Dec</v>
      </c>
      <c r="G2617" s="5" t="s">
        <v>40</v>
      </c>
      <c r="H2617" s="5" t="s">
        <v>41</v>
      </c>
      <c r="I2617" s="5" t="s">
        <v>22</v>
      </c>
      <c r="J2617" s="5" t="s">
        <v>23</v>
      </c>
      <c r="K2617" s="5" t="s">
        <v>34</v>
      </c>
      <c r="L2617" s="5" t="s">
        <v>35</v>
      </c>
      <c r="M2617" s="7">
        <v>2</v>
      </c>
      <c r="N2617" s="8">
        <v>36.89</v>
      </c>
      <c r="O2617" s="8">
        <f>SalesDataTable[[#This Row],[Units Sold]]*SalesDataTable[[#This Row],[Unit Price]]</f>
        <v>73.78</v>
      </c>
      <c r="P2617" s="9">
        <v>0.1</v>
      </c>
      <c r="Q2617" s="21">
        <f>SalesDataTable[[#This Row],[Units Sold]]*SalesDataTable[[#This Row],[Unit Price]]*SalesDataTable[[#This Row],[Discount %]]</f>
        <v>7.3780000000000001</v>
      </c>
      <c r="R2617" s="8">
        <v>13.74</v>
      </c>
      <c r="S2617" s="8">
        <f t="shared" si="160"/>
        <v>66.402000000000001</v>
      </c>
      <c r="T2617" s="8">
        <f t="shared" si="161"/>
        <v>27.48</v>
      </c>
      <c r="U2617" s="8">
        <f t="shared" si="162"/>
        <v>38.921999999999997</v>
      </c>
      <c r="V2617" s="10">
        <f t="shared" si="163"/>
        <v>0.58615704346254627</v>
      </c>
    </row>
    <row r="2618" spans="1:22" ht="15.6" x14ac:dyDescent="0.3">
      <c r="A2618" s="3">
        <v>3122</v>
      </c>
      <c r="B2618" s="4">
        <v>46375</v>
      </c>
      <c r="C2618" s="5">
        <f>YEAR(SalesDataTable[[#This Row],[Order Date]])</f>
        <v>2026</v>
      </c>
      <c r="D2618" s="6" t="str">
        <f>"Q"&amp;ROUNDUP(MONTH(SalesDataTable[[#This Row],[Order Date]])/3,0)</f>
        <v>Q4</v>
      </c>
      <c r="E2618" s="5">
        <f>MONTH(SalesDataTable[[#This Row],[Order Date]])</f>
        <v>12</v>
      </c>
      <c r="F2618" s="6" t="str">
        <f>TEXT(SalesDataTable[[#This Row],[Order Date]],"MMM")</f>
        <v>Dec</v>
      </c>
      <c r="G2618" s="5" t="s">
        <v>20</v>
      </c>
      <c r="H2618" s="5" t="s">
        <v>21</v>
      </c>
      <c r="I2618" s="5" t="s">
        <v>48</v>
      </c>
      <c r="J2618" s="5" t="s">
        <v>23</v>
      </c>
      <c r="K2618" s="5" t="s">
        <v>29</v>
      </c>
      <c r="L2618" s="5" t="s">
        <v>37</v>
      </c>
      <c r="M2618" s="7">
        <v>1</v>
      </c>
      <c r="N2618" s="8">
        <v>145.44</v>
      </c>
      <c r="O2618" s="8">
        <f>SalesDataTable[[#This Row],[Units Sold]]*SalesDataTable[[#This Row],[Unit Price]]</f>
        <v>145.44</v>
      </c>
      <c r="P2618" s="9">
        <v>0.1</v>
      </c>
      <c r="Q2618" s="21">
        <f>SalesDataTable[[#This Row],[Units Sold]]*SalesDataTable[[#This Row],[Unit Price]]*SalesDataTable[[#This Row],[Discount %]]</f>
        <v>14.544</v>
      </c>
      <c r="R2618" s="8">
        <v>80.42</v>
      </c>
      <c r="S2618" s="8">
        <f t="shared" si="160"/>
        <v>130.89600000000002</v>
      </c>
      <c r="T2618" s="8">
        <f t="shared" si="161"/>
        <v>80.42</v>
      </c>
      <c r="U2618" s="8">
        <f t="shared" si="162"/>
        <v>50.476000000000013</v>
      </c>
      <c r="V2618" s="10">
        <f t="shared" si="163"/>
        <v>0.38561911746730232</v>
      </c>
    </row>
    <row r="2619" spans="1:22" ht="15.6" x14ac:dyDescent="0.3">
      <c r="A2619" s="3">
        <v>4572</v>
      </c>
      <c r="B2619" s="4">
        <v>46375</v>
      </c>
      <c r="C2619" s="5">
        <f>YEAR(SalesDataTable[[#This Row],[Order Date]])</f>
        <v>2026</v>
      </c>
      <c r="D2619" s="6" t="str">
        <f>"Q"&amp;ROUNDUP(MONTH(SalesDataTable[[#This Row],[Order Date]])/3,0)</f>
        <v>Q4</v>
      </c>
      <c r="E2619" s="5">
        <f>MONTH(SalesDataTable[[#This Row],[Order Date]])</f>
        <v>12</v>
      </c>
      <c r="F2619" s="6" t="str">
        <f>TEXT(SalesDataTable[[#This Row],[Order Date]],"MMM")</f>
        <v>Dec</v>
      </c>
      <c r="G2619" s="5" t="s">
        <v>20</v>
      </c>
      <c r="H2619" s="5" t="s">
        <v>70</v>
      </c>
      <c r="I2619" s="5" t="s">
        <v>22</v>
      </c>
      <c r="J2619" s="5" t="s">
        <v>33</v>
      </c>
      <c r="K2619" s="5" t="s">
        <v>54</v>
      </c>
      <c r="L2619" s="5" t="s">
        <v>65</v>
      </c>
      <c r="M2619" s="7">
        <v>2</v>
      </c>
      <c r="N2619" s="8">
        <v>51.56</v>
      </c>
      <c r="O2619" s="8">
        <f>SalesDataTable[[#This Row],[Units Sold]]*SalesDataTable[[#This Row],[Unit Price]]</f>
        <v>103.12</v>
      </c>
      <c r="P2619" s="9">
        <v>0</v>
      </c>
      <c r="Q2619" s="21">
        <f>SalesDataTable[[#This Row],[Units Sold]]*SalesDataTable[[#This Row],[Unit Price]]*SalesDataTable[[#This Row],[Discount %]]</f>
        <v>0</v>
      </c>
      <c r="R2619" s="8">
        <v>21.9</v>
      </c>
      <c r="S2619" s="8">
        <f t="shared" si="160"/>
        <v>103.12</v>
      </c>
      <c r="T2619" s="8">
        <f t="shared" si="161"/>
        <v>43.8</v>
      </c>
      <c r="U2619" s="8">
        <f t="shared" si="162"/>
        <v>59.320000000000007</v>
      </c>
      <c r="V2619" s="10">
        <f t="shared" si="163"/>
        <v>0.57525213343677273</v>
      </c>
    </row>
    <row r="2620" spans="1:22" ht="15.6" x14ac:dyDescent="0.3">
      <c r="A2620" s="3">
        <v>4783</v>
      </c>
      <c r="B2620" s="4">
        <v>46375</v>
      </c>
      <c r="C2620" s="5">
        <f>YEAR(SalesDataTable[[#This Row],[Order Date]])</f>
        <v>2026</v>
      </c>
      <c r="D2620" s="6" t="str">
        <f>"Q"&amp;ROUNDUP(MONTH(SalesDataTable[[#This Row],[Order Date]])/3,0)</f>
        <v>Q4</v>
      </c>
      <c r="E2620" s="5">
        <f>MONTH(SalesDataTable[[#This Row],[Order Date]])</f>
        <v>12</v>
      </c>
      <c r="F2620" s="6" t="str">
        <f>TEXT(SalesDataTable[[#This Row],[Order Date]],"MMM")</f>
        <v>Dec</v>
      </c>
      <c r="G2620" s="5" t="s">
        <v>40</v>
      </c>
      <c r="H2620" s="5" t="s">
        <v>51</v>
      </c>
      <c r="I2620" s="5" t="s">
        <v>22</v>
      </c>
      <c r="J2620" s="5" t="s">
        <v>33</v>
      </c>
      <c r="K2620" s="5" t="s">
        <v>43</v>
      </c>
      <c r="L2620" s="5" t="s">
        <v>71</v>
      </c>
      <c r="M2620" s="7">
        <v>2</v>
      </c>
      <c r="N2620" s="8">
        <v>122</v>
      </c>
      <c r="O2620" s="8">
        <f>SalesDataTable[[#This Row],[Units Sold]]*SalesDataTable[[#This Row],[Unit Price]]</f>
        <v>244</v>
      </c>
      <c r="P2620" s="9">
        <v>0.15</v>
      </c>
      <c r="Q2620" s="21">
        <f>SalesDataTable[[#This Row],[Units Sold]]*SalesDataTable[[#This Row],[Unit Price]]*SalesDataTable[[#This Row],[Discount %]]</f>
        <v>36.6</v>
      </c>
      <c r="R2620" s="8">
        <v>60.01</v>
      </c>
      <c r="S2620" s="8">
        <f t="shared" si="160"/>
        <v>207.4</v>
      </c>
      <c r="T2620" s="8">
        <f t="shared" si="161"/>
        <v>120.02</v>
      </c>
      <c r="U2620" s="8">
        <f t="shared" si="162"/>
        <v>87.38000000000001</v>
      </c>
      <c r="V2620" s="10">
        <f t="shared" si="163"/>
        <v>0.4213114754098361</v>
      </c>
    </row>
    <row r="2621" spans="1:22" ht="15.6" x14ac:dyDescent="0.3">
      <c r="A2621" s="3">
        <v>5055</v>
      </c>
      <c r="B2621" s="4">
        <v>46375</v>
      </c>
      <c r="C2621" s="5">
        <f>YEAR(SalesDataTable[[#This Row],[Order Date]])</f>
        <v>2026</v>
      </c>
      <c r="D2621" s="6" t="str">
        <f>"Q"&amp;ROUNDUP(MONTH(SalesDataTable[[#This Row],[Order Date]])/3,0)</f>
        <v>Q4</v>
      </c>
      <c r="E2621" s="5">
        <f>MONTH(SalesDataTable[[#This Row],[Order Date]])</f>
        <v>12</v>
      </c>
      <c r="F2621" s="6" t="str">
        <f>TEXT(SalesDataTable[[#This Row],[Order Date]],"MMM")</f>
        <v>Dec</v>
      </c>
      <c r="G2621" s="5" t="s">
        <v>31</v>
      </c>
      <c r="H2621" s="5" t="s">
        <v>38</v>
      </c>
      <c r="I2621" s="5" t="s">
        <v>48</v>
      </c>
      <c r="J2621" s="5" t="s">
        <v>33</v>
      </c>
      <c r="K2621" s="5" t="s">
        <v>29</v>
      </c>
      <c r="L2621" s="5" t="s">
        <v>66</v>
      </c>
      <c r="M2621" s="7">
        <v>1</v>
      </c>
      <c r="N2621" s="8">
        <v>71.89</v>
      </c>
      <c r="O2621" s="8">
        <f>SalesDataTable[[#This Row],[Units Sold]]*SalesDataTable[[#This Row],[Unit Price]]</f>
        <v>71.89</v>
      </c>
      <c r="P2621" s="9">
        <v>0.15</v>
      </c>
      <c r="Q2621" s="21">
        <f>SalesDataTable[[#This Row],[Units Sold]]*SalesDataTable[[#This Row],[Unit Price]]*SalesDataTable[[#This Row],[Discount %]]</f>
        <v>10.7835</v>
      </c>
      <c r="R2621" s="8">
        <v>32.409999999999997</v>
      </c>
      <c r="S2621" s="8">
        <f t="shared" si="160"/>
        <v>61.106499999999997</v>
      </c>
      <c r="T2621" s="8">
        <f t="shared" si="161"/>
        <v>32.409999999999997</v>
      </c>
      <c r="U2621" s="8">
        <f t="shared" si="162"/>
        <v>28.6965</v>
      </c>
      <c r="V2621" s="10">
        <f t="shared" si="163"/>
        <v>0.46961452545964832</v>
      </c>
    </row>
    <row r="2622" spans="1:22" ht="15.6" x14ac:dyDescent="0.3">
      <c r="A2622" s="3">
        <v>5100</v>
      </c>
      <c r="B2622" s="4">
        <v>46375</v>
      </c>
      <c r="C2622" s="5">
        <f>YEAR(SalesDataTable[[#This Row],[Order Date]])</f>
        <v>2026</v>
      </c>
      <c r="D2622" s="6" t="str">
        <f>"Q"&amp;ROUNDUP(MONTH(SalesDataTable[[#This Row],[Order Date]])/3,0)</f>
        <v>Q4</v>
      </c>
      <c r="E2622" s="5">
        <f>MONTH(SalesDataTable[[#This Row],[Order Date]])</f>
        <v>12</v>
      </c>
      <c r="F2622" s="6" t="str">
        <f>TEXT(SalesDataTable[[#This Row],[Order Date]],"MMM")</f>
        <v>Dec</v>
      </c>
      <c r="G2622" s="5" t="s">
        <v>31</v>
      </c>
      <c r="H2622" s="5" t="s">
        <v>45</v>
      </c>
      <c r="I2622" s="5" t="s">
        <v>22</v>
      </c>
      <c r="J2622" s="5" t="s">
        <v>23</v>
      </c>
      <c r="K2622" s="5" t="s">
        <v>29</v>
      </c>
      <c r="L2622" s="5" t="s">
        <v>66</v>
      </c>
      <c r="M2622" s="7">
        <v>2</v>
      </c>
      <c r="N2622" s="8">
        <v>70.59</v>
      </c>
      <c r="O2622" s="8">
        <f>SalesDataTable[[#This Row],[Units Sold]]*SalesDataTable[[#This Row],[Unit Price]]</f>
        <v>141.18</v>
      </c>
      <c r="P2622" s="9">
        <v>0.15</v>
      </c>
      <c r="Q2622" s="21">
        <f>SalesDataTable[[#This Row],[Units Sold]]*SalesDataTable[[#This Row],[Unit Price]]*SalesDataTable[[#This Row],[Discount %]]</f>
        <v>21.177</v>
      </c>
      <c r="R2622" s="8">
        <v>31.56</v>
      </c>
      <c r="S2622" s="8">
        <f t="shared" si="160"/>
        <v>120.003</v>
      </c>
      <c r="T2622" s="8">
        <f t="shared" si="161"/>
        <v>63.12</v>
      </c>
      <c r="U2622" s="8">
        <f t="shared" si="162"/>
        <v>56.883000000000003</v>
      </c>
      <c r="V2622" s="10">
        <f t="shared" si="163"/>
        <v>0.47401314967125824</v>
      </c>
    </row>
    <row r="2623" spans="1:22" ht="15.6" x14ac:dyDescent="0.3">
      <c r="A2623" s="3">
        <v>488</v>
      </c>
      <c r="B2623" s="4">
        <v>46376</v>
      </c>
      <c r="C2623" s="5">
        <f>YEAR(SalesDataTable[[#This Row],[Order Date]])</f>
        <v>2026</v>
      </c>
      <c r="D2623" s="6" t="str">
        <f>"Q"&amp;ROUNDUP(MONTH(SalesDataTable[[#This Row],[Order Date]])/3,0)</f>
        <v>Q4</v>
      </c>
      <c r="E2623" s="5">
        <f>MONTH(SalesDataTable[[#This Row],[Order Date]])</f>
        <v>12</v>
      </c>
      <c r="F2623" s="6" t="str">
        <f>TEXT(SalesDataTable[[#This Row],[Order Date]],"MMM")</f>
        <v>Dec</v>
      </c>
      <c r="G2623" s="5" t="s">
        <v>40</v>
      </c>
      <c r="H2623" s="5" t="s">
        <v>51</v>
      </c>
      <c r="I2623" s="5" t="s">
        <v>22</v>
      </c>
      <c r="J2623" s="5" t="s">
        <v>23</v>
      </c>
      <c r="K2623" s="5" t="s">
        <v>29</v>
      </c>
      <c r="L2623" s="5" t="s">
        <v>37</v>
      </c>
      <c r="M2623" s="7">
        <v>4</v>
      </c>
      <c r="N2623" s="8">
        <v>141.91</v>
      </c>
      <c r="O2623" s="8">
        <f>SalesDataTable[[#This Row],[Units Sold]]*SalesDataTable[[#This Row],[Unit Price]]</f>
        <v>567.64</v>
      </c>
      <c r="P2623" s="9">
        <v>0.05</v>
      </c>
      <c r="Q2623" s="21">
        <f>SalesDataTable[[#This Row],[Units Sold]]*SalesDataTable[[#This Row],[Unit Price]]*SalesDataTable[[#This Row],[Discount %]]</f>
        <v>28.382000000000001</v>
      </c>
      <c r="R2623" s="8">
        <v>80.260000000000005</v>
      </c>
      <c r="S2623" s="8">
        <f t="shared" si="160"/>
        <v>539.25799999999992</v>
      </c>
      <c r="T2623" s="8">
        <f t="shared" si="161"/>
        <v>321.04000000000002</v>
      </c>
      <c r="U2623" s="8">
        <f t="shared" si="162"/>
        <v>218.2179999999999</v>
      </c>
      <c r="V2623" s="10">
        <f t="shared" si="163"/>
        <v>0.40466344495584661</v>
      </c>
    </row>
    <row r="2624" spans="1:22" ht="15.6" x14ac:dyDescent="0.3">
      <c r="A2624" s="3">
        <v>710</v>
      </c>
      <c r="B2624" s="4">
        <v>46376</v>
      </c>
      <c r="C2624" s="5">
        <f>YEAR(SalesDataTable[[#This Row],[Order Date]])</f>
        <v>2026</v>
      </c>
      <c r="D2624" s="6" t="str">
        <f>"Q"&amp;ROUNDUP(MONTH(SalesDataTable[[#This Row],[Order Date]])/3,0)</f>
        <v>Q4</v>
      </c>
      <c r="E2624" s="5">
        <f>MONTH(SalesDataTable[[#This Row],[Order Date]])</f>
        <v>12</v>
      </c>
      <c r="F2624" s="6" t="str">
        <f>TEXT(SalesDataTable[[#This Row],[Order Date]],"MMM")</f>
        <v>Dec</v>
      </c>
      <c r="G2624" s="5" t="s">
        <v>26</v>
      </c>
      <c r="H2624" s="5" t="s">
        <v>47</v>
      </c>
      <c r="I2624" s="5" t="s">
        <v>28</v>
      </c>
      <c r="J2624" s="5" t="s">
        <v>36</v>
      </c>
      <c r="K2624" s="5" t="s">
        <v>29</v>
      </c>
      <c r="L2624" s="5" t="s">
        <v>37</v>
      </c>
      <c r="M2624" s="7">
        <v>3</v>
      </c>
      <c r="N2624" s="8">
        <v>140.4</v>
      </c>
      <c r="O2624" s="8">
        <f>SalesDataTable[[#This Row],[Units Sold]]*SalesDataTable[[#This Row],[Unit Price]]</f>
        <v>421.20000000000005</v>
      </c>
      <c r="P2624" s="9">
        <v>0.2</v>
      </c>
      <c r="Q2624" s="21">
        <f>SalesDataTable[[#This Row],[Units Sold]]*SalesDataTable[[#This Row],[Unit Price]]*SalesDataTable[[#This Row],[Discount %]]</f>
        <v>84.240000000000009</v>
      </c>
      <c r="R2624" s="8">
        <v>81.760000000000005</v>
      </c>
      <c r="S2624" s="8">
        <f t="shared" si="160"/>
        <v>336.96000000000004</v>
      </c>
      <c r="T2624" s="8">
        <f t="shared" si="161"/>
        <v>245.28000000000003</v>
      </c>
      <c r="U2624" s="8">
        <f t="shared" si="162"/>
        <v>91.68</v>
      </c>
      <c r="V2624" s="10">
        <f t="shared" si="163"/>
        <v>0.27207977207977208</v>
      </c>
    </row>
    <row r="2625" spans="1:22" ht="15.6" x14ac:dyDescent="0.3">
      <c r="A2625" s="3">
        <v>1009</v>
      </c>
      <c r="B2625" s="4">
        <v>46376</v>
      </c>
      <c r="C2625" s="5">
        <f>YEAR(SalesDataTable[[#This Row],[Order Date]])</f>
        <v>2026</v>
      </c>
      <c r="D2625" s="6" t="str">
        <f>"Q"&amp;ROUNDUP(MONTH(SalesDataTable[[#This Row],[Order Date]])/3,0)</f>
        <v>Q4</v>
      </c>
      <c r="E2625" s="5">
        <f>MONTH(SalesDataTable[[#This Row],[Order Date]])</f>
        <v>12</v>
      </c>
      <c r="F2625" s="6" t="str">
        <f>TEXT(SalesDataTable[[#This Row],[Order Date]],"MMM")</f>
        <v>Dec</v>
      </c>
      <c r="G2625" s="5" t="s">
        <v>40</v>
      </c>
      <c r="H2625" s="5" t="s">
        <v>67</v>
      </c>
      <c r="I2625" s="5" t="s">
        <v>48</v>
      </c>
      <c r="J2625" s="5" t="s">
        <v>23</v>
      </c>
      <c r="K2625" s="5" t="s">
        <v>29</v>
      </c>
      <c r="L2625" s="5" t="s">
        <v>66</v>
      </c>
      <c r="M2625" s="7">
        <v>2</v>
      </c>
      <c r="N2625" s="8">
        <v>72.349999999999994</v>
      </c>
      <c r="O2625" s="8">
        <f>SalesDataTable[[#This Row],[Units Sold]]*SalesDataTable[[#This Row],[Unit Price]]</f>
        <v>144.69999999999999</v>
      </c>
      <c r="P2625" s="9">
        <v>0.15</v>
      </c>
      <c r="Q2625" s="21">
        <f>SalesDataTable[[#This Row],[Units Sold]]*SalesDataTable[[#This Row],[Unit Price]]*SalesDataTable[[#This Row],[Discount %]]</f>
        <v>21.704999999999998</v>
      </c>
      <c r="R2625" s="8">
        <v>32.44</v>
      </c>
      <c r="S2625" s="8">
        <f t="shared" si="160"/>
        <v>122.99499999999999</v>
      </c>
      <c r="T2625" s="8">
        <f t="shared" si="161"/>
        <v>64.88</v>
      </c>
      <c r="U2625" s="8">
        <f t="shared" si="162"/>
        <v>58.114999999999995</v>
      </c>
      <c r="V2625" s="10">
        <f t="shared" si="163"/>
        <v>0.47249888206837676</v>
      </c>
    </row>
    <row r="2626" spans="1:22" ht="15.6" x14ac:dyDescent="0.3">
      <c r="A2626" s="3">
        <v>1231</v>
      </c>
      <c r="B2626" s="4">
        <v>46376</v>
      </c>
      <c r="C2626" s="5">
        <f>YEAR(SalesDataTable[[#This Row],[Order Date]])</f>
        <v>2026</v>
      </c>
      <c r="D2626" s="6" t="str">
        <f>"Q"&amp;ROUNDUP(MONTH(SalesDataTable[[#This Row],[Order Date]])/3,0)</f>
        <v>Q4</v>
      </c>
      <c r="E2626" s="5">
        <f>MONTH(SalesDataTable[[#This Row],[Order Date]])</f>
        <v>12</v>
      </c>
      <c r="F2626" s="6" t="str">
        <f>TEXT(SalesDataTable[[#This Row],[Order Date]],"MMM")</f>
        <v>Dec</v>
      </c>
      <c r="G2626" s="5" t="s">
        <v>40</v>
      </c>
      <c r="H2626" s="5" t="s">
        <v>53</v>
      </c>
      <c r="I2626" s="5" t="s">
        <v>22</v>
      </c>
      <c r="J2626" s="5" t="s">
        <v>33</v>
      </c>
      <c r="K2626" s="5" t="s">
        <v>43</v>
      </c>
      <c r="L2626" s="5" t="s">
        <v>71</v>
      </c>
      <c r="M2626" s="7">
        <v>4</v>
      </c>
      <c r="N2626" s="8">
        <v>120.8</v>
      </c>
      <c r="O2626" s="8">
        <f>SalesDataTable[[#This Row],[Units Sold]]*SalesDataTable[[#This Row],[Unit Price]]</f>
        <v>483.2</v>
      </c>
      <c r="P2626" s="9">
        <v>0.1</v>
      </c>
      <c r="Q2626" s="21">
        <f>SalesDataTable[[#This Row],[Units Sold]]*SalesDataTable[[#This Row],[Unit Price]]*SalesDataTable[[#This Row],[Discount %]]</f>
        <v>48.32</v>
      </c>
      <c r="R2626" s="8">
        <v>59.93</v>
      </c>
      <c r="S2626" s="8">
        <f t="shared" ref="S2626:S2689" si="164">M2626*N2626*(1-P2626)</f>
        <v>434.88</v>
      </c>
      <c r="T2626" s="8">
        <f t="shared" ref="T2626:T2689" si="165">M2626*R2626</f>
        <v>239.72</v>
      </c>
      <c r="U2626" s="8">
        <f t="shared" ref="U2626:U2689" si="166">S2626-T2626</f>
        <v>195.16</v>
      </c>
      <c r="V2626" s="10">
        <f t="shared" ref="V2626:V2689" si="167">IFERROR(U2626/S2626,0)</f>
        <v>0.44876747608535689</v>
      </c>
    </row>
    <row r="2627" spans="1:22" ht="15.6" x14ac:dyDescent="0.3">
      <c r="A2627" s="3">
        <v>1445</v>
      </c>
      <c r="B2627" s="4">
        <v>46376</v>
      </c>
      <c r="C2627" s="5">
        <f>YEAR(SalesDataTable[[#This Row],[Order Date]])</f>
        <v>2026</v>
      </c>
      <c r="D2627" s="6" t="str">
        <f>"Q"&amp;ROUNDUP(MONTH(SalesDataTable[[#This Row],[Order Date]])/3,0)</f>
        <v>Q4</v>
      </c>
      <c r="E2627" s="5">
        <f>MONTH(SalesDataTable[[#This Row],[Order Date]])</f>
        <v>12</v>
      </c>
      <c r="F2627" s="6" t="str">
        <f>TEXT(SalesDataTable[[#This Row],[Order Date]],"MMM")</f>
        <v>Dec</v>
      </c>
      <c r="G2627" s="5" t="s">
        <v>40</v>
      </c>
      <c r="H2627" s="5" t="s">
        <v>51</v>
      </c>
      <c r="I2627" s="5" t="s">
        <v>22</v>
      </c>
      <c r="J2627" s="5" t="s">
        <v>33</v>
      </c>
      <c r="K2627" s="5" t="s">
        <v>29</v>
      </c>
      <c r="L2627" s="5" t="s">
        <v>66</v>
      </c>
      <c r="M2627" s="7">
        <v>1</v>
      </c>
      <c r="N2627" s="8">
        <v>71.23</v>
      </c>
      <c r="O2627" s="8">
        <f>SalesDataTable[[#This Row],[Units Sold]]*SalesDataTable[[#This Row],[Unit Price]]</f>
        <v>71.23</v>
      </c>
      <c r="P2627" s="9">
        <v>0</v>
      </c>
      <c r="Q2627" s="21">
        <f>SalesDataTable[[#This Row],[Units Sold]]*SalesDataTable[[#This Row],[Unit Price]]*SalesDataTable[[#This Row],[Discount %]]</f>
        <v>0</v>
      </c>
      <c r="R2627" s="8">
        <v>31.63</v>
      </c>
      <c r="S2627" s="8">
        <f t="shared" si="164"/>
        <v>71.23</v>
      </c>
      <c r="T2627" s="8">
        <f t="shared" si="165"/>
        <v>31.63</v>
      </c>
      <c r="U2627" s="8">
        <f t="shared" si="166"/>
        <v>39.600000000000009</v>
      </c>
      <c r="V2627" s="10">
        <f t="shared" si="167"/>
        <v>0.55594552856942303</v>
      </c>
    </row>
    <row r="2628" spans="1:22" ht="15.6" x14ac:dyDescent="0.3">
      <c r="A2628" s="3">
        <v>2842</v>
      </c>
      <c r="B2628" s="4">
        <v>46376</v>
      </c>
      <c r="C2628" s="5">
        <f>YEAR(SalesDataTable[[#This Row],[Order Date]])</f>
        <v>2026</v>
      </c>
      <c r="D2628" s="6" t="str">
        <f>"Q"&amp;ROUNDUP(MONTH(SalesDataTable[[#This Row],[Order Date]])/3,0)</f>
        <v>Q4</v>
      </c>
      <c r="E2628" s="5">
        <f>MONTH(SalesDataTable[[#This Row],[Order Date]])</f>
        <v>12</v>
      </c>
      <c r="F2628" s="6" t="str">
        <f>TEXT(SalesDataTable[[#This Row],[Order Date]],"MMM")</f>
        <v>Dec</v>
      </c>
      <c r="G2628" s="5" t="s">
        <v>31</v>
      </c>
      <c r="H2628" s="5" t="s">
        <v>59</v>
      </c>
      <c r="I2628" s="5" t="s">
        <v>28</v>
      </c>
      <c r="J2628" s="5" t="s">
        <v>36</v>
      </c>
      <c r="K2628" s="5" t="s">
        <v>24</v>
      </c>
      <c r="L2628" s="5" t="s">
        <v>42</v>
      </c>
      <c r="M2628" s="7">
        <v>5</v>
      </c>
      <c r="N2628" s="8">
        <v>51.02</v>
      </c>
      <c r="O2628" s="8">
        <f>SalesDataTable[[#This Row],[Units Sold]]*SalesDataTable[[#This Row],[Unit Price]]</f>
        <v>255.10000000000002</v>
      </c>
      <c r="P2628" s="9">
        <v>0.05</v>
      </c>
      <c r="Q2628" s="21">
        <f>SalesDataTable[[#This Row],[Units Sold]]*SalesDataTable[[#This Row],[Unit Price]]*SalesDataTable[[#This Row],[Discount %]]</f>
        <v>12.755000000000003</v>
      </c>
      <c r="R2628" s="8">
        <v>22.56</v>
      </c>
      <c r="S2628" s="8">
        <f t="shared" si="164"/>
        <v>242.345</v>
      </c>
      <c r="T2628" s="8">
        <f t="shared" si="165"/>
        <v>112.8</v>
      </c>
      <c r="U2628" s="8">
        <f t="shared" si="166"/>
        <v>129.54500000000002</v>
      </c>
      <c r="V2628" s="10">
        <f t="shared" si="167"/>
        <v>0.5345478553302111</v>
      </c>
    </row>
    <row r="2629" spans="1:22" ht="15.6" x14ac:dyDescent="0.3">
      <c r="A2629" s="3">
        <v>3783</v>
      </c>
      <c r="B2629" s="4">
        <v>46376</v>
      </c>
      <c r="C2629" s="5">
        <f>YEAR(SalesDataTable[[#This Row],[Order Date]])</f>
        <v>2026</v>
      </c>
      <c r="D2629" s="6" t="str">
        <f>"Q"&amp;ROUNDUP(MONTH(SalesDataTable[[#This Row],[Order Date]])/3,0)</f>
        <v>Q4</v>
      </c>
      <c r="E2629" s="5">
        <f>MONTH(SalesDataTable[[#This Row],[Order Date]])</f>
        <v>12</v>
      </c>
      <c r="F2629" s="6" t="str">
        <f>TEXT(SalesDataTable[[#This Row],[Order Date]],"MMM")</f>
        <v>Dec</v>
      </c>
      <c r="G2629" s="5" t="s">
        <v>31</v>
      </c>
      <c r="H2629" s="5" t="s">
        <v>32</v>
      </c>
      <c r="I2629" s="5" t="s">
        <v>48</v>
      </c>
      <c r="J2629" s="5" t="s">
        <v>33</v>
      </c>
      <c r="K2629" s="5" t="s">
        <v>34</v>
      </c>
      <c r="L2629" s="5" t="s">
        <v>64</v>
      </c>
      <c r="M2629" s="7">
        <v>1</v>
      </c>
      <c r="N2629" s="8">
        <v>130.52000000000001</v>
      </c>
      <c r="O2629" s="8">
        <f>SalesDataTable[[#This Row],[Units Sold]]*SalesDataTable[[#This Row],[Unit Price]]</f>
        <v>130.52000000000001</v>
      </c>
      <c r="P2629" s="9">
        <v>0.1</v>
      </c>
      <c r="Q2629" s="21">
        <f>SalesDataTable[[#This Row],[Units Sold]]*SalesDataTable[[#This Row],[Unit Price]]*SalesDataTable[[#This Row],[Discount %]]</f>
        <v>13.052000000000001</v>
      </c>
      <c r="R2629" s="8">
        <v>66.09</v>
      </c>
      <c r="S2629" s="8">
        <f t="shared" si="164"/>
        <v>117.46800000000002</v>
      </c>
      <c r="T2629" s="8">
        <f t="shared" si="165"/>
        <v>66.09</v>
      </c>
      <c r="U2629" s="8">
        <f t="shared" si="166"/>
        <v>51.378000000000014</v>
      </c>
      <c r="V2629" s="10">
        <f t="shared" si="167"/>
        <v>0.43737869036673821</v>
      </c>
    </row>
    <row r="2630" spans="1:22" ht="15.6" x14ac:dyDescent="0.3">
      <c r="A2630" s="3">
        <v>4484</v>
      </c>
      <c r="B2630" s="4">
        <v>46376</v>
      </c>
      <c r="C2630" s="5">
        <f>YEAR(SalesDataTable[[#This Row],[Order Date]])</f>
        <v>2026</v>
      </c>
      <c r="D2630" s="6" t="str">
        <f>"Q"&amp;ROUNDUP(MONTH(SalesDataTable[[#This Row],[Order Date]])/3,0)</f>
        <v>Q4</v>
      </c>
      <c r="E2630" s="5">
        <f>MONTH(SalesDataTable[[#This Row],[Order Date]])</f>
        <v>12</v>
      </c>
      <c r="F2630" s="6" t="str">
        <f>TEXT(SalesDataTable[[#This Row],[Order Date]],"MMM")</f>
        <v>Dec</v>
      </c>
      <c r="G2630" s="5" t="s">
        <v>26</v>
      </c>
      <c r="H2630" s="5" t="s">
        <v>69</v>
      </c>
      <c r="I2630" s="5" t="s">
        <v>22</v>
      </c>
      <c r="J2630" s="5" t="s">
        <v>23</v>
      </c>
      <c r="K2630" s="5" t="s">
        <v>24</v>
      </c>
      <c r="L2630" s="5" t="s">
        <v>25</v>
      </c>
      <c r="M2630" s="7">
        <v>2</v>
      </c>
      <c r="N2630" s="8">
        <v>79.87</v>
      </c>
      <c r="O2630" s="8">
        <f>SalesDataTable[[#This Row],[Units Sold]]*SalesDataTable[[#This Row],[Unit Price]]</f>
        <v>159.74</v>
      </c>
      <c r="P2630" s="9">
        <v>0.15</v>
      </c>
      <c r="Q2630" s="21">
        <f>SalesDataTable[[#This Row],[Units Sold]]*SalesDataTable[[#This Row],[Unit Price]]*SalesDataTable[[#This Row],[Discount %]]</f>
        <v>23.961000000000002</v>
      </c>
      <c r="R2630" s="8">
        <v>41.9</v>
      </c>
      <c r="S2630" s="8">
        <f t="shared" si="164"/>
        <v>135.779</v>
      </c>
      <c r="T2630" s="8">
        <f t="shared" si="165"/>
        <v>83.8</v>
      </c>
      <c r="U2630" s="8">
        <f t="shared" si="166"/>
        <v>51.978999999999999</v>
      </c>
      <c r="V2630" s="10">
        <f t="shared" si="167"/>
        <v>0.38282061290773978</v>
      </c>
    </row>
    <row r="2631" spans="1:22" ht="15.6" x14ac:dyDescent="0.3">
      <c r="A2631" s="3">
        <v>4597</v>
      </c>
      <c r="B2631" s="4">
        <v>46376</v>
      </c>
      <c r="C2631" s="5">
        <f>YEAR(SalesDataTable[[#This Row],[Order Date]])</f>
        <v>2026</v>
      </c>
      <c r="D2631" s="6" t="str">
        <f>"Q"&amp;ROUNDUP(MONTH(SalesDataTable[[#This Row],[Order Date]])/3,0)</f>
        <v>Q4</v>
      </c>
      <c r="E2631" s="5">
        <f>MONTH(SalesDataTable[[#This Row],[Order Date]])</f>
        <v>12</v>
      </c>
      <c r="F2631" s="6" t="str">
        <f>TEXT(SalesDataTable[[#This Row],[Order Date]],"MMM")</f>
        <v>Dec</v>
      </c>
      <c r="G2631" s="5" t="s">
        <v>40</v>
      </c>
      <c r="H2631" s="5" t="s">
        <v>67</v>
      </c>
      <c r="I2631" s="5" t="s">
        <v>22</v>
      </c>
      <c r="J2631" s="5" t="s">
        <v>23</v>
      </c>
      <c r="K2631" s="5" t="s">
        <v>29</v>
      </c>
      <c r="L2631" s="5" t="s">
        <v>66</v>
      </c>
      <c r="M2631" s="7">
        <v>3</v>
      </c>
      <c r="N2631" s="8">
        <v>71.3</v>
      </c>
      <c r="O2631" s="8">
        <f>SalesDataTable[[#This Row],[Units Sold]]*SalesDataTable[[#This Row],[Unit Price]]</f>
        <v>213.89999999999998</v>
      </c>
      <c r="P2631" s="9">
        <v>0.1</v>
      </c>
      <c r="Q2631" s="21">
        <f>SalesDataTable[[#This Row],[Units Sold]]*SalesDataTable[[#This Row],[Unit Price]]*SalesDataTable[[#This Row],[Discount %]]</f>
        <v>21.39</v>
      </c>
      <c r="R2631" s="8">
        <v>32.93</v>
      </c>
      <c r="S2631" s="8">
        <f t="shared" si="164"/>
        <v>192.51</v>
      </c>
      <c r="T2631" s="8">
        <f t="shared" si="165"/>
        <v>98.789999999999992</v>
      </c>
      <c r="U2631" s="8">
        <f t="shared" si="166"/>
        <v>93.72</v>
      </c>
      <c r="V2631" s="10">
        <f t="shared" si="167"/>
        <v>0.48683185289075892</v>
      </c>
    </row>
    <row r="2632" spans="1:22" ht="15.6" x14ac:dyDescent="0.3">
      <c r="A2632" s="3">
        <v>4917</v>
      </c>
      <c r="B2632" s="4">
        <v>46376</v>
      </c>
      <c r="C2632" s="5">
        <f>YEAR(SalesDataTable[[#This Row],[Order Date]])</f>
        <v>2026</v>
      </c>
      <c r="D2632" s="6" t="str">
        <f>"Q"&amp;ROUNDUP(MONTH(SalesDataTable[[#This Row],[Order Date]])/3,0)</f>
        <v>Q4</v>
      </c>
      <c r="E2632" s="5">
        <f>MONTH(SalesDataTable[[#This Row],[Order Date]])</f>
        <v>12</v>
      </c>
      <c r="F2632" s="6" t="str">
        <f>TEXT(SalesDataTable[[#This Row],[Order Date]],"MMM")</f>
        <v>Dec</v>
      </c>
      <c r="G2632" s="5" t="s">
        <v>20</v>
      </c>
      <c r="H2632" s="5" t="s">
        <v>56</v>
      </c>
      <c r="I2632" s="5" t="s">
        <v>22</v>
      </c>
      <c r="J2632" s="5" t="s">
        <v>23</v>
      </c>
      <c r="K2632" s="5" t="s">
        <v>43</v>
      </c>
      <c r="L2632" s="5" t="s">
        <v>71</v>
      </c>
      <c r="M2632" s="7">
        <v>2</v>
      </c>
      <c r="N2632" s="8">
        <v>122.95</v>
      </c>
      <c r="O2632" s="8">
        <f>SalesDataTable[[#This Row],[Units Sold]]*SalesDataTable[[#This Row],[Unit Price]]</f>
        <v>245.9</v>
      </c>
      <c r="P2632" s="9">
        <v>0.1</v>
      </c>
      <c r="Q2632" s="21">
        <f>SalesDataTable[[#This Row],[Units Sold]]*SalesDataTable[[#This Row],[Unit Price]]*SalesDataTable[[#This Row],[Discount %]]</f>
        <v>24.590000000000003</v>
      </c>
      <c r="R2632" s="8">
        <v>59.79</v>
      </c>
      <c r="S2632" s="8">
        <f t="shared" si="164"/>
        <v>221.31</v>
      </c>
      <c r="T2632" s="8">
        <f t="shared" si="165"/>
        <v>119.58</v>
      </c>
      <c r="U2632" s="8">
        <f t="shared" si="166"/>
        <v>101.73</v>
      </c>
      <c r="V2632" s="10">
        <f t="shared" si="167"/>
        <v>0.45967195336857802</v>
      </c>
    </row>
    <row r="2633" spans="1:22" ht="15.6" x14ac:dyDescent="0.3">
      <c r="A2633" s="3">
        <v>629</v>
      </c>
      <c r="B2633" s="4">
        <v>46377</v>
      </c>
      <c r="C2633" s="5">
        <f>YEAR(SalesDataTable[[#This Row],[Order Date]])</f>
        <v>2026</v>
      </c>
      <c r="D2633" s="6" t="str">
        <f>"Q"&amp;ROUNDUP(MONTH(SalesDataTable[[#This Row],[Order Date]])/3,0)</f>
        <v>Q4</v>
      </c>
      <c r="E2633" s="5">
        <f>MONTH(SalesDataTable[[#This Row],[Order Date]])</f>
        <v>12</v>
      </c>
      <c r="F2633" s="6" t="str">
        <f>TEXT(SalesDataTable[[#This Row],[Order Date]],"MMM")</f>
        <v>Dec</v>
      </c>
      <c r="G2633" s="5" t="s">
        <v>40</v>
      </c>
      <c r="H2633" s="5" t="s">
        <v>67</v>
      </c>
      <c r="I2633" s="5" t="s">
        <v>22</v>
      </c>
      <c r="J2633" s="5" t="s">
        <v>36</v>
      </c>
      <c r="K2633" s="5" t="s">
        <v>54</v>
      </c>
      <c r="L2633" s="5" t="s">
        <v>65</v>
      </c>
      <c r="M2633" s="7">
        <v>2</v>
      </c>
      <c r="N2633" s="8">
        <v>50.04</v>
      </c>
      <c r="O2633" s="8">
        <f>SalesDataTable[[#This Row],[Units Sold]]*SalesDataTable[[#This Row],[Unit Price]]</f>
        <v>100.08</v>
      </c>
      <c r="P2633" s="9">
        <v>0.05</v>
      </c>
      <c r="Q2633" s="21">
        <f>SalesDataTable[[#This Row],[Units Sold]]*SalesDataTable[[#This Row],[Unit Price]]*SalesDataTable[[#This Row],[Discount %]]</f>
        <v>5.0040000000000004</v>
      </c>
      <c r="R2633" s="8">
        <v>22.43</v>
      </c>
      <c r="S2633" s="8">
        <f t="shared" si="164"/>
        <v>95.075999999999993</v>
      </c>
      <c r="T2633" s="8">
        <f t="shared" si="165"/>
        <v>44.86</v>
      </c>
      <c r="U2633" s="8">
        <f t="shared" si="166"/>
        <v>50.215999999999994</v>
      </c>
      <c r="V2633" s="10">
        <f t="shared" si="167"/>
        <v>0.52816694013210486</v>
      </c>
    </row>
    <row r="2634" spans="1:22" ht="15.6" x14ac:dyDescent="0.3">
      <c r="A2634" s="3">
        <v>1373</v>
      </c>
      <c r="B2634" s="4">
        <v>46377</v>
      </c>
      <c r="C2634" s="5">
        <f>YEAR(SalesDataTable[[#This Row],[Order Date]])</f>
        <v>2026</v>
      </c>
      <c r="D2634" s="6" t="str">
        <f>"Q"&amp;ROUNDUP(MONTH(SalesDataTable[[#This Row],[Order Date]])/3,0)</f>
        <v>Q4</v>
      </c>
      <c r="E2634" s="5">
        <f>MONTH(SalesDataTable[[#This Row],[Order Date]])</f>
        <v>12</v>
      </c>
      <c r="F2634" s="6" t="str">
        <f>TEXT(SalesDataTable[[#This Row],[Order Date]],"MMM")</f>
        <v>Dec</v>
      </c>
      <c r="G2634" s="5" t="s">
        <v>26</v>
      </c>
      <c r="H2634" s="5" t="s">
        <v>27</v>
      </c>
      <c r="I2634" s="5" t="s">
        <v>48</v>
      </c>
      <c r="J2634" s="5" t="s">
        <v>23</v>
      </c>
      <c r="K2634" s="5" t="s">
        <v>43</v>
      </c>
      <c r="L2634" s="5" t="s">
        <v>60</v>
      </c>
      <c r="M2634" s="7">
        <v>1</v>
      </c>
      <c r="N2634" s="8">
        <v>80.92</v>
      </c>
      <c r="O2634" s="8">
        <f>SalesDataTable[[#This Row],[Units Sold]]*SalesDataTable[[#This Row],[Unit Price]]</f>
        <v>80.92</v>
      </c>
      <c r="P2634" s="9">
        <v>0.05</v>
      </c>
      <c r="Q2634" s="21">
        <f>SalesDataTable[[#This Row],[Units Sold]]*SalesDataTable[[#This Row],[Unit Price]]*SalesDataTable[[#This Row],[Discount %]]</f>
        <v>4.0460000000000003</v>
      </c>
      <c r="R2634" s="8">
        <v>40.14</v>
      </c>
      <c r="S2634" s="8">
        <f t="shared" si="164"/>
        <v>76.873999999999995</v>
      </c>
      <c r="T2634" s="8">
        <f t="shared" si="165"/>
        <v>40.14</v>
      </c>
      <c r="U2634" s="8">
        <f t="shared" si="166"/>
        <v>36.733999999999995</v>
      </c>
      <c r="V2634" s="10">
        <f t="shared" si="167"/>
        <v>0.47784686630069978</v>
      </c>
    </row>
    <row r="2635" spans="1:22" ht="15.6" x14ac:dyDescent="0.3">
      <c r="A2635" s="3">
        <v>1668</v>
      </c>
      <c r="B2635" s="4">
        <v>46377</v>
      </c>
      <c r="C2635" s="5">
        <f>YEAR(SalesDataTable[[#This Row],[Order Date]])</f>
        <v>2026</v>
      </c>
      <c r="D2635" s="6" t="str">
        <f>"Q"&amp;ROUNDUP(MONTH(SalesDataTable[[#This Row],[Order Date]])/3,0)</f>
        <v>Q4</v>
      </c>
      <c r="E2635" s="5">
        <f>MONTH(SalesDataTable[[#This Row],[Order Date]])</f>
        <v>12</v>
      </c>
      <c r="F2635" s="6" t="str">
        <f>TEXT(SalesDataTable[[#This Row],[Order Date]],"MMM")</f>
        <v>Dec</v>
      </c>
      <c r="G2635" s="5" t="s">
        <v>31</v>
      </c>
      <c r="H2635" s="5" t="s">
        <v>45</v>
      </c>
      <c r="I2635" s="5" t="s">
        <v>22</v>
      </c>
      <c r="J2635" s="5" t="s">
        <v>36</v>
      </c>
      <c r="K2635" s="5" t="s">
        <v>24</v>
      </c>
      <c r="L2635" s="5" t="s">
        <v>42</v>
      </c>
      <c r="M2635" s="7">
        <v>6</v>
      </c>
      <c r="N2635" s="8">
        <v>50.35</v>
      </c>
      <c r="O2635" s="8">
        <f>SalesDataTable[[#This Row],[Units Sold]]*SalesDataTable[[#This Row],[Unit Price]]</f>
        <v>302.10000000000002</v>
      </c>
      <c r="P2635" s="9">
        <v>0.15</v>
      </c>
      <c r="Q2635" s="21">
        <f>SalesDataTable[[#This Row],[Units Sold]]*SalesDataTable[[#This Row],[Unit Price]]*SalesDataTable[[#This Row],[Discount %]]</f>
        <v>45.315000000000005</v>
      </c>
      <c r="R2635" s="8">
        <v>22.91</v>
      </c>
      <c r="S2635" s="8">
        <f t="shared" si="164"/>
        <v>256.78500000000003</v>
      </c>
      <c r="T2635" s="8">
        <f t="shared" si="165"/>
        <v>137.46</v>
      </c>
      <c r="U2635" s="8">
        <f t="shared" si="166"/>
        <v>119.32500000000002</v>
      </c>
      <c r="V2635" s="10">
        <f t="shared" si="167"/>
        <v>0.46468835796483443</v>
      </c>
    </row>
    <row r="2636" spans="1:22" ht="15.6" x14ac:dyDescent="0.3">
      <c r="A2636" s="3">
        <v>2646</v>
      </c>
      <c r="B2636" s="4">
        <v>46377</v>
      </c>
      <c r="C2636" s="5">
        <f>YEAR(SalesDataTable[[#This Row],[Order Date]])</f>
        <v>2026</v>
      </c>
      <c r="D2636" s="6" t="str">
        <f>"Q"&amp;ROUNDUP(MONTH(SalesDataTable[[#This Row],[Order Date]])/3,0)</f>
        <v>Q4</v>
      </c>
      <c r="E2636" s="5">
        <f>MONTH(SalesDataTable[[#This Row],[Order Date]])</f>
        <v>12</v>
      </c>
      <c r="F2636" s="6" t="str">
        <f>TEXT(SalesDataTable[[#This Row],[Order Date]],"MMM")</f>
        <v>Dec</v>
      </c>
      <c r="G2636" s="5" t="s">
        <v>26</v>
      </c>
      <c r="H2636" s="5" t="s">
        <v>27</v>
      </c>
      <c r="I2636" s="5" t="s">
        <v>22</v>
      </c>
      <c r="J2636" s="5" t="s">
        <v>23</v>
      </c>
      <c r="K2636" s="5" t="s">
        <v>54</v>
      </c>
      <c r="L2636" s="5" t="s">
        <v>62</v>
      </c>
      <c r="M2636" s="7">
        <v>1</v>
      </c>
      <c r="N2636" s="8">
        <v>35.799999999999997</v>
      </c>
      <c r="O2636" s="8">
        <f>SalesDataTable[[#This Row],[Units Sold]]*SalesDataTable[[#This Row],[Unit Price]]</f>
        <v>35.799999999999997</v>
      </c>
      <c r="P2636" s="9">
        <v>0.05</v>
      </c>
      <c r="Q2636" s="21">
        <f>SalesDataTable[[#This Row],[Units Sold]]*SalesDataTable[[#This Row],[Unit Price]]*SalesDataTable[[#This Row],[Discount %]]</f>
        <v>1.79</v>
      </c>
      <c r="R2636" s="8">
        <v>14.12</v>
      </c>
      <c r="S2636" s="8">
        <f t="shared" si="164"/>
        <v>34.01</v>
      </c>
      <c r="T2636" s="8">
        <f t="shared" si="165"/>
        <v>14.12</v>
      </c>
      <c r="U2636" s="8">
        <f t="shared" si="166"/>
        <v>19.89</v>
      </c>
      <c r="V2636" s="10">
        <f t="shared" si="167"/>
        <v>0.58482799176712741</v>
      </c>
    </row>
    <row r="2637" spans="1:22" ht="15.6" x14ac:dyDescent="0.3">
      <c r="A2637" s="3">
        <v>3044</v>
      </c>
      <c r="B2637" s="4">
        <v>46377</v>
      </c>
      <c r="C2637" s="5">
        <f>YEAR(SalesDataTable[[#This Row],[Order Date]])</f>
        <v>2026</v>
      </c>
      <c r="D2637" s="6" t="str">
        <f>"Q"&amp;ROUNDUP(MONTH(SalesDataTable[[#This Row],[Order Date]])/3,0)</f>
        <v>Q4</v>
      </c>
      <c r="E2637" s="5">
        <f>MONTH(SalesDataTable[[#This Row],[Order Date]])</f>
        <v>12</v>
      </c>
      <c r="F2637" s="6" t="str">
        <f>TEXT(SalesDataTable[[#This Row],[Order Date]],"MMM")</f>
        <v>Dec</v>
      </c>
      <c r="G2637" s="5" t="s">
        <v>26</v>
      </c>
      <c r="H2637" s="5" t="s">
        <v>47</v>
      </c>
      <c r="I2637" s="5" t="s">
        <v>28</v>
      </c>
      <c r="J2637" s="5" t="s">
        <v>36</v>
      </c>
      <c r="K2637" s="5" t="s">
        <v>24</v>
      </c>
      <c r="L2637" s="5" t="s">
        <v>46</v>
      </c>
      <c r="M2637" s="7">
        <v>4</v>
      </c>
      <c r="N2637" s="8">
        <v>40.64</v>
      </c>
      <c r="O2637" s="8">
        <f>SalesDataTable[[#This Row],[Units Sold]]*SalesDataTable[[#This Row],[Unit Price]]</f>
        <v>162.56</v>
      </c>
      <c r="P2637" s="9">
        <v>0.1</v>
      </c>
      <c r="Q2637" s="21">
        <f>SalesDataTable[[#This Row],[Units Sold]]*SalesDataTable[[#This Row],[Unit Price]]*SalesDataTable[[#This Row],[Discount %]]</f>
        <v>16.256</v>
      </c>
      <c r="R2637" s="8">
        <v>16.260000000000002</v>
      </c>
      <c r="S2637" s="8">
        <f t="shared" si="164"/>
        <v>146.304</v>
      </c>
      <c r="T2637" s="8">
        <f t="shared" si="165"/>
        <v>65.040000000000006</v>
      </c>
      <c r="U2637" s="8">
        <f t="shared" si="166"/>
        <v>81.263999999999996</v>
      </c>
      <c r="V2637" s="10">
        <f t="shared" si="167"/>
        <v>0.55544619422572172</v>
      </c>
    </row>
    <row r="2638" spans="1:22" ht="15.6" x14ac:dyDescent="0.3">
      <c r="A2638" s="3">
        <v>3065</v>
      </c>
      <c r="B2638" s="4">
        <v>46377</v>
      </c>
      <c r="C2638" s="5">
        <f>YEAR(SalesDataTable[[#This Row],[Order Date]])</f>
        <v>2026</v>
      </c>
      <c r="D2638" s="6" t="str">
        <f>"Q"&amp;ROUNDUP(MONTH(SalesDataTable[[#This Row],[Order Date]])/3,0)</f>
        <v>Q4</v>
      </c>
      <c r="E2638" s="5">
        <f>MONTH(SalesDataTable[[#This Row],[Order Date]])</f>
        <v>12</v>
      </c>
      <c r="F2638" s="6" t="str">
        <f>TEXT(SalesDataTable[[#This Row],[Order Date]],"MMM")</f>
        <v>Dec</v>
      </c>
      <c r="G2638" s="5" t="s">
        <v>31</v>
      </c>
      <c r="H2638" s="5" t="s">
        <v>59</v>
      </c>
      <c r="I2638" s="5" t="s">
        <v>22</v>
      </c>
      <c r="J2638" s="5" t="s">
        <v>33</v>
      </c>
      <c r="K2638" s="5" t="s">
        <v>43</v>
      </c>
      <c r="L2638" s="5" t="s">
        <v>60</v>
      </c>
      <c r="M2638" s="7">
        <v>3</v>
      </c>
      <c r="N2638" s="8">
        <v>81.510000000000005</v>
      </c>
      <c r="O2638" s="8">
        <f>SalesDataTable[[#This Row],[Units Sold]]*SalesDataTable[[#This Row],[Unit Price]]</f>
        <v>244.53000000000003</v>
      </c>
      <c r="P2638" s="9">
        <v>0.05</v>
      </c>
      <c r="Q2638" s="21">
        <f>SalesDataTable[[#This Row],[Units Sold]]*SalesDataTable[[#This Row],[Unit Price]]*SalesDataTable[[#This Row],[Discount %]]</f>
        <v>12.226500000000001</v>
      </c>
      <c r="R2638" s="8">
        <v>39.9</v>
      </c>
      <c r="S2638" s="8">
        <f t="shared" si="164"/>
        <v>232.30350000000001</v>
      </c>
      <c r="T2638" s="8">
        <f t="shared" si="165"/>
        <v>119.69999999999999</v>
      </c>
      <c r="U2638" s="8">
        <f t="shared" si="166"/>
        <v>112.60350000000003</v>
      </c>
      <c r="V2638" s="10">
        <f t="shared" si="167"/>
        <v>0.48472580051527425</v>
      </c>
    </row>
    <row r="2639" spans="1:22" ht="15.6" x14ac:dyDescent="0.3">
      <c r="A2639" s="3">
        <v>3365</v>
      </c>
      <c r="B2639" s="4">
        <v>46377</v>
      </c>
      <c r="C2639" s="5">
        <f>YEAR(SalesDataTable[[#This Row],[Order Date]])</f>
        <v>2026</v>
      </c>
      <c r="D2639" s="6" t="str">
        <f>"Q"&amp;ROUNDUP(MONTH(SalesDataTable[[#This Row],[Order Date]])/3,0)</f>
        <v>Q4</v>
      </c>
      <c r="E2639" s="5">
        <f>MONTH(SalesDataTable[[#This Row],[Order Date]])</f>
        <v>12</v>
      </c>
      <c r="F2639" s="6" t="str">
        <f>TEXT(SalesDataTable[[#This Row],[Order Date]],"MMM")</f>
        <v>Dec</v>
      </c>
      <c r="G2639" s="5" t="s">
        <v>40</v>
      </c>
      <c r="H2639" s="5" t="s">
        <v>51</v>
      </c>
      <c r="I2639" s="5" t="s">
        <v>39</v>
      </c>
      <c r="J2639" s="5" t="s">
        <v>33</v>
      </c>
      <c r="K2639" s="5" t="s">
        <v>54</v>
      </c>
      <c r="L2639" s="5" t="s">
        <v>58</v>
      </c>
      <c r="M2639" s="7">
        <v>2</v>
      </c>
      <c r="N2639" s="8">
        <v>122.4</v>
      </c>
      <c r="O2639" s="8">
        <f>SalesDataTable[[#This Row],[Units Sold]]*SalesDataTable[[#This Row],[Unit Price]]</f>
        <v>244.8</v>
      </c>
      <c r="P2639" s="9">
        <v>0.1</v>
      </c>
      <c r="Q2639" s="21">
        <f>SalesDataTable[[#This Row],[Units Sold]]*SalesDataTable[[#This Row],[Unit Price]]*SalesDataTable[[#This Row],[Discount %]]</f>
        <v>24.480000000000004</v>
      </c>
      <c r="R2639" s="8">
        <v>71.09</v>
      </c>
      <c r="S2639" s="8">
        <f t="shared" si="164"/>
        <v>220.32000000000002</v>
      </c>
      <c r="T2639" s="8">
        <f t="shared" si="165"/>
        <v>142.18</v>
      </c>
      <c r="U2639" s="8">
        <f t="shared" si="166"/>
        <v>78.140000000000015</v>
      </c>
      <c r="V2639" s="10">
        <f t="shared" si="167"/>
        <v>0.35466594045025424</v>
      </c>
    </row>
    <row r="2640" spans="1:22" ht="15.6" x14ac:dyDescent="0.3">
      <c r="A2640" s="3">
        <v>4042</v>
      </c>
      <c r="B2640" s="4">
        <v>46377</v>
      </c>
      <c r="C2640" s="5">
        <f>YEAR(SalesDataTable[[#This Row],[Order Date]])</f>
        <v>2026</v>
      </c>
      <c r="D2640" s="6" t="str">
        <f>"Q"&amp;ROUNDUP(MONTH(SalesDataTable[[#This Row],[Order Date]])/3,0)</f>
        <v>Q4</v>
      </c>
      <c r="E2640" s="5">
        <f>MONTH(SalesDataTable[[#This Row],[Order Date]])</f>
        <v>12</v>
      </c>
      <c r="F2640" s="6" t="str">
        <f>TEXT(SalesDataTable[[#This Row],[Order Date]],"MMM")</f>
        <v>Dec</v>
      </c>
      <c r="G2640" s="5" t="s">
        <v>20</v>
      </c>
      <c r="H2640" s="5" t="s">
        <v>56</v>
      </c>
      <c r="I2640" s="5" t="s">
        <v>48</v>
      </c>
      <c r="J2640" s="5" t="s">
        <v>23</v>
      </c>
      <c r="K2640" s="5" t="s">
        <v>34</v>
      </c>
      <c r="L2640" s="5" t="s">
        <v>52</v>
      </c>
      <c r="M2640" s="7">
        <v>1</v>
      </c>
      <c r="N2640" s="8">
        <v>45.94</v>
      </c>
      <c r="O2640" s="8">
        <f>SalesDataTable[[#This Row],[Units Sold]]*SalesDataTable[[#This Row],[Unit Price]]</f>
        <v>45.94</v>
      </c>
      <c r="P2640" s="9">
        <v>0.05</v>
      </c>
      <c r="Q2640" s="21">
        <f>SalesDataTable[[#This Row],[Units Sold]]*SalesDataTable[[#This Row],[Unit Price]]*SalesDataTable[[#This Row],[Discount %]]</f>
        <v>2.2970000000000002</v>
      </c>
      <c r="R2640" s="8">
        <v>18.100000000000001</v>
      </c>
      <c r="S2640" s="8">
        <f t="shared" si="164"/>
        <v>43.642999999999994</v>
      </c>
      <c r="T2640" s="8">
        <f t="shared" si="165"/>
        <v>18.100000000000001</v>
      </c>
      <c r="U2640" s="8">
        <f t="shared" si="166"/>
        <v>25.542999999999992</v>
      </c>
      <c r="V2640" s="10">
        <f t="shared" si="167"/>
        <v>0.58527140664024002</v>
      </c>
    </row>
    <row r="2641" spans="1:22" ht="15.6" x14ac:dyDescent="0.3">
      <c r="A2641" s="3">
        <v>4635</v>
      </c>
      <c r="B2641" s="4">
        <v>46377</v>
      </c>
      <c r="C2641" s="5">
        <f>YEAR(SalesDataTable[[#This Row],[Order Date]])</f>
        <v>2026</v>
      </c>
      <c r="D2641" s="6" t="str">
        <f>"Q"&amp;ROUNDUP(MONTH(SalesDataTable[[#This Row],[Order Date]])/3,0)</f>
        <v>Q4</v>
      </c>
      <c r="E2641" s="5">
        <f>MONTH(SalesDataTable[[#This Row],[Order Date]])</f>
        <v>12</v>
      </c>
      <c r="F2641" s="6" t="str">
        <f>TEXT(SalesDataTable[[#This Row],[Order Date]],"MMM")</f>
        <v>Dec</v>
      </c>
      <c r="G2641" s="5" t="s">
        <v>40</v>
      </c>
      <c r="H2641" s="5" t="s">
        <v>67</v>
      </c>
      <c r="I2641" s="5" t="s">
        <v>28</v>
      </c>
      <c r="J2641" s="5" t="s">
        <v>23</v>
      </c>
      <c r="K2641" s="5" t="s">
        <v>43</v>
      </c>
      <c r="L2641" s="5" t="s">
        <v>49</v>
      </c>
      <c r="M2641" s="7">
        <v>15</v>
      </c>
      <c r="N2641" s="8">
        <v>196.89</v>
      </c>
      <c r="O2641" s="8">
        <f>SalesDataTable[[#This Row],[Units Sold]]*SalesDataTable[[#This Row],[Unit Price]]</f>
        <v>2953.35</v>
      </c>
      <c r="P2641" s="9">
        <v>0.15</v>
      </c>
      <c r="Q2641" s="21">
        <f>SalesDataTable[[#This Row],[Units Sold]]*SalesDataTable[[#This Row],[Unit Price]]*SalesDataTable[[#This Row],[Discount %]]</f>
        <v>443.0025</v>
      </c>
      <c r="R2641" s="8">
        <v>105.09</v>
      </c>
      <c r="S2641" s="8">
        <f t="shared" si="164"/>
        <v>2510.3474999999999</v>
      </c>
      <c r="T2641" s="8">
        <f t="shared" si="165"/>
        <v>1576.3500000000001</v>
      </c>
      <c r="U2641" s="8">
        <f t="shared" si="166"/>
        <v>933.99749999999972</v>
      </c>
      <c r="V2641" s="10">
        <f t="shared" si="167"/>
        <v>0.37205904760197533</v>
      </c>
    </row>
    <row r="2642" spans="1:22" ht="15.6" x14ac:dyDescent="0.3">
      <c r="A2642" s="3">
        <v>4748</v>
      </c>
      <c r="B2642" s="4">
        <v>46377</v>
      </c>
      <c r="C2642" s="5">
        <f>YEAR(SalesDataTable[[#This Row],[Order Date]])</f>
        <v>2026</v>
      </c>
      <c r="D2642" s="6" t="str">
        <f>"Q"&amp;ROUNDUP(MONTH(SalesDataTable[[#This Row],[Order Date]])/3,0)</f>
        <v>Q4</v>
      </c>
      <c r="E2642" s="5">
        <f>MONTH(SalesDataTable[[#This Row],[Order Date]])</f>
        <v>12</v>
      </c>
      <c r="F2642" s="6" t="str">
        <f>TEXT(SalesDataTable[[#This Row],[Order Date]],"MMM")</f>
        <v>Dec</v>
      </c>
      <c r="G2642" s="5" t="s">
        <v>40</v>
      </c>
      <c r="H2642" s="5" t="s">
        <v>67</v>
      </c>
      <c r="I2642" s="5" t="s">
        <v>39</v>
      </c>
      <c r="J2642" s="5" t="s">
        <v>36</v>
      </c>
      <c r="K2642" s="5" t="s">
        <v>24</v>
      </c>
      <c r="L2642" s="5" t="s">
        <v>42</v>
      </c>
      <c r="M2642" s="7">
        <v>1</v>
      </c>
      <c r="N2642" s="8">
        <v>51.18</v>
      </c>
      <c r="O2642" s="8">
        <f>SalesDataTable[[#This Row],[Units Sold]]*SalesDataTable[[#This Row],[Unit Price]]</f>
        <v>51.18</v>
      </c>
      <c r="P2642" s="9">
        <v>0.05</v>
      </c>
      <c r="Q2642" s="21">
        <f>SalesDataTable[[#This Row],[Units Sold]]*SalesDataTable[[#This Row],[Unit Price]]*SalesDataTable[[#This Row],[Discount %]]</f>
        <v>2.5590000000000002</v>
      </c>
      <c r="R2642" s="8">
        <v>22.98</v>
      </c>
      <c r="S2642" s="8">
        <f t="shared" si="164"/>
        <v>48.620999999999995</v>
      </c>
      <c r="T2642" s="8">
        <f t="shared" si="165"/>
        <v>22.98</v>
      </c>
      <c r="U2642" s="8">
        <f t="shared" si="166"/>
        <v>25.640999999999995</v>
      </c>
      <c r="V2642" s="10">
        <f t="shared" si="167"/>
        <v>0.52736471894860237</v>
      </c>
    </row>
    <row r="2643" spans="1:22" ht="15.6" x14ac:dyDescent="0.3">
      <c r="A2643" s="3">
        <v>342</v>
      </c>
      <c r="B2643" s="4">
        <v>46378</v>
      </c>
      <c r="C2643" s="5">
        <f>YEAR(SalesDataTable[[#This Row],[Order Date]])</f>
        <v>2026</v>
      </c>
      <c r="D2643" s="6" t="str">
        <f>"Q"&amp;ROUNDUP(MONTH(SalesDataTable[[#This Row],[Order Date]])/3,0)</f>
        <v>Q4</v>
      </c>
      <c r="E2643" s="5">
        <f>MONTH(SalesDataTable[[#This Row],[Order Date]])</f>
        <v>12</v>
      </c>
      <c r="F2643" s="6" t="str">
        <f>TEXT(SalesDataTable[[#This Row],[Order Date]],"MMM")</f>
        <v>Dec</v>
      </c>
      <c r="G2643" s="5" t="s">
        <v>26</v>
      </c>
      <c r="H2643" s="5" t="s">
        <v>47</v>
      </c>
      <c r="I2643" s="5" t="s">
        <v>39</v>
      </c>
      <c r="J2643" s="5" t="s">
        <v>33</v>
      </c>
      <c r="K2643" s="5" t="s">
        <v>24</v>
      </c>
      <c r="L2643" s="5" t="s">
        <v>46</v>
      </c>
      <c r="M2643" s="7">
        <v>3</v>
      </c>
      <c r="N2643" s="8">
        <v>40.78</v>
      </c>
      <c r="O2643" s="8">
        <f>SalesDataTable[[#This Row],[Units Sold]]*SalesDataTable[[#This Row],[Unit Price]]</f>
        <v>122.34</v>
      </c>
      <c r="P2643" s="9">
        <v>0.15</v>
      </c>
      <c r="Q2643" s="21">
        <f>SalesDataTable[[#This Row],[Units Sold]]*SalesDataTable[[#This Row],[Unit Price]]*SalesDataTable[[#This Row],[Discount %]]</f>
        <v>18.350999999999999</v>
      </c>
      <c r="R2643" s="8">
        <v>16.73</v>
      </c>
      <c r="S2643" s="8">
        <f t="shared" si="164"/>
        <v>103.989</v>
      </c>
      <c r="T2643" s="8">
        <f t="shared" si="165"/>
        <v>50.19</v>
      </c>
      <c r="U2643" s="8">
        <f t="shared" si="166"/>
        <v>53.799000000000007</v>
      </c>
      <c r="V2643" s="10">
        <f t="shared" si="167"/>
        <v>0.51735279693044456</v>
      </c>
    </row>
    <row r="2644" spans="1:22" ht="15.6" x14ac:dyDescent="0.3">
      <c r="A2644" s="3">
        <v>676</v>
      </c>
      <c r="B2644" s="4">
        <v>46378</v>
      </c>
      <c r="C2644" s="5">
        <f>YEAR(SalesDataTable[[#This Row],[Order Date]])</f>
        <v>2026</v>
      </c>
      <c r="D2644" s="6" t="str">
        <f>"Q"&amp;ROUNDUP(MONTH(SalesDataTable[[#This Row],[Order Date]])/3,0)</f>
        <v>Q4</v>
      </c>
      <c r="E2644" s="5">
        <f>MONTH(SalesDataTable[[#This Row],[Order Date]])</f>
        <v>12</v>
      </c>
      <c r="F2644" s="6" t="str">
        <f>TEXT(SalesDataTable[[#This Row],[Order Date]],"MMM")</f>
        <v>Dec</v>
      </c>
      <c r="G2644" s="5" t="s">
        <v>31</v>
      </c>
      <c r="H2644" s="5" t="s">
        <v>38</v>
      </c>
      <c r="I2644" s="5" t="s">
        <v>48</v>
      </c>
      <c r="J2644" s="5" t="s">
        <v>23</v>
      </c>
      <c r="K2644" s="5" t="s">
        <v>43</v>
      </c>
      <c r="L2644" s="5" t="s">
        <v>49</v>
      </c>
      <c r="M2644" s="7">
        <v>1</v>
      </c>
      <c r="N2644" s="8">
        <v>195.63</v>
      </c>
      <c r="O2644" s="8">
        <f>SalesDataTable[[#This Row],[Units Sold]]*SalesDataTable[[#This Row],[Unit Price]]</f>
        <v>195.63</v>
      </c>
      <c r="P2644" s="9">
        <v>0.05</v>
      </c>
      <c r="Q2644" s="21">
        <f>SalesDataTable[[#This Row],[Units Sold]]*SalesDataTable[[#This Row],[Unit Price]]*SalesDataTable[[#This Row],[Discount %]]</f>
        <v>9.7815000000000012</v>
      </c>
      <c r="R2644" s="8">
        <v>102.13</v>
      </c>
      <c r="S2644" s="8">
        <f t="shared" si="164"/>
        <v>185.84849999999997</v>
      </c>
      <c r="T2644" s="8">
        <f t="shared" si="165"/>
        <v>102.13</v>
      </c>
      <c r="U2644" s="8">
        <f t="shared" si="166"/>
        <v>83.718499999999977</v>
      </c>
      <c r="V2644" s="10">
        <f t="shared" si="167"/>
        <v>0.45046637449320276</v>
      </c>
    </row>
    <row r="2645" spans="1:22" ht="15.6" x14ac:dyDescent="0.3">
      <c r="A2645" s="3">
        <v>1912</v>
      </c>
      <c r="B2645" s="4">
        <v>46378</v>
      </c>
      <c r="C2645" s="5">
        <f>YEAR(SalesDataTable[[#This Row],[Order Date]])</f>
        <v>2026</v>
      </c>
      <c r="D2645" s="6" t="str">
        <f>"Q"&amp;ROUNDUP(MONTH(SalesDataTable[[#This Row],[Order Date]])/3,0)</f>
        <v>Q4</v>
      </c>
      <c r="E2645" s="5">
        <f>MONTH(SalesDataTable[[#This Row],[Order Date]])</f>
        <v>12</v>
      </c>
      <c r="F2645" s="6" t="str">
        <f>TEXT(SalesDataTable[[#This Row],[Order Date]],"MMM")</f>
        <v>Dec</v>
      </c>
      <c r="G2645" s="5" t="s">
        <v>31</v>
      </c>
      <c r="H2645" s="5" t="s">
        <v>45</v>
      </c>
      <c r="I2645" s="5" t="s">
        <v>28</v>
      </c>
      <c r="J2645" s="5" t="s">
        <v>23</v>
      </c>
      <c r="K2645" s="5" t="s">
        <v>34</v>
      </c>
      <c r="L2645" s="5" t="s">
        <v>64</v>
      </c>
      <c r="M2645" s="7">
        <v>10</v>
      </c>
      <c r="N2645" s="8">
        <v>134.86000000000001</v>
      </c>
      <c r="O2645" s="8">
        <f>SalesDataTable[[#This Row],[Units Sold]]*SalesDataTable[[#This Row],[Unit Price]]</f>
        <v>1348.6000000000001</v>
      </c>
      <c r="P2645" s="9">
        <v>0.1</v>
      </c>
      <c r="Q2645" s="21">
        <f>SalesDataTable[[#This Row],[Units Sold]]*SalesDataTable[[#This Row],[Unit Price]]*SalesDataTable[[#This Row],[Discount %]]</f>
        <v>134.86000000000001</v>
      </c>
      <c r="R2645" s="8">
        <v>65.3</v>
      </c>
      <c r="S2645" s="8">
        <f t="shared" si="164"/>
        <v>1213.7400000000002</v>
      </c>
      <c r="T2645" s="8">
        <f t="shared" si="165"/>
        <v>653</v>
      </c>
      <c r="U2645" s="8">
        <f t="shared" si="166"/>
        <v>560.74000000000024</v>
      </c>
      <c r="V2645" s="10">
        <f t="shared" si="167"/>
        <v>0.46199350767050612</v>
      </c>
    </row>
    <row r="2646" spans="1:22" ht="15.6" x14ac:dyDescent="0.3">
      <c r="A2646" s="3">
        <v>2065</v>
      </c>
      <c r="B2646" s="4">
        <v>46378</v>
      </c>
      <c r="C2646" s="5">
        <f>YEAR(SalesDataTable[[#This Row],[Order Date]])</f>
        <v>2026</v>
      </c>
      <c r="D2646" s="6" t="str">
        <f>"Q"&amp;ROUNDUP(MONTH(SalesDataTable[[#This Row],[Order Date]])/3,0)</f>
        <v>Q4</v>
      </c>
      <c r="E2646" s="5">
        <f>MONTH(SalesDataTable[[#This Row],[Order Date]])</f>
        <v>12</v>
      </c>
      <c r="F2646" s="6" t="str">
        <f>TEXT(SalesDataTable[[#This Row],[Order Date]],"MMM")</f>
        <v>Dec</v>
      </c>
      <c r="G2646" s="5" t="s">
        <v>40</v>
      </c>
      <c r="H2646" s="5" t="s">
        <v>41</v>
      </c>
      <c r="I2646" s="5" t="s">
        <v>22</v>
      </c>
      <c r="J2646" s="5" t="s">
        <v>33</v>
      </c>
      <c r="K2646" s="5" t="s">
        <v>24</v>
      </c>
      <c r="L2646" s="5" t="s">
        <v>25</v>
      </c>
      <c r="M2646" s="7">
        <v>1</v>
      </c>
      <c r="N2646" s="8">
        <v>83.15</v>
      </c>
      <c r="O2646" s="8">
        <f>SalesDataTable[[#This Row],[Units Sold]]*SalesDataTable[[#This Row],[Unit Price]]</f>
        <v>83.15</v>
      </c>
      <c r="P2646" s="9">
        <v>0</v>
      </c>
      <c r="Q2646" s="21">
        <f>SalesDataTable[[#This Row],[Units Sold]]*SalesDataTable[[#This Row],[Unit Price]]*SalesDataTable[[#This Row],[Discount %]]</f>
        <v>0</v>
      </c>
      <c r="R2646" s="8">
        <v>42.3</v>
      </c>
      <c r="S2646" s="8">
        <f t="shared" si="164"/>
        <v>83.15</v>
      </c>
      <c r="T2646" s="8">
        <f t="shared" si="165"/>
        <v>42.3</v>
      </c>
      <c r="U2646" s="8">
        <f t="shared" si="166"/>
        <v>40.850000000000009</v>
      </c>
      <c r="V2646" s="10">
        <f t="shared" si="167"/>
        <v>0.49128081779915822</v>
      </c>
    </row>
    <row r="2647" spans="1:22" ht="15.6" x14ac:dyDescent="0.3">
      <c r="A2647" s="3">
        <v>3136</v>
      </c>
      <c r="B2647" s="4">
        <v>46378</v>
      </c>
      <c r="C2647" s="5">
        <f>YEAR(SalesDataTable[[#This Row],[Order Date]])</f>
        <v>2026</v>
      </c>
      <c r="D2647" s="6" t="str">
        <f>"Q"&amp;ROUNDUP(MONTH(SalesDataTable[[#This Row],[Order Date]])/3,0)</f>
        <v>Q4</v>
      </c>
      <c r="E2647" s="5">
        <f>MONTH(SalesDataTable[[#This Row],[Order Date]])</f>
        <v>12</v>
      </c>
      <c r="F2647" s="6" t="str">
        <f>TEXT(SalesDataTable[[#This Row],[Order Date]],"MMM")</f>
        <v>Dec</v>
      </c>
      <c r="G2647" s="5" t="s">
        <v>26</v>
      </c>
      <c r="H2647" s="5" t="s">
        <v>47</v>
      </c>
      <c r="I2647" s="5" t="s">
        <v>48</v>
      </c>
      <c r="J2647" s="5" t="s">
        <v>36</v>
      </c>
      <c r="K2647" s="5" t="s">
        <v>24</v>
      </c>
      <c r="L2647" s="5" t="s">
        <v>25</v>
      </c>
      <c r="M2647" s="7">
        <v>1</v>
      </c>
      <c r="N2647" s="8">
        <v>81.599999999999994</v>
      </c>
      <c r="O2647" s="8">
        <f>SalesDataTable[[#This Row],[Units Sold]]*SalesDataTable[[#This Row],[Unit Price]]</f>
        <v>81.599999999999994</v>
      </c>
      <c r="P2647" s="9">
        <v>0.15</v>
      </c>
      <c r="Q2647" s="21">
        <f>SalesDataTable[[#This Row],[Units Sold]]*SalesDataTable[[#This Row],[Unit Price]]*SalesDataTable[[#This Row],[Discount %]]</f>
        <v>12.239999999999998</v>
      </c>
      <c r="R2647" s="8">
        <v>42</v>
      </c>
      <c r="S2647" s="8">
        <f t="shared" si="164"/>
        <v>69.36</v>
      </c>
      <c r="T2647" s="8">
        <f t="shared" si="165"/>
        <v>42</v>
      </c>
      <c r="U2647" s="8">
        <f t="shared" si="166"/>
        <v>27.36</v>
      </c>
      <c r="V2647" s="10">
        <f t="shared" si="167"/>
        <v>0.3944636678200692</v>
      </c>
    </row>
    <row r="2648" spans="1:22" ht="15.6" x14ac:dyDescent="0.3">
      <c r="A2648" s="3">
        <v>3423</v>
      </c>
      <c r="B2648" s="4">
        <v>46378</v>
      </c>
      <c r="C2648" s="5">
        <f>YEAR(SalesDataTable[[#This Row],[Order Date]])</f>
        <v>2026</v>
      </c>
      <c r="D2648" s="6" t="str">
        <f>"Q"&amp;ROUNDUP(MONTH(SalesDataTable[[#This Row],[Order Date]])/3,0)</f>
        <v>Q4</v>
      </c>
      <c r="E2648" s="5">
        <f>MONTH(SalesDataTable[[#This Row],[Order Date]])</f>
        <v>12</v>
      </c>
      <c r="F2648" s="6" t="str">
        <f>TEXT(SalesDataTable[[#This Row],[Order Date]],"MMM")</f>
        <v>Dec</v>
      </c>
      <c r="G2648" s="5" t="s">
        <v>40</v>
      </c>
      <c r="H2648" s="5" t="s">
        <v>51</v>
      </c>
      <c r="I2648" s="5" t="s">
        <v>39</v>
      </c>
      <c r="J2648" s="5" t="s">
        <v>36</v>
      </c>
      <c r="K2648" s="5" t="s">
        <v>34</v>
      </c>
      <c r="L2648" s="5" t="s">
        <v>52</v>
      </c>
      <c r="M2648" s="7">
        <v>5</v>
      </c>
      <c r="N2648" s="8">
        <v>47.67</v>
      </c>
      <c r="O2648" s="8">
        <f>SalesDataTable[[#This Row],[Units Sold]]*SalesDataTable[[#This Row],[Unit Price]]</f>
        <v>238.35000000000002</v>
      </c>
      <c r="P2648" s="9">
        <v>0.1</v>
      </c>
      <c r="Q2648" s="21">
        <f>SalesDataTable[[#This Row],[Units Sold]]*SalesDataTable[[#This Row],[Unit Price]]*SalesDataTable[[#This Row],[Discount %]]</f>
        <v>23.835000000000004</v>
      </c>
      <c r="R2648" s="8">
        <v>17.84</v>
      </c>
      <c r="S2648" s="8">
        <f t="shared" si="164"/>
        <v>214.51500000000001</v>
      </c>
      <c r="T2648" s="8">
        <f t="shared" si="165"/>
        <v>89.2</v>
      </c>
      <c r="U2648" s="8">
        <f t="shared" si="166"/>
        <v>125.31500000000001</v>
      </c>
      <c r="V2648" s="10">
        <f t="shared" si="167"/>
        <v>0.5841782625923595</v>
      </c>
    </row>
    <row r="2649" spans="1:22" ht="15.6" x14ac:dyDescent="0.3">
      <c r="A2649" s="3">
        <v>3746</v>
      </c>
      <c r="B2649" s="4">
        <v>46378</v>
      </c>
      <c r="C2649" s="5">
        <f>YEAR(SalesDataTable[[#This Row],[Order Date]])</f>
        <v>2026</v>
      </c>
      <c r="D2649" s="6" t="str">
        <f>"Q"&amp;ROUNDUP(MONTH(SalesDataTable[[#This Row],[Order Date]])/3,0)</f>
        <v>Q4</v>
      </c>
      <c r="E2649" s="5">
        <f>MONTH(SalesDataTable[[#This Row],[Order Date]])</f>
        <v>12</v>
      </c>
      <c r="F2649" s="6" t="str">
        <f>TEXT(SalesDataTable[[#This Row],[Order Date]],"MMM")</f>
        <v>Dec</v>
      </c>
      <c r="G2649" s="5" t="s">
        <v>40</v>
      </c>
      <c r="H2649" s="5" t="s">
        <v>51</v>
      </c>
      <c r="I2649" s="5" t="s">
        <v>39</v>
      </c>
      <c r="J2649" s="5" t="s">
        <v>36</v>
      </c>
      <c r="K2649" s="5" t="s">
        <v>24</v>
      </c>
      <c r="L2649" s="5" t="s">
        <v>42</v>
      </c>
      <c r="M2649" s="7">
        <v>2</v>
      </c>
      <c r="N2649" s="8">
        <v>50.96</v>
      </c>
      <c r="O2649" s="8">
        <f>SalesDataTable[[#This Row],[Units Sold]]*SalesDataTable[[#This Row],[Unit Price]]</f>
        <v>101.92</v>
      </c>
      <c r="P2649" s="9">
        <v>0.15</v>
      </c>
      <c r="Q2649" s="21">
        <f>SalesDataTable[[#This Row],[Units Sold]]*SalesDataTable[[#This Row],[Unit Price]]*SalesDataTable[[#This Row],[Discount %]]</f>
        <v>15.288</v>
      </c>
      <c r="R2649" s="8">
        <v>22.59</v>
      </c>
      <c r="S2649" s="8">
        <f t="shared" si="164"/>
        <v>86.632000000000005</v>
      </c>
      <c r="T2649" s="8">
        <f t="shared" si="165"/>
        <v>45.18</v>
      </c>
      <c r="U2649" s="8">
        <f t="shared" si="166"/>
        <v>41.452000000000005</v>
      </c>
      <c r="V2649" s="10">
        <f t="shared" si="167"/>
        <v>0.47848370117277683</v>
      </c>
    </row>
    <row r="2650" spans="1:22" ht="15.6" x14ac:dyDescent="0.3">
      <c r="A2650" s="3">
        <v>1198</v>
      </c>
      <c r="B2650" s="4">
        <v>46379</v>
      </c>
      <c r="C2650" s="5">
        <f>YEAR(SalesDataTable[[#This Row],[Order Date]])</f>
        <v>2026</v>
      </c>
      <c r="D2650" s="6" t="str">
        <f>"Q"&amp;ROUNDUP(MONTH(SalesDataTable[[#This Row],[Order Date]])/3,0)</f>
        <v>Q4</v>
      </c>
      <c r="E2650" s="5">
        <f>MONTH(SalesDataTable[[#This Row],[Order Date]])</f>
        <v>12</v>
      </c>
      <c r="F2650" s="6" t="str">
        <f>TEXT(SalesDataTable[[#This Row],[Order Date]],"MMM")</f>
        <v>Dec</v>
      </c>
      <c r="G2650" s="5" t="s">
        <v>40</v>
      </c>
      <c r="H2650" s="5" t="s">
        <v>51</v>
      </c>
      <c r="I2650" s="5" t="s">
        <v>39</v>
      </c>
      <c r="J2650" s="5" t="s">
        <v>33</v>
      </c>
      <c r="K2650" s="5" t="s">
        <v>34</v>
      </c>
      <c r="L2650" s="5" t="s">
        <v>52</v>
      </c>
      <c r="M2650" s="7">
        <v>5</v>
      </c>
      <c r="N2650" s="8">
        <v>47.69</v>
      </c>
      <c r="O2650" s="8">
        <f>SalesDataTable[[#This Row],[Units Sold]]*SalesDataTable[[#This Row],[Unit Price]]</f>
        <v>238.45</v>
      </c>
      <c r="P2650" s="9">
        <v>0.05</v>
      </c>
      <c r="Q2650" s="21">
        <f>SalesDataTable[[#This Row],[Units Sold]]*SalesDataTable[[#This Row],[Unit Price]]*SalesDataTable[[#This Row],[Discount %]]</f>
        <v>11.922499999999999</v>
      </c>
      <c r="R2650" s="8">
        <v>18.23</v>
      </c>
      <c r="S2650" s="8">
        <f t="shared" si="164"/>
        <v>226.52749999999997</v>
      </c>
      <c r="T2650" s="8">
        <f t="shared" si="165"/>
        <v>91.15</v>
      </c>
      <c r="U2650" s="8">
        <f t="shared" si="166"/>
        <v>135.37749999999997</v>
      </c>
      <c r="V2650" s="10">
        <f t="shared" si="167"/>
        <v>0.59762059794064726</v>
      </c>
    </row>
    <row r="2651" spans="1:22" ht="15.6" x14ac:dyDescent="0.3">
      <c r="A2651" s="3">
        <v>2123</v>
      </c>
      <c r="B2651" s="4">
        <v>46379</v>
      </c>
      <c r="C2651" s="5">
        <f>YEAR(SalesDataTable[[#This Row],[Order Date]])</f>
        <v>2026</v>
      </c>
      <c r="D2651" s="6" t="str">
        <f>"Q"&amp;ROUNDUP(MONTH(SalesDataTable[[#This Row],[Order Date]])/3,0)</f>
        <v>Q4</v>
      </c>
      <c r="E2651" s="5">
        <f>MONTH(SalesDataTable[[#This Row],[Order Date]])</f>
        <v>12</v>
      </c>
      <c r="F2651" s="6" t="str">
        <f>TEXT(SalesDataTable[[#This Row],[Order Date]],"MMM")</f>
        <v>Dec</v>
      </c>
      <c r="G2651" s="5" t="s">
        <v>40</v>
      </c>
      <c r="H2651" s="5" t="s">
        <v>53</v>
      </c>
      <c r="I2651" s="5" t="s">
        <v>22</v>
      </c>
      <c r="J2651" s="5" t="s">
        <v>23</v>
      </c>
      <c r="K2651" s="5" t="s">
        <v>29</v>
      </c>
      <c r="L2651" s="5" t="s">
        <v>30</v>
      </c>
      <c r="M2651" s="7">
        <v>1</v>
      </c>
      <c r="N2651" s="8">
        <v>91.08</v>
      </c>
      <c r="O2651" s="8">
        <f>SalesDataTable[[#This Row],[Units Sold]]*SalesDataTable[[#This Row],[Unit Price]]</f>
        <v>91.08</v>
      </c>
      <c r="P2651" s="9">
        <v>0.2</v>
      </c>
      <c r="Q2651" s="21">
        <f>SalesDataTable[[#This Row],[Units Sold]]*SalesDataTable[[#This Row],[Unit Price]]*SalesDataTable[[#This Row],[Discount %]]</f>
        <v>18.216000000000001</v>
      </c>
      <c r="R2651" s="8">
        <v>46.14</v>
      </c>
      <c r="S2651" s="8">
        <f t="shared" si="164"/>
        <v>72.864000000000004</v>
      </c>
      <c r="T2651" s="8">
        <f t="shared" si="165"/>
        <v>46.14</v>
      </c>
      <c r="U2651" s="8">
        <f t="shared" si="166"/>
        <v>26.724000000000004</v>
      </c>
      <c r="V2651" s="10">
        <f t="shared" si="167"/>
        <v>0.36676548089591571</v>
      </c>
    </row>
    <row r="2652" spans="1:22" ht="15.6" x14ac:dyDescent="0.3">
      <c r="A2652" s="3">
        <v>2586</v>
      </c>
      <c r="B2652" s="4">
        <v>46379</v>
      </c>
      <c r="C2652" s="5">
        <f>YEAR(SalesDataTable[[#This Row],[Order Date]])</f>
        <v>2026</v>
      </c>
      <c r="D2652" s="6" t="str">
        <f>"Q"&amp;ROUNDUP(MONTH(SalesDataTable[[#This Row],[Order Date]])/3,0)</f>
        <v>Q4</v>
      </c>
      <c r="E2652" s="5">
        <f>MONTH(SalesDataTable[[#This Row],[Order Date]])</f>
        <v>12</v>
      </c>
      <c r="F2652" s="6" t="str">
        <f>TEXT(SalesDataTable[[#This Row],[Order Date]],"MMM")</f>
        <v>Dec</v>
      </c>
      <c r="G2652" s="5" t="s">
        <v>26</v>
      </c>
      <c r="H2652" s="5" t="s">
        <v>69</v>
      </c>
      <c r="I2652" s="5" t="s">
        <v>39</v>
      </c>
      <c r="J2652" s="5" t="s">
        <v>33</v>
      </c>
      <c r="K2652" s="5" t="s">
        <v>29</v>
      </c>
      <c r="L2652" s="5" t="s">
        <v>37</v>
      </c>
      <c r="M2652" s="7">
        <v>1</v>
      </c>
      <c r="N2652" s="8">
        <v>143.84</v>
      </c>
      <c r="O2652" s="8">
        <f>SalesDataTable[[#This Row],[Units Sold]]*SalesDataTable[[#This Row],[Unit Price]]</f>
        <v>143.84</v>
      </c>
      <c r="P2652" s="9">
        <v>0.15</v>
      </c>
      <c r="Q2652" s="21">
        <f>SalesDataTable[[#This Row],[Units Sold]]*SalesDataTable[[#This Row],[Unit Price]]*SalesDataTable[[#This Row],[Discount %]]</f>
        <v>21.576000000000001</v>
      </c>
      <c r="R2652" s="8">
        <v>78.17</v>
      </c>
      <c r="S2652" s="8">
        <f t="shared" si="164"/>
        <v>122.264</v>
      </c>
      <c r="T2652" s="8">
        <f t="shared" si="165"/>
        <v>78.17</v>
      </c>
      <c r="U2652" s="8">
        <f t="shared" si="166"/>
        <v>44.093999999999994</v>
      </c>
      <c r="V2652" s="10">
        <f t="shared" si="167"/>
        <v>0.360645815612118</v>
      </c>
    </row>
    <row r="2653" spans="1:22" ht="15.6" x14ac:dyDescent="0.3">
      <c r="A2653" s="3">
        <v>3048</v>
      </c>
      <c r="B2653" s="4">
        <v>46379</v>
      </c>
      <c r="C2653" s="5">
        <f>YEAR(SalesDataTable[[#This Row],[Order Date]])</f>
        <v>2026</v>
      </c>
      <c r="D2653" s="6" t="str">
        <f>"Q"&amp;ROUNDUP(MONTH(SalesDataTable[[#This Row],[Order Date]])/3,0)</f>
        <v>Q4</v>
      </c>
      <c r="E2653" s="5">
        <f>MONTH(SalesDataTable[[#This Row],[Order Date]])</f>
        <v>12</v>
      </c>
      <c r="F2653" s="6" t="str">
        <f>TEXT(SalesDataTable[[#This Row],[Order Date]],"MMM")</f>
        <v>Dec</v>
      </c>
      <c r="G2653" s="5" t="s">
        <v>26</v>
      </c>
      <c r="H2653" s="5" t="s">
        <v>47</v>
      </c>
      <c r="I2653" s="5" t="s">
        <v>22</v>
      </c>
      <c r="J2653" s="5" t="s">
        <v>33</v>
      </c>
      <c r="K2653" s="5" t="s">
        <v>24</v>
      </c>
      <c r="L2653" s="5" t="s">
        <v>50</v>
      </c>
      <c r="M2653" s="7">
        <v>1</v>
      </c>
      <c r="N2653" s="8">
        <v>102.66</v>
      </c>
      <c r="O2653" s="8">
        <f>SalesDataTable[[#This Row],[Units Sold]]*SalesDataTable[[#This Row],[Unit Price]]</f>
        <v>102.66</v>
      </c>
      <c r="P2653" s="9">
        <v>0.05</v>
      </c>
      <c r="Q2653" s="21">
        <f>SalesDataTable[[#This Row],[Units Sold]]*SalesDataTable[[#This Row],[Unit Price]]*SalesDataTable[[#This Row],[Discount %]]</f>
        <v>5.133</v>
      </c>
      <c r="R2653" s="8">
        <v>49.2</v>
      </c>
      <c r="S2653" s="8">
        <f t="shared" si="164"/>
        <v>97.526999999999987</v>
      </c>
      <c r="T2653" s="8">
        <f t="shared" si="165"/>
        <v>49.2</v>
      </c>
      <c r="U2653" s="8">
        <f t="shared" si="166"/>
        <v>48.326999999999984</v>
      </c>
      <c r="V2653" s="10">
        <f t="shared" si="167"/>
        <v>0.4955243163431664</v>
      </c>
    </row>
    <row r="2654" spans="1:22" ht="15.6" x14ac:dyDescent="0.3">
      <c r="A2654" s="3">
        <v>3838</v>
      </c>
      <c r="B2654" s="4">
        <v>46379</v>
      </c>
      <c r="C2654" s="5">
        <f>YEAR(SalesDataTable[[#This Row],[Order Date]])</f>
        <v>2026</v>
      </c>
      <c r="D2654" s="6" t="str">
        <f>"Q"&amp;ROUNDUP(MONTH(SalesDataTable[[#This Row],[Order Date]])/3,0)</f>
        <v>Q4</v>
      </c>
      <c r="E2654" s="5">
        <f>MONTH(SalesDataTable[[#This Row],[Order Date]])</f>
        <v>12</v>
      </c>
      <c r="F2654" s="6" t="str">
        <f>TEXT(SalesDataTable[[#This Row],[Order Date]],"MMM")</f>
        <v>Dec</v>
      </c>
      <c r="G2654" s="5" t="s">
        <v>26</v>
      </c>
      <c r="H2654" s="5" t="s">
        <v>61</v>
      </c>
      <c r="I2654" s="5" t="s">
        <v>39</v>
      </c>
      <c r="J2654" s="5" t="s">
        <v>33</v>
      </c>
      <c r="K2654" s="5" t="s">
        <v>54</v>
      </c>
      <c r="L2654" s="5" t="s">
        <v>55</v>
      </c>
      <c r="M2654" s="7">
        <v>2</v>
      </c>
      <c r="N2654" s="8">
        <v>40.32</v>
      </c>
      <c r="O2654" s="8">
        <f>SalesDataTable[[#This Row],[Units Sold]]*SalesDataTable[[#This Row],[Unit Price]]</f>
        <v>80.64</v>
      </c>
      <c r="P2654" s="9">
        <v>0</v>
      </c>
      <c r="Q2654" s="21">
        <f>SalesDataTable[[#This Row],[Units Sold]]*SalesDataTable[[#This Row],[Unit Price]]*SalesDataTable[[#This Row],[Discount %]]</f>
        <v>0</v>
      </c>
      <c r="R2654" s="8">
        <v>14.39</v>
      </c>
      <c r="S2654" s="8">
        <f t="shared" si="164"/>
        <v>80.64</v>
      </c>
      <c r="T2654" s="8">
        <f t="shared" si="165"/>
        <v>28.78</v>
      </c>
      <c r="U2654" s="8">
        <f t="shared" si="166"/>
        <v>51.86</v>
      </c>
      <c r="V2654" s="10">
        <f t="shared" si="167"/>
        <v>0.64310515873015872</v>
      </c>
    </row>
    <row r="2655" spans="1:22" ht="15.6" x14ac:dyDescent="0.3">
      <c r="A2655" s="3">
        <v>4718</v>
      </c>
      <c r="B2655" s="4">
        <v>46379</v>
      </c>
      <c r="C2655" s="5">
        <f>YEAR(SalesDataTable[[#This Row],[Order Date]])</f>
        <v>2026</v>
      </c>
      <c r="D2655" s="6" t="str">
        <f>"Q"&amp;ROUNDUP(MONTH(SalesDataTable[[#This Row],[Order Date]])/3,0)</f>
        <v>Q4</v>
      </c>
      <c r="E2655" s="5">
        <f>MONTH(SalesDataTable[[#This Row],[Order Date]])</f>
        <v>12</v>
      </c>
      <c r="F2655" s="6" t="str">
        <f>TEXT(SalesDataTable[[#This Row],[Order Date]],"MMM")</f>
        <v>Dec</v>
      </c>
      <c r="G2655" s="5" t="s">
        <v>20</v>
      </c>
      <c r="H2655" s="5" t="s">
        <v>21</v>
      </c>
      <c r="I2655" s="5" t="s">
        <v>39</v>
      </c>
      <c r="J2655" s="5" t="s">
        <v>23</v>
      </c>
      <c r="K2655" s="5" t="s">
        <v>29</v>
      </c>
      <c r="L2655" s="5" t="s">
        <v>57</v>
      </c>
      <c r="M2655" s="7">
        <v>1</v>
      </c>
      <c r="N2655" s="8">
        <v>157.58000000000001</v>
      </c>
      <c r="O2655" s="8">
        <f>SalesDataTable[[#This Row],[Units Sold]]*SalesDataTable[[#This Row],[Unit Price]]</f>
        <v>157.58000000000001</v>
      </c>
      <c r="P2655" s="9">
        <v>0.1</v>
      </c>
      <c r="Q2655" s="21">
        <f>SalesDataTable[[#This Row],[Units Sold]]*SalesDataTable[[#This Row],[Unit Price]]*SalesDataTable[[#This Row],[Discount %]]</f>
        <v>15.758000000000003</v>
      </c>
      <c r="R2655" s="8">
        <v>80.37</v>
      </c>
      <c r="S2655" s="8">
        <f t="shared" si="164"/>
        <v>141.822</v>
      </c>
      <c r="T2655" s="8">
        <f t="shared" si="165"/>
        <v>80.37</v>
      </c>
      <c r="U2655" s="8">
        <f t="shared" si="166"/>
        <v>61.451999999999998</v>
      </c>
      <c r="V2655" s="10">
        <f t="shared" si="167"/>
        <v>0.43330371874603374</v>
      </c>
    </row>
    <row r="2656" spans="1:22" ht="15.6" x14ac:dyDescent="0.3">
      <c r="A2656" s="3">
        <v>4844</v>
      </c>
      <c r="B2656" s="4">
        <v>46379</v>
      </c>
      <c r="C2656" s="5">
        <f>YEAR(SalesDataTable[[#This Row],[Order Date]])</f>
        <v>2026</v>
      </c>
      <c r="D2656" s="6" t="str">
        <f>"Q"&amp;ROUNDUP(MONTH(SalesDataTable[[#This Row],[Order Date]])/3,0)</f>
        <v>Q4</v>
      </c>
      <c r="E2656" s="5">
        <f>MONTH(SalesDataTable[[#This Row],[Order Date]])</f>
        <v>12</v>
      </c>
      <c r="F2656" s="6" t="str">
        <f>TEXT(SalesDataTable[[#This Row],[Order Date]],"MMM")</f>
        <v>Dec</v>
      </c>
      <c r="G2656" s="5" t="s">
        <v>26</v>
      </c>
      <c r="H2656" s="5" t="s">
        <v>69</v>
      </c>
      <c r="I2656" s="5" t="s">
        <v>22</v>
      </c>
      <c r="J2656" s="5" t="s">
        <v>33</v>
      </c>
      <c r="K2656" s="5" t="s">
        <v>54</v>
      </c>
      <c r="L2656" s="5" t="s">
        <v>62</v>
      </c>
      <c r="M2656" s="7">
        <v>1</v>
      </c>
      <c r="N2656" s="8">
        <v>36.4</v>
      </c>
      <c r="O2656" s="8">
        <f>SalesDataTable[[#This Row],[Units Sold]]*SalesDataTable[[#This Row],[Unit Price]]</f>
        <v>36.4</v>
      </c>
      <c r="P2656" s="9">
        <v>0</v>
      </c>
      <c r="Q2656" s="21">
        <f>SalesDataTable[[#This Row],[Units Sold]]*SalesDataTable[[#This Row],[Unit Price]]*SalesDataTable[[#This Row],[Discount %]]</f>
        <v>0</v>
      </c>
      <c r="R2656" s="8">
        <v>14.22</v>
      </c>
      <c r="S2656" s="8">
        <f t="shared" si="164"/>
        <v>36.4</v>
      </c>
      <c r="T2656" s="8">
        <f t="shared" si="165"/>
        <v>14.22</v>
      </c>
      <c r="U2656" s="8">
        <f t="shared" si="166"/>
        <v>22.18</v>
      </c>
      <c r="V2656" s="10">
        <f t="shared" si="167"/>
        <v>0.6093406593406594</v>
      </c>
    </row>
    <row r="2657" spans="1:22" ht="15.6" x14ac:dyDescent="0.3">
      <c r="A2657" s="3">
        <v>678</v>
      </c>
      <c r="B2657" s="4">
        <v>46380</v>
      </c>
      <c r="C2657" s="5">
        <f>YEAR(SalesDataTable[[#This Row],[Order Date]])</f>
        <v>2026</v>
      </c>
      <c r="D2657" s="6" t="str">
        <f>"Q"&amp;ROUNDUP(MONTH(SalesDataTable[[#This Row],[Order Date]])/3,0)</f>
        <v>Q4</v>
      </c>
      <c r="E2657" s="5">
        <f>MONTH(SalesDataTable[[#This Row],[Order Date]])</f>
        <v>12</v>
      </c>
      <c r="F2657" s="6" t="str">
        <f>TEXT(SalesDataTable[[#This Row],[Order Date]],"MMM")</f>
        <v>Dec</v>
      </c>
      <c r="G2657" s="5" t="s">
        <v>26</v>
      </c>
      <c r="H2657" s="5" t="s">
        <v>61</v>
      </c>
      <c r="I2657" s="5" t="s">
        <v>22</v>
      </c>
      <c r="J2657" s="5" t="s">
        <v>36</v>
      </c>
      <c r="K2657" s="5" t="s">
        <v>29</v>
      </c>
      <c r="L2657" s="5" t="s">
        <v>37</v>
      </c>
      <c r="M2657" s="7">
        <v>1</v>
      </c>
      <c r="N2657" s="8">
        <v>142.15</v>
      </c>
      <c r="O2657" s="8">
        <f>SalesDataTable[[#This Row],[Units Sold]]*SalesDataTable[[#This Row],[Unit Price]]</f>
        <v>142.15</v>
      </c>
      <c r="P2657" s="9">
        <v>0.05</v>
      </c>
      <c r="Q2657" s="21">
        <f>SalesDataTable[[#This Row],[Units Sold]]*SalesDataTable[[#This Row],[Unit Price]]*SalesDataTable[[#This Row],[Discount %]]</f>
        <v>7.1075000000000008</v>
      </c>
      <c r="R2657" s="8">
        <v>80.5</v>
      </c>
      <c r="S2657" s="8">
        <f t="shared" si="164"/>
        <v>135.04249999999999</v>
      </c>
      <c r="T2657" s="8">
        <f t="shared" si="165"/>
        <v>80.5</v>
      </c>
      <c r="U2657" s="8">
        <f t="shared" si="166"/>
        <v>54.54249999999999</v>
      </c>
      <c r="V2657" s="10">
        <f t="shared" si="167"/>
        <v>0.40389136753244342</v>
      </c>
    </row>
    <row r="2658" spans="1:22" ht="15.6" x14ac:dyDescent="0.3">
      <c r="A2658" s="3">
        <v>1706</v>
      </c>
      <c r="B2658" s="4">
        <v>46380</v>
      </c>
      <c r="C2658" s="5">
        <f>YEAR(SalesDataTable[[#This Row],[Order Date]])</f>
        <v>2026</v>
      </c>
      <c r="D2658" s="6" t="str">
        <f>"Q"&amp;ROUNDUP(MONTH(SalesDataTable[[#This Row],[Order Date]])/3,0)</f>
        <v>Q4</v>
      </c>
      <c r="E2658" s="5">
        <f>MONTH(SalesDataTable[[#This Row],[Order Date]])</f>
        <v>12</v>
      </c>
      <c r="F2658" s="6" t="str">
        <f>TEXT(SalesDataTable[[#This Row],[Order Date]],"MMM")</f>
        <v>Dec</v>
      </c>
      <c r="G2658" s="5" t="s">
        <v>20</v>
      </c>
      <c r="H2658" s="5" t="s">
        <v>21</v>
      </c>
      <c r="I2658" s="5" t="s">
        <v>22</v>
      </c>
      <c r="J2658" s="5" t="s">
        <v>23</v>
      </c>
      <c r="K2658" s="5" t="s">
        <v>43</v>
      </c>
      <c r="L2658" s="5" t="s">
        <v>44</v>
      </c>
      <c r="M2658" s="7">
        <v>2</v>
      </c>
      <c r="N2658" s="8">
        <v>332.38</v>
      </c>
      <c r="O2658" s="8">
        <f>SalesDataTable[[#This Row],[Units Sold]]*SalesDataTable[[#This Row],[Unit Price]]</f>
        <v>664.76</v>
      </c>
      <c r="P2658" s="9">
        <v>0.05</v>
      </c>
      <c r="Q2658" s="21">
        <f>SalesDataTable[[#This Row],[Units Sold]]*SalesDataTable[[#This Row],[Unit Price]]*SalesDataTable[[#This Row],[Discount %]]</f>
        <v>33.238</v>
      </c>
      <c r="R2658" s="8">
        <v>192.16</v>
      </c>
      <c r="S2658" s="8">
        <f t="shared" si="164"/>
        <v>631.52199999999993</v>
      </c>
      <c r="T2658" s="8">
        <f t="shared" si="165"/>
        <v>384.32</v>
      </c>
      <c r="U2658" s="8">
        <f t="shared" si="166"/>
        <v>247.20199999999994</v>
      </c>
      <c r="V2658" s="10">
        <f t="shared" si="167"/>
        <v>0.39143846136793331</v>
      </c>
    </row>
    <row r="2659" spans="1:22" ht="15.6" x14ac:dyDescent="0.3">
      <c r="A2659" s="3">
        <v>3034</v>
      </c>
      <c r="B2659" s="4">
        <v>46380</v>
      </c>
      <c r="C2659" s="5">
        <f>YEAR(SalesDataTable[[#This Row],[Order Date]])</f>
        <v>2026</v>
      </c>
      <c r="D2659" s="6" t="str">
        <f>"Q"&amp;ROUNDUP(MONTH(SalesDataTable[[#This Row],[Order Date]])/3,0)</f>
        <v>Q4</v>
      </c>
      <c r="E2659" s="5">
        <f>MONTH(SalesDataTable[[#This Row],[Order Date]])</f>
        <v>12</v>
      </c>
      <c r="F2659" s="6" t="str">
        <f>TEXT(SalesDataTable[[#This Row],[Order Date]],"MMM")</f>
        <v>Dec</v>
      </c>
      <c r="G2659" s="5" t="s">
        <v>26</v>
      </c>
      <c r="H2659" s="5" t="s">
        <v>27</v>
      </c>
      <c r="I2659" s="5" t="s">
        <v>39</v>
      </c>
      <c r="J2659" s="5" t="s">
        <v>33</v>
      </c>
      <c r="K2659" s="5" t="s">
        <v>43</v>
      </c>
      <c r="L2659" s="5" t="s">
        <v>71</v>
      </c>
      <c r="M2659" s="7">
        <v>1</v>
      </c>
      <c r="N2659" s="8">
        <v>122.18</v>
      </c>
      <c r="O2659" s="8">
        <f>SalesDataTable[[#This Row],[Units Sold]]*SalesDataTable[[#This Row],[Unit Price]]</f>
        <v>122.18</v>
      </c>
      <c r="P2659" s="9">
        <v>0.15</v>
      </c>
      <c r="Q2659" s="21">
        <f>SalesDataTable[[#This Row],[Units Sold]]*SalesDataTable[[#This Row],[Unit Price]]*SalesDataTable[[#This Row],[Discount %]]</f>
        <v>18.327000000000002</v>
      </c>
      <c r="R2659" s="8">
        <v>61.28</v>
      </c>
      <c r="S2659" s="8">
        <f t="shared" si="164"/>
        <v>103.85300000000001</v>
      </c>
      <c r="T2659" s="8">
        <f t="shared" si="165"/>
        <v>61.28</v>
      </c>
      <c r="U2659" s="8">
        <f t="shared" si="166"/>
        <v>42.573000000000008</v>
      </c>
      <c r="V2659" s="10">
        <f t="shared" si="167"/>
        <v>0.40993519686479934</v>
      </c>
    </row>
    <row r="2660" spans="1:22" ht="15.6" x14ac:dyDescent="0.3">
      <c r="A2660" s="3">
        <v>3883</v>
      </c>
      <c r="B2660" s="4">
        <v>46380</v>
      </c>
      <c r="C2660" s="5">
        <f>YEAR(SalesDataTable[[#This Row],[Order Date]])</f>
        <v>2026</v>
      </c>
      <c r="D2660" s="6" t="str">
        <f>"Q"&amp;ROUNDUP(MONTH(SalesDataTable[[#This Row],[Order Date]])/3,0)</f>
        <v>Q4</v>
      </c>
      <c r="E2660" s="5">
        <f>MONTH(SalesDataTable[[#This Row],[Order Date]])</f>
        <v>12</v>
      </c>
      <c r="F2660" s="6" t="str">
        <f>TEXT(SalesDataTable[[#This Row],[Order Date]],"MMM")</f>
        <v>Dec</v>
      </c>
      <c r="G2660" s="5" t="s">
        <v>20</v>
      </c>
      <c r="H2660" s="5" t="s">
        <v>21</v>
      </c>
      <c r="I2660" s="5" t="s">
        <v>22</v>
      </c>
      <c r="J2660" s="5" t="s">
        <v>33</v>
      </c>
      <c r="K2660" s="5" t="s">
        <v>43</v>
      </c>
      <c r="L2660" s="5" t="s">
        <v>71</v>
      </c>
      <c r="M2660" s="7">
        <v>1</v>
      </c>
      <c r="N2660" s="8">
        <v>125.66</v>
      </c>
      <c r="O2660" s="8">
        <f>SalesDataTable[[#This Row],[Units Sold]]*SalesDataTable[[#This Row],[Unit Price]]</f>
        <v>125.66</v>
      </c>
      <c r="P2660" s="9">
        <v>0.15</v>
      </c>
      <c r="Q2660" s="21">
        <f>SalesDataTable[[#This Row],[Units Sold]]*SalesDataTable[[#This Row],[Unit Price]]*SalesDataTable[[#This Row],[Discount %]]</f>
        <v>18.849</v>
      </c>
      <c r="R2660" s="8">
        <v>60.6</v>
      </c>
      <c r="S2660" s="8">
        <f t="shared" si="164"/>
        <v>106.81099999999999</v>
      </c>
      <c r="T2660" s="8">
        <f t="shared" si="165"/>
        <v>60.6</v>
      </c>
      <c r="U2660" s="8">
        <f t="shared" si="166"/>
        <v>46.210999999999991</v>
      </c>
      <c r="V2660" s="10">
        <f t="shared" si="167"/>
        <v>0.43264270533933763</v>
      </c>
    </row>
    <row r="2661" spans="1:22" ht="15.6" x14ac:dyDescent="0.3">
      <c r="A2661" s="3">
        <v>4342</v>
      </c>
      <c r="B2661" s="4">
        <v>46380</v>
      </c>
      <c r="C2661" s="5">
        <f>YEAR(SalesDataTable[[#This Row],[Order Date]])</f>
        <v>2026</v>
      </c>
      <c r="D2661" s="6" t="str">
        <f>"Q"&amp;ROUNDUP(MONTH(SalesDataTable[[#This Row],[Order Date]])/3,0)</f>
        <v>Q4</v>
      </c>
      <c r="E2661" s="5">
        <f>MONTH(SalesDataTable[[#This Row],[Order Date]])</f>
        <v>12</v>
      </c>
      <c r="F2661" s="6" t="str">
        <f>TEXT(SalesDataTable[[#This Row],[Order Date]],"MMM")</f>
        <v>Dec</v>
      </c>
      <c r="G2661" s="5" t="s">
        <v>40</v>
      </c>
      <c r="H2661" s="5" t="s">
        <v>41</v>
      </c>
      <c r="I2661" s="5" t="s">
        <v>22</v>
      </c>
      <c r="J2661" s="5" t="s">
        <v>23</v>
      </c>
      <c r="K2661" s="5" t="s">
        <v>34</v>
      </c>
      <c r="L2661" s="5" t="s">
        <v>52</v>
      </c>
      <c r="M2661" s="7">
        <v>2</v>
      </c>
      <c r="N2661" s="8">
        <v>47.38</v>
      </c>
      <c r="O2661" s="8">
        <f>SalesDataTable[[#This Row],[Units Sold]]*SalesDataTable[[#This Row],[Unit Price]]</f>
        <v>94.76</v>
      </c>
      <c r="P2661" s="9">
        <v>0.05</v>
      </c>
      <c r="Q2661" s="21">
        <f>SalesDataTable[[#This Row],[Units Sold]]*SalesDataTable[[#This Row],[Unit Price]]*SalesDataTable[[#This Row],[Discount %]]</f>
        <v>4.7380000000000004</v>
      </c>
      <c r="R2661" s="8">
        <v>18.850000000000001</v>
      </c>
      <c r="S2661" s="8">
        <f t="shared" si="164"/>
        <v>90.022000000000006</v>
      </c>
      <c r="T2661" s="8">
        <f t="shared" si="165"/>
        <v>37.700000000000003</v>
      </c>
      <c r="U2661" s="8">
        <f t="shared" si="166"/>
        <v>52.322000000000003</v>
      </c>
      <c r="V2661" s="10">
        <f t="shared" si="167"/>
        <v>0.58121348114905247</v>
      </c>
    </row>
    <row r="2662" spans="1:22" ht="15.6" x14ac:dyDescent="0.3">
      <c r="A2662" s="3">
        <v>4468</v>
      </c>
      <c r="B2662" s="4">
        <v>46380</v>
      </c>
      <c r="C2662" s="5">
        <f>YEAR(SalesDataTable[[#This Row],[Order Date]])</f>
        <v>2026</v>
      </c>
      <c r="D2662" s="6" t="str">
        <f>"Q"&amp;ROUNDUP(MONTH(SalesDataTable[[#This Row],[Order Date]])/3,0)</f>
        <v>Q4</v>
      </c>
      <c r="E2662" s="5">
        <f>MONTH(SalesDataTable[[#This Row],[Order Date]])</f>
        <v>12</v>
      </c>
      <c r="F2662" s="6" t="str">
        <f>TEXT(SalesDataTable[[#This Row],[Order Date]],"MMM")</f>
        <v>Dec</v>
      </c>
      <c r="G2662" s="5" t="s">
        <v>20</v>
      </c>
      <c r="H2662" s="5" t="s">
        <v>21</v>
      </c>
      <c r="I2662" s="5" t="s">
        <v>22</v>
      </c>
      <c r="J2662" s="5" t="s">
        <v>36</v>
      </c>
      <c r="K2662" s="5" t="s">
        <v>43</v>
      </c>
      <c r="L2662" s="5" t="s">
        <v>60</v>
      </c>
      <c r="M2662" s="7">
        <v>1</v>
      </c>
      <c r="N2662" s="8">
        <v>80.8</v>
      </c>
      <c r="O2662" s="8">
        <f>SalesDataTable[[#This Row],[Units Sold]]*SalesDataTable[[#This Row],[Unit Price]]</f>
        <v>80.8</v>
      </c>
      <c r="P2662" s="9">
        <v>0.05</v>
      </c>
      <c r="Q2662" s="21">
        <f>SalesDataTable[[#This Row],[Units Sold]]*SalesDataTable[[#This Row],[Unit Price]]*SalesDataTable[[#This Row],[Discount %]]</f>
        <v>4.04</v>
      </c>
      <c r="R2662" s="8">
        <v>38.33</v>
      </c>
      <c r="S2662" s="8">
        <f t="shared" si="164"/>
        <v>76.759999999999991</v>
      </c>
      <c r="T2662" s="8">
        <f t="shared" si="165"/>
        <v>38.33</v>
      </c>
      <c r="U2662" s="8">
        <f t="shared" si="166"/>
        <v>38.429999999999993</v>
      </c>
      <c r="V2662" s="10">
        <f t="shared" si="167"/>
        <v>0.50065138092756645</v>
      </c>
    </row>
    <row r="2663" spans="1:22" ht="15.6" x14ac:dyDescent="0.3">
      <c r="A2663" s="3">
        <v>7</v>
      </c>
      <c r="B2663" s="4">
        <v>46381</v>
      </c>
      <c r="C2663" s="5">
        <f>YEAR(SalesDataTable[[#This Row],[Order Date]])</f>
        <v>2026</v>
      </c>
      <c r="D2663" s="6" t="str">
        <f>"Q"&amp;ROUNDUP(MONTH(SalesDataTable[[#This Row],[Order Date]])/3,0)</f>
        <v>Q4</v>
      </c>
      <c r="E2663" s="5">
        <f>MONTH(SalesDataTable[[#This Row],[Order Date]])</f>
        <v>12</v>
      </c>
      <c r="F2663" s="6" t="str">
        <f>TEXT(SalesDataTable[[#This Row],[Order Date]],"MMM")</f>
        <v>Dec</v>
      </c>
      <c r="G2663" s="5" t="s">
        <v>40</v>
      </c>
      <c r="H2663" s="5" t="s">
        <v>53</v>
      </c>
      <c r="I2663" s="5" t="s">
        <v>22</v>
      </c>
      <c r="J2663" s="5" t="s">
        <v>23</v>
      </c>
      <c r="K2663" s="5" t="s">
        <v>24</v>
      </c>
      <c r="L2663" s="5" t="s">
        <v>50</v>
      </c>
      <c r="M2663" s="7">
        <v>5</v>
      </c>
      <c r="N2663" s="8">
        <v>103.52</v>
      </c>
      <c r="O2663" s="8">
        <f>SalesDataTable[[#This Row],[Units Sold]]*SalesDataTable[[#This Row],[Unit Price]]</f>
        <v>517.6</v>
      </c>
      <c r="P2663" s="9">
        <v>0.1</v>
      </c>
      <c r="Q2663" s="21">
        <f>SalesDataTable[[#This Row],[Units Sold]]*SalesDataTable[[#This Row],[Unit Price]]*SalesDataTable[[#This Row],[Discount %]]</f>
        <v>51.760000000000005</v>
      </c>
      <c r="R2663" s="8">
        <v>49.1</v>
      </c>
      <c r="S2663" s="8">
        <f t="shared" si="164"/>
        <v>465.84000000000003</v>
      </c>
      <c r="T2663" s="8">
        <f t="shared" si="165"/>
        <v>245.5</v>
      </c>
      <c r="U2663" s="8">
        <f t="shared" si="166"/>
        <v>220.34000000000003</v>
      </c>
      <c r="V2663" s="10">
        <f t="shared" si="167"/>
        <v>0.47299501974927016</v>
      </c>
    </row>
    <row r="2664" spans="1:22" ht="15.6" x14ac:dyDescent="0.3">
      <c r="A2664" s="3">
        <v>658</v>
      </c>
      <c r="B2664" s="4">
        <v>46381</v>
      </c>
      <c r="C2664" s="5">
        <f>YEAR(SalesDataTable[[#This Row],[Order Date]])</f>
        <v>2026</v>
      </c>
      <c r="D2664" s="6" t="str">
        <f>"Q"&amp;ROUNDUP(MONTH(SalesDataTable[[#This Row],[Order Date]])/3,0)</f>
        <v>Q4</v>
      </c>
      <c r="E2664" s="5">
        <f>MONTH(SalesDataTable[[#This Row],[Order Date]])</f>
        <v>12</v>
      </c>
      <c r="F2664" s="6" t="str">
        <f>TEXT(SalesDataTable[[#This Row],[Order Date]],"MMM")</f>
        <v>Dec</v>
      </c>
      <c r="G2664" s="5" t="s">
        <v>26</v>
      </c>
      <c r="H2664" s="5" t="s">
        <v>47</v>
      </c>
      <c r="I2664" s="5" t="s">
        <v>39</v>
      </c>
      <c r="J2664" s="5" t="s">
        <v>36</v>
      </c>
      <c r="K2664" s="5" t="s">
        <v>29</v>
      </c>
      <c r="L2664" s="5" t="s">
        <v>57</v>
      </c>
      <c r="M2664" s="7">
        <v>2</v>
      </c>
      <c r="N2664" s="8">
        <v>153.38999999999999</v>
      </c>
      <c r="O2664" s="8">
        <f>SalesDataTable[[#This Row],[Units Sold]]*SalesDataTable[[#This Row],[Unit Price]]</f>
        <v>306.77999999999997</v>
      </c>
      <c r="P2664" s="9">
        <v>0.05</v>
      </c>
      <c r="Q2664" s="21">
        <f>SalesDataTable[[#This Row],[Units Sold]]*SalesDataTable[[#This Row],[Unit Price]]*SalesDataTable[[#This Row],[Discount %]]</f>
        <v>15.338999999999999</v>
      </c>
      <c r="R2664" s="8">
        <v>78.06</v>
      </c>
      <c r="S2664" s="8">
        <f t="shared" si="164"/>
        <v>291.44099999999997</v>
      </c>
      <c r="T2664" s="8">
        <f t="shared" si="165"/>
        <v>156.12</v>
      </c>
      <c r="U2664" s="8">
        <f t="shared" si="166"/>
        <v>135.32099999999997</v>
      </c>
      <c r="V2664" s="10">
        <f t="shared" si="167"/>
        <v>0.46431696295305047</v>
      </c>
    </row>
    <row r="2665" spans="1:22" ht="15.6" x14ac:dyDescent="0.3">
      <c r="A2665" s="3">
        <v>1192</v>
      </c>
      <c r="B2665" s="4">
        <v>46381</v>
      </c>
      <c r="C2665" s="5">
        <f>YEAR(SalesDataTable[[#This Row],[Order Date]])</f>
        <v>2026</v>
      </c>
      <c r="D2665" s="6" t="str">
        <f>"Q"&amp;ROUNDUP(MONTH(SalesDataTable[[#This Row],[Order Date]])/3,0)</f>
        <v>Q4</v>
      </c>
      <c r="E2665" s="5">
        <f>MONTH(SalesDataTable[[#This Row],[Order Date]])</f>
        <v>12</v>
      </c>
      <c r="F2665" s="6" t="str">
        <f>TEXT(SalesDataTable[[#This Row],[Order Date]],"MMM")</f>
        <v>Dec</v>
      </c>
      <c r="G2665" s="5" t="s">
        <v>40</v>
      </c>
      <c r="H2665" s="5" t="s">
        <v>67</v>
      </c>
      <c r="I2665" s="5" t="s">
        <v>28</v>
      </c>
      <c r="J2665" s="5" t="s">
        <v>36</v>
      </c>
      <c r="K2665" s="5" t="s">
        <v>54</v>
      </c>
      <c r="L2665" s="5" t="s">
        <v>55</v>
      </c>
      <c r="M2665" s="7">
        <v>6</v>
      </c>
      <c r="N2665" s="8">
        <v>39.49</v>
      </c>
      <c r="O2665" s="8">
        <f>SalesDataTable[[#This Row],[Units Sold]]*SalesDataTable[[#This Row],[Unit Price]]</f>
        <v>236.94</v>
      </c>
      <c r="P2665" s="9">
        <v>0.05</v>
      </c>
      <c r="Q2665" s="21">
        <f>SalesDataTable[[#This Row],[Units Sold]]*SalesDataTable[[#This Row],[Unit Price]]*SalesDataTable[[#This Row],[Discount %]]</f>
        <v>11.847000000000001</v>
      </c>
      <c r="R2665" s="8">
        <v>14.49</v>
      </c>
      <c r="S2665" s="8">
        <f t="shared" si="164"/>
        <v>225.09299999999999</v>
      </c>
      <c r="T2665" s="8">
        <f t="shared" si="165"/>
        <v>86.94</v>
      </c>
      <c r="U2665" s="8">
        <f t="shared" si="166"/>
        <v>138.15299999999999</v>
      </c>
      <c r="V2665" s="10">
        <f t="shared" si="167"/>
        <v>0.61375964601298127</v>
      </c>
    </row>
    <row r="2666" spans="1:22" ht="15.6" x14ac:dyDescent="0.3">
      <c r="A2666" s="3">
        <v>3852</v>
      </c>
      <c r="B2666" s="4">
        <v>46381</v>
      </c>
      <c r="C2666" s="5">
        <f>YEAR(SalesDataTable[[#This Row],[Order Date]])</f>
        <v>2026</v>
      </c>
      <c r="D2666" s="6" t="str">
        <f>"Q"&amp;ROUNDUP(MONTH(SalesDataTable[[#This Row],[Order Date]])/3,0)</f>
        <v>Q4</v>
      </c>
      <c r="E2666" s="5">
        <f>MONTH(SalesDataTable[[#This Row],[Order Date]])</f>
        <v>12</v>
      </c>
      <c r="F2666" s="6" t="str">
        <f>TEXT(SalesDataTable[[#This Row],[Order Date]],"MMM")</f>
        <v>Dec</v>
      </c>
      <c r="G2666" s="5" t="s">
        <v>31</v>
      </c>
      <c r="H2666" s="5" t="s">
        <v>32</v>
      </c>
      <c r="I2666" s="5" t="s">
        <v>39</v>
      </c>
      <c r="J2666" s="5" t="s">
        <v>36</v>
      </c>
      <c r="K2666" s="5" t="s">
        <v>54</v>
      </c>
      <c r="L2666" s="5" t="s">
        <v>62</v>
      </c>
      <c r="M2666" s="7">
        <v>1</v>
      </c>
      <c r="N2666" s="8">
        <v>35.54</v>
      </c>
      <c r="O2666" s="8">
        <f>SalesDataTable[[#This Row],[Units Sold]]*SalesDataTable[[#This Row],[Unit Price]]</f>
        <v>35.54</v>
      </c>
      <c r="P2666" s="9">
        <v>0.1</v>
      </c>
      <c r="Q2666" s="21">
        <f>SalesDataTable[[#This Row],[Units Sold]]*SalesDataTable[[#This Row],[Unit Price]]*SalesDataTable[[#This Row],[Discount %]]</f>
        <v>3.5540000000000003</v>
      </c>
      <c r="R2666" s="8">
        <v>13.63</v>
      </c>
      <c r="S2666" s="8">
        <f t="shared" si="164"/>
        <v>31.986000000000001</v>
      </c>
      <c r="T2666" s="8">
        <f t="shared" si="165"/>
        <v>13.63</v>
      </c>
      <c r="U2666" s="8">
        <f t="shared" si="166"/>
        <v>18.356000000000002</v>
      </c>
      <c r="V2666" s="10">
        <f t="shared" si="167"/>
        <v>0.5738760707809667</v>
      </c>
    </row>
    <row r="2667" spans="1:22" ht="15.6" x14ac:dyDescent="0.3">
      <c r="A2667" s="3">
        <v>4507</v>
      </c>
      <c r="B2667" s="4">
        <v>46381</v>
      </c>
      <c r="C2667" s="5">
        <f>YEAR(SalesDataTable[[#This Row],[Order Date]])</f>
        <v>2026</v>
      </c>
      <c r="D2667" s="6" t="str">
        <f>"Q"&amp;ROUNDUP(MONTH(SalesDataTable[[#This Row],[Order Date]])/3,0)</f>
        <v>Q4</v>
      </c>
      <c r="E2667" s="5">
        <f>MONTH(SalesDataTable[[#This Row],[Order Date]])</f>
        <v>12</v>
      </c>
      <c r="F2667" s="6" t="str">
        <f>TEXT(SalesDataTable[[#This Row],[Order Date]],"MMM")</f>
        <v>Dec</v>
      </c>
      <c r="G2667" s="5" t="s">
        <v>26</v>
      </c>
      <c r="H2667" s="5" t="s">
        <v>63</v>
      </c>
      <c r="I2667" s="5" t="s">
        <v>48</v>
      </c>
      <c r="J2667" s="5" t="s">
        <v>23</v>
      </c>
      <c r="K2667" s="5" t="s">
        <v>34</v>
      </c>
      <c r="L2667" s="5" t="s">
        <v>68</v>
      </c>
      <c r="M2667" s="7">
        <v>2</v>
      </c>
      <c r="N2667" s="8">
        <v>167.21</v>
      </c>
      <c r="O2667" s="8">
        <f>SalesDataTable[[#This Row],[Units Sold]]*SalesDataTable[[#This Row],[Unit Price]]</f>
        <v>334.42</v>
      </c>
      <c r="P2667" s="9">
        <v>0.05</v>
      </c>
      <c r="Q2667" s="21">
        <f>SalesDataTable[[#This Row],[Units Sold]]*SalesDataTable[[#This Row],[Unit Price]]*SalesDataTable[[#This Row],[Discount %]]</f>
        <v>16.721</v>
      </c>
      <c r="R2667" s="8">
        <v>88.23</v>
      </c>
      <c r="S2667" s="8">
        <f t="shared" si="164"/>
        <v>317.69900000000001</v>
      </c>
      <c r="T2667" s="8">
        <f t="shared" si="165"/>
        <v>176.46</v>
      </c>
      <c r="U2667" s="8">
        <f t="shared" si="166"/>
        <v>141.239</v>
      </c>
      <c r="V2667" s="10">
        <f t="shared" si="167"/>
        <v>0.44456860109726504</v>
      </c>
    </row>
    <row r="2668" spans="1:22" ht="15.6" x14ac:dyDescent="0.3">
      <c r="A2668" s="3">
        <v>260</v>
      </c>
      <c r="B2668" s="4">
        <v>46382</v>
      </c>
      <c r="C2668" s="5">
        <f>YEAR(SalesDataTable[[#This Row],[Order Date]])</f>
        <v>2026</v>
      </c>
      <c r="D2668" s="6" t="str">
        <f>"Q"&amp;ROUNDUP(MONTH(SalesDataTable[[#This Row],[Order Date]])/3,0)</f>
        <v>Q4</v>
      </c>
      <c r="E2668" s="5">
        <f>MONTH(SalesDataTable[[#This Row],[Order Date]])</f>
        <v>12</v>
      </c>
      <c r="F2668" s="6" t="str">
        <f>TEXT(SalesDataTable[[#This Row],[Order Date]],"MMM")</f>
        <v>Dec</v>
      </c>
      <c r="G2668" s="5" t="s">
        <v>31</v>
      </c>
      <c r="H2668" s="5" t="s">
        <v>32</v>
      </c>
      <c r="I2668" s="5" t="s">
        <v>22</v>
      </c>
      <c r="J2668" s="5" t="s">
        <v>36</v>
      </c>
      <c r="K2668" s="5" t="s">
        <v>29</v>
      </c>
      <c r="L2668" s="5" t="s">
        <v>66</v>
      </c>
      <c r="M2668" s="7">
        <v>1</v>
      </c>
      <c r="N2668" s="8">
        <v>71.89</v>
      </c>
      <c r="O2668" s="8">
        <f>SalesDataTable[[#This Row],[Units Sold]]*SalesDataTable[[#This Row],[Unit Price]]</f>
        <v>71.89</v>
      </c>
      <c r="P2668" s="9">
        <v>0.1</v>
      </c>
      <c r="Q2668" s="21">
        <f>SalesDataTable[[#This Row],[Units Sold]]*SalesDataTable[[#This Row],[Unit Price]]*SalesDataTable[[#This Row],[Discount %]]</f>
        <v>7.1890000000000001</v>
      </c>
      <c r="R2668" s="8">
        <v>31.88</v>
      </c>
      <c r="S2668" s="8">
        <f t="shared" si="164"/>
        <v>64.701000000000008</v>
      </c>
      <c r="T2668" s="8">
        <f t="shared" si="165"/>
        <v>31.88</v>
      </c>
      <c r="U2668" s="8">
        <f t="shared" si="166"/>
        <v>32.821000000000012</v>
      </c>
      <c r="V2668" s="10">
        <f t="shared" si="167"/>
        <v>0.50727191233520363</v>
      </c>
    </row>
    <row r="2669" spans="1:22" ht="15.6" x14ac:dyDescent="0.3">
      <c r="A2669" s="3">
        <v>1659</v>
      </c>
      <c r="B2669" s="4">
        <v>46382</v>
      </c>
      <c r="C2669" s="5">
        <f>YEAR(SalesDataTable[[#This Row],[Order Date]])</f>
        <v>2026</v>
      </c>
      <c r="D2669" s="6" t="str">
        <f>"Q"&amp;ROUNDUP(MONTH(SalesDataTable[[#This Row],[Order Date]])/3,0)</f>
        <v>Q4</v>
      </c>
      <c r="E2669" s="5">
        <f>MONTH(SalesDataTable[[#This Row],[Order Date]])</f>
        <v>12</v>
      </c>
      <c r="F2669" s="6" t="str">
        <f>TEXT(SalesDataTable[[#This Row],[Order Date]],"MMM")</f>
        <v>Dec</v>
      </c>
      <c r="G2669" s="5" t="s">
        <v>20</v>
      </c>
      <c r="H2669" s="5" t="s">
        <v>70</v>
      </c>
      <c r="I2669" s="5" t="s">
        <v>39</v>
      </c>
      <c r="J2669" s="5" t="s">
        <v>33</v>
      </c>
      <c r="K2669" s="5" t="s">
        <v>34</v>
      </c>
      <c r="L2669" s="5" t="s">
        <v>64</v>
      </c>
      <c r="M2669" s="7">
        <v>1</v>
      </c>
      <c r="N2669" s="8">
        <v>133.56</v>
      </c>
      <c r="O2669" s="8">
        <f>SalesDataTable[[#This Row],[Units Sold]]*SalesDataTable[[#This Row],[Unit Price]]</f>
        <v>133.56</v>
      </c>
      <c r="P2669" s="9">
        <v>0.05</v>
      </c>
      <c r="Q2669" s="21">
        <f>SalesDataTable[[#This Row],[Units Sold]]*SalesDataTable[[#This Row],[Unit Price]]*SalesDataTable[[#This Row],[Discount %]]</f>
        <v>6.6780000000000008</v>
      </c>
      <c r="R2669" s="8">
        <v>68.739999999999995</v>
      </c>
      <c r="S2669" s="8">
        <f t="shared" si="164"/>
        <v>126.88199999999999</v>
      </c>
      <c r="T2669" s="8">
        <f t="shared" si="165"/>
        <v>68.739999999999995</v>
      </c>
      <c r="U2669" s="8">
        <f t="shared" si="166"/>
        <v>58.141999999999996</v>
      </c>
      <c r="V2669" s="10">
        <f t="shared" si="167"/>
        <v>0.4582367869358932</v>
      </c>
    </row>
    <row r="2670" spans="1:22" ht="15.6" x14ac:dyDescent="0.3">
      <c r="A2670" s="3">
        <v>3188</v>
      </c>
      <c r="B2670" s="4">
        <v>46382</v>
      </c>
      <c r="C2670" s="5">
        <f>YEAR(SalesDataTable[[#This Row],[Order Date]])</f>
        <v>2026</v>
      </c>
      <c r="D2670" s="6" t="str">
        <f>"Q"&amp;ROUNDUP(MONTH(SalesDataTable[[#This Row],[Order Date]])/3,0)</f>
        <v>Q4</v>
      </c>
      <c r="E2670" s="5">
        <f>MONTH(SalesDataTable[[#This Row],[Order Date]])</f>
        <v>12</v>
      </c>
      <c r="F2670" s="6" t="str">
        <f>TEXT(SalesDataTable[[#This Row],[Order Date]],"MMM")</f>
        <v>Dec</v>
      </c>
      <c r="G2670" s="5" t="s">
        <v>40</v>
      </c>
      <c r="H2670" s="5" t="s">
        <v>51</v>
      </c>
      <c r="I2670" s="5" t="s">
        <v>48</v>
      </c>
      <c r="J2670" s="5" t="s">
        <v>33</v>
      </c>
      <c r="K2670" s="5" t="s">
        <v>43</v>
      </c>
      <c r="L2670" s="5" t="s">
        <v>71</v>
      </c>
      <c r="M2670" s="7">
        <v>2</v>
      </c>
      <c r="N2670" s="8">
        <v>122.28</v>
      </c>
      <c r="O2670" s="8">
        <f>SalesDataTable[[#This Row],[Units Sold]]*SalesDataTable[[#This Row],[Unit Price]]</f>
        <v>244.56</v>
      </c>
      <c r="P2670" s="9">
        <v>0.1</v>
      </c>
      <c r="Q2670" s="21">
        <f>SalesDataTable[[#This Row],[Units Sold]]*SalesDataTable[[#This Row],[Unit Price]]*SalesDataTable[[#This Row],[Discount %]]</f>
        <v>24.456000000000003</v>
      </c>
      <c r="R2670" s="8">
        <v>61.64</v>
      </c>
      <c r="S2670" s="8">
        <f t="shared" si="164"/>
        <v>220.10400000000001</v>
      </c>
      <c r="T2670" s="8">
        <f t="shared" si="165"/>
        <v>123.28</v>
      </c>
      <c r="U2670" s="8">
        <f t="shared" si="166"/>
        <v>96.824000000000012</v>
      </c>
      <c r="V2670" s="10">
        <f t="shared" si="167"/>
        <v>0.43990113764402283</v>
      </c>
    </row>
    <row r="2671" spans="1:22" ht="15.6" x14ac:dyDescent="0.3">
      <c r="A2671" s="3">
        <v>3673</v>
      </c>
      <c r="B2671" s="4">
        <v>46382</v>
      </c>
      <c r="C2671" s="5">
        <f>YEAR(SalesDataTable[[#This Row],[Order Date]])</f>
        <v>2026</v>
      </c>
      <c r="D2671" s="6" t="str">
        <f>"Q"&amp;ROUNDUP(MONTH(SalesDataTable[[#This Row],[Order Date]])/3,0)</f>
        <v>Q4</v>
      </c>
      <c r="E2671" s="5">
        <f>MONTH(SalesDataTable[[#This Row],[Order Date]])</f>
        <v>12</v>
      </c>
      <c r="F2671" s="6" t="str">
        <f>TEXT(SalesDataTable[[#This Row],[Order Date]],"MMM")</f>
        <v>Dec</v>
      </c>
      <c r="G2671" s="5" t="s">
        <v>20</v>
      </c>
      <c r="H2671" s="5" t="s">
        <v>70</v>
      </c>
      <c r="I2671" s="5" t="s">
        <v>22</v>
      </c>
      <c r="J2671" s="5" t="s">
        <v>36</v>
      </c>
      <c r="K2671" s="5" t="s">
        <v>54</v>
      </c>
      <c r="L2671" s="5" t="s">
        <v>55</v>
      </c>
      <c r="M2671" s="7">
        <v>1</v>
      </c>
      <c r="N2671" s="8">
        <v>40.619999999999997</v>
      </c>
      <c r="O2671" s="8">
        <f>SalesDataTable[[#This Row],[Units Sold]]*SalesDataTable[[#This Row],[Unit Price]]</f>
        <v>40.619999999999997</v>
      </c>
      <c r="P2671" s="9">
        <v>0</v>
      </c>
      <c r="Q2671" s="21">
        <f>SalesDataTable[[#This Row],[Units Sold]]*SalesDataTable[[#This Row],[Unit Price]]*SalesDataTable[[#This Row],[Discount %]]</f>
        <v>0</v>
      </c>
      <c r="R2671" s="8">
        <v>14.62</v>
      </c>
      <c r="S2671" s="8">
        <f t="shared" si="164"/>
        <v>40.619999999999997</v>
      </c>
      <c r="T2671" s="8">
        <f t="shared" si="165"/>
        <v>14.62</v>
      </c>
      <c r="U2671" s="8">
        <f t="shared" si="166"/>
        <v>26</v>
      </c>
      <c r="V2671" s="10">
        <f t="shared" si="167"/>
        <v>0.64007877892663712</v>
      </c>
    </row>
    <row r="2672" spans="1:22" ht="15.6" x14ac:dyDescent="0.3">
      <c r="A2672" s="3">
        <v>3805</v>
      </c>
      <c r="B2672" s="4">
        <v>46382</v>
      </c>
      <c r="C2672" s="5">
        <f>YEAR(SalesDataTable[[#This Row],[Order Date]])</f>
        <v>2026</v>
      </c>
      <c r="D2672" s="6" t="str">
        <f>"Q"&amp;ROUNDUP(MONTH(SalesDataTable[[#This Row],[Order Date]])/3,0)</f>
        <v>Q4</v>
      </c>
      <c r="E2672" s="5">
        <f>MONTH(SalesDataTable[[#This Row],[Order Date]])</f>
        <v>12</v>
      </c>
      <c r="F2672" s="6" t="str">
        <f>TEXT(SalesDataTable[[#This Row],[Order Date]],"MMM")</f>
        <v>Dec</v>
      </c>
      <c r="G2672" s="5" t="s">
        <v>40</v>
      </c>
      <c r="H2672" s="5" t="s">
        <v>41</v>
      </c>
      <c r="I2672" s="5" t="s">
        <v>28</v>
      </c>
      <c r="J2672" s="5" t="s">
        <v>36</v>
      </c>
      <c r="K2672" s="5" t="s">
        <v>34</v>
      </c>
      <c r="L2672" s="5" t="s">
        <v>52</v>
      </c>
      <c r="M2672" s="7">
        <v>8</v>
      </c>
      <c r="N2672" s="8">
        <v>45.54</v>
      </c>
      <c r="O2672" s="8">
        <f>SalesDataTable[[#This Row],[Units Sold]]*SalesDataTable[[#This Row],[Unit Price]]</f>
        <v>364.32</v>
      </c>
      <c r="P2672" s="9">
        <v>0.15</v>
      </c>
      <c r="Q2672" s="21">
        <f>SalesDataTable[[#This Row],[Units Sold]]*SalesDataTable[[#This Row],[Unit Price]]*SalesDataTable[[#This Row],[Discount %]]</f>
        <v>54.647999999999996</v>
      </c>
      <c r="R2672" s="8">
        <v>18.54</v>
      </c>
      <c r="S2672" s="8">
        <f t="shared" si="164"/>
        <v>309.67199999999997</v>
      </c>
      <c r="T2672" s="8">
        <f t="shared" si="165"/>
        <v>148.32</v>
      </c>
      <c r="U2672" s="8">
        <f t="shared" si="166"/>
        <v>161.35199999999998</v>
      </c>
      <c r="V2672" s="10">
        <f t="shared" si="167"/>
        <v>0.52104161822831896</v>
      </c>
    </row>
    <row r="2673" spans="1:22" ht="15.6" x14ac:dyDescent="0.3">
      <c r="A2673" s="3">
        <v>3945</v>
      </c>
      <c r="B2673" s="4">
        <v>46382</v>
      </c>
      <c r="C2673" s="5">
        <f>YEAR(SalesDataTable[[#This Row],[Order Date]])</f>
        <v>2026</v>
      </c>
      <c r="D2673" s="6" t="str">
        <f>"Q"&amp;ROUNDUP(MONTH(SalesDataTable[[#This Row],[Order Date]])/3,0)</f>
        <v>Q4</v>
      </c>
      <c r="E2673" s="5">
        <f>MONTH(SalesDataTable[[#This Row],[Order Date]])</f>
        <v>12</v>
      </c>
      <c r="F2673" s="6" t="str">
        <f>TEXT(SalesDataTable[[#This Row],[Order Date]],"MMM")</f>
        <v>Dec</v>
      </c>
      <c r="G2673" s="5" t="s">
        <v>40</v>
      </c>
      <c r="H2673" s="5" t="s">
        <v>67</v>
      </c>
      <c r="I2673" s="5" t="s">
        <v>28</v>
      </c>
      <c r="J2673" s="5" t="s">
        <v>36</v>
      </c>
      <c r="K2673" s="5" t="s">
        <v>24</v>
      </c>
      <c r="L2673" s="5" t="s">
        <v>42</v>
      </c>
      <c r="M2673" s="7">
        <v>4</v>
      </c>
      <c r="N2673" s="8">
        <v>50.96</v>
      </c>
      <c r="O2673" s="8">
        <f>SalesDataTable[[#This Row],[Units Sold]]*SalesDataTable[[#This Row],[Unit Price]]</f>
        <v>203.84</v>
      </c>
      <c r="P2673" s="9">
        <v>0.1</v>
      </c>
      <c r="Q2673" s="21">
        <f>SalesDataTable[[#This Row],[Units Sold]]*SalesDataTable[[#This Row],[Unit Price]]*SalesDataTable[[#This Row],[Discount %]]</f>
        <v>20.384</v>
      </c>
      <c r="R2673" s="8">
        <v>22.14</v>
      </c>
      <c r="S2673" s="8">
        <f t="shared" si="164"/>
        <v>183.45600000000002</v>
      </c>
      <c r="T2673" s="8">
        <f t="shared" si="165"/>
        <v>88.56</v>
      </c>
      <c r="U2673" s="8">
        <f t="shared" si="166"/>
        <v>94.896000000000015</v>
      </c>
      <c r="V2673" s="10">
        <f t="shared" si="167"/>
        <v>0.51726844583987441</v>
      </c>
    </row>
    <row r="2674" spans="1:22" ht="15.6" x14ac:dyDescent="0.3">
      <c r="A2674" s="3">
        <v>4266</v>
      </c>
      <c r="B2674" s="4">
        <v>46382</v>
      </c>
      <c r="C2674" s="5">
        <f>YEAR(SalesDataTable[[#This Row],[Order Date]])</f>
        <v>2026</v>
      </c>
      <c r="D2674" s="6" t="str">
        <f>"Q"&amp;ROUNDUP(MONTH(SalesDataTable[[#This Row],[Order Date]])/3,0)</f>
        <v>Q4</v>
      </c>
      <c r="E2674" s="5">
        <f>MONTH(SalesDataTable[[#This Row],[Order Date]])</f>
        <v>12</v>
      </c>
      <c r="F2674" s="6" t="str">
        <f>TEXT(SalesDataTable[[#This Row],[Order Date]],"MMM")</f>
        <v>Dec</v>
      </c>
      <c r="G2674" s="5" t="s">
        <v>26</v>
      </c>
      <c r="H2674" s="5" t="s">
        <v>27</v>
      </c>
      <c r="I2674" s="5" t="s">
        <v>22</v>
      </c>
      <c r="J2674" s="5" t="s">
        <v>33</v>
      </c>
      <c r="K2674" s="5" t="s">
        <v>24</v>
      </c>
      <c r="L2674" s="5" t="s">
        <v>46</v>
      </c>
      <c r="M2674" s="7">
        <v>4</v>
      </c>
      <c r="N2674" s="8">
        <v>40.19</v>
      </c>
      <c r="O2674" s="8">
        <f>SalesDataTable[[#This Row],[Units Sold]]*SalesDataTable[[#This Row],[Unit Price]]</f>
        <v>160.76</v>
      </c>
      <c r="P2674" s="9">
        <v>0.15</v>
      </c>
      <c r="Q2674" s="21">
        <f>SalesDataTable[[#This Row],[Units Sold]]*SalesDataTable[[#This Row],[Unit Price]]*SalesDataTable[[#This Row],[Discount %]]</f>
        <v>24.113999999999997</v>
      </c>
      <c r="R2674" s="8">
        <v>16.55</v>
      </c>
      <c r="S2674" s="8">
        <f t="shared" si="164"/>
        <v>136.64599999999999</v>
      </c>
      <c r="T2674" s="8">
        <f t="shared" si="165"/>
        <v>66.2</v>
      </c>
      <c r="U2674" s="8">
        <f t="shared" si="166"/>
        <v>70.445999999999984</v>
      </c>
      <c r="V2674" s="10">
        <f t="shared" si="167"/>
        <v>0.51553649576277383</v>
      </c>
    </row>
    <row r="2675" spans="1:22" ht="15.6" x14ac:dyDescent="0.3">
      <c r="A2675" s="3">
        <v>606</v>
      </c>
      <c r="B2675" s="4">
        <v>46383</v>
      </c>
      <c r="C2675" s="5">
        <f>YEAR(SalesDataTable[[#This Row],[Order Date]])</f>
        <v>2026</v>
      </c>
      <c r="D2675" s="6" t="str">
        <f>"Q"&amp;ROUNDUP(MONTH(SalesDataTable[[#This Row],[Order Date]])/3,0)</f>
        <v>Q4</v>
      </c>
      <c r="E2675" s="5">
        <f>MONTH(SalesDataTable[[#This Row],[Order Date]])</f>
        <v>12</v>
      </c>
      <c r="F2675" s="6" t="str">
        <f>TEXT(SalesDataTable[[#This Row],[Order Date]],"MMM")</f>
        <v>Dec</v>
      </c>
      <c r="G2675" s="5" t="s">
        <v>26</v>
      </c>
      <c r="H2675" s="5" t="s">
        <v>63</v>
      </c>
      <c r="I2675" s="5" t="s">
        <v>22</v>
      </c>
      <c r="J2675" s="5" t="s">
        <v>33</v>
      </c>
      <c r="K2675" s="5" t="s">
        <v>43</v>
      </c>
      <c r="L2675" s="5" t="s">
        <v>44</v>
      </c>
      <c r="M2675" s="7">
        <v>3</v>
      </c>
      <c r="N2675" s="8">
        <v>333.84</v>
      </c>
      <c r="O2675" s="8">
        <f>SalesDataTable[[#This Row],[Units Sold]]*SalesDataTable[[#This Row],[Unit Price]]</f>
        <v>1001.52</v>
      </c>
      <c r="P2675" s="9">
        <v>0</v>
      </c>
      <c r="Q2675" s="21">
        <f>SalesDataTable[[#This Row],[Units Sold]]*SalesDataTable[[#This Row],[Unit Price]]*SalesDataTable[[#This Row],[Discount %]]</f>
        <v>0</v>
      </c>
      <c r="R2675" s="8">
        <v>193.05</v>
      </c>
      <c r="S2675" s="8">
        <f t="shared" si="164"/>
        <v>1001.52</v>
      </c>
      <c r="T2675" s="8">
        <f t="shared" si="165"/>
        <v>579.15000000000009</v>
      </c>
      <c r="U2675" s="8">
        <f t="shared" si="166"/>
        <v>422.36999999999989</v>
      </c>
      <c r="V2675" s="10">
        <f t="shared" si="167"/>
        <v>0.42172897196261672</v>
      </c>
    </row>
    <row r="2676" spans="1:22" ht="15.6" x14ac:dyDescent="0.3">
      <c r="A2676" s="3">
        <v>1166</v>
      </c>
      <c r="B2676" s="4">
        <v>46383</v>
      </c>
      <c r="C2676" s="5">
        <f>YEAR(SalesDataTable[[#This Row],[Order Date]])</f>
        <v>2026</v>
      </c>
      <c r="D2676" s="6" t="str">
        <f>"Q"&amp;ROUNDUP(MONTH(SalesDataTable[[#This Row],[Order Date]])/3,0)</f>
        <v>Q4</v>
      </c>
      <c r="E2676" s="5">
        <f>MONTH(SalesDataTable[[#This Row],[Order Date]])</f>
        <v>12</v>
      </c>
      <c r="F2676" s="6" t="str">
        <f>TEXT(SalesDataTable[[#This Row],[Order Date]],"MMM")</f>
        <v>Dec</v>
      </c>
      <c r="G2676" s="5" t="s">
        <v>31</v>
      </c>
      <c r="H2676" s="5" t="s">
        <v>72</v>
      </c>
      <c r="I2676" s="5" t="s">
        <v>48</v>
      </c>
      <c r="J2676" s="5" t="s">
        <v>23</v>
      </c>
      <c r="K2676" s="5" t="s">
        <v>43</v>
      </c>
      <c r="L2676" s="5" t="s">
        <v>49</v>
      </c>
      <c r="M2676" s="7">
        <v>2</v>
      </c>
      <c r="N2676" s="8">
        <v>198.94</v>
      </c>
      <c r="O2676" s="8">
        <f>SalesDataTable[[#This Row],[Units Sold]]*SalesDataTable[[#This Row],[Unit Price]]</f>
        <v>397.88</v>
      </c>
      <c r="P2676" s="9">
        <v>0.15</v>
      </c>
      <c r="Q2676" s="21">
        <f>SalesDataTable[[#This Row],[Units Sold]]*SalesDataTable[[#This Row],[Unit Price]]*SalesDataTable[[#This Row],[Discount %]]</f>
        <v>59.681999999999995</v>
      </c>
      <c r="R2676" s="8">
        <v>102.32</v>
      </c>
      <c r="S2676" s="8">
        <f t="shared" si="164"/>
        <v>338.19799999999998</v>
      </c>
      <c r="T2676" s="8">
        <f t="shared" si="165"/>
        <v>204.64</v>
      </c>
      <c r="U2676" s="8">
        <f t="shared" si="166"/>
        <v>133.55799999999999</v>
      </c>
      <c r="V2676" s="10">
        <f t="shared" si="167"/>
        <v>0.39491067362905752</v>
      </c>
    </row>
    <row r="2677" spans="1:22" ht="15.6" x14ac:dyDescent="0.3">
      <c r="A2677" s="3">
        <v>1913</v>
      </c>
      <c r="B2677" s="4">
        <v>46383</v>
      </c>
      <c r="C2677" s="5">
        <f>YEAR(SalesDataTable[[#This Row],[Order Date]])</f>
        <v>2026</v>
      </c>
      <c r="D2677" s="6" t="str">
        <f>"Q"&amp;ROUNDUP(MONTH(SalesDataTable[[#This Row],[Order Date]])/3,0)</f>
        <v>Q4</v>
      </c>
      <c r="E2677" s="5">
        <f>MONTH(SalesDataTable[[#This Row],[Order Date]])</f>
        <v>12</v>
      </c>
      <c r="F2677" s="6" t="str">
        <f>TEXT(SalesDataTable[[#This Row],[Order Date]],"MMM")</f>
        <v>Dec</v>
      </c>
      <c r="G2677" s="5" t="s">
        <v>31</v>
      </c>
      <c r="H2677" s="5" t="s">
        <v>45</v>
      </c>
      <c r="I2677" s="5" t="s">
        <v>48</v>
      </c>
      <c r="J2677" s="5" t="s">
        <v>33</v>
      </c>
      <c r="K2677" s="5" t="s">
        <v>54</v>
      </c>
      <c r="L2677" s="5" t="s">
        <v>62</v>
      </c>
      <c r="M2677" s="7">
        <v>3</v>
      </c>
      <c r="N2677" s="8">
        <v>35.979999999999997</v>
      </c>
      <c r="O2677" s="8">
        <f>SalesDataTable[[#This Row],[Units Sold]]*SalesDataTable[[#This Row],[Unit Price]]</f>
        <v>107.94</v>
      </c>
      <c r="P2677" s="9">
        <v>0</v>
      </c>
      <c r="Q2677" s="21">
        <f>SalesDataTable[[#This Row],[Units Sold]]*SalesDataTable[[#This Row],[Unit Price]]*SalesDataTable[[#This Row],[Discount %]]</f>
        <v>0</v>
      </c>
      <c r="R2677" s="8">
        <v>13.6</v>
      </c>
      <c r="S2677" s="8">
        <f t="shared" si="164"/>
        <v>107.94</v>
      </c>
      <c r="T2677" s="8">
        <f t="shared" si="165"/>
        <v>40.799999999999997</v>
      </c>
      <c r="U2677" s="8">
        <f t="shared" si="166"/>
        <v>67.14</v>
      </c>
      <c r="V2677" s="10">
        <f t="shared" si="167"/>
        <v>0.62201222901612008</v>
      </c>
    </row>
    <row r="2678" spans="1:22" ht="15.6" x14ac:dyDescent="0.3">
      <c r="A2678" s="3">
        <v>2402</v>
      </c>
      <c r="B2678" s="4">
        <v>46383</v>
      </c>
      <c r="C2678" s="5">
        <f>YEAR(SalesDataTable[[#This Row],[Order Date]])</f>
        <v>2026</v>
      </c>
      <c r="D2678" s="6" t="str">
        <f>"Q"&amp;ROUNDUP(MONTH(SalesDataTable[[#This Row],[Order Date]])/3,0)</f>
        <v>Q4</v>
      </c>
      <c r="E2678" s="5">
        <f>MONTH(SalesDataTable[[#This Row],[Order Date]])</f>
        <v>12</v>
      </c>
      <c r="F2678" s="6" t="str">
        <f>TEXT(SalesDataTable[[#This Row],[Order Date]],"MMM")</f>
        <v>Dec</v>
      </c>
      <c r="G2678" s="5" t="s">
        <v>26</v>
      </c>
      <c r="H2678" s="5" t="s">
        <v>69</v>
      </c>
      <c r="I2678" s="5" t="s">
        <v>48</v>
      </c>
      <c r="J2678" s="5" t="s">
        <v>33</v>
      </c>
      <c r="K2678" s="5" t="s">
        <v>34</v>
      </c>
      <c r="L2678" s="5" t="s">
        <v>64</v>
      </c>
      <c r="M2678" s="7">
        <v>6</v>
      </c>
      <c r="N2678" s="8">
        <v>133.4</v>
      </c>
      <c r="O2678" s="8">
        <f>SalesDataTable[[#This Row],[Units Sold]]*SalesDataTable[[#This Row],[Unit Price]]</f>
        <v>800.40000000000009</v>
      </c>
      <c r="P2678" s="9">
        <v>0.1</v>
      </c>
      <c r="Q2678" s="21">
        <f>SalesDataTable[[#This Row],[Units Sold]]*SalesDataTable[[#This Row],[Unit Price]]*SalesDataTable[[#This Row],[Discount %]]</f>
        <v>80.04000000000002</v>
      </c>
      <c r="R2678" s="8">
        <v>66.3</v>
      </c>
      <c r="S2678" s="8">
        <f t="shared" si="164"/>
        <v>720.36000000000013</v>
      </c>
      <c r="T2678" s="8">
        <f t="shared" si="165"/>
        <v>397.79999999999995</v>
      </c>
      <c r="U2678" s="8">
        <f t="shared" si="166"/>
        <v>322.56000000000017</v>
      </c>
      <c r="V2678" s="10">
        <f t="shared" si="167"/>
        <v>0.44777611194402817</v>
      </c>
    </row>
    <row r="2679" spans="1:22" ht="15.6" x14ac:dyDescent="0.3">
      <c r="A2679" s="3">
        <v>3192</v>
      </c>
      <c r="B2679" s="4">
        <v>46383</v>
      </c>
      <c r="C2679" s="5">
        <f>YEAR(SalesDataTable[[#This Row],[Order Date]])</f>
        <v>2026</v>
      </c>
      <c r="D2679" s="6" t="str">
        <f>"Q"&amp;ROUNDUP(MONTH(SalesDataTable[[#This Row],[Order Date]])/3,0)</f>
        <v>Q4</v>
      </c>
      <c r="E2679" s="5">
        <f>MONTH(SalesDataTable[[#This Row],[Order Date]])</f>
        <v>12</v>
      </c>
      <c r="F2679" s="6" t="str">
        <f>TEXT(SalesDataTable[[#This Row],[Order Date]],"MMM")</f>
        <v>Dec</v>
      </c>
      <c r="G2679" s="5" t="s">
        <v>40</v>
      </c>
      <c r="H2679" s="5" t="s">
        <v>51</v>
      </c>
      <c r="I2679" s="5" t="s">
        <v>22</v>
      </c>
      <c r="J2679" s="5" t="s">
        <v>23</v>
      </c>
      <c r="K2679" s="5" t="s">
        <v>29</v>
      </c>
      <c r="L2679" s="5" t="s">
        <v>30</v>
      </c>
      <c r="M2679" s="7">
        <v>2</v>
      </c>
      <c r="N2679" s="8">
        <v>93.45</v>
      </c>
      <c r="O2679" s="8">
        <f>SalesDataTable[[#This Row],[Units Sold]]*SalesDataTable[[#This Row],[Unit Price]]</f>
        <v>186.9</v>
      </c>
      <c r="P2679" s="9">
        <v>0</v>
      </c>
      <c r="Q2679" s="21">
        <f>SalesDataTable[[#This Row],[Units Sold]]*SalesDataTable[[#This Row],[Unit Price]]*SalesDataTable[[#This Row],[Discount %]]</f>
        <v>0</v>
      </c>
      <c r="R2679" s="8">
        <v>45.75</v>
      </c>
      <c r="S2679" s="8">
        <f t="shared" si="164"/>
        <v>186.9</v>
      </c>
      <c r="T2679" s="8">
        <f t="shared" si="165"/>
        <v>91.5</v>
      </c>
      <c r="U2679" s="8">
        <f t="shared" si="166"/>
        <v>95.4</v>
      </c>
      <c r="V2679" s="10">
        <f t="shared" si="167"/>
        <v>0.5104333868378812</v>
      </c>
    </row>
    <row r="2680" spans="1:22" ht="15.6" x14ac:dyDescent="0.3">
      <c r="A2680" s="3">
        <v>3721</v>
      </c>
      <c r="B2680" s="4">
        <v>46383</v>
      </c>
      <c r="C2680" s="5">
        <f>YEAR(SalesDataTable[[#This Row],[Order Date]])</f>
        <v>2026</v>
      </c>
      <c r="D2680" s="6" t="str">
        <f>"Q"&amp;ROUNDUP(MONTH(SalesDataTable[[#This Row],[Order Date]])/3,0)</f>
        <v>Q4</v>
      </c>
      <c r="E2680" s="5">
        <f>MONTH(SalesDataTable[[#This Row],[Order Date]])</f>
        <v>12</v>
      </c>
      <c r="F2680" s="6" t="str">
        <f>TEXT(SalesDataTable[[#This Row],[Order Date]],"MMM")</f>
        <v>Dec</v>
      </c>
      <c r="G2680" s="5" t="s">
        <v>31</v>
      </c>
      <c r="H2680" s="5" t="s">
        <v>45</v>
      </c>
      <c r="I2680" s="5" t="s">
        <v>48</v>
      </c>
      <c r="J2680" s="5" t="s">
        <v>33</v>
      </c>
      <c r="K2680" s="5" t="s">
        <v>54</v>
      </c>
      <c r="L2680" s="5" t="s">
        <v>65</v>
      </c>
      <c r="M2680" s="7">
        <v>1</v>
      </c>
      <c r="N2680" s="8">
        <v>49.79</v>
      </c>
      <c r="O2680" s="8">
        <f>SalesDataTable[[#This Row],[Units Sold]]*SalesDataTable[[#This Row],[Unit Price]]</f>
        <v>49.79</v>
      </c>
      <c r="P2680" s="9">
        <v>0.2</v>
      </c>
      <c r="Q2680" s="21">
        <f>SalesDataTable[[#This Row],[Units Sold]]*SalesDataTable[[#This Row],[Unit Price]]*SalesDataTable[[#This Row],[Discount %]]</f>
        <v>9.9580000000000002</v>
      </c>
      <c r="R2680" s="8">
        <v>21.87</v>
      </c>
      <c r="S2680" s="8">
        <f t="shared" si="164"/>
        <v>39.832000000000001</v>
      </c>
      <c r="T2680" s="8">
        <f t="shared" si="165"/>
        <v>21.87</v>
      </c>
      <c r="U2680" s="8">
        <f t="shared" si="166"/>
        <v>17.962</v>
      </c>
      <c r="V2680" s="10">
        <f t="shared" si="167"/>
        <v>0.45094396465153641</v>
      </c>
    </row>
    <row r="2681" spans="1:22" ht="15.6" x14ac:dyDescent="0.3">
      <c r="A2681" s="3">
        <v>3882</v>
      </c>
      <c r="B2681" s="4">
        <v>46383</v>
      </c>
      <c r="C2681" s="5">
        <f>YEAR(SalesDataTable[[#This Row],[Order Date]])</f>
        <v>2026</v>
      </c>
      <c r="D2681" s="6" t="str">
        <f>"Q"&amp;ROUNDUP(MONTH(SalesDataTable[[#This Row],[Order Date]])/3,0)</f>
        <v>Q4</v>
      </c>
      <c r="E2681" s="5">
        <f>MONTH(SalesDataTable[[#This Row],[Order Date]])</f>
        <v>12</v>
      </c>
      <c r="F2681" s="6" t="str">
        <f>TEXT(SalesDataTable[[#This Row],[Order Date]],"MMM")</f>
        <v>Dec</v>
      </c>
      <c r="G2681" s="5" t="s">
        <v>40</v>
      </c>
      <c r="H2681" s="5" t="s">
        <v>53</v>
      </c>
      <c r="I2681" s="5" t="s">
        <v>48</v>
      </c>
      <c r="J2681" s="5" t="s">
        <v>23</v>
      </c>
      <c r="K2681" s="5" t="s">
        <v>29</v>
      </c>
      <c r="L2681" s="5" t="s">
        <v>66</v>
      </c>
      <c r="M2681" s="7">
        <v>3</v>
      </c>
      <c r="N2681" s="8">
        <v>70.430000000000007</v>
      </c>
      <c r="O2681" s="8">
        <f>SalesDataTable[[#This Row],[Units Sold]]*SalesDataTable[[#This Row],[Unit Price]]</f>
        <v>211.29000000000002</v>
      </c>
      <c r="P2681" s="9">
        <v>0.1</v>
      </c>
      <c r="Q2681" s="21">
        <f>SalesDataTable[[#This Row],[Units Sold]]*SalesDataTable[[#This Row],[Unit Price]]*SalesDataTable[[#This Row],[Discount %]]</f>
        <v>21.129000000000005</v>
      </c>
      <c r="R2681" s="8">
        <v>32.869999999999997</v>
      </c>
      <c r="S2681" s="8">
        <f t="shared" si="164"/>
        <v>190.16100000000003</v>
      </c>
      <c r="T2681" s="8">
        <f t="shared" si="165"/>
        <v>98.609999999999985</v>
      </c>
      <c r="U2681" s="8">
        <f t="shared" si="166"/>
        <v>91.551000000000045</v>
      </c>
      <c r="V2681" s="10">
        <f t="shared" si="167"/>
        <v>0.48143941186678674</v>
      </c>
    </row>
    <row r="2682" spans="1:22" ht="15.6" x14ac:dyDescent="0.3">
      <c r="A2682" s="3">
        <v>4945</v>
      </c>
      <c r="B2682" s="4">
        <v>46383</v>
      </c>
      <c r="C2682" s="5">
        <f>YEAR(SalesDataTable[[#This Row],[Order Date]])</f>
        <v>2026</v>
      </c>
      <c r="D2682" s="6" t="str">
        <f>"Q"&amp;ROUNDUP(MONTH(SalesDataTable[[#This Row],[Order Date]])/3,0)</f>
        <v>Q4</v>
      </c>
      <c r="E2682" s="5">
        <f>MONTH(SalesDataTable[[#This Row],[Order Date]])</f>
        <v>12</v>
      </c>
      <c r="F2682" s="6" t="str">
        <f>TEXT(SalesDataTable[[#This Row],[Order Date]],"MMM")</f>
        <v>Dec</v>
      </c>
      <c r="G2682" s="5" t="s">
        <v>31</v>
      </c>
      <c r="H2682" s="5" t="s">
        <v>32</v>
      </c>
      <c r="I2682" s="5" t="s">
        <v>22</v>
      </c>
      <c r="J2682" s="5" t="s">
        <v>36</v>
      </c>
      <c r="K2682" s="5" t="s">
        <v>43</v>
      </c>
      <c r="L2682" s="5" t="s">
        <v>60</v>
      </c>
      <c r="M2682" s="7">
        <v>2</v>
      </c>
      <c r="N2682" s="8">
        <v>82.04</v>
      </c>
      <c r="O2682" s="8">
        <f>SalesDataTable[[#This Row],[Units Sold]]*SalesDataTable[[#This Row],[Unit Price]]</f>
        <v>164.08</v>
      </c>
      <c r="P2682" s="9">
        <v>0.1</v>
      </c>
      <c r="Q2682" s="21">
        <f>SalesDataTable[[#This Row],[Units Sold]]*SalesDataTable[[#This Row],[Unit Price]]*SalesDataTable[[#This Row],[Discount %]]</f>
        <v>16.408000000000001</v>
      </c>
      <c r="R2682" s="8">
        <v>38.880000000000003</v>
      </c>
      <c r="S2682" s="8">
        <f t="shared" si="164"/>
        <v>147.67200000000003</v>
      </c>
      <c r="T2682" s="8">
        <f t="shared" si="165"/>
        <v>77.760000000000005</v>
      </c>
      <c r="U2682" s="8">
        <f t="shared" si="166"/>
        <v>69.91200000000002</v>
      </c>
      <c r="V2682" s="10">
        <f t="shared" si="167"/>
        <v>0.47342759629449055</v>
      </c>
    </row>
    <row r="2683" spans="1:22" ht="15.6" x14ac:dyDescent="0.3">
      <c r="A2683" s="3">
        <v>5084</v>
      </c>
      <c r="B2683" s="4">
        <v>46383</v>
      </c>
      <c r="C2683" s="5">
        <f>YEAR(SalesDataTable[[#This Row],[Order Date]])</f>
        <v>2026</v>
      </c>
      <c r="D2683" s="6" t="str">
        <f>"Q"&amp;ROUNDUP(MONTH(SalesDataTable[[#This Row],[Order Date]])/3,0)</f>
        <v>Q4</v>
      </c>
      <c r="E2683" s="5">
        <f>MONTH(SalesDataTable[[#This Row],[Order Date]])</f>
        <v>12</v>
      </c>
      <c r="F2683" s="6" t="str">
        <f>TEXT(SalesDataTable[[#This Row],[Order Date]],"MMM")</f>
        <v>Dec</v>
      </c>
      <c r="G2683" s="5" t="s">
        <v>26</v>
      </c>
      <c r="H2683" s="5" t="s">
        <v>61</v>
      </c>
      <c r="I2683" s="5" t="s">
        <v>48</v>
      </c>
      <c r="J2683" s="5" t="s">
        <v>23</v>
      </c>
      <c r="K2683" s="5" t="s">
        <v>34</v>
      </c>
      <c r="L2683" s="5" t="s">
        <v>35</v>
      </c>
      <c r="M2683" s="7">
        <v>1</v>
      </c>
      <c r="N2683" s="8">
        <v>35.409999999999997</v>
      </c>
      <c r="O2683" s="8">
        <f>SalesDataTable[[#This Row],[Units Sold]]*SalesDataTable[[#This Row],[Unit Price]]</f>
        <v>35.409999999999997</v>
      </c>
      <c r="P2683" s="9">
        <v>0.2</v>
      </c>
      <c r="Q2683" s="21">
        <f>SalesDataTable[[#This Row],[Units Sold]]*SalesDataTable[[#This Row],[Unit Price]]*SalesDataTable[[#This Row],[Discount %]]</f>
        <v>7.0819999999999999</v>
      </c>
      <c r="R2683" s="8">
        <v>13.54</v>
      </c>
      <c r="S2683" s="8">
        <f t="shared" si="164"/>
        <v>28.327999999999999</v>
      </c>
      <c r="T2683" s="8">
        <f t="shared" si="165"/>
        <v>13.54</v>
      </c>
      <c r="U2683" s="8">
        <f t="shared" si="166"/>
        <v>14.788</v>
      </c>
      <c r="V2683" s="10">
        <f t="shared" si="167"/>
        <v>0.5220276757977973</v>
      </c>
    </row>
    <row r="2684" spans="1:22" ht="15.6" x14ac:dyDescent="0.3">
      <c r="A2684" s="3">
        <v>246</v>
      </c>
      <c r="B2684" s="4">
        <v>46384</v>
      </c>
      <c r="C2684" s="5">
        <f>YEAR(SalesDataTable[[#This Row],[Order Date]])</f>
        <v>2026</v>
      </c>
      <c r="D2684" s="6" t="str">
        <f>"Q"&amp;ROUNDUP(MONTH(SalesDataTable[[#This Row],[Order Date]])/3,0)</f>
        <v>Q4</v>
      </c>
      <c r="E2684" s="5">
        <f>MONTH(SalesDataTable[[#This Row],[Order Date]])</f>
        <v>12</v>
      </c>
      <c r="F2684" s="6" t="str">
        <f>TEXT(SalesDataTable[[#This Row],[Order Date]],"MMM")</f>
        <v>Dec</v>
      </c>
      <c r="G2684" s="5" t="s">
        <v>40</v>
      </c>
      <c r="H2684" s="5" t="s">
        <v>51</v>
      </c>
      <c r="I2684" s="5" t="s">
        <v>48</v>
      </c>
      <c r="J2684" s="5" t="s">
        <v>36</v>
      </c>
      <c r="K2684" s="5" t="s">
        <v>24</v>
      </c>
      <c r="L2684" s="5" t="s">
        <v>46</v>
      </c>
      <c r="M2684" s="7">
        <v>1</v>
      </c>
      <c r="N2684" s="8">
        <v>41.06</v>
      </c>
      <c r="O2684" s="8">
        <f>SalesDataTable[[#This Row],[Units Sold]]*SalesDataTable[[#This Row],[Unit Price]]</f>
        <v>41.06</v>
      </c>
      <c r="P2684" s="9">
        <v>0.1</v>
      </c>
      <c r="Q2684" s="21">
        <f>SalesDataTable[[#This Row],[Units Sold]]*SalesDataTable[[#This Row],[Unit Price]]*SalesDataTable[[#This Row],[Discount %]]</f>
        <v>4.1060000000000008</v>
      </c>
      <c r="R2684" s="8">
        <v>16.23</v>
      </c>
      <c r="S2684" s="8">
        <f t="shared" si="164"/>
        <v>36.954000000000001</v>
      </c>
      <c r="T2684" s="8">
        <f t="shared" si="165"/>
        <v>16.23</v>
      </c>
      <c r="U2684" s="8">
        <f t="shared" si="166"/>
        <v>20.724</v>
      </c>
      <c r="V2684" s="10">
        <f t="shared" si="167"/>
        <v>0.5608053255398604</v>
      </c>
    </row>
    <row r="2685" spans="1:22" ht="15.6" x14ac:dyDescent="0.3">
      <c r="A2685" s="3">
        <v>537</v>
      </c>
      <c r="B2685" s="4">
        <v>46384</v>
      </c>
      <c r="C2685" s="5">
        <f>YEAR(SalesDataTable[[#This Row],[Order Date]])</f>
        <v>2026</v>
      </c>
      <c r="D2685" s="6" t="str">
        <f>"Q"&amp;ROUNDUP(MONTH(SalesDataTable[[#This Row],[Order Date]])/3,0)</f>
        <v>Q4</v>
      </c>
      <c r="E2685" s="5">
        <f>MONTH(SalesDataTable[[#This Row],[Order Date]])</f>
        <v>12</v>
      </c>
      <c r="F2685" s="6" t="str">
        <f>TEXT(SalesDataTable[[#This Row],[Order Date]],"MMM")</f>
        <v>Dec</v>
      </c>
      <c r="G2685" s="5" t="s">
        <v>40</v>
      </c>
      <c r="H2685" s="5" t="s">
        <v>53</v>
      </c>
      <c r="I2685" s="5" t="s">
        <v>28</v>
      </c>
      <c r="J2685" s="5" t="s">
        <v>36</v>
      </c>
      <c r="K2685" s="5" t="s">
        <v>29</v>
      </c>
      <c r="L2685" s="5" t="s">
        <v>30</v>
      </c>
      <c r="M2685" s="7">
        <v>12</v>
      </c>
      <c r="N2685" s="8">
        <v>90.29</v>
      </c>
      <c r="O2685" s="8">
        <f>SalesDataTable[[#This Row],[Units Sold]]*SalesDataTable[[#This Row],[Unit Price]]</f>
        <v>1083.48</v>
      </c>
      <c r="P2685" s="9">
        <v>0.1</v>
      </c>
      <c r="Q2685" s="21">
        <f>SalesDataTable[[#This Row],[Units Sold]]*SalesDataTable[[#This Row],[Unit Price]]*SalesDataTable[[#This Row],[Discount %]]</f>
        <v>108.34800000000001</v>
      </c>
      <c r="R2685" s="8">
        <v>45.76</v>
      </c>
      <c r="S2685" s="8">
        <f t="shared" si="164"/>
        <v>975.13200000000006</v>
      </c>
      <c r="T2685" s="8">
        <f t="shared" si="165"/>
        <v>549.12</v>
      </c>
      <c r="U2685" s="8">
        <f t="shared" si="166"/>
        <v>426.01200000000006</v>
      </c>
      <c r="V2685" s="10">
        <f t="shared" si="167"/>
        <v>0.43687623829389255</v>
      </c>
    </row>
    <row r="2686" spans="1:22" ht="15.6" x14ac:dyDescent="0.3">
      <c r="A2686" s="3">
        <v>968</v>
      </c>
      <c r="B2686" s="4">
        <v>46384</v>
      </c>
      <c r="C2686" s="5">
        <f>YEAR(SalesDataTable[[#This Row],[Order Date]])</f>
        <v>2026</v>
      </c>
      <c r="D2686" s="6" t="str">
        <f>"Q"&amp;ROUNDUP(MONTH(SalesDataTable[[#This Row],[Order Date]])/3,0)</f>
        <v>Q4</v>
      </c>
      <c r="E2686" s="5">
        <f>MONTH(SalesDataTable[[#This Row],[Order Date]])</f>
        <v>12</v>
      </c>
      <c r="F2686" s="6" t="str">
        <f>TEXT(SalesDataTable[[#This Row],[Order Date]],"MMM")</f>
        <v>Dec</v>
      </c>
      <c r="G2686" s="5" t="s">
        <v>26</v>
      </c>
      <c r="H2686" s="5" t="s">
        <v>63</v>
      </c>
      <c r="I2686" s="5" t="s">
        <v>39</v>
      </c>
      <c r="J2686" s="5" t="s">
        <v>33</v>
      </c>
      <c r="K2686" s="5" t="s">
        <v>24</v>
      </c>
      <c r="L2686" s="5" t="s">
        <v>50</v>
      </c>
      <c r="M2686" s="7">
        <v>1</v>
      </c>
      <c r="N2686" s="8">
        <v>103.13</v>
      </c>
      <c r="O2686" s="8">
        <f>SalesDataTable[[#This Row],[Units Sold]]*SalesDataTable[[#This Row],[Unit Price]]</f>
        <v>103.13</v>
      </c>
      <c r="P2686" s="9">
        <v>0.15</v>
      </c>
      <c r="Q2686" s="21">
        <f>SalesDataTable[[#This Row],[Units Sold]]*SalesDataTable[[#This Row],[Unit Price]]*SalesDataTable[[#This Row],[Discount %]]</f>
        <v>15.469499999999998</v>
      </c>
      <c r="R2686" s="8">
        <v>50.06</v>
      </c>
      <c r="S2686" s="8">
        <f t="shared" si="164"/>
        <v>87.660499999999999</v>
      </c>
      <c r="T2686" s="8">
        <f t="shared" si="165"/>
        <v>50.06</v>
      </c>
      <c r="U2686" s="8">
        <f t="shared" si="166"/>
        <v>37.600499999999997</v>
      </c>
      <c r="V2686" s="10">
        <f t="shared" si="167"/>
        <v>0.42893321393329947</v>
      </c>
    </row>
    <row r="2687" spans="1:22" ht="15.6" x14ac:dyDescent="0.3">
      <c r="A2687" s="3">
        <v>1234</v>
      </c>
      <c r="B2687" s="4">
        <v>46384</v>
      </c>
      <c r="C2687" s="5">
        <f>YEAR(SalesDataTable[[#This Row],[Order Date]])</f>
        <v>2026</v>
      </c>
      <c r="D2687" s="6" t="str">
        <f>"Q"&amp;ROUNDUP(MONTH(SalesDataTable[[#This Row],[Order Date]])/3,0)</f>
        <v>Q4</v>
      </c>
      <c r="E2687" s="5">
        <f>MONTH(SalesDataTable[[#This Row],[Order Date]])</f>
        <v>12</v>
      </c>
      <c r="F2687" s="6" t="str">
        <f>TEXT(SalesDataTable[[#This Row],[Order Date]],"MMM")</f>
        <v>Dec</v>
      </c>
      <c r="G2687" s="5" t="s">
        <v>40</v>
      </c>
      <c r="H2687" s="5" t="s">
        <v>67</v>
      </c>
      <c r="I2687" s="5" t="s">
        <v>22</v>
      </c>
      <c r="J2687" s="5" t="s">
        <v>23</v>
      </c>
      <c r="K2687" s="5" t="s">
        <v>24</v>
      </c>
      <c r="L2687" s="5" t="s">
        <v>25</v>
      </c>
      <c r="M2687" s="7">
        <v>1</v>
      </c>
      <c r="N2687" s="8">
        <v>81.39</v>
      </c>
      <c r="O2687" s="8">
        <f>SalesDataTable[[#This Row],[Units Sold]]*SalesDataTable[[#This Row],[Unit Price]]</f>
        <v>81.39</v>
      </c>
      <c r="P2687" s="9">
        <v>0.05</v>
      </c>
      <c r="Q2687" s="21">
        <f>SalesDataTable[[#This Row],[Units Sold]]*SalesDataTable[[#This Row],[Unit Price]]*SalesDataTable[[#This Row],[Discount %]]</f>
        <v>4.0695000000000006</v>
      </c>
      <c r="R2687" s="8">
        <v>43.54</v>
      </c>
      <c r="S2687" s="8">
        <f t="shared" si="164"/>
        <v>77.320499999999996</v>
      </c>
      <c r="T2687" s="8">
        <f t="shared" si="165"/>
        <v>43.54</v>
      </c>
      <c r="U2687" s="8">
        <f t="shared" si="166"/>
        <v>33.780499999999996</v>
      </c>
      <c r="V2687" s="10">
        <f t="shared" si="167"/>
        <v>0.43688931137279247</v>
      </c>
    </row>
    <row r="2688" spans="1:22" ht="15.6" x14ac:dyDescent="0.3">
      <c r="A2688" s="3">
        <v>2061</v>
      </c>
      <c r="B2688" s="4">
        <v>46384</v>
      </c>
      <c r="C2688" s="5">
        <f>YEAR(SalesDataTable[[#This Row],[Order Date]])</f>
        <v>2026</v>
      </c>
      <c r="D2688" s="6" t="str">
        <f>"Q"&amp;ROUNDUP(MONTH(SalesDataTable[[#This Row],[Order Date]])/3,0)</f>
        <v>Q4</v>
      </c>
      <c r="E2688" s="5">
        <f>MONTH(SalesDataTable[[#This Row],[Order Date]])</f>
        <v>12</v>
      </c>
      <c r="F2688" s="6" t="str">
        <f>TEXT(SalesDataTable[[#This Row],[Order Date]],"MMM")</f>
        <v>Dec</v>
      </c>
      <c r="G2688" s="5" t="s">
        <v>20</v>
      </c>
      <c r="H2688" s="5" t="s">
        <v>70</v>
      </c>
      <c r="I2688" s="5" t="s">
        <v>48</v>
      </c>
      <c r="J2688" s="5" t="s">
        <v>23</v>
      </c>
      <c r="K2688" s="5" t="s">
        <v>43</v>
      </c>
      <c r="L2688" s="5" t="s">
        <v>44</v>
      </c>
      <c r="M2688" s="7">
        <v>2</v>
      </c>
      <c r="N2688" s="8">
        <v>342.78</v>
      </c>
      <c r="O2688" s="8">
        <f>SalesDataTable[[#This Row],[Units Sold]]*SalesDataTable[[#This Row],[Unit Price]]</f>
        <v>685.56</v>
      </c>
      <c r="P2688" s="9">
        <v>0</v>
      </c>
      <c r="Q2688" s="21">
        <f>SalesDataTable[[#This Row],[Units Sold]]*SalesDataTable[[#This Row],[Unit Price]]*SalesDataTable[[#This Row],[Discount %]]</f>
        <v>0</v>
      </c>
      <c r="R2688" s="8">
        <v>197.89</v>
      </c>
      <c r="S2688" s="8">
        <f t="shared" si="164"/>
        <v>685.56</v>
      </c>
      <c r="T2688" s="8">
        <f t="shared" si="165"/>
        <v>395.78</v>
      </c>
      <c r="U2688" s="8">
        <f t="shared" si="166"/>
        <v>289.77999999999997</v>
      </c>
      <c r="V2688" s="10">
        <f t="shared" si="167"/>
        <v>0.4226909387945621</v>
      </c>
    </row>
    <row r="2689" spans="1:22" ht="15.6" x14ac:dyDescent="0.3">
      <c r="A2689" s="3">
        <v>2219</v>
      </c>
      <c r="B2689" s="4">
        <v>46384</v>
      </c>
      <c r="C2689" s="5">
        <f>YEAR(SalesDataTable[[#This Row],[Order Date]])</f>
        <v>2026</v>
      </c>
      <c r="D2689" s="6" t="str">
        <f>"Q"&amp;ROUNDUP(MONTH(SalesDataTable[[#This Row],[Order Date]])/3,0)</f>
        <v>Q4</v>
      </c>
      <c r="E2689" s="5">
        <f>MONTH(SalesDataTable[[#This Row],[Order Date]])</f>
        <v>12</v>
      </c>
      <c r="F2689" s="6" t="str">
        <f>TEXT(SalesDataTable[[#This Row],[Order Date]],"MMM")</f>
        <v>Dec</v>
      </c>
      <c r="G2689" s="5" t="s">
        <v>26</v>
      </c>
      <c r="H2689" s="5" t="s">
        <v>69</v>
      </c>
      <c r="I2689" s="5" t="s">
        <v>22</v>
      </c>
      <c r="J2689" s="5" t="s">
        <v>23</v>
      </c>
      <c r="K2689" s="5" t="s">
        <v>29</v>
      </c>
      <c r="L2689" s="5" t="s">
        <v>37</v>
      </c>
      <c r="M2689" s="7">
        <v>1</v>
      </c>
      <c r="N2689" s="8">
        <v>147</v>
      </c>
      <c r="O2689" s="8">
        <f>SalesDataTable[[#This Row],[Units Sold]]*SalesDataTable[[#This Row],[Unit Price]]</f>
        <v>147</v>
      </c>
      <c r="P2689" s="9">
        <v>0.15</v>
      </c>
      <c r="Q2689" s="21">
        <f>SalesDataTable[[#This Row],[Units Sold]]*SalesDataTable[[#This Row],[Unit Price]]*SalesDataTable[[#This Row],[Discount %]]</f>
        <v>22.05</v>
      </c>
      <c r="R2689" s="8">
        <v>79.58</v>
      </c>
      <c r="S2689" s="8">
        <f t="shared" si="164"/>
        <v>124.95</v>
      </c>
      <c r="T2689" s="8">
        <f t="shared" si="165"/>
        <v>79.58</v>
      </c>
      <c r="U2689" s="8">
        <f t="shared" si="166"/>
        <v>45.370000000000005</v>
      </c>
      <c r="V2689" s="10">
        <f t="shared" si="167"/>
        <v>0.36310524209683875</v>
      </c>
    </row>
    <row r="2690" spans="1:22" ht="15.6" x14ac:dyDescent="0.3">
      <c r="A2690" s="3">
        <v>2651</v>
      </c>
      <c r="B2690" s="4">
        <v>46384</v>
      </c>
      <c r="C2690" s="5">
        <f>YEAR(SalesDataTable[[#This Row],[Order Date]])</f>
        <v>2026</v>
      </c>
      <c r="D2690" s="6" t="str">
        <f>"Q"&amp;ROUNDUP(MONTH(SalesDataTable[[#This Row],[Order Date]])/3,0)</f>
        <v>Q4</v>
      </c>
      <c r="E2690" s="5">
        <f>MONTH(SalesDataTable[[#This Row],[Order Date]])</f>
        <v>12</v>
      </c>
      <c r="F2690" s="6" t="str">
        <f>TEXT(SalesDataTable[[#This Row],[Order Date]],"MMM")</f>
        <v>Dec</v>
      </c>
      <c r="G2690" s="5" t="s">
        <v>20</v>
      </c>
      <c r="H2690" s="5" t="s">
        <v>70</v>
      </c>
      <c r="I2690" s="5" t="s">
        <v>22</v>
      </c>
      <c r="J2690" s="5" t="s">
        <v>33</v>
      </c>
      <c r="K2690" s="5" t="s">
        <v>34</v>
      </c>
      <c r="L2690" s="5" t="s">
        <v>52</v>
      </c>
      <c r="M2690" s="7">
        <v>1</v>
      </c>
      <c r="N2690" s="8">
        <v>45.69</v>
      </c>
      <c r="O2690" s="8">
        <f>SalesDataTable[[#This Row],[Units Sold]]*SalesDataTable[[#This Row],[Unit Price]]</f>
        <v>45.69</v>
      </c>
      <c r="P2690" s="9">
        <v>0.2</v>
      </c>
      <c r="Q2690" s="21">
        <f>SalesDataTable[[#This Row],[Units Sold]]*SalesDataTable[[#This Row],[Unit Price]]*SalesDataTable[[#This Row],[Discount %]]</f>
        <v>9.1379999999999999</v>
      </c>
      <c r="R2690" s="8">
        <v>18.829999999999998</v>
      </c>
      <c r="S2690" s="8">
        <f t="shared" ref="S2690:S2708" si="168">M2690*N2690*(1-P2690)</f>
        <v>36.552</v>
      </c>
      <c r="T2690" s="8">
        <f t="shared" ref="T2690:T2708" si="169">M2690*R2690</f>
        <v>18.829999999999998</v>
      </c>
      <c r="U2690" s="8">
        <f t="shared" ref="U2690:U2708" si="170">S2690-T2690</f>
        <v>17.722000000000001</v>
      </c>
      <c r="V2690" s="10">
        <f t="shared" ref="V2690:V2708" si="171">IFERROR(U2690/S2690,0)</f>
        <v>0.48484351061501429</v>
      </c>
    </row>
    <row r="2691" spans="1:22" ht="15.6" x14ac:dyDescent="0.3">
      <c r="A2691" s="3">
        <v>3173</v>
      </c>
      <c r="B2691" s="4">
        <v>46384</v>
      </c>
      <c r="C2691" s="5">
        <f>YEAR(SalesDataTable[[#This Row],[Order Date]])</f>
        <v>2026</v>
      </c>
      <c r="D2691" s="6" t="str">
        <f>"Q"&amp;ROUNDUP(MONTH(SalesDataTable[[#This Row],[Order Date]])/3,0)</f>
        <v>Q4</v>
      </c>
      <c r="E2691" s="5">
        <f>MONTH(SalesDataTable[[#This Row],[Order Date]])</f>
        <v>12</v>
      </c>
      <c r="F2691" s="6" t="str">
        <f>TEXT(SalesDataTable[[#This Row],[Order Date]],"MMM")</f>
        <v>Dec</v>
      </c>
      <c r="G2691" s="5" t="s">
        <v>26</v>
      </c>
      <c r="H2691" s="5" t="s">
        <v>63</v>
      </c>
      <c r="I2691" s="5" t="s">
        <v>48</v>
      </c>
      <c r="J2691" s="5" t="s">
        <v>23</v>
      </c>
      <c r="K2691" s="5" t="s">
        <v>24</v>
      </c>
      <c r="L2691" s="5" t="s">
        <v>46</v>
      </c>
      <c r="M2691" s="7">
        <v>1</v>
      </c>
      <c r="N2691" s="8">
        <v>39.69</v>
      </c>
      <c r="O2691" s="8">
        <f>SalesDataTable[[#This Row],[Units Sold]]*SalesDataTable[[#This Row],[Unit Price]]</f>
        <v>39.69</v>
      </c>
      <c r="P2691" s="9">
        <v>0</v>
      </c>
      <c r="Q2691" s="21">
        <f>SalesDataTable[[#This Row],[Units Sold]]*SalesDataTable[[#This Row],[Unit Price]]*SalesDataTable[[#This Row],[Discount %]]</f>
        <v>0</v>
      </c>
      <c r="R2691" s="8">
        <v>17.09</v>
      </c>
      <c r="S2691" s="8">
        <f t="shared" si="168"/>
        <v>39.69</v>
      </c>
      <c r="T2691" s="8">
        <f t="shared" si="169"/>
        <v>17.09</v>
      </c>
      <c r="U2691" s="8">
        <f t="shared" si="170"/>
        <v>22.599999999999998</v>
      </c>
      <c r="V2691" s="10">
        <f t="shared" si="171"/>
        <v>0.56941295036533135</v>
      </c>
    </row>
    <row r="2692" spans="1:22" ht="15.6" x14ac:dyDescent="0.3">
      <c r="A2692" s="3">
        <v>3409</v>
      </c>
      <c r="B2692" s="4">
        <v>46384</v>
      </c>
      <c r="C2692" s="5">
        <f>YEAR(SalesDataTable[[#This Row],[Order Date]])</f>
        <v>2026</v>
      </c>
      <c r="D2692" s="6" t="str">
        <f>"Q"&amp;ROUNDUP(MONTH(SalesDataTable[[#This Row],[Order Date]])/3,0)</f>
        <v>Q4</v>
      </c>
      <c r="E2692" s="5">
        <f>MONTH(SalesDataTable[[#This Row],[Order Date]])</f>
        <v>12</v>
      </c>
      <c r="F2692" s="6" t="str">
        <f>TEXT(SalesDataTable[[#This Row],[Order Date]],"MMM")</f>
        <v>Dec</v>
      </c>
      <c r="G2692" s="5" t="s">
        <v>40</v>
      </c>
      <c r="H2692" s="5" t="s">
        <v>41</v>
      </c>
      <c r="I2692" s="5" t="s">
        <v>22</v>
      </c>
      <c r="J2692" s="5" t="s">
        <v>33</v>
      </c>
      <c r="K2692" s="5" t="s">
        <v>43</v>
      </c>
      <c r="L2692" s="5" t="s">
        <v>71</v>
      </c>
      <c r="M2692" s="7">
        <v>5</v>
      </c>
      <c r="N2692" s="8">
        <v>122.42</v>
      </c>
      <c r="O2692" s="8">
        <f>SalesDataTable[[#This Row],[Units Sold]]*SalesDataTable[[#This Row],[Unit Price]]</f>
        <v>612.1</v>
      </c>
      <c r="P2692" s="9">
        <v>0</v>
      </c>
      <c r="Q2692" s="21">
        <f>SalesDataTable[[#This Row],[Units Sold]]*SalesDataTable[[#This Row],[Unit Price]]*SalesDataTable[[#This Row],[Discount %]]</f>
        <v>0</v>
      </c>
      <c r="R2692" s="8">
        <v>60.8</v>
      </c>
      <c r="S2692" s="8">
        <f t="shared" si="168"/>
        <v>612.1</v>
      </c>
      <c r="T2692" s="8">
        <f t="shared" si="169"/>
        <v>304</v>
      </c>
      <c r="U2692" s="8">
        <f t="shared" si="170"/>
        <v>308.10000000000002</v>
      </c>
      <c r="V2692" s="10">
        <f t="shared" si="171"/>
        <v>0.50334912595981052</v>
      </c>
    </row>
    <row r="2693" spans="1:22" ht="15.6" x14ac:dyDescent="0.3">
      <c r="A2693" s="3">
        <v>3535</v>
      </c>
      <c r="B2693" s="4">
        <v>46384</v>
      </c>
      <c r="C2693" s="5">
        <f>YEAR(SalesDataTable[[#This Row],[Order Date]])</f>
        <v>2026</v>
      </c>
      <c r="D2693" s="6" t="str">
        <f>"Q"&amp;ROUNDUP(MONTH(SalesDataTable[[#This Row],[Order Date]])/3,0)</f>
        <v>Q4</v>
      </c>
      <c r="E2693" s="5">
        <f>MONTH(SalesDataTable[[#This Row],[Order Date]])</f>
        <v>12</v>
      </c>
      <c r="F2693" s="6" t="str">
        <f>TEXT(SalesDataTable[[#This Row],[Order Date]],"MMM")</f>
        <v>Dec</v>
      </c>
      <c r="G2693" s="5" t="s">
        <v>26</v>
      </c>
      <c r="H2693" s="5" t="s">
        <v>47</v>
      </c>
      <c r="I2693" s="5" t="s">
        <v>39</v>
      </c>
      <c r="J2693" s="5" t="s">
        <v>33</v>
      </c>
      <c r="K2693" s="5" t="s">
        <v>34</v>
      </c>
      <c r="L2693" s="5" t="s">
        <v>35</v>
      </c>
      <c r="M2693" s="7">
        <v>1</v>
      </c>
      <c r="N2693" s="8">
        <v>37.03</v>
      </c>
      <c r="O2693" s="8">
        <f>SalesDataTable[[#This Row],[Units Sold]]*SalesDataTable[[#This Row],[Unit Price]]</f>
        <v>37.03</v>
      </c>
      <c r="P2693" s="9">
        <v>0.15</v>
      </c>
      <c r="Q2693" s="21">
        <f>SalesDataTable[[#This Row],[Units Sold]]*SalesDataTable[[#This Row],[Unit Price]]*SalesDataTable[[#This Row],[Discount %]]</f>
        <v>5.5545</v>
      </c>
      <c r="R2693" s="8">
        <v>13.53</v>
      </c>
      <c r="S2693" s="8">
        <f t="shared" si="168"/>
        <v>31.4755</v>
      </c>
      <c r="T2693" s="8">
        <f t="shared" si="169"/>
        <v>13.53</v>
      </c>
      <c r="U2693" s="8">
        <f t="shared" si="170"/>
        <v>17.945500000000003</v>
      </c>
      <c r="V2693" s="10">
        <f t="shared" si="171"/>
        <v>0.57014185636447401</v>
      </c>
    </row>
    <row r="2694" spans="1:22" ht="15.6" x14ac:dyDescent="0.3">
      <c r="A2694" s="3">
        <v>5134</v>
      </c>
      <c r="B2694" s="4">
        <v>46384</v>
      </c>
      <c r="C2694" s="5">
        <f>YEAR(SalesDataTable[[#This Row],[Order Date]])</f>
        <v>2026</v>
      </c>
      <c r="D2694" s="6" t="str">
        <f>"Q"&amp;ROUNDUP(MONTH(SalesDataTable[[#This Row],[Order Date]])/3,0)</f>
        <v>Q4</v>
      </c>
      <c r="E2694" s="5">
        <f>MONTH(SalesDataTable[[#This Row],[Order Date]])</f>
        <v>12</v>
      </c>
      <c r="F2694" s="6" t="str">
        <f>TEXT(SalesDataTable[[#This Row],[Order Date]],"MMM")</f>
        <v>Dec</v>
      </c>
      <c r="G2694" s="5" t="s">
        <v>26</v>
      </c>
      <c r="H2694" s="5" t="s">
        <v>69</v>
      </c>
      <c r="I2694" s="5" t="s">
        <v>39</v>
      </c>
      <c r="J2694" s="5" t="s">
        <v>23</v>
      </c>
      <c r="K2694" s="5" t="s">
        <v>29</v>
      </c>
      <c r="L2694" s="5" t="s">
        <v>30</v>
      </c>
      <c r="M2694" s="7">
        <v>1</v>
      </c>
      <c r="N2694" s="8">
        <v>90.99</v>
      </c>
      <c r="O2694" s="8">
        <f>SalesDataTable[[#This Row],[Units Sold]]*SalesDataTable[[#This Row],[Unit Price]]</f>
        <v>90.99</v>
      </c>
      <c r="P2694" s="9">
        <v>0.05</v>
      </c>
      <c r="Q2694" s="21">
        <f>SalesDataTable[[#This Row],[Units Sold]]*SalesDataTable[[#This Row],[Unit Price]]*SalesDataTable[[#This Row],[Discount %]]</f>
        <v>4.5495000000000001</v>
      </c>
      <c r="R2694" s="8">
        <v>44.78</v>
      </c>
      <c r="S2694" s="8">
        <f t="shared" si="168"/>
        <v>86.440499999999986</v>
      </c>
      <c r="T2694" s="8">
        <f t="shared" si="169"/>
        <v>44.78</v>
      </c>
      <c r="U2694" s="8">
        <f t="shared" si="170"/>
        <v>41.660499999999985</v>
      </c>
      <c r="V2694" s="10">
        <f t="shared" si="171"/>
        <v>0.48195579618350187</v>
      </c>
    </row>
    <row r="2695" spans="1:22" ht="15.6" x14ac:dyDescent="0.3">
      <c r="A2695" s="3">
        <v>2011</v>
      </c>
      <c r="B2695" s="4">
        <v>46385</v>
      </c>
      <c r="C2695" s="5">
        <f>YEAR(SalesDataTable[[#This Row],[Order Date]])</f>
        <v>2026</v>
      </c>
      <c r="D2695" s="6" t="str">
        <f>"Q"&amp;ROUNDUP(MONTH(SalesDataTable[[#This Row],[Order Date]])/3,0)</f>
        <v>Q4</v>
      </c>
      <c r="E2695" s="5">
        <f>MONTH(SalesDataTable[[#This Row],[Order Date]])</f>
        <v>12</v>
      </c>
      <c r="F2695" s="6" t="str">
        <f>TEXT(SalesDataTable[[#This Row],[Order Date]],"MMM")</f>
        <v>Dec</v>
      </c>
      <c r="G2695" s="5" t="s">
        <v>26</v>
      </c>
      <c r="H2695" s="5" t="s">
        <v>61</v>
      </c>
      <c r="I2695" s="5" t="s">
        <v>22</v>
      </c>
      <c r="J2695" s="5" t="s">
        <v>23</v>
      </c>
      <c r="K2695" s="5" t="s">
        <v>29</v>
      </c>
      <c r="L2695" s="5" t="s">
        <v>30</v>
      </c>
      <c r="M2695" s="7">
        <v>1</v>
      </c>
      <c r="N2695" s="8">
        <v>90.81</v>
      </c>
      <c r="O2695" s="8">
        <f>SalesDataTable[[#This Row],[Units Sold]]*SalesDataTable[[#This Row],[Unit Price]]</f>
        <v>90.81</v>
      </c>
      <c r="P2695" s="9">
        <v>0.1</v>
      </c>
      <c r="Q2695" s="21">
        <f>SalesDataTable[[#This Row],[Units Sold]]*SalesDataTable[[#This Row],[Unit Price]]*SalesDataTable[[#This Row],[Discount %]]</f>
        <v>9.0810000000000013</v>
      </c>
      <c r="R2695" s="8">
        <v>46.53</v>
      </c>
      <c r="S2695" s="8">
        <f t="shared" si="168"/>
        <v>81.728999999999999</v>
      </c>
      <c r="T2695" s="8">
        <f t="shared" si="169"/>
        <v>46.53</v>
      </c>
      <c r="U2695" s="8">
        <f t="shared" si="170"/>
        <v>35.198999999999998</v>
      </c>
      <c r="V2695" s="10">
        <f t="shared" si="171"/>
        <v>0.43067944059024332</v>
      </c>
    </row>
    <row r="2696" spans="1:22" ht="15.6" x14ac:dyDescent="0.3">
      <c r="A2696" s="3">
        <v>2477</v>
      </c>
      <c r="B2696" s="4">
        <v>46385</v>
      </c>
      <c r="C2696" s="5">
        <f>YEAR(SalesDataTable[[#This Row],[Order Date]])</f>
        <v>2026</v>
      </c>
      <c r="D2696" s="6" t="str">
        <f>"Q"&amp;ROUNDUP(MONTH(SalesDataTable[[#This Row],[Order Date]])/3,0)</f>
        <v>Q4</v>
      </c>
      <c r="E2696" s="5">
        <f>MONTH(SalesDataTable[[#This Row],[Order Date]])</f>
        <v>12</v>
      </c>
      <c r="F2696" s="6" t="str">
        <f>TEXT(SalesDataTable[[#This Row],[Order Date]],"MMM")</f>
        <v>Dec</v>
      </c>
      <c r="G2696" s="5" t="s">
        <v>20</v>
      </c>
      <c r="H2696" s="5" t="s">
        <v>70</v>
      </c>
      <c r="I2696" s="5" t="s">
        <v>39</v>
      </c>
      <c r="J2696" s="5" t="s">
        <v>33</v>
      </c>
      <c r="K2696" s="5" t="s">
        <v>24</v>
      </c>
      <c r="L2696" s="5" t="s">
        <v>46</v>
      </c>
      <c r="M2696" s="7">
        <v>1</v>
      </c>
      <c r="N2696" s="8">
        <v>41.28</v>
      </c>
      <c r="O2696" s="8">
        <f>SalesDataTable[[#This Row],[Units Sold]]*SalesDataTable[[#This Row],[Unit Price]]</f>
        <v>41.28</v>
      </c>
      <c r="P2696" s="9">
        <v>0.15</v>
      </c>
      <c r="Q2696" s="21">
        <f>SalesDataTable[[#This Row],[Units Sold]]*SalesDataTable[[#This Row],[Unit Price]]*SalesDataTable[[#This Row],[Discount %]]</f>
        <v>6.1920000000000002</v>
      </c>
      <c r="R2696" s="8">
        <v>16.41</v>
      </c>
      <c r="S2696" s="8">
        <f t="shared" si="168"/>
        <v>35.088000000000001</v>
      </c>
      <c r="T2696" s="8">
        <f t="shared" si="169"/>
        <v>16.41</v>
      </c>
      <c r="U2696" s="8">
        <f t="shared" si="170"/>
        <v>18.678000000000001</v>
      </c>
      <c r="V2696" s="10">
        <f t="shared" si="171"/>
        <v>0.53231874145006841</v>
      </c>
    </row>
    <row r="2697" spans="1:22" ht="15.6" x14ac:dyDescent="0.3">
      <c r="A2697" s="3">
        <v>2745</v>
      </c>
      <c r="B2697" s="4">
        <v>46385</v>
      </c>
      <c r="C2697" s="5">
        <f>YEAR(SalesDataTable[[#This Row],[Order Date]])</f>
        <v>2026</v>
      </c>
      <c r="D2697" s="6" t="str">
        <f>"Q"&amp;ROUNDUP(MONTH(SalesDataTable[[#This Row],[Order Date]])/3,0)</f>
        <v>Q4</v>
      </c>
      <c r="E2697" s="5">
        <f>MONTH(SalesDataTable[[#This Row],[Order Date]])</f>
        <v>12</v>
      </c>
      <c r="F2697" s="6" t="str">
        <f>TEXT(SalesDataTable[[#This Row],[Order Date]],"MMM")</f>
        <v>Dec</v>
      </c>
      <c r="G2697" s="5" t="s">
        <v>40</v>
      </c>
      <c r="H2697" s="5" t="s">
        <v>67</v>
      </c>
      <c r="I2697" s="5" t="s">
        <v>48</v>
      </c>
      <c r="J2697" s="5" t="s">
        <v>36</v>
      </c>
      <c r="K2697" s="5" t="s">
        <v>34</v>
      </c>
      <c r="L2697" s="5" t="s">
        <v>52</v>
      </c>
      <c r="M2697" s="7">
        <v>1</v>
      </c>
      <c r="N2697" s="8">
        <v>46.07</v>
      </c>
      <c r="O2697" s="8">
        <f>SalesDataTable[[#This Row],[Units Sold]]*SalesDataTable[[#This Row],[Unit Price]]</f>
        <v>46.07</v>
      </c>
      <c r="P2697" s="9">
        <v>0</v>
      </c>
      <c r="Q2697" s="21">
        <f>SalesDataTable[[#This Row],[Units Sold]]*SalesDataTable[[#This Row],[Unit Price]]*SalesDataTable[[#This Row],[Discount %]]</f>
        <v>0</v>
      </c>
      <c r="R2697" s="8">
        <v>18.420000000000002</v>
      </c>
      <c r="S2697" s="8">
        <f t="shared" si="168"/>
        <v>46.07</v>
      </c>
      <c r="T2697" s="8">
        <f t="shared" si="169"/>
        <v>18.420000000000002</v>
      </c>
      <c r="U2697" s="8">
        <f t="shared" si="170"/>
        <v>27.65</v>
      </c>
      <c r="V2697" s="10">
        <f t="shared" si="171"/>
        <v>0.60017364879531143</v>
      </c>
    </row>
    <row r="2698" spans="1:22" ht="15.6" x14ac:dyDescent="0.3">
      <c r="A2698" s="3">
        <v>4427</v>
      </c>
      <c r="B2698" s="4">
        <v>46385</v>
      </c>
      <c r="C2698" s="5">
        <f>YEAR(SalesDataTable[[#This Row],[Order Date]])</f>
        <v>2026</v>
      </c>
      <c r="D2698" s="6" t="str">
        <f>"Q"&amp;ROUNDUP(MONTH(SalesDataTable[[#This Row],[Order Date]])/3,0)</f>
        <v>Q4</v>
      </c>
      <c r="E2698" s="5">
        <f>MONTH(SalesDataTable[[#This Row],[Order Date]])</f>
        <v>12</v>
      </c>
      <c r="F2698" s="6" t="str">
        <f>TEXT(SalesDataTable[[#This Row],[Order Date]],"MMM")</f>
        <v>Dec</v>
      </c>
      <c r="G2698" s="5" t="s">
        <v>26</v>
      </c>
      <c r="H2698" s="5" t="s">
        <v>63</v>
      </c>
      <c r="I2698" s="5" t="s">
        <v>39</v>
      </c>
      <c r="J2698" s="5" t="s">
        <v>36</v>
      </c>
      <c r="K2698" s="5" t="s">
        <v>29</v>
      </c>
      <c r="L2698" s="5" t="s">
        <v>37</v>
      </c>
      <c r="M2698" s="7">
        <v>1</v>
      </c>
      <c r="N2698" s="8">
        <v>147.29</v>
      </c>
      <c r="O2698" s="8">
        <f>SalesDataTable[[#This Row],[Units Sold]]*SalesDataTable[[#This Row],[Unit Price]]</f>
        <v>147.29</v>
      </c>
      <c r="P2698" s="9">
        <v>0.1</v>
      </c>
      <c r="Q2698" s="21">
        <f>SalesDataTable[[#This Row],[Units Sold]]*SalesDataTable[[#This Row],[Unit Price]]*SalesDataTable[[#This Row],[Discount %]]</f>
        <v>14.728999999999999</v>
      </c>
      <c r="R2698" s="8">
        <v>78.2</v>
      </c>
      <c r="S2698" s="8">
        <f t="shared" si="168"/>
        <v>132.56100000000001</v>
      </c>
      <c r="T2698" s="8">
        <f t="shared" si="169"/>
        <v>78.2</v>
      </c>
      <c r="U2698" s="8">
        <f t="shared" si="170"/>
        <v>54.361000000000004</v>
      </c>
      <c r="V2698" s="10">
        <f t="shared" si="171"/>
        <v>0.4100829052285363</v>
      </c>
    </row>
    <row r="2699" spans="1:22" ht="15.6" x14ac:dyDescent="0.3">
      <c r="A2699" s="3">
        <v>377</v>
      </c>
      <c r="B2699" s="4">
        <v>46386</v>
      </c>
      <c r="C2699" s="5">
        <f>YEAR(SalesDataTable[[#This Row],[Order Date]])</f>
        <v>2026</v>
      </c>
      <c r="D2699" s="6" t="str">
        <f>"Q"&amp;ROUNDUP(MONTH(SalesDataTable[[#This Row],[Order Date]])/3,0)</f>
        <v>Q4</v>
      </c>
      <c r="E2699" s="5">
        <f>MONTH(SalesDataTable[[#This Row],[Order Date]])</f>
        <v>12</v>
      </c>
      <c r="F2699" s="6" t="str">
        <f>TEXT(SalesDataTable[[#This Row],[Order Date]],"MMM")</f>
        <v>Dec</v>
      </c>
      <c r="G2699" s="5" t="s">
        <v>40</v>
      </c>
      <c r="H2699" s="5" t="s">
        <v>67</v>
      </c>
      <c r="I2699" s="5" t="s">
        <v>22</v>
      </c>
      <c r="J2699" s="5" t="s">
        <v>33</v>
      </c>
      <c r="K2699" s="5" t="s">
        <v>24</v>
      </c>
      <c r="L2699" s="5" t="s">
        <v>46</v>
      </c>
      <c r="M2699" s="7">
        <v>1</v>
      </c>
      <c r="N2699" s="8">
        <v>40.82</v>
      </c>
      <c r="O2699" s="8">
        <f>SalesDataTable[[#This Row],[Units Sold]]*SalesDataTable[[#This Row],[Unit Price]]</f>
        <v>40.82</v>
      </c>
      <c r="P2699" s="9">
        <v>0.1</v>
      </c>
      <c r="Q2699" s="21">
        <f>SalesDataTable[[#This Row],[Units Sold]]*SalesDataTable[[#This Row],[Unit Price]]*SalesDataTable[[#This Row],[Discount %]]</f>
        <v>4.0819999999999999</v>
      </c>
      <c r="R2699" s="8">
        <v>17.2</v>
      </c>
      <c r="S2699" s="8">
        <f t="shared" si="168"/>
        <v>36.738</v>
      </c>
      <c r="T2699" s="8">
        <f t="shared" si="169"/>
        <v>17.2</v>
      </c>
      <c r="U2699" s="8">
        <f t="shared" si="170"/>
        <v>19.538</v>
      </c>
      <c r="V2699" s="10">
        <f t="shared" si="171"/>
        <v>0.53181991398551909</v>
      </c>
    </row>
    <row r="2700" spans="1:22" ht="15.6" x14ac:dyDescent="0.3">
      <c r="A2700" s="3">
        <v>1530</v>
      </c>
      <c r="B2700" s="4">
        <v>46386</v>
      </c>
      <c r="C2700" s="5">
        <f>YEAR(SalesDataTable[[#This Row],[Order Date]])</f>
        <v>2026</v>
      </c>
      <c r="D2700" s="6" t="str">
        <f>"Q"&amp;ROUNDUP(MONTH(SalesDataTable[[#This Row],[Order Date]])/3,0)</f>
        <v>Q4</v>
      </c>
      <c r="E2700" s="5">
        <f>MONTH(SalesDataTable[[#This Row],[Order Date]])</f>
        <v>12</v>
      </c>
      <c r="F2700" s="6" t="str">
        <f>TEXT(SalesDataTable[[#This Row],[Order Date]],"MMM")</f>
        <v>Dec</v>
      </c>
      <c r="G2700" s="5" t="s">
        <v>40</v>
      </c>
      <c r="H2700" s="5" t="s">
        <v>51</v>
      </c>
      <c r="I2700" s="5" t="s">
        <v>22</v>
      </c>
      <c r="J2700" s="5" t="s">
        <v>33</v>
      </c>
      <c r="K2700" s="5" t="s">
        <v>54</v>
      </c>
      <c r="L2700" s="5" t="s">
        <v>65</v>
      </c>
      <c r="M2700" s="7">
        <v>3</v>
      </c>
      <c r="N2700" s="8">
        <v>50.72</v>
      </c>
      <c r="O2700" s="8">
        <f>SalesDataTable[[#This Row],[Units Sold]]*SalesDataTable[[#This Row],[Unit Price]]</f>
        <v>152.16</v>
      </c>
      <c r="P2700" s="9">
        <v>0</v>
      </c>
      <c r="Q2700" s="21">
        <f>SalesDataTable[[#This Row],[Units Sold]]*SalesDataTable[[#This Row],[Unit Price]]*SalesDataTable[[#This Row],[Discount %]]</f>
        <v>0</v>
      </c>
      <c r="R2700" s="8">
        <v>22.3</v>
      </c>
      <c r="S2700" s="8">
        <f t="shared" si="168"/>
        <v>152.16</v>
      </c>
      <c r="T2700" s="8">
        <f t="shared" si="169"/>
        <v>66.900000000000006</v>
      </c>
      <c r="U2700" s="8">
        <f t="shared" si="170"/>
        <v>85.259999999999991</v>
      </c>
      <c r="V2700" s="10">
        <f t="shared" si="171"/>
        <v>0.56033123028391163</v>
      </c>
    </row>
    <row r="2701" spans="1:22" ht="15.6" x14ac:dyDescent="0.3">
      <c r="A2701" s="3">
        <v>2135</v>
      </c>
      <c r="B2701" s="4">
        <v>46386</v>
      </c>
      <c r="C2701" s="5">
        <f>YEAR(SalesDataTable[[#This Row],[Order Date]])</f>
        <v>2026</v>
      </c>
      <c r="D2701" s="6" t="str">
        <f>"Q"&amp;ROUNDUP(MONTH(SalesDataTable[[#This Row],[Order Date]])/3,0)</f>
        <v>Q4</v>
      </c>
      <c r="E2701" s="5">
        <f>MONTH(SalesDataTable[[#This Row],[Order Date]])</f>
        <v>12</v>
      </c>
      <c r="F2701" s="6" t="str">
        <f>TEXT(SalesDataTable[[#This Row],[Order Date]],"MMM")</f>
        <v>Dec</v>
      </c>
      <c r="G2701" s="5" t="s">
        <v>26</v>
      </c>
      <c r="H2701" s="5" t="s">
        <v>63</v>
      </c>
      <c r="I2701" s="5" t="s">
        <v>48</v>
      </c>
      <c r="J2701" s="5" t="s">
        <v>36</v>
      </c>
      <c r="K2701" s="5" t="s">
        <v>43</v>
      </c>
      <c r="L2701" s="5" t="s">
        <v>49</v>
      </c>
      <c r="M2701" s="7">
        <v>3</v>
      </c>
      <c r="N2701" s="8">
        <v>194.7</v>
      </c>
      <c r="O2701" s="8">
        <f>SalesDataTable[[#This Row],[Units Sold]]*SalesDataTable[[#This Row],[Unit Price]]</f>
        <v>584.09999999999991</v>
      </c>
      <c r="P2701" s="9">
        <v>0.1</v>
      </c>
      <c r="Q2701" s="21">
        <f>SalesDataTable[[#This Row],[Units Sold]]*SalesDataTable[[#This Row],[Unit Price]]*SalesDataTable[[#This Row],[Discount %]]</f>
        <v>58.41</v>
      </c>
      <c r="R2701" s="8">
        <v>102.62</v>
      </c>
      <c r="S2701" s="8">
        <f t="shared" si="168"/>
        <v>525.68999999999994</v>
      </c>
      <c r="T2701" s="8">
        <f t="shared" si="169"/>
        <v>307.86</v>
      </c>
      <c r="U2701" s="8">
        <f t="shared" si="170"/>
        <v>217.82999999999993</v>
      </c>
      <c r="V2701" s="10">
        <f t="shared" si="171"/>
        <v>0.41436968555612613</v>
      </c>
    </row>
    <row r="2702" spans="1:22" ht="15.6" x14ac:dyDescent="0.3">
      <c r="A2702" s="3">
        <v>2916</v>
      </c>
      <c r="B2702" s="4">
        <v>46386</v>
      </c>
      <c r="C2702" s="5">
        <f>YEAR(SalesDataTable[[#This Row],[Order Date]])</f>
        <v>2026</v>
      </c>
      <c r="D2702" s="6" t="str">
        <f>"Q"&amp;ROUNDUP(MONTH(SalesDataTable[[#This Row],[Order Date]])/3,0)</f>
        <v>Q4</v>
      </c>
      <c r="E2702" s="5">
        <f>MONTH(SalesDataTable[[#This Row],[Order Date]])</f>
        <v>12</v>
      </c>
      <c r="F2702" s="6" t="str">
        <f>TEXT(SalesDataTable[[#This Row],[Order Date]],"MMM")</f>
        <v>Dec</v>
      </c>
      <c r="G2702" s="5" t="s">
        <v>26</v>
      </c>
      <c r="H2702" s="5" t="s">
        <v>47</v>
      </c>
      <c r="I2702" s="5" t="s">
        <v>39</v>
      </c>
      <c r="J2702" s="5" t="s">
        <v>33</v>
      </c>
      <c r="K2702" s="5" t="s">
        <v>34</v>
      </c>
      <c r="L2702" s="5" t="s">
        <v>35</v>
      </c>
      <c r="M2702" s="7">
        <v>1</v>
      </c>
      <c r="N2702" s="8">
        <v>36.64</v>
      </c>
      <c r="O2702" s="8">
        <f>SalesDataTable[[#This Row],[Units Sold]]*SalesDataTable[[#This Row],[Unit Price]]</f>
        <v>36.64</v>
      </c>
      <c r="P2702" s="9">
        <v>0.05</v>
      </c>
      <c r="Q2702" s="21">
        <f>SalesDataTable[[#This Row],[Units Sold]]*SalesDataTable[[#This Row],[Unit Price]]*SalesDataTable[[#This Row],[Discount %]]</f>
        <v>1.8320000000000001</v>
      </c>
      <c r="R2702" s="8">
        <v>13.59</v>
      </c>
      <c r="S2702" s="8">
        <f t="shared" si="168"/>
        <v>34.808</v>
      </c>
      <c r="T2702" s="8">
        <f t="shared" si="169"/>
        <v>13.59</v>
      </c>
      <c r="U2702" s="8">
        <f t="shared" si="170"/>
        <v>21.218</v>
      </c>
      <c r="V2702" s="10">
        <f t="shared" si="171"/>
        <v>0.60957251206619167</v>
      </c>
    </row>
    <row r="2703" spans="1:22" ht="15.6" x14ac:dyDescent="0.3">
      <c r="A2703" s="3">
        <v>3449</v>
      </c>
      <c r="B2703" s="4">
        <v>46386</v>
      </c>
      <c r="C2703" s="5">
        <f>YEAR(SalesDataTable[[#This Row],[Order Date]])</f>
        <v>2026</v>
      </c>
      <c r="D2703" s="6" t="str">
        <f>"Q"&amp;ROUNDUP(MONTH(SalesDataTable[[#This Row],[Order Date]])/3,0)</f>
        <v>Q4</v>
      </c>
      <c r="E2703" s="5">
        <f>MONTH(SalesDataTable[[#This Row],[Order Date]])</f>
        <v>12</v>
      </c>
      <c r="F2703" s="6" t="str">
        <f>TEXT(SalesDataTable[[#This Row],[Order Date]],"MMM")</f>
        <v>Dec</v>
      </c>
      <c r="G2703" s="5" t="s">
        <v>31</v>
      </c>
      <c r="H2703" s="5" t="s">
        <v>59</v>
      </c>
      <c r="I2703" s="5" t="s">
        <v>48</v>
      </c>
      <c r="J2703" s="5" t="s">
        <v>23</v>
      </c>
      <c r="K2703" s="5" t="s">
        <v>43</v>
      </c>
      <c r="L2703" s="5" t="s">
        <v>49</v>
      </c>
      <c r="M2703" s="7">
        <v>6</v>
      </c>
      <c r="N2703" s="8">
        <v>192.9</v>
      </c>
      <c r="O2703" s="8">
        <f>SalesDataTable[[#This Row],[Units Sold]]*SalesDataTable[[#This Row],[Unit Price]]</f>
        <v>1157.4000000000001</v>
      </c>
      <c r="P2703" s="9">
        <v>0.2</v>
      </c>
      <c r="Q2703" s="21">
        <f>SalesDataTable[[#This Row],[Units Sold]]*SalesDataTable[[#This Row],[Unit Price]]*SalesDataTable[[#This Row],[Discount %]]</f>
        <v>231.48000000000002</v>
      </c>
      <c r="R2703" s="8">
        <v>106.89</v>
      </c>
      <c r="S2703" s="8">
        <f t="shared" si="168"/>
        <v>925.92000000000007</v>
      </c>
      <c r="T2703" s="8">
        <f t="shared" si="169"/>
        <v>641.34</v>
      </c>
      <c r="U2703" s="8">
        <f t="shared" si="170"/>
        <v>284.58000000000004</v>
      </c>
      <c r="V2703" s="10">
        <f t="shared" si="171"/>
        <v>0.30734836702954899</v>
      </c>
    </row>
    <row r="2704" spans="1:22" ht="15.6" x14ac:dyDescent="0.3">
      <c r="A2704" s="3">
        <v>3498</v>
      </c>
      <c r="B2704" s="4">
        <v>46386</v>
      </c>
      <c r="C2704" s="5">
        <f>YEAR(SalesDataTable[[#This Row],[Order Date]])</f>
        <v>2026</v>
      </c>
      <c r="D2704" s="6" t="str">
        <f>"Q"&amp;ROUNDUP(MONTH(SalesDataTable[[#This Row],[Order Date]])/3,0)</f>
        <v>Q4</v>
      </c>
      <c r="E2704" s="5">
        <f>MONTH(SalesDataTable[[#This Row],[Order Date]])</f>
        <v>12</v>
      </c>
      <c r="F2704" s="6" t="str">
        <f>TEXT(SalesDataTable[[#This Row],[Order Date]],"MMM")</f>
        <v>Dec</v>
      </c>
      <c r="G2704" s="5" t="s">
        <v>40</v>
      </c>
      <c r="H2704" s="5" t="s">
        <v>51</v>
      </c>
      <c r="I2704" s="5" t="s">
        <v>48</v>
      </c>
      <c r="J2704" s="5" t="s">
        <v>23</v>
      </c>
      <c r="K2704" s="5" t="s">
        <v>29</v>
      </c>
      <c r="L2704" s="5" t="s">
        <v>66</v>
      </c>
      <c r="M2704" s="7">
        <v>2</v>
      </c>
      <c r="N2704" s="8">
        <v>71.56</v>
      </c>
      <c r="O2704" s="8">
        <f>SalesDataTable[[#This Row],[Units Sold]]*SalesDataTable[[#This Row],[Unit Price]]</f>
        <v>143.12</v>
      </c>
      <c r="P2704" s="9">
        <v>0.1</v>
      </c>
      <c r="Q2704" s="21">
        <f>SalesDataTable[[#This Row],[Units Sold]]*SalesDataTable[[#This Row],[Unit Price]]*SalesDataTable[[#This Row],[Discount %]]</f>
        <v>14.312000000000001</v>
      </c>
      <c r="R2704" s="8">
        <v>32.99</v>
      </c>
      <c r="S2704" s="8">
        <f t="shared" si="168"/>
        <v>128.80800000000002</v>
      </c>
      <c r="T2704" s="8">
        <f t="shared" si="169"/>
        <v>65.98</v>
      </c>
      <c r="U2704" s="8">
        <f t="shared" si="170"/>
        <v>62.828000000000017</v>
      </c>
      <c r="V2704" s="10">
        <f t="shared" si="171"/>
        <v>0.4877647351096206</v>
      </c>
    </row>
    <row r="2705" spans="1:22" ht="15.6" x14ac:dyDescent="0.3">
      <c r="A2705" s="3">
        <v>4851</v>
      </c>
      <c r="B2705" s="4">
        <v>46386</v>
      </c>
      <c r="C2705" s="5">
        <f>YEAR(SalesDataTable[[#This Row],[Order Date]])</f>
        <v>2026</v>
      </c>
      <c r="D2705" s="6" t="str">
        <f>"Q"&amp;ROUNDUP(MONTH(SalesDataTable[[#This Row],[Order Date]])/3,0)</f>
        <v>Q4</v>
      </c>
      <c r="E2705" s="5">
        <f>MONTH(SalesDataTable[[#This Row],[Order Date]])</f>
        <v>12</v>
      </c>
      <c r="F2705" s="6" t="str">
        <f>TEXT(SalesDataTable[[#This Row],[Order Date]],"MMM")</f>
        <v>Dec</v>
      </c>
      <c r="G2705" s="5" t="s">
        <v>40</v>
      </c>
      <c r="H2705" s="5" t="s">
        <v>67</v>
      </c>
      <c r="I2705" s="5" t="s">
        <v>48</v>
      </c>
      <c r="J2705" s="5" t="s">
        <v>33</v>
      </c>
      <c r="K2705" s="5" t="s">
        <v>24</v>
      </c>
      <c r="L2705" s="5" t="s">
        <v>46</v>
      </c>
      <c r="M2705" s="7">
        <v>1</v>
      </c>
      <c r="N2705" s="8">
        <v>40.270000000000003</v>
      </c>
      <c r="O2705" s="8">
        <f>SalesDataTable[[#This Row],[Units Sold]]*SalesDataTable[[#This Row],[Unit Price]]</f>
        <v>40.270000000000003</v>
      </c>
      <c r="P2705" s="9">
        <v>0.1</v>
      </c>
      <c r="Q2705" s="21">
        <f>SalesDataTable[[#This Row],[Units Sold]]*SalesDataTable[[#This Row],[Unit Price]]*SalesDataTable[[#This Row],[Discount %]]</f>
        <v>4.0270000000000001</v>
      </c>
      <c r="R2705" s="8">
        <v>16.63</v>
      </c>
      <c r="S2705" s="8">
        <f t="shared" si="168"/>
        <v>36.243000000000002</v>
      </c>
      <c r="T2705" s="8">
        <f t="shared" si="169"/>
        <v>16.63</v>
      </c>
      <c r="U2705" s="8">
        <f t="shared" si="170"/>
        <v>19.613000000000003</v>
      </c>
      <c r="V2705" s="10">
        <f t="shared" si="171"/>
        <v>0.54115277432883602</v>
      </c>
    </row>
    <row r="2706" spans="1:22" ht="15.6" x14ac:dyDescent="0.3">
      <c r="A2706" s="3">
        <v>4926</v>
      </c>
      <c r="B2706" s="4">
        <v>46386</v>
      </c>
      <c r="C2706" s="5">
        <f>YEAR(SalesDataTable[[#This Row],[Order Date]])</f>
        <v>2026</v>
      </c>
      <c r="D2706" s="6" t="str">
        <f>"Q"&amp;ROUNDUP(MONTH(SalesDataTable[[#This Row],[Order Date]])/3,0)</f>
        <v>Q4</v>
      </c>
      <c r="E2706" s="5">
        <f>MONTH(SalesDataTable[[#This Row],[Order Date]])</f>
        <v>12</v>
      </c>
      <c r="F2706" s="6" t="str">
        <f>TEXT(SalesDataTable[[#This Row],[Order Date]],"MMM")</f>
        <v>Dec</v>
      </c>
      <c r="G2706" s="5" t="s">
        <v>40</v>
      </c>
      <c r="H2706" s="5" t="s">
        <v>51</v>
      </c>
      <c r="I2706" s="5" t="s">
        <v>39</v>
      </c>
      <c r="J2706" s="5" t="s">
        <v>36</v>
      </c>
      <c r="K2706" s="5" t="s">
        <v>24</v>
      </c>
      <c r="L2706" s="5" t="s">
        <v>25</v>
      </c>
      <c r="M2706" s="7">
        <v>6</v>
      </c>
      <c r="N2706" s="8">
        <v>81.180000000000007</v>
      </c>
      <c r="O2706" s="8">
        <f>SalesDataTable[[#This Row],[Units Sold]]*SalesDataTable[[#This Row],[Unit Price]]</f>
        <v>487.08000000000004</v>
      </c>
      <c r="P2706" s="9">
        <v>0.05</v>
      </c>
      <c r="Q2706" s="21">
        <f>SalesDataTable[[#This Row],[Units Sold]]*SalesDataTable[[#This Row],[Unit Price]]*SalesDataTable[[#This Row],[Discount %]]</f>
        <v>24.354000000000003</v>
      </c>
      <c r="R2706" s="8">
        <v>43.3</v>
      </c>
      <c r="S2706" s="8">
        <f t="shared" si="168"/>
        <v>462.726</v>
      </c>
      <c r="T2706" s="8">
        <f t="shared" si="169"/>
        <v>259.79999999999995</v>
      </c>
      <c r="U2706" s="8">
        <f t="shared" si="170"/>
        <v>202.92600000000004</v>
      </c>
      <c r="V2706" s="10">
        <f t="shared" si="171"/>
        <v>0.43854462468069666</v>
      </c>
    </row>
    <row r="2707" spans="1:22" ht="15.6" x14ac:dyDescent="0.3">
      <c r="A2707" s="3">
        <v>5035</v>
      </c>
      <c r="B2707" s="4">
        <v>46386</v>
      </c>
      <c r="C2707" s="5">
        <f>YEAR(SalesDataTable[[#This Row],[Order Date]])</f>
        <v>2026</v>
      </c>
      <c r="D2707" s="6" t="str">
        <f>"Q"&amp;ROUNDUP(MONTH(SalesDataTable[[#This Row],[Order Date]])/3,0)</f>
        <v>Q4</v>
      </c>
      <c r="E2707" s="5">
        <f>MONTH(SalesDataTable[[#This Row],[Order Date]])</f>
        <v>12</v>
      </c>
      <c r="F2707" s="6" t="str">
        <f>TEXT(SalesDataTable[[#This Row],[Order Date]],"MMM")</f>
        <v>Dec</v>
      </c>
      <c r="G2707" s="5" t="s">
        <v>26</v>
      </c>
      <c r="H2707" s="5" t="s">
        <v>63</v>
      </c>
      <c r="I2707" s="5" t="s">
        <v>22</v>
      </c>
      <c r="J2707" s="5" t="s">
        <v>33</v>
      </c>
      <c r="K2707" s="5" t="s">
        <v>24</v>
      </c>
      <c r="L2707" s="5" t="s">
        <v>50</v>
      </c>
      <c r="M2707" s="7">
        <v>2</v>
      </c>
      <c r="N2707" s="8">
        <v>101.73</v>
      </c>
      <c r="O2707" s="8">
        <f>SalesDataTable[[#This Row],[Units Sold]]*SalesDataTable[[#This Row],[Unit Price]]</f>
        <v>203.46</v>
      </c>
      <c r="P2707" s="9">
        <v>0.1</v>
      </c>
      <c r="Q2707" s="21">
        <f>SalesDataTable[[#This Row],[Units Sold]]*SalesDataTable[[#This Row],[Unit Price]]*SalesDataTable[[#This Row],[Discount %]]</f>
        <v>20.346000000000004</v>
      </c>
      <c r="R2707" s="8">
        <v>49.3</v>
      </c>
      <c r="S2707" s="8">
        <f t="shared" si="168"/>
        <v>183.114</v>
      </c>
      <c r="T2707" s="8">
        <f t="shared" si="169"/>
        <v>98.6</v>
      </c>
      <c r="U2707" s="8">
        <f t="shared" si="170"/>
        <v>84.51400000000001</v>
      </c>
      <c r="V2707" s="10">
        <f t="shared" si="171"/>
        <v>0.46153762137247839</v>
      </c>
    </row>
    <row r="2708" spans="1:22" ht="15.6" x14ac:dyDescent="0.3">
      <c r="A2708" s="3">
        <v>5135</v>
      </c>
      <c r="B2708" s="4">
        <v>46386</v>
      </c>
      <c r="C2708" s="5">
        <f>YEAR(SalesDataTable[[#This Row],[Order Date]])</f>
        <v>2026</v>
      </c>
      <c r="D2708" s="6" t="str">
        <f>"Q"&amp;ROUNDUP(MONTH(SalesDataTable[[#This Row],[Order Date]])/3,0)</f>
        <v>Q4</v>
      </c>
      <c r="E2708" s="5">
        <f>MONTH(SalesDataTable[[#This Row],[Order Date]])</f>
        <v>12</v>
      </c>
      <c r="F2708" s="6" t="str">
        <f>TEXT(SalesDataTable[[#This Row],[Order Date]],"MMM")</f>
        <v>Dec</v>
      </c>
      <c r="G2708" s="5" t="s">
        <v>31</v>
      </c>
      <c r="H2708" s="5" t="s">
        <v>59</v>
      </c>
      <c r="I2708" s="5" t="s">
        <v>22</v>
      </c>
      <c r="J2708" s="5" t="s">
        <v>33</v>
      </c>
      <c r="K2708" s="5" t="s">
        <v>24</v>
      </c>
      <c r="L2708" s="5" t="s">
        <v>42</v>
      </c>
      <c r="M2708" s="7">
        <v>5</v>
      </c>
      <c r="N2708" s="8">
        <v>51.78</v>
      </c>
      <c r="O2708" s="8">
        <f>SalesDataTable[[#This Row],[Units Sold]]*SalesDataTable[[#This Row],[Unit Price]]</f>
        <v>258.89999999999998</v>
      </c>
      <c r="P2708" s="9">
        <v>0.15</v>
      </c>
      <c r="Q2708" s="21">
        <f>SalesDataTable[[#This Row],[Units Sold]]*SalesDataTable[[#This Row],[Unit Price]]*SalesDataTable[[#This Row],[Discount %]]</f>
        <v>38.834999999999994</v>
      </c>
      <c r="R2708" s="8">
        <v>22.37</v>
      </c>
      <c r="S2708" s="8">
        <f t="shared" si="168"/>
        <v>220.06499999999997</v>
      </c>
      <c r="T2708" s="8">
        <f t="shared" si="169"/>
        <v>111.85000000000001</v>
      </c>
      <c r="U2708" s="8">
        <f t="shared" si="170"/>
        <v>108.21499999999996</v>
      </c>
      <c r="V2708" s="10">
        <f t="shared" si="171"/>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Pivot Tables</vt:lpstr>
      <vt:lpstr>Executive 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Singh</dc:creator>
  <cp:lastModifiedBy>Shivam Singh</cp:lastModifiedBy>
  <dcterms:created xsi:type="dcterms:W3CDTF">2026-10-05T16:24:38Z</dcterms:created>
  <dcterms:modified xsi:type="dcterms:W3CDTF">2026-10-09T08:30:15Z</dcterms:modified>
</cp:coreProperties>
</file>