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navi\Downloads\"/>
    </mc:Choice>
  </mc:AlternateContent>
  <xr:revisionPtr revIDLastSave="0" documentId="13_ncr:1_{886A78EA-DB37-40C7-B597-21CEB2964739}" xr6:coauthVersionLast="46" xr6:coauthVersionMax="46" xr10:uidLastSave="{00000000-0000-0000-0000-000000000000}"/>
  <bookViews>
    <workbookView xWindow="-120" yWindow="-120" windowWidth="20730" windowHeight="11160" xr2:uid="{9AFF2212-950D-4B5E-A56B-D2093FF35E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1" l="1"/>
  <c r="T41" i="1" s="1"/>
  <c r="T48" i="1"/>
  <c r="L48" i="1" s="1"/>
  <c r="S48" i="1"/>
  <c r="K48" i="1" s="1"/>
  <c r="X33" i="1"/>
  <c r="V33" i="1" s="1"/>
  <c r="T33" i="1"/>
  <c r="U33" i="1"/>
  <c r="S33" i="1"/>
  <c r="AB33" i="1" s="1"/>
  <c r="U25" i="1"/>
  <c r="N17" i="1"/>
  <c r="P17" i="1"/>
  <c r="L17" i="1"/>
  <c r="S11" i="1"/>
  <c r="U9" i="1"/>
  <c r="T9" i="1"/>
  <c r="R9" i="1"/>
  <c r="N9" i="1" s="1"/>
  <c r="S9" i="1"/>
  <c r="N48" i="1" l="1"/>
  <c r="Z33" i="1"/>
  <c r="O17" i="1"/>
  <c r="M17" i="1" s="1"/>
  <c r="R11" i="1"/>
  <c r="O9" i="1" s="1"/>
  <c r="K9" i="1"/>
  <c r="AC33" i="1"/>
  <c r="M9" i="1"/>
  <c r="M48" i="1"/>
  <c r="O48" i="1" s="1"/>
  <c r="P48" i="1" s="1"/>
  <c r="V25" i="1"/>
  <c r="T25" i="1" s="1"/>
  <c r="S25" i="1" s="1"/>
  <c r="R25" i="1" s="1"/>
  <c r="K25" i="1" s="1"/>
  <c r="S41" i="1"/>
  <c r="U41" i="1" s="1"/>
  <c r="W33" i="1"/>
  <c r="Y33" i="1"/>
  <c r="L9" i="1"/>
  <c r="M41" i="1" l="1"/>
  <c r="K41" i="1"/>
  <c r="L41" i="1" s="1"/>
  <c r="AA33" i="1"/>
</calcChain>
</file>

<file path=xl/sharedStrings.xml><?xml version="1.0" encoding="utf-8"?>
<sst xmlns="http://schemas.openxmlformats.org/spreadsheetml/2006/main" count="143" uniqueCount="82">
  <si>
    <t>Q.1</t>
  </si>
  <si>
    <t xml:space="preserve">a </t>
  </si>
  <si>
    <t>b</t>
  </si>
  <si>
    <t>l</t>
  </si>
  <si>
    <t>(in m)</t>
  </si>
  <si>
    <t>Q.2</t>
  </si>
  <si>
    <t>a</t>
  </si>
  <si>
    <t>c</t>
  </si>
  <si>
    <t>d</t>
  </si>
  <si>
    <t>W</t>
  </si>
  <si>
    <t>(in kN)</t>
  </si>
  <si>
    <t>P</t>
  </si>
  <si>
    <t>(in kN/m)</t>
  </si>
  <si>
    <t>(in mm)</t>
  </si>
  <si>
    <t>Q.3</t>
  </si>
  <si>
    <t>e</t>
  </si>
  <si>
    <t>f</t>
  </si>
  <si>
    <t>g</t>
  </si>
  <si>
    <t>h</t>
  </si>
  <si>
    <t>Q.4</t>
  </si>
  <si>
    <t>ON</t>
  </si>
  <si>
    <t>m</t>
  </si>
  <si>
    <t>Q.5</t>
  </si>
  <si>
    <t>F</t>
  </si>
  <si>
    <t>(in kg)</t>
  </si>
  <si>
    <t>(in degrees)</t>
  </si>
  <si>
    <t>(in N)</t>
  </si>
  <si>
    <t>β</t>
  </si>
  <si>
    <t xml:space="preserve">α </t>
  </si>
  <si>
    <t>Q.6</t>
  </si>
  <si>
    <t>(in deg)</t>
  </si>
  <si>
    <r>
      <t>F</t>
    </r>
    <r>
      <rPr>
        <sz val="8"/>
        <color theme="1"/>
        <rFont val="Arial"/>
        <family val="2"/>
      </rPr>
      <t>B</t>
    </r>
  </si>
  <si>
    <r>
      <t>F</t>
    </r>
    <r>
      <rPr>
        <sz val="8"/>
        <color theme="1"/>
        <rFont val="Arial"/>
        <family val="2"/>
      </rPr>
      <t>C</t>
    </r>
  </si>
  <si>
    <r>
      <t>M</t>
    </r>
    <r>
      <rPr>
        <sz val="8"/>
        <color theme="1"/>
        <rFont val="Arial"/>
        <family val="2"/>
      </rPr>
      <t>z</t>
    </r>
  </si>
  <si>
    <r>
      <t>A</t>
    </r>
    <r>
      <rPr>
        <sz val="8"/>
        <color theme="1"/>
        <rFont val="Arial"/>
        <family val="2"/>
      </rPr>
      <t>x</t>
    </r>
  </si>
  <si>
    <t>Bx</t>
  </si>
  <si>
    <r>
      <t>R</t>
    </r>
    <r>
      <rPr>
        <sz val="8"/>
        <color theme="1"/>
        <rFont val="Arial"/>
        <family val="2"/>
      </rPr>
      <t>B</t>
    </r>
  </si>
  <si>
    <r>
      <t>R</t>
    </r>
    <r>
      <rPr>
        <sz val="8"/>
        <color theme="1"/>
        <rFont val="Arial"/>
        <family val="2"/>
      </rPr>
      <t>A</t>
    </r>
  </si>
  <si>
    <r>
      <t>F</t>
    </r>
    <r>
      <rPr>
        <sz val="8"/>
        <color theme="1"/>
        <rFont val="Arial"/>
        <family val="2"/>
      </rPr>
      <t>EG</t>
    </r>
  </si>
  <si>
    <r>
      <t>F</t>
    </r>
    <r>
      <rPr>
        <sz val="8"/>
        <color theme="1"/>
        <rFont val="Arial"/>
        <family val="2"/>
      </rPr>
      <t>GH</t>
    </r>
  </si>
  <si>
    <t>Ry for roller D</t>
  </si>
  <si>
    <r>
      <t>F</t>
    </r>
    <r>
      <rPr>
        <sz val="8"/>
        <color theme="1"/>
        <rFont val="Arial"/>
        <family val="2"/>
      </rPr>
      <t>AC</t>
    </r>
  </si>
  <si>
    <r>
      <t>R</t>
    </r>
    <r>
      <rPr>
        <sz val="8"/>
        <color theme="1"/>
        <rFont val="Arial"/>
        <family val="2"/>
      </rPr>
      <t>X</t>
    </r>
    <r>
      <rPr>
        <sz val="12"/>
        <color theme="1"/>
        <rFont val="Arial"/>
        <family val="2"/>
      </rPr>
      <t xml:space="preserve"> for pin A</t>
    </r>
  </si>
  <si>
    <r>
      <t>F</t>
    </r>
    <r>
      <rPr>
        <sz val="8"/>
        <color theme="1"/>
        <rFont val="Arial"/>
        <family val="2"/>
      </rPr>
      <t>AD</t>
    </r>
  </si>
  <si>
    <r>
      <t>F</t>
    </r>
    <r>
      <rPr>
        <sz val="8"/>
        <color theme="1"/>
        <rFont val="Arial"/>
        <family val="2"/>
      </rPr>
      <t>DE</t>
    </r>
  </si>
  <si>
    <r>
      <t>B</t>
    </r>
    <r>
      <rPr>
        <sz val="8"/>
        <color theme="1"/>
        <rFont val="Arial"/>
        <family val="2"/>
      </rPr>
      <t>Y</t>
    </r>
  </si>
  <si>
    <r>
      <t>B</t>
    </r>
    <r>
      <rPr>
        <sz val="8"/>
        <color theme="1"/>
        <rFont val="Arial"/>
        <family val="2"/>
      </rPr>
      <t>X</t>
    </r>
  </si>
  <si>
    <r>
      <t>C</t>
    </r>
    <r>
      <rPr>
        <sz val="8"/>
        <color theme="1"/>
        <rFont val="Arial"/>
        <family val="2"/>
      </rPr>
      <t>Y</t>
    </r>
  </si>
  <si>
    <r>
      <t>C</t>
    </r>
    <r>
      <rPr>
        <sz val="8"/>
        <color theme="1"/>
        <rFont val="Arial"/>
        <family val="2"/>
      </rPr>
      <t>X</t>
    </r>
  </si>
  <si>
    <r>
      <rPr>
        <sz val="12"/>
        <color theme="1"/>
        <rFont val="Arial"/>
        <family val="2"/>
      </rPr>
      <t>E</t>
    </r>
    <r>
      <rPr>
        <sz val="8"/>
        <color theme="1"/>
        <rFont val="Arial"/>
        <family val="2"/>
      </rPr>
      <t>X</t>
    </r>
  </si>
  <si>
    <r>
      <t>E</t>
    </r>
    <r>
      <rPr>
        <sz val="8"/>
        <color theme="1"/>
        <rFont val="Arial"/>
        <family val="2"/>
      </rPr>
      <t>Y</t>
    </r>
  </si>
  <si>
    <r>
      <t>A</t>
    </r>
    <r>
      <rPr>
        <sz val="8"/>
        <color theme="1"/>
        <rFont val="Arial"/>
        <family val="2"/>
      </rPr>
      <t>Y</t>
    </r>
  </si>
  <si>
    <t>cos(alpha)</t>
  </si>
  <si>
    <t>sin(alpha)</t>
  </si>
  <si>
    <t>cos(beta)</t>
  </si>
  <si>
    <t>sin(beta)</t>
  </si>
  <si>
    <t>By</t>
  </si>
  <si>
    <t>D</t>
  </si>
  <si>
    <t>sine</t>
  </si>
  <si>
    <t>cosine</t>
  </si>
  <si>
    <t>mg</t>
  </si>
  <si>
    <t>alpha</t>
  </si>
  <si>
    <t>sin(theta)</t>
  </si>
  <si>
    <t>cos(theta)</t>
  </si>
  <si>
    <t>CGx</t>
  </si>
  <si>
    <t>CGy</t>
  </si>
  <si>
    <t>CG</t>
  </si>
  <si>
    <t>Tx</t>
  </si>
  <si>
    <t>Ty</t>
  </si>
  <si>
    <t>angle</t>
  </si>
  <si>
    <r>
      <t>F</t>
    </r>
    <r>
      <rPr>
        <sz val="8"/>
        <color theme="1"/>
        <rFont val="Arial"/>
        <family val="2"/>
      </rPr>
      <t xml:space="preserve">HJ </t>
    </r>
  </si>
  <si>
    <r>
      <t>F</t>
    </r>
    <r>
      <rPr>
        <sz val="8"/>
        <color theme="1"/>
        <rFont val="Arial"/>
        <family val="2"/>
      </rPr>
      <t xml:space="preserve">CK </t>
    </r>
  </si>
  <si>
    <r>
      <t>R</t>
    </r>
    <r>
      <rPr>
        <sz val="8"/>
        <color theme="1"/>
        <rFont val="Arial"/>
        <family val="2"/>
      </rPr>
      <t>Y</t>
    </r>
    <r>
      <rPr>
        <sz val="12"/>
        <color theme="1"/>
        <rFont val="Arial"/>
        <family val="2"/>
      </rPr>
      <t xml:space="preserve"> for pin A</t>
    </r>
  </si>
  <si>
    <t>p</t>
  </si>
  <si>
    <t>x</t>
  </si>
  <si>
    <t>BEM WEEKEND ASSIGNMENT #4</t>
  </si>
  <si>
    <t>Enter respective values only in fields having 'x' (just as they appear on your screen)</t>
  </si>
  <si>
    <r>
      <t>F</t>
    </r>
    <r>
      <rPr>
        <sz val="8"/>
        <color theme="1"/>
        <rFont val="Arial"/>
        <family val="2"/>
      </rPr>
      <t xml:space="preserve">E </t>
    </r>
  </si>
  <si>
    <t xml:space="preserve"> (in N)</t>
  </si>
  <si>
    <t>For this particular question, it became practically impossible to solve it in general variables as it involved too much calculations with tedious numerical values</t>
  </si>
  <si>
    <t>But if you still wish to solve it, seek help by tracing me back or try it yourself.</t>
  </si>
  <si>
    <t>Do not disturb the cells which have no fill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</si>
</sst>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22"/>
      <color theme="1"/>
      <name val="Arial"/>
      <family val="2"/>
    </font>
    <font>
      <sz val="8"/>
      <color theme="1"/>
      <name val="Arial"/>
      <family val="2"/>
    </font>
    <font>
      <sz val="20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2" borderId="1" xfId="0" applyFont="1" applyFill="1" applyBorder="1" applyProtection="1"/>
    <xf numFmtId="0" fontId="2" fillId="0" borderId="0" xfId="0" applyFont="1" applyFill="1" applyBorder="1" applyProtection="1"/>
    <xf numFmtId="0" fontId="2" fillId="0" borderId="0" xfId="0" applyFont="1" applyBorder="1" applyProtection="1"/>
    <xf numFmtId="0" fontId="6" fillId="2" borderId="1" xfId="0" applyFont="1" applyFill="1" applyBorder="1" applyProtection="1"/>
    <xf numFmtId="0" fontId="2" fillId="3" borderId="1" xfId="0" applyFont="1" applyFill="1" applyBorder="1" applyProtection="1">
      <protection locked="0"/>
    </xf>
    <xf numFmtId="0" fontId="3" fillId="4" borderId="0" xfId="0" applyFont="1" applyFill="1" applyProtection="1">
      <protection locked="0"/>
    </xf>
    <xf numFmtId="0" fontId="3" fillId="4" borderId="0" xfId="0" applyFont="1" applyFill="1" applyAlignment="1" applyProtection="1">
      <alignment horizontal="center" wrapText="1"/>
      <protection locked="0"/>
    </xf>
    <xf numFmtId="0" fontId="2" fillId="0" borderId="0" xfId="0" applyFont="1" applyAlignment="1" applyProtection="1">
      <protection locked="0"/>
    </xf>
    <xf numFmtId="0" fontId="2" fillId="6" borderId="0" xfId="0" applyFont="1" applyFill="1" applyProtection="1">
      <protection locked="0"/>
    </xf>
    <xf numFmtId="0" fontId="2" fillId="6" borderId="0" xfId="0" applyFont="1" applyFill="1" applyAlignment="1" applyProtection="1">
      <protection locked="0"/>
    </xf>
    <xf numFmtId="0" fontId="2" fillId="6" borderId="0" xfId="0" applyFont="1" applyFill="1" applyProtection="1"/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Protection="1"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5" fillId="5" borderId="0" xfId="0" applyFont="1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</xf>
    <xf numFmtId="0" fontId="2" fillId="4" borderId="0" xfId="0" applyFont="1" applyFill="1" applyProtection="1"/>
    <xf numFmtId="0" fontId="2" fillId="7" borderId="0" xfId="0" applyFont="1" applyFill="1" applyAlignment="1" applyProtection="1">
      <alignment horizontal="left" vertical="top"/>
      <protection locked="0"/>
    </xf>
    <xf numFmtId="0" fontId="3" fillId="8" borderId="0" xfId="0" applyFont="1" applyFill="1" applyAlignment="1" applyProtection="1">
      <alignment horizontal="center" wrapText="1"/>
      <protection locked="0"/>
    </xf>
    <xf numFmtId="0" fontId="2" fillId="8" borderId="0" xfId="0" applyFont="1" applyFill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2D35-148C-4C7F-95A8-3EEA420F90D2}">
  <dimension ref="A1:AC56"/>
  <sheetViews>
    <sheetView tabSelected="1" zoomScale="80" zoomScaleNormal="80" workbookViewId="0">
      <selection activeCell="G8" sqref="G8"/>
    </sheetView>
  </sheetViews>
  <sheetFormatPr defaultColWidth="9.140625" defaultRowHeight="15" x14ac:dyDescent="0.2"/>
  <cols>
    <col min="1" max="1" width="14.7109375" style="1" customWidth="1"/>
    <col min="2" max="6" width="12.7109375" style="1" customWidth="1"/>
    <col min="7" max="8" width="14.5703125" style="1" customWidth="1"/>
    <col min="9" max="9" width="2.42578125" style="11" customWidth="1"/>
    <col min="10" max="10" width="9.140625" style="1"/>
    <col min="11" max="12" width="14.7109375" style="2" customWidth="1"/>
    <col min="13" max="13" width="17.140625" style="2" customWidth="1"/>
    <col min="14" max="18" width="14.7109375" style="2" customWidth="1"/>
    <col min="19" max="19" width="12.7109375" style="2" customWidth="1"/>
    <col min="20" max="20" width="13.7109375" style="2" customWidth="1"/>
    <col min="21" max="21" width="13.140625" style="2" customWidth="1"/>
    <col min="22" max="22" width="12" style="2" customWidth="1"/>
    <col min="23" max="23" width="11.42578125" style="2" customWidth="1"/>
    <col min="24" max="24" width="12.140625" style="1" customWidth="1"/>
    <col min="25" max="25" width="9.140625" style="1"/>
    <col min="26" max="27" width="11.85546875" style="1" customWidth="1"/>
    <col min="28" max="16384" width="9.140625" style="1"/>
  </cols>
  <sheetData>
    <row r="1" spans="1:28" x14ac:dyDescent="0.2">
      <c r="A1" s="24" t="s">
        <v>75</v>
      </c>
      <c r="B1" s="25"/>
      <c r="C1" s="25"/>
      <c r="D1" s="25"/>
      <c r="E1" s="25"/>
      <c r="F1" s="25"/>
      <c r="G1" s="25"/>
      <c r="H1" s="25"/>
    </row>
    <row r="2" spans="1:28" ht="21.75" customHeight="1" thickBot="1" x14ac:dyDescent="0.25">
      <c r="A2" s="26"/>
      <c r="B2" s="26"/>
      <c r="C2" s="26"/>
      <c r="D2" s="26"/>
      <c r="E2" s="26"/>
      <c r="F2" s="26"/>
      <c r="G2" s="26"/>
      <c r="H2" s="26"/>
      <c r="J2" s="23" t="s">
        <v>81</v>
      </c>
      <c r="K2" s="23"/>
      <c r="L2" s="23"/>
      <c r="M2" s="23"/>
      <c r="N2" s="23"/>
    </row>
    <row r="3" spans="1:28" x14ac:dyDescent="0.2">
      <c r="A3" s="23" t="s">
        <v>76</v>
      </c>
      <c r="B3" s="23"/>
      <c r="C3" s="23"/>
      <c r="D3" s="23"/>
      <c r="E3" s="23"/>
      <c r="F3" s="23"/>
      <c r="G3" s="23"/>
      <c r="H3" s="23"/>
    </row>
    <row r="4" spans="1:28" x14ac:dyDescent="0.2">
      <c r="A4" s="22"/>
      <c r="B4" s="22"/>
      <c r="C4" s="22"/>
      <c r="D4" s="22"/>
      <c r="E4" s="22"/>
      <c r="F4" s="22"/>
      <c r="G4" s="22"/>
      <c r="H4" s="22"/>
    </row>
    <row r="5" spans="1:28" x14ac:dyDescent="0.2">
      <c r="A5" s="16" t="s">
        <v>0</v>
      </c>
      <c r="B5" s="16"/>
      <c r="I5" s="12"/>
      <c r="J5" s="10"/>
    </row>
    <row r="6" spans="1:28" x14ac:dyDescent="0.2">
      <c r="A6" s="16"/>
      <c r="B6" s="16"/>
      <c r="I6" s="12"/>
      <c r="J6" s="10"/>
    </row>
    <row r="7" spans="1:28" ht="15" customHeight="1" x14ac:dyDescent="0.2">
      <c r="A7" s="17" t="s">
        <v>25</v>
      </c>
      <c r="B7" s="17"/>
      <c r="C7" s="8" t="s">
        <v>12</v>
      </c>
      <c r="D7" s="8" t="s">
        <v>10</v>
      </c>
      <c r="E7" s="18" t="s">
        <v>4</v>
      </c>
      <c r="F7" s="18"/>
      <c r="G7" s="18"/>
      <c r="H7" s="14"/>
      <c r="I7" s="12"/>
      <c r="J7" s="10"/>
      <c r="K7" s="27" t="s">
        <v>10</v>
      </c>
      <c r="L7" s="27"/>
      <c r="M7" s="28" t="s">
        <v>12</v>
      </c>
      <c r="N7" s="27" t="s">
        <v>10</v>
      </c>
      <c r="O7" s="27"/>
    </row>
    <row r="8" spans="1:28" x14ac:dyDescent="0.2">
      <c r="A8" s="7" t="s">
        <v>28</v>
      </c>
      <c r="B8" s="7" t="s">
        <v>27</v>
      </c>
      <c r="C8" s="7" t="s">
        <v>9</v>
      </c>
      <c r="D8" s="7" t="s">
        <v>11</v>
      </c>
      <c r="E8" s="7" t="s">
        <v>1</v>
      </c>
      <c r="F8" s="7" t="s">
        <v>2</v>
      </c>
      <c r="G8" s="7" t="s">
        <v>3</v>
      </c>
      <c r="H8" s="15"/>
      <c r="I8" s="12"/>
      <c r="J8" s="10"/>
      <c r="K8" s="3" t="s">
        <v>34</v>
      </c>
      <c r="L8" s="3" t="s">
        <v>51</v>
      </c>
      <c r="M8" s="3" t="s">
        <v>33</v>
      </c>
      <c r="N8" s="3" t="s">
        <v>32</v>
      </c>
      <c r="O8" s="3" t="s">
        <v>31</v>
      </c>
      <c r="R8" s="2" t="s">
        <v>52</v>
      </c>
      <c r="S8" s="2" t="s">
        <v>53</v>
      </c>
      <c r="T8" s="2" t="s">
        <v>54</v>
      </c>
      <c r="U8" s="2" t="s">
        <v>55</v>
      </c>
    </row>
    <row r="9" spans="1:28" ht="24" customHeight="1" x14ac:dyDescent="0.2">
      <c r="A9" s="7" t="s">
        <v>74</v>
      </c>
      <c r="B9" s="7" t="s">
        <v>74</v>
      </c>
      <c r="C9" s="7" t="s">
        <v>74</v>
      </c>
      <c r="D9" s="7" t="s">
        <v>74</v>
      </c>
      <c r="E9" s="7" t="s">
        <v>74</v>
      </c>
      <c r="F9" s="7" t="s">
        <v>74</v>
      </c>
      <c r="G9" s="7" t="s">
        <v>74</v>
      </c>
      <c r="H9" s="15"/>
      <c r="I9" s="12"/>
      <c r="J9" s="10"/>
      <c r="K9" s="3" t="e">
        <f>(D9*T9)-C9*G9*S9/(2*R9)</f>
        <v>#VALUE!</v>
      </c>
      <c r="L9" s="3" t="e">
        <f>D9*U9+0.5*C9*G9</f>
        <v>#VALUE!</v>
      </c>
      <c r="M9" s="3" t="e">
        <f>-D9*U9*0.5*E9-E9*S11</f>
        <v>#VALUE!</v>
      </c>
      <c r="N9" s="3" t="e">
        <f>0.5*C9*G9/R9</f>
        <v>#VALUE!</v>
      </c>
      <c r="O9" s="3" t="e">
        <f>SQRT((R11)^2+(S11)^2)</f>
        <v>#VALUE!</v>
      </c>
      <c r="R9" s="2" t="e">
        <f>COS(A9*PI()/180)</f>
        <v>#VALUE!</v>
      </c>
      <c r="S9" s="2" t="e">
        <f>SIN(A9*PI()/180)</f>
        <v>#VALUE!</v>
      </c>
      <c r="T9" s="2" t="e">
        <f>COS(B9*PI()/180)</f>
        <v>#VALUE!</v>
      </c>
      <c r="U9" s="2" t="e">
        <f>SIN(B9*PI()/180)</f>
        <v>#VALUE!</v>
      </c>
    </row>
    <row r="10" spans="1:28" x14ac:dyDescent="0.2">
      <c r="I10" s="12"/>
      <c r="J10" s="10"/>
      <c r="O10" s="4"/>
      <c r="R10" s="2" t="s">
        <v>35</v>
      </c>
      <c r="S10" s="2" t="s">
        <v>56</v>
      </c>
    </row>
    <row r="11" spans="1:28" ht="15.75" customHeight="1" x14ac:dyDescent="0.2">
      <c r="I11" s="12"/>
      <c r="J11" s="10"/>
      <c r="O11" s="5"/>
      <c r="R11" s="2" t="e">
        <f>N9*S9</f>
        <v>#VALUE!</v>
      </c>
      <c r="S11" s="2" t="e">
        <f>C9*G9*0.5</f>
        <v>#VALUE!</v>
      </c>
    </row>
    <row r="12" spans="1:28" ht="3" customHeight="1" x14ac:dyDescent="0.2">
      <c r="A12" s="11"/>
      <c r="B12" s="11"/>
      <c r="C12" s="11"/>
      <c r="D12" s="11"/>
      <c r="E12" s="11"/>
      <c r="F12" s="11"/>
      <c r="G12" s="11"/>
      <c r="H12" s="11"/>
      <c r="I12" s="12"/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1"/>
      <c r="Y12" s="11"/>
      <c r="Z12" s="11"/>
      <c r="AA12" s="11"/>
      <c r="AB12" s="11"/>
    </row>
    <row r="13" spans="1:28" x14ac:dyDescent="0.2">
      <c r="A13" s="16" t="s">
        <v>5</v>
      </c>
      <c r="B13" s="16"/>
      <c r="I13" s="12"/>
      <c r="J13" s="10"/>
    </row>
    <row r="14" spans="1:28" ht="13.5" customHeight="1" x14ac:dyDescent="0.2">
      <c r="A14" s="16"/>
      <c r="B14" s="16"/>
      <c r="I14" s="12"/>
      <c r="J14" s="10"/>
    </row>
    <row r="15" spans="1:28" x14ac:dyDescent="0.2">
      <c r="A15" s="9" t="s">
        <v>26</v>
      </c>
      <c r="B15" s="18" t="s">
        <v>13</v>
      </c>
      <c r="C15" s="18"/>
      <c r="D15" s="18"/>
      <c r="E15" s="18"/>
      <c r="I15" s="12"/>
      <c r="J15" s="10"/>
      <c r="K15" s="27" t="s">
        <v>26</v>
      </c>
      <c r="L15" s="27"/>
      <c r="M15" s="27"/>
      <c r="N15" s="27"/>
      <c r="O15" s="27"/>
      <c r="P15" s="27"/>
    </row>
    <row r="16" spans="1:28" ht="19.5" customHeight="1" x14ac:dyDescent="0.2">
      <c r="A16" s="7" t="s">
        <v>9</v>
      </c>
      <c r="B16" s="7" t="s">
        <v>6</v>
      </c>
      <c r="C16" s="7" t="s">
        <v>2</v>
      </c>
      <c r="D16" s="7" t="s">
        <v>7</v>
      </c>
      <c r="E16" s="7" t="s">
        <v>8</v>
      </c>
      <c r="I16" s="12"/>
      <c r="J16" s="10"/>
      <c r="K16" s="3" t="s">
        <v>46</v>
      </c>
      <c r="L16" s="3" t="s">
        <v>45</v>
      </c>
      <c r="M16" s="3" t="s">
        <v>48</v>
      </c>
      <c r="N16" s="3" t="s">
        <v>47</v>
      </c>
      <c r="O16" s="6" t="s">
        <v>49</v>
      </c>
      <c r="P16" s="3" t="s">
        <v>50</v>
      </c>
    </row>
    <row r="17" spans="1:29" ht="21.75" customHeight="1" x14ac:dyDescent="0.2">
      <c r="A17" s="7" t="s">
        <v>74</v>
      </c>
      <c r="B17" s="7" t="s">
        <v>74</v>
      </c>
      <c r="C17" s="7" t="s">
        <v>74</v>
      </c>
      <c r="D17" s="7" t="s">
        <v>74</v>
      </c>
      <c r="E17" s="7" t="s">
        <v>74</v>
      </c>
      <c r="I17" s="12"/>
      <c r="J17" s="10"/>
      <c r="K17" s="3">
        <v>0</v>
      </c>
      <c r="L17" s="3" t="e">
        <f>A17*(B17+C17+D17)/((2*C17)+D17)</f>
        <v>#VALUE!</v>
      </c>
      <c r="M17" s="3" t="e">
        <f>-O17</f>
        <v>#VALUE!</v>
      </c>
      <c r="N17" s="3" t="e">
        <f>-A17*(B17+C17)/C17</f>
        <v>#VALUE!</v>
      </c>
      <c r="O17" s="3" t="e">
        <f>(C17+D17)*((P17*C17/(C17+D17))-L17)/E17</f>
        <v>#VALUE!</v>
      </c>
      <c r="P17" s="3" t="e">
        <f>A17*(B17*C17+C17^2+B17*D17)/(C17*(2*C17+D17))</f>
        <v>#VALUE!</v>
      </c>
    </row>
    <row r="18" spans="1:29" x14ac:dyDescent="0.2">
      <c r="I18" s="12"/>
      <c r="J18" s="10"/>
    </row>
    <row r="19" spans="1:29" x14ac:dyDescent="0.2">
      <c r="I19" s="12"/>
      <c r="J19" s="10"/>
    </row>
    <row r="20" spans="1:29" ht="2.25" customHeight="1" x14ac:dyDescent="0.2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1"/>
      <c r="Y20" s="11"/>
      <c r="Z20" s="11"/>
      <c r="AA20" s="11"/>
      <c r="AB20" s="11"/>
    </row>
    <row r="21" spans="1:29" x14ac:dyDescent="0.2">
      <c r="A21" s="16" t="s">
        <v>14</v>
      </c>
      <c r="B21" s="16"/>
      <c r="I21" s="12"/>
      <c r="J21" s="10"/>
    </row>
    <row r="22" spans="1:29" x14ac:dyDescent="0.2">
      <c r="A22" s="16"/>
      <c r="B22" s="16"/>
      <c r="I22" s="12"/>
      <c r="J22" s="10"/>
    </row>
    <row r="23" spans="1:29" x14ac:dyDescent="0.2">
      <c r="A23" s="8" t="s">
        <v>26</v>
      </c>
      <c r="B23" s="18" t="s">
        <v>13</v>
      </c>
      <c r="C23" s="18"/>
      <c r="D23" s="18"/>
      <c r="E23" s="18"/>
      <c r="I23" s="12"/>
      <c r="J23" s="10"/>
      <c r="K23" s="27" t="s">
        <v>78</v>
      </c>
      <c r="L23" s="27"/>
    </row>
    <row r="24" spans="1:29" ht="18" customHeight="1" x14ac:dyDescent="0.25">
      <c r="A24" s="7" t="s">
        <v>11</v>
      </c>
      <c r="B24" s="7" t="s">
        <v>15</v>
      </c>
      <c r="C24" s="7" t="s">
        <v>16</v>
      </c>
      <c r="D24" s="7" t="s">
        <v>17</v>
      </c>
      <c r="E24" s="7" t="s">
        <v>18</v>
      </c>
      <c r="I24" s="12"/>
      <c r="J24" s="10"/>
      <c r="K24" s="19" t="s">
        <v>77</v>
      </c>
      <c r="L24" s="19"/>
      <c r="R24" s="2" t="s">
        <v>35</v>
      </c>
      <c r="S24" s="2" t="s">
        <v>56</v>
      </c>
      <c r="T24" s="2" t="s">
        <v>57</v>
      </c>
      <c r="U24" s="2" t="s">
        <v>58</v>
      </c>
      <c r="V24" s="2" t="s">
        <v>59</v>
      </c>
    </row>
    <row r="25" spans="1:29" x14ac:dyDescent="0.2">
      <c r="A25" s="7" t="s">
        <v>74</v>
      </c>
      <c r="B25" s="7" t="s">
        <v>74</v>
      </c>
      <c r="C25" s="7" t="s">
        <v>74</v>
      </c>
      <c r="D25" s="7" t="s">
        <v>74</v>
      </c>
      <c r="E25" s="7" t="s">
        <v>74</v>
      </c>
      <c r="I25" s="12"/>
      <c r="J25" s="10"/>
      <c r="K25" s="20" t="e">
        <f>-R25*E25/(C25)</f>
        <v>#VALUE!</v>
      </c>
      <c r="L25" s="20"/>
      <c r="R25" s="2" t="e">
        <f>(S25*90+A25*(B25-90))/(E25-D25)</f>
        <v>#VALUE!</v>
      </c>
      <c r="S25" s="2" t="e">
        <f>A25-T25*U25</f>
        <v>#VALUE!</v>
      </c>
      <c r="T25" s="2" t="e">
        <f>A25*B25/(90*U25+(D25-E25)*V25)</f>
        <v>#VALUE!</v>
      </c>
      <c r="U25" s="2" t="e">
        <f>D25/SQRT(D25^2+120^2)</f>
        <v>#VALUE!</v>
      </c>
      <c r="V25" s="2" t="e">
        <f>SQRT(1-U25^2)</f>
        <v>#VALUE!</v>
      </c>
    </row>
    <row r="26" spans="1:29" x14ac:dyDescent="0.2">
      <c r="I26" s="12"/>
      <c r="J26" s="10"/>
    </row>
    <row r="27" spans="1:29" x14ac:dyDescent="0.2">
      <c r="I27" s="12"/>
      <c r="J27" s="10"/>
    </row>
    <row r="28" spans="1:29" ht="3" customHeight="1" x14ac:dyDescent="0.2">
      <c r="A28" s="11"/>
      <c r="B28" s="11"/>
      <c r="C28" s="11"/>
      <c r="D28" s="11"/>
      <c r="E28" s="11"/>
      <c r="F28" s="11"/>
      <c r="G28" s="11"/>
      <c r="H28" s="11"/>
      <c r="I28" s="12"/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1"/>
      <c r="Y28" s="11"/>
      <c r="Z28" s="11"/>
      <c r="AA28" s="11"/>
      <c r="AB28" s="11"/>
    </row>
    <row r="29" spans="1:29" x14ac:dyDescent="0.2">
      <c r="A29" s="16" t="s">
        <v>19</v>
      </c>
      <c r="B29" s="16"/>
      <c r="C29" s="30" t="s">
        <v>79</v>
      </c>
      <c r="D29" s="31"/>
      <c r="E29" s="31"/>
      <c r="F29" s="31"/>
      <c r="G29" s="31"/>
      <c r="H29" s="31"/>
      <c r="I29" s="12"/>
      <c r="J29" s="10"/>
    </row>
    <row r="30" spans="1:29" x14ac:dyDescent="0.2">
      <c r="A30" s="16"/>
      <c r="B30" s="16"/>
      <c r="C30" s="31"/>
      <c r="D30" s="31"/>
      <c r="E30" s="31"/>
      <c r="F30" s="31"/>
      <c r="G30" s="31"/>
      <c r="H30" s="31"/>
      <c r="I30" s="12"/>
      <c r="J30" s="10"/>
    </row>
    <row r="31" spans="1:29" x14ac:dyDescent="0.2">
      <c r="A31" s="8" t="s">
        <v>4</v>
      </c>
      <c r="B31" s="8" t="s">
        <v>25</v>
      </c>
      <c r="C31" s="8" t="s">
        <v>24</v>
      </c>
      <c r="I31" s="12"/>
      <c r="J31" s="10"/>
      <c r="K31" s="27" t="s">
        <v>10</v>
      </c>
      <c r="L31" s="27"/>
      <c r="M31" s="27"/>
    </row>
    <row r="32" spans="1:29" x14ac:dyDescent="0.2">
      <c r="A32" s="7" t="s">
        <v>20</v>
      </c>
      <c r="B32" s="7" t="s">
        <v>6</v>
      </c>
      <c r="C32" s="7" t="s">
        <v>21</v>
      </c>
      <c r="I32" s="12"/>
      <c r="J32" s="10"/>
      <c r="K32" s="3" t="s">
        <v>37</v>
      </c>
      <c r="L32" s="3" t="s">
        <v>36</v>
      </c>
      <c r="M32" s="3" t="s">
        <v>71</v>
      </c>
      <c r="S32" s="2" t="s">
        <v>60</v>
      </c>
      <c r="T32" s="2" t="s">
        <v>62</v>
      </c>
      <c r="U32" s="2" t="s">
        <v>63</v>
      </c>
      <c r="V32" s="2" t="s">
        <v>53</v>
      </c>
      <c r="W32" s="2" t="s">
        <v>52</v>
      </c>
      <c r="X32" s="2" t="s">
        <v>61</v>
      </c>
      <c r="Y32" s="2" t="s">
        <v>64</v>
      </c>
      <c r="Z32" s="1" t="s">
        <v>65</v>
      </c>
      <c r="AA32" s="1" t="s">
        <v>66</v>
      </c>
      <c r="AB32" s="1" t="s">
        <v>67</v>
      </c>
      <c r="AC32" s="1" t="s">
        <v>68</v>
      </c>
    </row>
    <row r="33" spans="1:29" x14ac:dyDescent="0.2">
      <c r="A33" s="7" t="s">
        <v>74</v>
      </c>
      <c r="B33" s="7" t="s">
        <v>74</v>
      </c>
      <c r="C33" s="7" t="s">
        <v>74</v>
      </c>
      <c r="I33" s="12"/>
      <c r="J33" s="10"/>
      <c r="K33" s="3"/>
      <c r="L33" s="3"/>
      <c r="M33" s="3"/>
      <c r="S33" s="2" t="e">
        <f>C33*9.81</f>
        <v>#VALUE!</v>
      </c>
      <c r="T33" s="2">
        <f>SIN(15*PI()/180)</f>
        <v>0.25881904510252074</v>
      </c>
      <c r="U33" s="2">
        <f>COS(15*PI()/180)</f>
        <v>0.96592582628906831</v>
      </c>
      <c r="V33" s="2" t="e">
        <f>SIN(X33)</f>
        <v>#VALUE!</v>
      </c>
      <c r="W33" s="2" t="e">
        <f>COS(X33)</f>
        <v>#VALUE!</v>
      </c>
      <c r="X33" s="2" t="e">
        <f>ATAN((A33+0.586988)/6.054374)</f>
        <v>#VALUE!</v>
      </c>
      <c r="Y33" s="2">
        <f>6*U33+T33</f>
        <v>6.0543740028369308</v>
      </c>
      <c r="Z33" s="1" t="e">
        <f>A33+6*T33-U33</f>
        <v>#VALUE!</v>
      </c>
      <c r="AA33" s="1" t="e">
        <f>SQRT(Z33^2+Y33^2)</f>
        <v>#VALUE!</v>
      </c>
      <c r="AB33" s="1" t="e">
        <f>0.5*S33*_xlfn.COT(B33*PI()/180)</f>
        <v>#VALUE!</v>
      </c>
      <c r="AC33" s="1" t="e">
        <f>S33/2</f>
        <v>#VALUE!</v>
      </c>
    </row>
    <row r="34" spans="1:29" x14ac:dyDescent="0.2">
      <c r="A34" s="29" t="s">
        <v>80</v>
      </c>
      <c r="B34" s="29"/>
      <c r="C34" s="29"/>
      <c r="D34" s="29"/>
      <c r="E34" s="29"/>
      <c r="F34" s="29"/>
      <c r="G34" s="29"/>
      <c r="H34" s="29"/>
      <c r="I34" s="12"/>
      <c r="J34" s="10"/>
    </row>
    <row r="35" spans="1:29" x14ac:dyDescent="0.2">
      <c r="I35" s="12"/>
      <c r="J35" s="10"/>
    </row>
    <row r="36" spans="1:29" ht="3" customHeight="1" x14ac:dyDescent="0.2">
      <c r="A36" s="11"/>
      <c r="B36" s="11"/>
      <c r="C36" s="11"/>
      <c r="D36" s="11"/>
      <c r="E36" s="11"/>
      <c r="F36" s="11"/>
      <c r="G36" s="11"/>
      <c r="H36" s="11"/>
      <c r="I36" s="12"/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1"/>
      <c r="Y36" s="11"/>
      <c r="Z36" s="11"/>
      <c r="AA36" s="11"/>
      <c r="AB36" s="11"/>
    </row>
    <row r="37" spans="1:29" x14ac:dyDescent="0.2">
      <c r="A37" s="16" t="s">
        <v>22</v>
      </c>
      <c r="B37" s="16"/>
      <c r="I37" s="12"/>
      <c r="J37" s="10"/>
    </row>
    <row r="38" spans="1:29" x14ac:dyDescent="0.2">
      <c r="A38" s="16"/>
      <c r="B38" s="16"/>
      <c r="I38" s="12"/>
      <c r="J38" s="10"/>
    </row>
    <row r="39" spans="1:29" x14ac:dyDescent="0.2">
      <c r="A39" s="8" t="s">
        <v>10</v>
      </c>
      <c r="B39" s="18" t="s">
        <v>13</v>
      </c>
      <c r="C39" s="18"/>
      <c r="D39" s="18"/>
      <c r="I39" s="12"/>
      <c r="J39" s="10"/>
      <c r="K39" s="27" t="s">
        <v>10</v>
      </c>
      <c r="L39" s="27"/>
      <c r="M39" s="27"/>
    </row>
    <row r="40" spans="1:29" x14ac:dyDescent="0.2">
      <c r="A40" s="7" t="s">
        <v>23</v>
      </c>
      <c r="B40" s="7" t="s">
        <v>6</v>
      </c>
      <c r="C40" s="7" t="s">
        <v>2</v>
      </c>
      <c r="D40" s="7" t="s">
        <v>7</v>
      </c>
      <c r="I40" s="12"/>
      <c r="J40" s="10"/>
      <c r="K40" s="3" t="s">
        <v>70</v>
      </c>
      <c r="L40" s="3" t="s">
        <v>38</v>
      </c>
      <c r="M40" s="3" t="s">
        <v>39</v>
      </c>
      <c r="R40" s="2" t="s">
        <v>69</v>
      </c>
      <c r="S40" s="2" t="s">
        <v>58</v>
      </c>
      <c r="T40" s="2" t="s">
        <v>59</v>
      </c>
      <c r="U40" s="2" t="s">
        <v>73</v>
      </c>
    </row>
    <row r="41" spans="1:29" x14ac:dyDescent="0.2">
      <c r="A41" s="7" t="s">
        <v>74</v>
      </c>
      <c r="B41" s="7" t="s">
        <v>74</v>
      </c>
      <c r="C41" s="7" t="s">
        <v>74</v>
      </c>
      <c r="D41" s="7" t="s">
        <v>74</v>
      </c>
      <c r="I41" s="12"/>
      <c r="J41" s="10"/>
      <c r="K41" s="3" t="e">
        <f>U41*B41</f>
        <v>#VALUE!</v>
      </c>
      <c r="L41" s="3" t="e">
        <f>K41*(-T41)</f>
        <v>#VALUE!</v>
      </c>
      <c r="M41" s="3" t="e">
        <f>U41*T41*C41</f>
        <v>#VALUE!</v>
      </c>
      <c r="R41" s="2" t="e">
        <f>ATAN((C41-D41)/(4*B41))</f>
        <v>#VALUE!</v>
      </c>
      <c r="S41" s="2" t="e">
        <f>SIN(R41)</f>
        <v>#VALUE!</v>
      </c>
      <c r="T41" s="2" t="e">
        <f>COS(R41)</f>
        <v>#VALUE!</v>
      </c>
      <c r="U41" s="2" t="e">
        <f>3*A41/(B41*S41-C41*T41)</f>
        <v>#VALUE!</v>
      </c>
    </row>
    <row r="42" spans="1:29" x14ac:dyDescent="0.2">
      <c r="I42" s="12"/>
      <c r="J42" s="10"/>
    </row>
    <row r="43" spans="1:29" ht="3.75" customHeight="1" x14ac:dyDescent="0.2">
      <c r="A43" s="11"/>
      <c r="B43" s="11"/>
      <c r="C43" s="11"/>
      <c r="D43" s="11"/>
      <c r="E43" s="11"/>
      <c r="F43" s="11"/>
      <c r="G43" s="11"/>
      <c r="H43" s="11"/>
      <c r="I43" s="12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1"/>
      <c r="Y43" s="11"/>
      <c r="Z43" s="11"/>
      <c r="AA43" s="11"/>
      <c r="AB43" s="11"/>
    </row>
    <row r="44" spans="1:29" x14ac:dyDescent="0.2">
      <c r="A44" s="21" t="s">
        <v>29</v>
      </c>
      <c r="B44" s="21"/>
      <c r="I44" s="12"/>
      <c r="J44" s="10"/>
    </row>
    <row r="45" spans="1:29" x14ac:dyDescent="0.2">
      <c r="A45" s="21"/>
      <c r="B45" s="21"/>
      <c r="I45" s="12"/>
      <c r="J45" s="10"/>
    </row>
    <row r="46" spans="1:29" x14ac:dyDescent="0.2">
      <c r="A46" s="8" t="s">
        <v>10</v>
      </c>
      <c r="B46" s="8" t="s">
        <v>30</v>
      </c>
      <c r="C46" s="17" t="s">
        <v>4</v>
      </c>
      <c r="D46" s="17"/>
      <c r="I46" s="12"/>
      <c r="J46" s="10"/>
      <c r="K46" s="27" t="s">
        <v>10</v>
      </c>
      <c r="L46" s="27"/>
      <c r="M46" s="27"/>
      <c r="N46" s="27"/>
      <c r="O46" s="27"/>
      <c r="P46" s="27"/>
    </row>
    <row r="47" spans="1:29" x14ac:dyDescent="0.2">
      <c r="A47" s="7" t="s">
        <v>11</v>
      </c>
      <c r="B47" s="7" t="s">
        <v>28</v>
      </c>
      <c r="C47" s="7" t="s">
        <v>6</v>
      </c>
      <c r="D47" s="7" t="s">
        <v>2</v>
      </c>
      <c r="I47" s="12"/>
      <c r="J47" s="10"/>
      <c r="K47" s="3" t="s">
        <v>42</v>
      </c>
      <c r="L47" s="3" t="s">
        <v>72</v>
      </c>
      <c r="M47" s="3" t="s">
        <v>40</v>
      </c>
      <c r="N47" s="3" t="s">
        <v>41</v>
      </c>
      <c r="O47" s="3" t="s">
        <v>43</v>
      </c>
      <c r="P47" s="3" t="s">
        <v>44</v>
      </c>
      <c r="S47" s="2" t="s">
        <v>53</v>
      </c>
      <c r="T47" s="2" t="s">
        <v>52</v>
      </c>
    </row>
    <row r="48" spans="1:29" x14ac:dyDescent="0.2">
      <c r="A48" s="7" t="s">
        <v>74</v>
      </c>
      <c r="B48" s="7" t="s">
        <v>74</v>
      </c>
      <c r="C48" s="7" t="s">
        <v>74</v>
      </c>
      <c r="D48" s="7" t="s">
        <v>74</v>
      </c>
      <c r="I48" s="12"/>
      <c r="J48" s="10"/>
      <c r="K48" s="3" t="e">
        <f>-A48*S48</f>
        <v>#VALUE!</v>
      </c>
      <c r="L48" s="3" t="e">
        <f>-A48*T48</f>
        <v>#VALUE!</v>
      </c>
      <c r="M48" s="3" t="e">
        <f>2*A48*T48</f>
        <v>#VALUE!</v>
      </c>
      <c r="N48" s="3" t="e">
        <f>-K48-(L48*C48/D48)</f>
        <v>#VALUE!</v>
      </c>
      <c r="O48" s="3" t="e">
        <f>-0.5*M48*SQRT(C48^2+D48^2)/D48</f>
        <v>#VALUE!</v>
      </c>
      <c r="P48" s="3" t="e">
        <f>O48</f>
        <v>#VALUE!</v>
      </c>
      <c r="S48" s="2" t="e">
        <f>SIN(B48*PI()/180)</f>
        <v>#VALUE!</v>
      </c>
      <c r="T48" s="2" t="e">
        <f>COS(B48*PI()/180)</f>
        <v>#VALUE!</v>
      </c>
    </row>
    <row r="49" spans="1:10" x14ac:dyDescent="0.2">
      <c r="I49" s="12"/>
      <c r="J49" s="10"/>
    </row>
    <row r="50" spans="1:10" x14ac:dyDescent="0.2">
      <c r="I50" s="12"/>
      <c r="J50" s="10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12"/>
      <c r="J51" s="10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12"/>
      <c r="J52" s="10"/>
    </row>
    <row r="53" spans="1:10" x14ac:dyDescent="0.2">
      <c r="I53" s="12"/>
      <c r="J53" s="10"/>
    </row>
    <row r="54" spans="1:10" x14ac:dyDescent="0.2">
      <c r="I54" s="12"/>
      <c r="J54" s="10"/>
    </row>
    <row r="55" spans="1:10" x14ac:dyDescent="0.2">
      <c r="I55" s="12"/>
      <c r="J55" s="10"/>
    </row>
    <row r="56" spans="1:10" x14ac:dyDescent="0.2">
      <c r="I56" s="12"/>
      <c r="J56" s="10"/>
    </row>
  </sheetData>
  <sheetProtection algorithmName="SHA-512" hashValue="BIFrI/KWgHn0cCnvwHTXdWL5J1cMnlKm4HGt7D2IFS4yrSVcp2CI/FaNpI4mANfzrmh85EbHzuXXcYCQmWD2EQ==" saltValue="syhKudFFHgKeCRE2qlnvyw==" spinCount="100000" sheet="1" selectLockedCells="1"/>
  <mergeCells count="26">
    <mergeCell ref="K23:L23"/>
    <mergeCell ref="C29:H30"/>
    <mergeCell ref="K46:P46"/>
    <mergeCell ref="A34:H34"/>
    <mergeCell ref="A1:H2"/>
    <mergeCell ref="A3:H3"/>
    <mergeCell ref="K7:L7"/>
    <mergeCell ref="N7:O7"/>
    <mergeCell ref="K15:P15"/>
    <mergeCell ref="J2:N2"/>
    <mergeCell ref="K24:L24"/>
    <mergeCell ref="K25:L25"/>
    <mergeCell ref="K39:M39"/>
    <mergeCell ref="K31:M31"/>
    <mergeCell ref="A44:B45"/>
    <mergeCell ref="C46:D46"/>
    <mergeCell ref="B23:E23"/>
    <mergeCell ref="A29:B30"/>
    <mergeCell ref="A37:B38"/>
    <mergeCell ref="B39:D39"/>
    <mergeCell ref="A21:B22"/>
    <mergeCell ref="A7:B7"/>
    <mergeCell ref="A5:B6"/>
    <mergeCell ref="E7:G7"/>
    <mergeCell ref="A13:B14"/>
    <mergeCell ref="B15:E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vaishnavi</cp:lastModifiedBy>
  <dcterms:created xsi:type="dcterms:W3CDTF">2021-05-01T08:19:15Z</dcterms:created>
  <dcterms:modified xsi:type="dcterms:W3CDTF">2021-05-05T16:47:37Z</dcterms:modified>
</cp:coreProperties>
</file>