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20736" windowHeight="11160"/>
  </bookViews>
  <sheets>
    <sheet name="SimpleLinearRegression" sheetId="1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7"/>
  <c r="B61"/>
  <c r="B55"/>
  <c r="B60"/>
  <c r="G60"/>
  <c r="I44"/>
  <c r="I45"/>
  <c r="I46"/>
  <c r="I47"/>
  <c r="I48"/>
  <c r="I49"/>
  <c r="I50"/>
  <c r="I51"/>
  <c r="I52"/>
  <c r="I53"/>
  <c r="I54"/>
  <c r="I43"/>
  <c r="H44"/>
  <c r="H45"/>
  <c r="H46"/>
  <c r="H47"/>
  <c r="H48"/>
  <c r="H49"/>
  <c r="H50"/>
  <c r="H51"/>
  <c r="H52"/>
  <c r="H53"/>
  <c r="H54"/>
  <c r="H43"/>
  <c r="G58"/>
  <c r="G57"/>
  <c r="G44"/>
  <c r="G45"/>
  <c r="G46"/>
  <c r="G47"/>
  <c r="G48"/>
  <c r="G49"/>
  <c r="G50"/>
  <c r="G51"/>
  <c r="G52"/>
  <c r="G53"/>
  <c r="G54"/>
  <c r="G43"/>
  <c r="F44"/>
  <c r="F45"/>
  <c r="F46"/>
  <c r="F47"/>
  <c r="F48"/>
  <c r="F49"/>
  <c r="F50"/>
  <c r="F51"/>
  <c r="F52"/>
  <c r="F53"/>
  <c r="F54"/>
  <c r="F43"/>
  <c r="E44"/>
  <c r="E45"/>
  <c r="E46"/>
  <c r="E47"/>
  <c r="E48"/>
  <c r="E49"/>
  <c r="E50"/>
  <c r="E51"/>
  <c r="E52"/>
  <c r="E53"/>
  <c r="E54"/>
  <c r="E43"/>
  <c r="D44"/>
  <c r="D45"/>
  <c r="D46"/>
  <c r="D47"/>
  <c r="D48"/>
  <c r="D49"/>
  <c r="D50"/>
  <c r="D51"/>
  <c r="D52"/>
  <c r="D53"/>
  <c r="D54"/>
  <c r="D43"/>
  <c r="B58"/>
  <c r="B57"/>
  <c r="B37"/>
  <c r="B36"/>
  <c r="F24"/>
  <c r="F25"/>
  <c r="F26"/>
  <c r="F27"/>
  <c r="F28"/>
  <c r="F29"/>
  <c r="F30"/>
  <c r="F31"/>
  <c r="F32"/>
  <c r="F33"/>
  <c r="F34"/>
  <c r="F23"/>
  <c r="E24"/>
  <c r="E25"/>
  <c r="E26"/>
  <c r="E27"/>
  <c r="E28"/>
  <c r="E29"/>
  <c r="E30"/>
  <c r="E31"/>
  <c r="E32"/>
  <c r="E33"/>
  <c r="E34"/>
  <c r="E23"/>
  <c r="D24"/>
  <c r="D25"/>
  <c r="D26"/>
  <c r="D27"/>
  <c r="D28"/>
  <c r="D29"/>
  <c r="D30"/>
  <c r="D31"/>
  <c r="D32"/>
  <c r="D33"/>
  <c r="D34"/>
  <c r="D23"/>
  <c r="L4"/>
  <c r="L3"/>
  <c r="C16"/>
  <c r="C15" l="1"/>
  <c r="B15"/>
  <c r="A15"/>
  <c r="A35" l="1"/>
  <c r="C35"/>
  <c r="B35"/>
  <c r="C55"/>
  <c r="F35" l="1"/>
  <c r="D35"/>
  <c r="E35"/>
  <c r="I55" l="1"/>
  <c r="H55"/>
  <c r="E55" l="1"/>
  <c r="G55"/>
</calcChain>
</file>

<file path=xl/sharedStrings.xml><?xml version="1.0" encoding="utf-8"?>
<sst xmlns="http://schemas.openxmlformats.org/spreadsheetml/2006/main" count="61" uniqueCount="47">
  <si>
    <t>Month</t>
  </si>
  <si>
    <t>Sales (y)</t>
  </si>
  <si>
    <t>Spend (x)</t>
  </si>
  <si>
    <t>Avg(x) – x</t>
  </si>
  <si>
    <t>Average</t>
  </si>
  <si>
    <t>Avg(y) – y</t>
  </si>
  <si>
    <t xml:space="preserve">Slope </t>
  </si>
  <si>
    <t>Intercept</t>
  </si>
  <si>
    <t>Formula</t>
  </si>
  <si>
    <t>xy</t>
  </si>
  <si>
    <t>y^2</t>
  </si>
  <si>
    <t>r</t>
  </si>
  <si>
    <t>&lt;=== SUM</t>
  </si>
  <si>
    <t>Sum</t>
  </si>
  <si>
    <t>x^2</t>
  </si>
  <si>
    <t>Predict</t>
  </si>
  <si>
    <t>Predicted (p)</t>
  </si>
  <si>
    <t>RMSE</t>
  </si>
  <si>
    <t>ScatIndex</t>
  </si>
  <si>
    <t>Residual</t>
  </si>
  <si>
    <t>R-Square</t>
  </si>
  <si>
    <t>r-square</t>
  </si>
  <si>
    <t>Equation</t>
  </si>
  <si>
    <t>Ser</t>
  </si>
  <si>
    <t>Training Data</t>
  </si>
  <si>
    <t>Predict Data</t>
  </si>
  <si>
    <t>=((A35*D35)-(B35*C35))/SQRT((A35*E35-(B35^2))*((A35*F35-(C35^2))))</t>
  </si>
  <si>
    <t>Fxx</t>
  </si>
  <si>
    <t>Fxy</t>
  </si>
  <si>
    <t>=SLOPE(C43:C54,B43:B54)</t>
  </si>
  <si>
    <t>Excel Formulas</t>
  </si>
  <si>
    <t>=SQRT(SUMXMY2(C43:C54,H43:H54)/COUNTA(C43:C54))</t>
  </si>
  <si>
    <t>=INTERCEPT(C43:C54,B43:B54)</t>
  </si>
  <si>
    <t>Manual Formulas</t>
  </si>
  <si>
    <t>=G55/E55</t>
  </si>
  <si>
    <t>=SUM(Fxy)/SUM(Fxx)</t>
  </si>
  <si>
    <t>=C55-(G57*B55)</t>
  </si>
  <si>
    <t>=AVG(y) – Slope * AVG(x)</t>
  </si>
  <si>
    <t>=SQRT(I55)</t>
  </si>
  <si>
    <t>=SQRT(AVG(Residuals))</t>
  </si>
  <si>
    <t>= RMSE / Average(Actual Values</t>
  </si>
  <si>
    <t>=($B$57*B66)+$B$58</t>
  </si>
  <si>
    <t>&lt;== AVG</t>
  </si>
  <si>
    <t>=B36^2</t>
  </si>
  <si>
    <t>corelation</t>
  </si>
  <si>
    <t>y = 10.62x + 1383.47</t>
  </si>
  <si>
    <t>=G60/B55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</si>
</sst>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 * #,##0.00000_ ;_ * \-#,##0.00000_ ;_ * &quot;-&quot;??_ ;_ @_ "/>
    <numFmt numFmtId="168" formatCode="_ * #,##0.0_ ;_ * \-#,##0.0_ ;_ * &quot;-&quot;??_ ;_ @_ "/>
    <numFmt numFmtId="169" formatCode="_(* #,##0.0_);_(* \(#,##0.0\);_(* &quot;-&quot;??_);_(@_)"/>
    <numFmt numFmtId="170" formatCode="_(* #,##0.000_);_(* \(#,##0.0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9"/>
      <color theme="1"/>
      <name val="Verdana"/>
      <family val="2"/>
    </font>
    <font>
      <b/>
      <sz val="10"/>
      <color theme="1"/>
      <name val="Verdana"/>
      <family val="2"/>
    </font>
    <font>
      <b/>
      <i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1" xfId="0" applyFont="1" applyBorder="1"/>
    <xf numFmtId="165" fontId="3" fillId="0" borderId="1" xfId="0" applyNumberFormat="1" applyFont="1" applyBorder="1"/>
    <xf numFmtId="0" fontId="3" fillId="0" borderId="0" xfId="0" quotePrefix="1" applyFont="1"/>
    <xf numFmtId="167" fontId="3" fillId="0" borderId="0" xfId="0" applyNumberFormat="1" applyFont="1"/>
    <xf numFmtId="164" fontId="3" fillId="0" borderId="0" xfId="1" applyNumberFormat="1" applyFont="1"/>
    <xf numFmtId="43" fontId="3" fillId="0" borderId="0" xfId="0" applyNumberFormat="1" applyFont="1"/>
    <xf numFmtId="164" fontId="3" fillId="0" borderId="1" xfId="1" applyNumberFormat="1" applyFont="1" applyBorder="1"/>
    <xf numFmtId="0" fontId="3" fillId="0" borderId="1" xfId="0" applyFont="1" applyBorder="1" applyAlignment="1">
      <alignment horizontal="right"/>
    </xf>
    <xf numFmtId="43" fontId="3" fillId="0" borderId="1" xfId="0" applyNumberFormat="1" applyFont="1" applyBorder="1"/>
    <xf numFmtId="168" fontId="3" fillId="0" borderId="1" xfId="0" applyNumberFormat="1" applyFont="1" applyBorder="1"/>
    <xf numFmtId="164" fontId="3" fillId="0" borderId="0" xfId="1" applyFont="1"/>
    <xf numFmtId="0" fontId="4" fillId="0" borderId="2" xfId="0" applyFont="1" applyBorder="1" applyAlignment="1">
      <alignment horizontal="center"/>
    </xf>
    <xf numFmtId="43" fontId="0" fillId="0" borderId="0" xfId="0" applyNumberFormat="1"/>
    <xf numFmtId="43" fontId="3" fillId="0" borderId="0" xfId="0" quotePrefix="1" applyNumberFormat="1" applyFont="1"/>
    <xf numFmtId="165" fontId="3" fillId="0" borderId="1" xfId="1" applyNumberFormat="1" applyFont="1" applyBorder="1"/>
    <xf numFmtId="0" fontId="0" fillId="0" borderId="0" xfId="0" quotePrefix="1"/>
    <xf numFmtId="164" fontId="3" fillId="0" borderId="0" xfId="1" applyNumberFormat="1" applyFont="1" applyBorder="1"/>
    <xf numFmtId="0" fontId="3" fillId="0" borderId="0" xfId="0" applyFont="1" applyBorder="1" applyAlignment="1">
      <alignment horizontal="right"/>
    </xf>
    <xf numFmtId="43" fontId="3" fillId="0" borderId="0" xfId="0" applyNumberFormat="1" applyFont="1" applyBorder="1"/>
    <xf numFmtId="0" fontId="5" fillId="0" borderId="0" xfId="0" applyFont="1" applyBorder="1"/>
    <xf numFmtId="166" fontId="3" fillId="0" borderId="0" xfId="0" quotePrefix="1" applyNumberFormat="1" applyFont="1"/>
    <xf numFmtId="169" fontId="3" fillId="0" borderId="0" xfId="1" applyNumberFormat="1" applyFont="1"/>
    <xf numFmtId="170" fontId="3" fillId="0" borderId="0" xfId="1" applyNumberFormat="1" applyFont="1"/>
  </cellXfs>
  <cellStyles count="3">
    <cellStyle name="Comma" xfId="1" builtinId="3"/>
    <cellStyle name="Comma 2" xfId="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Data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797222222222232"/>
          <c:y val="0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SimpleLinearRegression!$C$2</c:f>
              <c:strCache>
                <c:ptCount val="1"/>
                <c:pt idx="0">
                  <c:v>Sales (y)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5791622922134739"/>
                  <c:y val="-0.26413203557888593"/>
                </c:manualLayout>
              </c:layout>
              <c:numFmt formatCode="General" sourceLinked="0"/>
            </c:trendlineLbl>
          </c:trendline>
          <c:xVal>
            <c:numRef>
              <c:f>SimpleLinearRegression!$B$3:$B$14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4000</c:v>
                </c:pt>
                <c:pt idx="2">
                  <c:v>5000</c:v>
                </c:pt>
                <c:pt idx="3">
                  <c:v>4500</c:v>
                </c:pt>
                <c:pt idx="4">
                  <c:v>3000</c:v>
                </c:pt>
                <c:pt idx="5">
                  <c:v>4000</c:v>
                </c:pt>
                <c:pt idx="6">
                  <c:v>9000</c:v>
                </c:pt>
                <c:pt idx="7">
                  <c:v>11000</c:v>
                </c:pt>
                <c:pt idx="8">
                  <c:v>15000</c:v>
                </c:pt>
                <c:pt idx="9">
                  <c:v>12000</c:v>
                </c:pt>
                <c:pt idx="10">
                  <c:v>7000</c:v>
                </c:pt>
                <c:pt idx="11">
                  <c:v>3000</c:v>
                </c:pt>
              </c:numCache>
            </c:numRef>
          </c:xVal>
          <c:yVal>
            <c:numRef>
              <c:f>SimpleLinearRegression!$C$3:$C$14</c:f>
              <c:numCache>
                <c:formatCode>_(* #,##0_);_(* \(#,##0\);_(* "-"??_);_(@_)</c:formatCode>
                <c:ptCount val="12"/>
                <c:pt idx="0">
                  <c:v>9914</c:v>
                </c:pt>
                <c:pt idx="1">
                  <c:v>40487</c:v>
                </c:pt>
                <c:pt idx="2">
                  <c:v>54324</c:v>
                </c:pt>
                <c:pt idx="3">
                  <c:v>50044</c:v>
                </c:pt>
                <c:pt idx="4">
                  <c:v>34719</c:v>
                </c:pt>
                <c:pt idx="5">
                  <c:v>42551</c:v>
                </c:pt>
                <c:pt idx="6">
                  <c:v>94871</c:v>
                </c:pt>
                <c:pt idx="7">
                  <c:v>118914</c:v>
                </c:pt>
                <c:pt idx="8">
                  <c:v>158484</c:v>
                </c:pt>
                <c:pt idx="9">
                  <c:v>131348</c:v>
                </c:pt>
                <c:pt idx="10">
                  <c:v>78504</c:v>
                </c:pt>
                <c:pt idx="11">
                  <c:v>36284</c:v>
                </c:pt>
              </c:numCache>
            </c:numRef>
          </c:yVal>
        </c:ser>
        <c:axId val="117172096"/>
        <c:axId val="117173632"/>
      </c:scatterChart>
      <c:valAx>
        <c:axId val="117172096"/>
        <c:scaling>
          <c:orientation val="minMax"/>
        </c:scaling>
        <c:axPos val="b"/>
        <c:numFmt formatCode="_(* #,##0_);_(* \(#,##0\);_(* &quot;-&quot;??_);_(@_)" sourceLinked="1"/>
        <c:tickLblPos val="nextTo"/>
        <c:crossAx val="117173632"/>
        <c:crosses val="autoZero"/>
        <c:crossBetween val="midCat"/>
      </c:valAx>
      <c:valAx>
        <c:axId val="117173632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17172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38101</xdr:colOff>
      <xdr:row>21</xdr:row>
      <xdr:rowOff>142874</xdr:rowOff>
    </xdr:from>
    <xdr:to>
      <xdr:col>12</xdr:col>
      <xdr:colOff>247650</xdr:colOff>
      <xdr:row>30</xdr:row>
      <xdr:rowOff>182618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D8964C2C-A16B-4F5A-8FBC-F67E70F6E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1" y="4171949"/>
          <a:ext cx="5114924" cy="1771389"/>
        </a:xfrm>
        <a:prstGeom prst="rect">
          <a:avLst/>
        </a:prstGeom>
      </xdr:spPr>
    </xdr:pic>
    <xdr:clientData/>
  </xdr:twoCellAnchor>
  <xdr:twoCellAnchor editAs="oneCell">
    <xdr:from>
      <xdr:col>9</xdr:col>
      <xdr:colOff>828675</xdr:colOff>
      <xdr:row>41</xdr:row>
      <xdr:rowOff>38100</xdr:rowOff>
    </xdr:from>
    <xdr:to>
      <xdr:col>17</xdr:col>
      <xdr:colOff>95250</xdr:colOff>
      <xdr:row>49</xdr:row>
      <xdr:rowOff>104775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1B5A155-0F9D-4122-9D50-4BBBF3129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7905750"/>
          <a:ext cx="5095875" cy="1600200"/>
        </a:xfrm>
        <a:prstGeom prst="rect">
          <a:avLst/>
        </a:prstGeom>
      </xdr:spPr>
    </xdr:pic>
    <xdr:clientData/>
  </xdr:twoCellAnchor>
  <xdr:twoCellAnchor>
    <xdr:from>
      <xdr:col>4</xdr:col>
      <xdr:colOff>861060</xdr:colOff>
      <xdr:row>1</xdr:row>
      <xdr:rowOff>160020</xdr:rowOff>
    </xdr:from>
    <xdr:to>
      <xdr:col>8</xdr:col>
      <xdr:colOff>586740</xdr:colOff>
      <xdr:row>16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7"/>
  <sheetViews>
    <sheetView tabSelected="1" topLeftCell="A31" zoomScale="90" zoomScaleNormal="90" workbookViewId="0">
      <selection activeCell="G62" sqref="G62"/>
    </sheetView>
  </sheetViews>
  <sheetFormatPr defaultRowHeight="14.4"/>
  <cols>
    <col min="2" max="3" width="15.6640625" customWidth="1"/>
    <col min="4" max="9" width="17.6640625" customWidth="1"/>
    <col min="10" max="13" width="12.6640625" customWidth="1"/>
  </cols>
  <sheetData>
    <row r="1" spans="1:12">
      <c r="A1" s="1" t="s">
        <v>24</v>
      </c>
      <c r="B1" s="2"/>
      <c r="C1" s="2"/>
      <c r="J1" s="1" t="s">
        <v>25</v>
      </c>
      <c r="K1" s="2"/>
      <c r="L1" s="2"/>
    </row>
    <row r="2" spans="1:12" ht="15" thickBot="1">
      <c r="A2" s="16" t="s">
        <v>0</v>
      </c>
      <c r="B2" s="16" t="s">
        <v>2</v>
      </c>
      <c r="C2" s="16" t="s">
        <v>1</v>
      </c>
      <c r="J2" s="16" t="s">
        <v>23</v>
      </c>
      <c r="K2" s="16" t="s">
        <v>2</v>
      </c>
      <c r="L2" s="16" t="s">
        <v>1</v>
      </c>
    </row>
    <row r="3" spans="1:12">
      <c r="A3" s="3">
        <v>1</v>
      </c>
      <c r="B3" s="3">
        <v>1000</v>
      </c>
      <c r="C3" s="3">
        <v>9914</v>
      </c>
      <c r="J3" s="3">
        <v>1</v>
      </c>
      <c r="K3" s="9">
        <v>8000</v>
      </c>
      <c r="L3" s="10">
        <f>(10.622*K3+1383.5)</f>
        <v>86359.5</v>
      </c>
    </row>
    <row r="4" spans="1:12">
      <c r="A4" s="3">
        <v>2</v>
      </c>
      <c r="B4" s="3">
        <v>4000</v>
      </c>
      <c r="C4" s="3">
        <v>40487</v>
      </c>
      <c r="J4" s="3">
        <v>2</v>
      </c>
      <c r="K4" s="9">
        <v>9000</v>
      </c>
      <c r="L4" s="10">
        <f>(10.622*K3+1383.5)</f>
        <v>86359.5</v>
      </c>
    </row>
    <row r="5" spans="1:12">
      <c r="A5" s="3">
        <v>3</v>
      </c>
      <c r="B5" s="3">
        <v>5000</v>
      </c>
      <c r="C5" s="3">
        <v>54324</v>
      </c>
    </row>
    <row r="6" spans="1:12">
      <c r="A6" s="3">
        <v>4</v>
      </c>
      <c r="B6" s="3">
        <v>4500</v>
      </c>
      <c r="C6" s="3">
        <v>50044</v>
      </c>
    </row>
    <row r="7" spans="1:12">
      <c r="A7" s="3">
        <v>5</v>
      </c>
      <c r="B7" s="3">
        <v>3000</v>
      </c>
      <c r="C7" s="3">
        <v>34719</v>
      </c>
    </row>
    <row r="8" spans="1:12">
      <c r="A8" s="3">
        <v>6</v>
      </c>
      <c r="B8" s="3">
        <v>4000</v>
      </c>
      <c r="C8" s="3">
        <v>42551</v>
      </c>
    </row>
    <row r="9" spans="1:12">
      <c r="A9" s="3">
        <v>7</v>
      </c>
      <c r="B9" s="3">
        <v>9000</v>
      </c>
      <c r="C9" s="3">
        <v>94871</v>
      </c>
    </row>
    <row r="10" spans="1:12">
      <c r="A10" s="3">
        <v>8</v>
      </c>
      <c r="B10" s="3">
        <v>11000</v>
      </c>
      <c r="C10" s="3">
        <v>118914</v>
      </c>
    </row>
    <row r="11" spans="1:12">
      <c r="A11" s="3">
        <v>9</v>
      </c>
      <c r="B11" s="3">
        <v>15000</v>
      </c>
      <c r="C11" s="3">
        <v>158484</v>
      </c>
    </row>
    <row r="12" spans="1:12">
      <c r="A12" s="3">
        <v>10</v>
      </c>
      <c r="B12" s="3">
        <v>12000</v>
      </c>
      <c r="C12" s="3">
        <v>131348</v>
      </c>
    </row>
    <row r="13" spans="1:12">
      <c r="A13" s="3">
        <v>11</v>
      </c>
      <c r="B13" s="3">
        <v>7000</v>
      </c>
      <c r="C13" s="3">
        <v>78504</v>
      </c>
    </row>
    <row r="14" spans="1:12">
      <c r="A14" s="3">
        <v>12</v>
      </c>
      <c r="B14" s="3">
        <v>3000</v>
      </c>
      <c r="C14" s="3">
        <v>36284</v>
      </c>
    </row>
    <row r="15" spans="1:12" ht="15" thickBot="1">
      <c r="A15" s="5">
        <f>COUNT(A3:A14)</f>
        <v>12</v>
      </c>
      <c r="B15" s="6">
        <f>SUM(B3:B14)</f>
        <v>78500</v>
      </c>
      <c r="C15" s="6">
        <f t="shared" ref="C15" si="0">SUM(C3:C14)</f>
        <v>850444</v>
      </c>
    </row>
    <row r="16" spans="1:12" ht="15" thickTop="1">
      <c r="B16" t="s">
        <v>44</v>
      </c>
      <c r="C16">
        <f>CORREL(B3:B14,C3:C14)</f>
        <v>0.9988322479583801</v>
      </c>
    </row>
    <row r="21" spans="1:8">
      <c r="A21" s="1" t="s">
        <v>20</v>
      </c>
      <c r="B21" s="2"/>
      <c r="C21" s="2"/>
      <c r="D21" s="2"/>
      <c r="E21" s="2"/>
      <c r="F21" s="2"/>
      <c r="G21" s="2"/>
      <c r="H21" s="2"/>
    </row>
    <row r="22" spans="1:8" ht="15" thickBot="1">
      <c r="A22" s="16" t="s">
        <v>0</v>
      </c>
      <c r="B22" s="16" t="s">
        <v>2</v>
      </c>
      <c r="C22" s="16" t="s">
        <v>1</v>
      </c>
      <c r="D22" s="16" t="s">
        <v>9</v>
      </c>
      <c r="E22" s="16" t="s">
        <v>14</v>
      </c>
      <c r="F22" s="16" t="s">
        <v>10</v>
      </c>
      <c r="G22" s="2"/>
      <c r="H22" s="2"/>
    </row>
    <row r="23" spans="1:8">
      <c r="A23" s="3">
        <v>1</v>
      </c>
      <c r="B23" s="3">
        <v>1000</v>
      </c>
      <c r="C23" s="3">
        <v>9914</v>
      </c>
      <c r="D23" s="3">
        <f>B23*C23</f>
        <v>9914000</v>
      </c>
      <c r="E23" s="4">
        <f>B23^2</f>
        <v>1000000</v>
      </c>
      <c r="F23" s="4">
        <f>C23^2</f>
        <v>98287396</v>
      </c>
      <c r="G23" s="2"/>
      <c r="H23" s="2"/>
    </row>
    <row r="24" spans="1:8">
      <c r="A24" s="3">
        <v>2</v>
      </c>
      <c r="B24" s="3">
        <v>4000</v>
      </c>
      <c r="C24" s="3">
        <v>40487</v>
      </c>
      <c r="D24" s="3">
        <f t="shared" ref="D24:D34" si="1">B24*C24</f>
        <v>161948000</v>
      </c>
      <c r="E24" s="4">
        <f t="shared" ref="E24:E34" si="2">B24^2</f>
        <v>16000000</v>
      </c>
      <c r="F24" s="4">
        <f t="shared" ref="F24:F34" si="3">C24^2</f>
        <v>1639197169</v>
      </c>
      <c r="G24" s="2"/>
      <c r="H24" s="2"/>
    </row>
    <row r="25" spans="1:8">
      <c r="A25" s="3">
        <v>3</v>
      </c>
      <c r="B25" s="3">
        <v>5000</v>
      </c>
      <c r="C25" s="3">
        <v>54324</v>
      </c>
      <c r="D25" s="3">
        <f t="shared" si="1"/>
        <v>271620000</v>
      </c>
      <c r="E25" s="4">
        <f t="shared" si="2"/>
        <v>25000000</v>
      </c>
      <c r="F25" s="4">
        <f t="shared" si="3"/>
        <v>2951096976</v>
      </c>
      <c r="G25" s="2"/>
      <c r="H25" s="2"/>
    </row>
    <row r="26" spans="1:8">
      <c r="A26" s="3">
        <v>4</v>
      </c>
      <c r="B26" s="3">
        <v>4500</v>
      </c>
      <c r="C26" s="3">
        <v>50044</v>
      </c>
      <c r="D26" s="3">
        <f t="shared" si="1"/>
        <v>225198000</v>
      </c>
      <c r="E26" s="4">
        <f t="shared" si="2"/>
        <v>20250000</v>
      </c>
      <c r="F26" s="4">
        <f t="shared" si="3"/>
        <v>2504401936</v>
      </c>
      <c r="G26" s="2"/>
      <c r="H26" s="2"/>
    </row>
    <row r="27" spans="1:8">
      <c r="A27" s="3">
        <v>5</v>
      </c>
      <c r="B27" s="3">
        <v>3000</v>
      </c>
      <c r="C27" s="3">
        <v>34719</v>
      </c>
      <c r="D27" s="3">
        <f t="shared" si="1"/>
        <v>104157000</v>
      </c>
      <c r="E27" s="4">
        <f t="shared" si="2"/>
        <v>9000000</v>
      </c>
      <c r="F27" s="4">
        <f t="shared" si="3"/>
        <v>1205408961</v>
      </c>
      <c r="G27" s="2"/>
      <c r="H27" s="2"/>
    </row>
    <row r="28" spans="1:8">
      <c r="A28" s="3">
        <v>6</v>
      </c>
      <c r="B28" s="3">
        <v>4000</v>
      </c>
      <c r="C28" s="3">
        <v>42551</v>
      </c>
      <c r="D28" s="3">
        <f t="shared" si="1"/>
        <v>170204000</v>
      </c>
      <c r="E28" s="4">
        <f t="shared" si="2"/>
        <v>16000000</v>
      </c>
      <c r="F28" s="4">
        <f t="shared" si="3"/>
        <v>1810587601</v>
      </c>
      <c r="G28" s="2"/>
      <c r="H28" s="2"/>
    </row>
    <row r="29" spans="1:8">
      <c r="A29" s="3">
        <v>7</v>
      </c>
      <c r="B29" s="3">
        <v>9000</v>
      </c>
      <c r="C29" s="3">
        <v>94871</v>
      </c>
      <c r="D29" s="3">
        <f t="shared" si="1"/>
        <v>853839000</v>
      </c>
      <c r="E29" s="4">
        <f t="shared" si="2"/>
        <v>81000000</v>
      </c>
      <c r="F29" s="4">
        <f t="shared" si="3"/>
        <v>9000506641</v>
      </c>
      <c r="G29" s="2"/>
      <c r="H29" s="2"/>
    </row>
    <row r="30" spans="1:8">
      <c r="A30" s="3">
        <v>8</v>
      </c>
      <c r="B30" s="3">
        <v>11000</v>
      </c>
      <c r="C30" s="3">
        <v>118914</v>
      </c>
      <c r="D30" s="3">
        <f t="shared" si="1"/>
        <v>1308054000</v>
      </c>
      <c r="E30" s="4">
        <f t="shared" si="2"/>
        <v>121000000</v>
      </c>
      <c r="F30" s="4">
        <f t="shared" si="3"/>
        <v>14140539396</v>
      </c>
      <c r="G30" s="2"/>
      <c r="H30" s="2"/>
    </row>
    <row r="31" spans="1:8">
      <c r="A31" s="3">
        <v>9</v>
      </c>
      <c r="B31" s="3">
        <v>15000</v>
      </c>
      <c r="C31" s="3">
        <v>158484</v>
      </c>
      <c r="D31" s="3">
        <f t="shared" si="1"/>
        <v>2377260000</v>
      </c>
      <c r="E31" s="4">
        <f t="shared" si="2"/>
        <v>225000000</v>
      </c>
      <c r="F31" s="4">
        <f t="shared" si="3"/>
        <v>25117178256</v>
      </c>
      <c r="G31" s="2"/>
      <c r="H31" s="2"/>
    </row>
    <row r="32" spans="1:8">
      <c r="A32" s="3">
        <v>10</v>
      </c>
      <c r="B32" s="3">
        <v>12000</v>
      </c>
      <c r="C32" s="3">
        <v>131348</v>
      </c>
      <c r="D32" s="3">
        <f t="shared" si="1"/>
        <v>1576176000</v>
      </c>
      <c r="E32" s="4">
        <f t="shared" si="2"/>
        <v>144000000</v>
      </c>
      <c r="F32" s="4">
        <f t="shared" si="3"/>
        <v>17252297104</v>
      </c>
      <c r="G32" s="2"/>
      <c r="H32" s="2"/>
    </row>
    <row r="33" spans="1:9">
      <c r="A33" s="3">
        <v>11</v>
      </c>
      <c r="B33" s="3">
        <v>7000</v>
      </c>
      <c r="C33" s="3">
        <v>78504</v>
      </c>
      <c r="D33" s="3">
        <f t="shared" si="1"/>
        <v>549528000</v>
      </c>
      <c r="E33" s="4">
        <f t="shared" si="2"/>
        <v>49000000</v>
      </c>
      <c r="F33" s="4">
        <f t="shared" si="3"/>
        <v>6162878016</v>
      </c>
      <c r="G33" s="2"/>
      <c r="H33" s="2"/>
    </row>
    <row r="34" spans="1:9">
      <c r="A34" s="3">
        <v>12</v>
      </c>
      <c r="B34" s="3">
        <v>3000</v>
      </c>
      <c r="C34" s="3">
        <v>36284</v>
      </c>
      <c r="D34" s="3">
        <f t="shared" si="1"/>
        <v>108852000</v>
      </c>
      <c r="E34" s="4">
        <f t="shared" si="2"/>
        <v>9000000</v>
      </c>
      <c r="F34" s="4">
        <f t="shared" si="3"/>
        <v>1316528656</v>
      </c>
      <c r="G34" s="2"/>
      <c r="H34" s="2"/>
    </row>
    <row r="35" spans="1:9" ht="15" thickBot="1">
      <c r="A35" s="19">
        <f>COUNT(A23:A34)</f>
        <v>12</v>
      </c>
      <c r="B35" s="6">
        <f>SUM(B23:B34)</f>
        <v>78500</v>
      </c>
      <c r="C35" s="6">
        <f t="shared" ref="C35:F35" si="4">SUM(C23:C34)</f>
        <v>850444</v>
      </c>
      <c r="D35" s="6">
        <f t="shared" si="4"/>
        <v>7716750000</v>
      </c>
      <c r="E35" s="6">
        <f t="shared" si="4"/>
        <v>716250000</v>
      </c>
      <c r="F35" s="6">
        <f t="shared" si="4"/>
        <v>83198908108</v>
      </c>
      <c r="G35" s="7" t="s">
        <v>12</v>
      </c>
      <c r="H35" s="2"/>
    </row>
    <row r="36" spans="1:9" ht="15" thickTop="1">
      <c r="A36" s="2" t="s">
        <v>11</v>
      </c>
      <c r="B36" s="25">
        <f>((A35*D35)-(B35*C35))/SQRT((A35*E35-(B35^2))*((A35*F35-(C35^2))))</f>
        <v>0.99883224795837999</v>
      </c>
      <c r="C36" s="18" t="s">
        <v>26</v>
      </c>
      <c r="D36" s="2"/>
      <c r="E36" s="2"/>
      <c r="F36" s="2"/>
      <c r="G36" s="2"/>
      <c r="H36" s="2"/>
    </row>
    <row r="37" spans="1:9">
      <c r="A37" s="2" t="s">
        <v>21</v>
      </c>
      <c r="B37" s="8">
        <f>B36^2</f>
        <v>0.99766585956159071</v>
      </c>
      <c r="C37" s="7" t="s">
        <v>43</v>
      </c>
      <c r="D37" s="2"/>
      <c r="E37" s="2"/>
      <c r="F37" s="2"/>
      <c r="G37" s="2"/>
      <c r="H37" s="2"/>
    </row>
    <row r="38" spans="1:9">
      <c r="A38" s="2"/>
      <c r="B38" s="2"/>
      <c r="C38" s="2"/>
      <c r="D38" s="2"/>
      <c r="E38" s="2"/>
      <c r="F38" s="2"/>
      <c r="G38" s="2"/>
      <c r="H38" s="2"/>
    </row>
    <row r="39" spans="1:9">
      <c r="A39" s="2"/>
      <c r="B39" s="2"/>
      <c r="C39" s="2"/>
      <c r="D39" s="2"/>
      <c r="E39" s="2"/>
      <c r="F39" s="2"/>
      <c r="G39" s="2"/>
      <c r="H39" s="2"/>
    </row>
    <row r="40" spans="1:9">
      <c r="A40" s="2"/>
      <c r="B40" s="2"/>
      <c r="C40" s="2"/>
      <c r="D40" s="2"/>
      <c r="E40" s="2"/>
      <c r="F40" s="2"/>
      <c r="G40" s="2"/>
      <c r="H40" s="2"/>
    </row>
    <row r="41" spans="1:9">
      <c r="A41" s="1" t="s">
        <v>22</v>
      </c>
      <c r="B41" s="2"/>
      <c r="C41" s="2"/>
      <c r="D41" s="2"/>
      <c r="E41" s="2"/>
      <c r="F41" s="2"/>
      <c r="G41" s="2"/>
      <c r="H41" s="2"/>
    </row>
    <row r="42" spans="1:9" ht="15" thickBot="1">
      <c r="A42" s="16" t="s">
        <v>0</v>
      </c>
      <c r="B42" s="16" t="s">
        <v>2</v>
      </c>
      <c r="C42" s="16" t="s">
        <v>1</v>
      </c>
      <c r="D42" s="16" t="s">
        <v>3</v>
      </c>
      <c r="E42" s="16" t="s">
        <v>27</v>
      </c>
      <c r="F42" s="16" t="s">
        <v>5</v>
      </c>
      <c r="G42" s="16" t="s">
        <v>28</v>
      </c>
      <c r="H42" s="16" t="s">
        <v>16</v>
      </c>
      <c r="I42" s="16" t="s">
        <v>19</v>
      </c>
    </row>
    <row r="43" spans="1:9">
      <c r="A43" s="3">
        <v>1</v>
      </c>
      <c r="B43" s="9">
        <v>1000</v>
      </c>
      <c r="C43" s="9">
        <v>9914</v>
      </c>
      <c r="D43" s="10">
        <f>$B$55-B43</f>
        <v>5541.666666666667</v>
      </c>
      <c r="E43" s="10">
        <f>D43^2</f>
        <v>30710069.444444448</v>
      </c>
      <c r="F43" s="10">
        <f>$C$55-C43</f>
        <v>60956.333333333328</v>
      </c>
      <c r="G43" s="10">
        <f>D43*F43</f>
        <v>337799680.55555552</v>
      </c>
      <c r="H43" s="10">
        <f>($G$57*B43+$G$58)</f>
        <v>12005.666837940596</v>
      </c>
      <c r="I43" s="17">
        <f>(C43-H43)^2</f>
        <v>4375070.1609404134</v>
      </c>
    </row>
    <row r="44" spans="1:9">
      <c r="A44" s="3">
        <v>2</v>
      </c>
      <c r="B44" s="9">
        <v>4000</v>
      </c>
      <c r="C44" s="9">
        <v>40487</v>
      </c>
      <c r="D44" s="10">
        <f t="shared" ref="D44:D54" si="5">$B$55-B44</f>
        <v>2541.666666666667</v>
      </c>
      <c r="E44" s="10">
        <f t="shared" ref="E44:E54" si="6">D44^2</f>
        <v>6460069.4444444459</v>
      </c>
      <c r="F44" s="10">
        <f t="shared" ref="F44:F54" si="7">$C$55-C44</f>
        <v>30383.333333333328</v>
      </c>
      <c r="G44" s="10">
        <f t="shared" ref="G44:G54" si="8">D44*F44</f>
        <v>77224305.555555552</v>
      </c>
      <c r="H44" s="10">
        <f t="shared" ref="H44:H54" si="9">($G$57*B44+$G$58)</f>
        <v>43872.253211386284</v>
      </c>
      <c r="I44" s="17">
        <f t="shared" ref="I44:I54" si="10">(C44-H44)^2</f>
        <v>11459939.305201145</v>
      </c>
    </row>
    <row r="45" spans="1:9">
      <c r="A45" s="3">
        <v>3</v>
      </c>
      <c r="B45" s="9">
        <v>5000</v>
      </c>
      <c r="C45" s="9">
        <v>54324</v>
      </c>
      <c r="D45" s="10">
        <f t="shared" si="5"/>
        <v>1541.666666666667</v>
      </c>
      <c r="E45" s="10">
        <f t="shared" si="6"/>
        <v>2376736.1111111119</v>
      </c>
      <c r="F45" s="10">
        <f t="shared" si="7"/>
        <v>16546.333333333328</v>
      </c>
      <c r="G45" s="10">
        <f t="shared" si="8"/>
        <v>25508930.555555552</v>
      </c>
      <c r="H45" s="10">
        <f t="shared" si="9"/>
        <v>54494.448669201513</v>
      </c>
      <c r="I45" s="17">
        <f t="shared" si="10"/>
        <v>29052.748832566645</v>
      </c>
    </row>
    <row r="46" spans="1:9">
      <c r="A46" s="3">
        <v>4</v>
      </c>
      <c r="B46" s="9">
        <v>4500</v>
      </c>
      <c r="C46" s="9">
        <v>50044</v>
      </c>
      <c r="D46" s="10">
        <f t="shared" si="5"/>
        <v>2041.666666666667</v>
      </c>
      <c r="E46" s="10">
        <f t="shared" si="6"/>
        <v>4168402.7777777789</v>
      </c>
      <c r="F46" s="10">
        <f t="shared" si="7"/>
        <v>20826.333333333328</v>
      </c>
      <c r="G46" s="10">
        <f t="shared" si="8"/>
        <v>42520430.555555552</v>
      </c>
      <c r="H46" s="10">
        <f t="shared" si="9"/>
        <v>49183.350940293894</v>
      </c>
      <c r="I46" s="17">
        <f t="shared" si="10"/>
        <v>740716.80397300376</v>
      </c>
    </row>
    <row r="47" spans="1:9">
      <c r="A47" s="3">
        <v>5</v>
      </c>
      <c r="B47" s="9">
        <v>3000</v>
      </c>
      <c r="C47" s="9">
        <v>34719</v>
      </c>
      <c r="D47" s="10">
        <f t="shared" si="5"/>
        <v>3541.666666666667</v>
      </c>
      <c r="E47" s="10">
        <f t="shared" si="6"/>
        <v>12543402.77777778</v>
      </c>
      <c r="F47" s="10">
        <f t="shared" si="7"/>
        <v>36151.333333333328</v>
      </c>
      <c r="G47" s="10">
        <f t="shared" si="8"/>
        <v>128035972.22222221</v>
      </c>
      <c r="H47" s="10">
        <f t="shared" si="9"/>
        <v>33250.057753571054</v>
      </c>
      <c r="I47" s="17">
        <f t="shared" si="10"/>
        <v>2157791.323343717</v>
      </c>
    </row>
    <row r="48" spans="1:9">
      <c r="A48" s="3">
        <v>6</v>
      </c>
      <c r="B48" s="9">
        <v>4000</v>
      </c>
      <c r="C48" s="9">
        <v>42551</v>
      </c>
      <c r="D48" s="10">
        <f t="shared" si="5"/>
        <v>2541.666666666667</v>
      </c>
      <c r="E48" s="10">
        <f t="shared" si="6"/>
        <v>6460069.4444444459</v>
      </c>
      <c r="F48" s="10">
        <f t="shared" si="7"/>
        <v>28319.333333333328</v>
      </c>
      <c r="G48" s="10">
        <f t="shared" si="8"/>
        <v>71978305.555555552</v>
      </c>
      <c r="H48" s="10">
        <f t="shared" si="9"/>
        <v>43872.253211386284</v>
      </c>
      <c r="I48" s="17">
        <f t="shared" si="10"/>
        <v>1745710.0485985673</v>
      </c>
    </row>
    <row r="49" spans="1:10">
      <c r="A49" s="3">
        <v>7</v>
      </c>
      <c r="B49" s="9">
        <v>9000</v>
      </c>
      <c r="C49" s="9">
        <v>94871</v>
      </c>
      <c r="D49" s="10">
        <f t="shared" si="5"/>
        <v>-2458.333333333333</v>
      </c>
      <c r="E49" s="10">
        <f t="shared" si="6"/>
        <v>6043402.7777777761</v>
      </c>
      <c r="F49" s="10">
        <f t="shared" si="7"/>
        <v>-24000.666666666672</v>
      </c>
      <c r="G49" s="10">
        <f t="shared" si="8"/>
        <v>59001638.888888896</v>
      </c>
      <c r="H49" s="10">
        <f t="shared" si="9"/>
        <v>96983.230500462421</v>
      </c>
      <c r="I49" s="17">
        <f t="shared" si="10"/>
        <v>4461517.6870837305</v>
      </c>
    </row>
    <row r="50" spans="1:10">
      <c r="A50" s="3">
        <v>8</v>
      </c>
      <c r="B50" s="9">
        <v>11000</v>
      </c>
      <c r="C50" s="9">
        <v>118914</v>
      </c>
      <c r="D50" s="10">
        <f t="shared" si="5"/>
        <v>-4458.333333333333</v>
      </c>
      <c r="E50" s="10">
        <f t="shared" si="6"/>
        <v>19876736.111111108</v>
      </c>
      <c r="F50" s="10">
        <f t="shared" si="7"/>
        <v>-48043.666666666672</v>
      </c>
      <c r="G50" s="10">
        <f t="shared" si="8"/>
        <v>214194680.55555555</v>
      </c>
      <c r="H50" s="10">
        <f t="shared" si="9"/>
        <v>118227.62141609288</v>
      </c>
      <c r="I50" s="17">
        <f t="shared" si="10"/>
        <v>471115.56044634426</v>
      </c>
    </row>
    <row r="51" spans="1:10">
      <c r="A51" s="3">
        <v>9</v>
      </c>
      <c r="B51" s="9">
        <v>15000</v>
      </c>
      <c r="C51" s="9">
        <v>158484</v>
      </c>
      <c r="D51" s="10">
        <f t="shared" si="5"/>
        <v>-8458.3333333333321</v>
      </c>
      <c r="E51" s="10">
        <f t="shared" si="6"/>
        <v>71543402.777777761</v>
      </c>
      <c r="F51" s="10">
        <f t="shared" si="7"/>
        <v>-87613.666666666672</v>
      </c>
      <c r="G51" s="10">
        <f t="shared" si="8"/>
        <v>741065597.22222221</v>
      </c>
      <c r="H51" s="10">
        <f t="shared" si="9"/>
        <v>160716.4032473538</v>
      </c>
      <c r="I51" s="17">
        <f t="shared" si="10"/>
        <v>4983624.2587957708</v>
      </c>
    </row>
    <row r="52" spans="1:10">
      <c r="A52" s="3">
        <v>10</v>
      </c>
      <c r="B52" s="9">
        <v>12000</v>
      </c>
      <c r="C52" s="9">
        <v>131348</v>
      </c>
      <c r="D52" s="10">
        <f t="shared" si="5"/>
        <v>-5458.333333333333</v>
      </c>
      <c r="E52" s="10">
        <f t="shared" si="6"/>
        <v>29793402.777777776</v>
      </c>
      <c r="F52" s="10">
        <f t="shared" si="7"/>
        <v>-60477.666666666672</v>
      </c>
      <c r="G52" s="10">
        <f t="shared" si="8"/>
        <v>330107263.8888889</v>
      </c>
      <c r="H52" s="10">
        <f t="shared" si="9"/>
        <v>128849.81687390812</v>
      </c>
      <c r="I52" s="17">
        <f t="shared" si="10"/>
        <v>6240918.9314902192</v>
      </c>
    </row>
    <row r="53" spans="1:10">
      <c r="A53" s="3">
        <v>11</v>
      </c>
      <c r="B53" s="9">
        <v>7000</v>
      </c>
      <c r="C53" s="9">
        <v>78504</v>
      </c>
      <c r="D53" s="10">
        <f t="shared" si="5"/>
        <v>-458.33333333333303</v>
      </c>
      <c r="E53" s="10">
        <f t="shared" si="6"/>
        <v>210069.44444444418</v>
      </c>
      <c r="F53" s="10">
        <f t="shared" si="7"/>
        <v>-7633.6666666666715</v>
      </c>
      <c r="G53" s="10">
        <f t="shared" si="8"/>
        <v>3498763.888888889</v>
      </c>
      <c r="H53" s="10">
        <f t="shared" si="9"/>
        <v>75738.839584831963</v>
      </c>
      <c r="I53" s="17">
        <f t="shared" si="10"/>
        <v>7646112.1216122694</v>
      </c>
    </row>
    <row r="54" spans="1:10">
      <c r="A54" s="3">
        <v>12</v>
      </c>
      <c r="B54" s="9">
        <v>3000</v>
      </c>
      <c r="C54" s="9">
        <v>36284</v>
      </c>
      <c r="D54" s="10">
        <f t="shared" si="5"/>
        <v>3541.666666666667</v>
      </c>
      <c r="E54" s="10">
        <f t="shared" si="6"/>
        <v>12543402.77777778</v>
      </c>
      <c r="F54" s="10">
        <f t="shared" si="7"/>
        <v>34586.333333333328</v>
      </c>
      <c r="G54" s="10">
        <f t="shared" si="8"/>
        <v>122493263.88888888</v>
      </c>
      <c r="H54" s="10">
        <f t="shared" si="9"/>
        <v>33250.057753571054</v>
      </c>
      <c r="I54" s="17">
        <f t="shared" si="10"/>
        <v>9204805.5546663161</v>
      </c>
    </row>
    <row r="55" spans="1:10" ht="15" thickBot="1">
      <c r="A55" s="5" t="s">
        <v>4</v>
      </c>
      <c r="B55" s="11">
        <f>AVERAGE(B43:B54)</f>
        <v>6541.666666666667</v>
      </c>
      <c r="C55" s="11">
        <f>AVERAGE(C43:C54)</f>
        <v>70870.333333333328</v>
      </c>
      <c r="D55" s="12" t="s">
        <v>13</v>
      </c>
      <c r="E55" s="13">
        <f>SUM(E43:E54)</f>
        <v>202729166.66666666</v>
      </c>
      <c r="F55" s="12" t="s">
        <v>13</v>
      </c>
      <c r="G55" s="14">
        <f>SUM(G43:G54)</f>
        <v>2153428833.333333</v>
      </c>
      <c r="H55" s="11">
        <f>AVERAGE(H43:H54)</f>
        <v>70870.333333333328</v>
      </c>
      <c r="I55" s="11">
        <f>AVERAGE(I43:I54)</f>
        <v>4459697.8754153391</v>
      </c>
      <c r="J55" s="20" t="s">
        <v>42</v>
      </c>
    </row>
    <row r="56" spans="1:10" ht="15" thickTop="1">
      <c r="A56" s="24" t="s">
        <v>30</v>
      </c>
      <c r="B56" s="21"/>
      <c r="C56" s="21"/>
      <c r="D56" s="22"/>
      <c r="E56" s="23"/>
      <c r="F56" s="22"/>
      <c r="G56" s="24" t="s">
        <v>33</v>
      </c>
      <c r="H56" s="21"/>
      <c r="I56" s="21"/>
    </row>
    <row r="57" spans="1:10">
      <c r="A57" s="2" t="s">
        <v>6</v>
      </c>
      <c r="B57" s="15">
        <f>SLOPE(C43:C54,B43:B54)</f>
        <v>10.622195457815229</v>
      </c>
      <c r="C57" s="20" t="s">
        <v>29</v>
      </c>
      <c r="G57" s="27">
        <f>G55/E55</f>
        <v>10.622195457815229</v>
      </c>
      <c r="H57" s="7" t="s">
        <v>34</v>
      </c>
      <c r="I57" s="7" t="s">
        <v>35</v>
      </c>
    </row>
    <row r="58" spans="1:10">
      <c r="A58" s="2" t="s">
        <v>7</v>
      </c>
      <c r="B58" s="26">
        <f>INTERCEPT(C43:C54,B43:B54)</f>
        <v>1383.4713801253674</v>
      </c>
      <c r="C58" s="20" t="s">
        <v>32</v>
      </c>
      <c r="G58" s="26">
        <f>C55-(G57*B55)</f>
        <v>1383.4713801253674</v>
      </c>
      <c r="H58" s="7" t="s">
        <v>36</v>
      </c>
      <c r="I58" s="7" t="s">
        <v>37</v>
      </c>
    </row>
    <row r="59" spans="1:10">
      <c r="A59" s="2" t="s">
        <v>8</v>
      </c>
      <c r="B59" s="2" t="s">
        <v>45</v>
      </c>
      <c r="G59" s="2" t="s">
        <v>45</v>
      </c>
      <c r="H59" s="7"/>
      <c r="I59" s="2"/>
    </row>
    <row r="60" spans="1:10">
      <c r="A60" s="2" t="s">
        <v>17</v>
      </c>
      <c r="B60" s="2">
        <f>SQRT(SUMXMY2(C43:C54,H43:H54)/COUNTA(C43:C54))</f>
        <v>2111.7996769142992</v>
      </c>
      <c r="C60" s="20" t="s">
        <v>31</v>
      </c>
      <c r="G60" s="2">
        <f>SQRT(I55)</f>
        <v>2111.7996769142992</v>
      </c>
      <c r="H60" s="7" t="s">
        <v>38</v>
      </c>
      <c r="I60" s="7" t="s">
        <v>39</v>
      </c>
    </row>
    <row r="61" spans="1:10">
      <c r="A61" s="2" t="s">
        <v>18</v>
      </c>
      <c r="B61" s="10">
        <f>B60/C55</f>
        <v>2.9798077384250572E-2</v>
      </c>
      <c r="C61" s="20" t="s">
        <v>46</v>
      </c>
      <c r="G61" s="10">
        <f>G60/C55</f>
        <v>2.9798077384250572E-2</v>
      </c>
      <c r="H61" s="7" t="s">
        <v>46</v>
      </c>
      <c r="I61" s="7" t="s">
        <v>40</v>
      </c>
    </row>
    <row r="62" spans="1:10">
      <c r="G62" s="2"/>
      <c r="H62" s="2"/>
    </row>
    <row r="63" spans="1:10">
      <c r="A63" s="2"/>
      <c r="B63" s="2"/>
      <c r="C63" s="2"/>
      <c r="D63" s="2"/>
      <c r="E63" s="2"/>
      <c r="F63" s="2"/>
      <c r="G63" s="2"/>
      <c r="H63" s="2"/>
    </row>
    <row r="64" spans="1:10">
      <c r="A64" s="1" t="s">
        <v>15</v>
      </c>
      <c r="B64" s="2"/>
      <c r="C64" s="2"/>
      <c r="D64" s="2"/>
      <c r="E64" s="2"/>
      <c r="F64" s="2"/>
      <c r="G64" s="2"/>
      <c r="H64" s="2"/>
    </row>
    <row r="65" spans="1:8" ht="15" thickBot="1">
      <c r="A65" s="16" t="s">
        <v>23</v>
      </c>
      <c r="B65" s="16" t="s">
        <v>2</v>
      </c>
      <c r="C65" s="16" t="s">
        <v>1</v>
      </c>
      <c r="D65" s="2"/>
      <c r="E65" s="2"/>
      <c r="F65" s="2"/>
      <c r="G65" s="2"/>
      <c r="H65" s="2"/>
    </row>
    <row r="66" spans="1:8">
      <c r="A66" s="3">
        <v>1</v>
      </c>
      <c r="B66" s="9">
        <v>8000</v>
      </c>
      <c r="C66" s="10"/>
      <c r="D66" s="7" t="s">
        <v>41</v>
      </c>
      <c r="E66" s="2"/>
      <c r="F66" s="2"/>
      <c r="G66" s="2"/>
      <c r="H66" s="2"/>
    </row>
    <row r="67" spans="1:8">
      <c r="A67" s="3">
        <v>2</v>
      </c>
      <c r="B67" s="9">
        <v>9000</v>
      </c>
      <c r="C67" s="10"/>
      <c r="D67" s="2"/>
      <c r="E67" s="2"/>
      <c r="F67" s="2"/>
      <c r="G67" s="2"/>
      <c r="H6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SimpleLinearRegression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cyruslentin</dc:creator>
  <cp:lastModifiedBy>SHIVAM RAI</cp:lastModifiedBy>
  <dcterms:created xsi:type="dcterms:W3CDTF">2016-02-03T12:00:45Z</dcterms:created>
  <dcterms:modified xsi:type="dcterms:W3CDTF">2022-02-05T17:21:59Z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ec0ae06b-3fd8-421f-82da-66fe20cbc17a</vt:lpwstr>
  </property>
</Properties>
</file>