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"/>
    </mc:Choice>
  </mc:AlternateContent>
  <xr:revisionPtr revIDLastSave="0" documentId="13_ncr:1_{7FE98395-1017-4E62-90F0-F88770EF180C}" xr6:coauthVersionLast="47" xr6:coauthVersionMax="47" xr10:uidLastSave="{00000000-0000-0000-0000-000000000000}"/>
  <bookViews>
    <workbookView xWindow="-120" yWindow="-120" windowWidth="29040" windowHeight="15720" activeTab="2" xr2:uid="{D8B06FE8-B745-49F5-98BE-6A4190BAE6C3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0" i="3" l="1"/>
  <c r="V31" i="3"/>
  <c r="V32" i="3"/>
  <c r="V33" i="3"/>
  <c r="V34" i="3"/>
  <c r="V35" i="3"/>
  <c r="V36" i="3"/>
  <c r="V37" i="3"/>
  <c r="V38" i="3"/>
  <c r="V40" i="3"/>
  <c r="V41" i="3"/>
  <c r="V42" i="3"/>
  <c r="V43" i="3"/>
  <c r="V44" i="3"/>
  <c r="V45" i="3"/>
  <c r="V46" i="3"/>
  <c r="V47" i="3"/>
  <c r="V48" i="3"/>
  <c r="V50" i="3"/>
  <c r="V51" i="3"/>
  <c r="V52" i="3"/>
  <c r="V53" i="3"/>
  <c r="V54" i="3"/>
  <c r="V55" i="3"/>
  <c r="V56" i="3"/>
  <c r="V57" i="3"/>
  <c r="V58" i="3"/>
  <c r="V60" i="3"/>
  <c r="V61" i="3"/>
  <c r="V62" i="3"/>
  <c r="V63" i="3"/>
  <c r="V65" i="3"/>
  <c r="V66" i="3"/>
  <c r="V67" i="3"/>
  <c r="V68" i="3"/>
  <c r="V69" i="3"/>
  <c r="V71" i="3"/>
  <c r="V72" i="3"/>
  <c r="V73" i="3"/>
  <c r="V74" i="3"/>
  <c r="V75" i="3"/>
  <c r="V77" i="3"/>
  <c r="V78" i="3"/>
  <c r="V79" i="3"/>
  <c r="V80" i="3"/>
  <c r="V81" i="3"/>
  <c r="V82" i="3"/>
  <c r="V83" i="3"/>
  <c r="V84" i="3"/>
  <c r="V85" i="3"/>
  <c r="V87" i="3"/>
  <c r="V88" i="3"/>
  <c r="V89" i="3"/>
  <c r="V90" i="3"/>
  <c r="V91" i="3"/>
  <c r="V92" i="3"/>
  <c r="V93" i="3"/>
  <c r="V94" i="3"/>
  <c r="V95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" i="3"/>
  <c r="Q64" i="3" l="1"/>
  <c r="O72" i="3" l="1"/>
  <c r="O73" i="3"/>
  <c r="O74" i="3"/>
  <c r="O75" i="3"/>
  <c r="O71" i="3"/>
  <c r="O66" i="3"/>
  <c r="O67" i="3"/>
  <c r="O68" i="3"/>
  <c r="O69" i="3"/>
  <c r="O65" i="3"/>
  <c r="O63" i="3"/>
  <c r="O62" i="3"/>
  <c r="O61" i="3"/>
  <c r="O60" i="3"/>
  <c r="O57" i="3"/>
  <c r="O58" i="3"/>
  <c r="O56" i="3"/>
  <c r="O54" i="3"/>
  <c r="O55" i="3"/>
  <c r="O53" i="3"/>
  <c r="O30" i="3"/>
  <c r="O31" i="3"/>
  <c r="O32" i="3"/>
  <c r="O33" i="3"/>
  <c r="O34" i="3"/>
  <c r="O35" i="3"/>
  <c r="O36" i="3"/>
  <c r="O37" i="3"/>
  <c r="O38" i="3"/>
  <c r="O40" i="3"/>
  <c r="O41" i="3"/>
  <c r="O42" i="3"/>
  <c r="O43" i="3"/>
  <c r="O44" i="3"/>
  <c r="O45" i="3"/>
  <c r="O46" i="3"/>
  <c r="O47" i="3"/>
  <c r="O48" i="3"/>
  <c r="O50" i="3"/>
  <c r="O51" i="3"/>
  <c r="O52" i="3"/>
  <c r="O77" i="3"/>
  <c r="O78" i="3"/>
  <c r="O79" i="3"/>
  <c r="O80" i="3"/>
  <c r="O81" i="3"/>
  <c r="O82" i="3"/>
  <c r="O83" i="3"/>
  <c r="O84" i="3"/>
  <c r="O85" i="3"/>
  <c r="O87" i="3"/>
  <c r="O88" i="3"/>
  <c r="O89" i="3"/>
  <c r="O90" i="3"/>
  <c r="O91" i="3"/>
  <c r="O92" i="3"/>
  <c r="O93" i="3"/>
  <c r="O94" i="3"/>
  <c r="O95" i="3"/>
  <c r="J60" i="3"/>
  <c r="K60" i="3" s="1"/>
  <c r="L60" i="3" s="1"/>
  <c r="J61" i="3"/>
  <c r="K61" i="3" s="1"/>
  <c r="L61" i="3" s="1"/>
  <c r="J62" i="3"/>
  <c r="K62" i="3" s="1"/>
  <c r="L62" i="3" s="1"/>
  <c r="J63" i="3"/>
  <c r="K63" i="3" s="1"/>
  <c r="L63" i="3" s="1"/>
  <c r="J86" i="3"/>
  <c r="K86" i="3" s="1"/>
  <c r="L86" i="3" s="1"/>
  <c r="J87" i="3"/>
  <c r="K87" i="3" s="1"/>
  <c r="L87" i="3" s="1"/>
  <c r="J88" i="3"/>
  <c r="K88" i="3" s="1"/>
  <c r="L88" i="3" s="1"/>
  <c r="J89" i="3"/>
  <c r="K89" i="3" s="1"/>
  <c r="L89" i="3" s="1"/>
  <c r="J90" i="3"/>
  <c r="K90" i="3" s="1"/>
  <c r="L90" i="3" s="1"/>
  <c r="J91" i="3"/>
  <c r="K91" i="3" s="1"/>
  <c r="L91" i="3" s="1"/>
  <c r="J92" i="3"/>
  <c r="K92" i="3" s="1"/>
  <c r="L92" i="3" s="1"/>
  <c r="J93" i="3"/>
  <c r="K93" i="3" s="1"/>
  <c r="L93" i="3" s="1"/>
  <c r="J94" i="3"/>
  <c r="K94" i="3" s="1"/>
  <c r="L94" i="3" s="1"/>
  <c r="J95" i="3"/>
  <c r="K95" i="3" s="1"/>
  <c r="L95" i="3" s="1"/>
  <c r="J77" i="3"/>
  <c r="K77" i="3" s="1"/>
  <c r="L77" i="3" s="1"/>
  <c r="J78" i="3"/>
  <c r="K78" i="3" s="1"/>
  <c r="L78" i="3" s="1"/>
  <c r="J79" i="3"/>
  <c r="K79" i="3" s="1"/>
  <c r="L79" i="3" s="1"/>
  <c r="J80" i="3"/>
  <c r="K80" i="3" s="1"/>
  <c r="L80" i="3" s="1"/>
  <c r="J81" i="3"/>
  <c r="K81" i="3" s="1"/>
  <c r="L81" i="3" s="1"/>
  <c r="J82" i="3"/>
  <c r="K82" i="3" s="1"/>
  <c r="L82" i="3" s="1"/>
  <c r="J83" i="3"/>
  <c r="K83" i="3" s="1"/>
  <c r="L83" i="3" s="1"/>
  <c r="J84" i="3"/>
  <c r="K84" i="3" s="1"/>
  <c r="L84" i="3" s="1"/>
  <c r="J85" i="3"/>
  <c r="K85" i="3" s="1"/>
  <c r="L85" i="3" s="1"/>
  <c r="J71" i="3"/>
  <c r="K71" i="3" s="1"/>
  <c r="L71" i="3" s="1"/>
  <c r="J72" i="3"/>
  <c r="K72" i="3" s="1"/>
  <c r="L72" i="3" s="1"/>
  <c r="J73" i="3"/>
  <c r="K73" i="3" s="1"/>
  <c r="L73" i="3" s="1"/>
  <c r="J74" i="3"/>
  <c r="K74" i="3" s="1"/>
  <c r="L74" i="3" s="1"/>
  <c r="J75" i="3"/>
  <c r="K75" i="3" s="1"/>
  <c r="L75" i="3" s="1"/>
  <c r="J65" i="3"/>
  <c r="K65" i="3" s="1"/>
  <c r="L65" i="3" s="1"/>
  <c r="J66" i="3"/>
  <c r="K66" i="3" s="1"/>
  <c r="L66" i="3" s="1"/>
  <c r="J67" i="3"/>
  <c r="K67" i="3" s="1"/>
  <c r="L67" i="3" s="1"/>
  <c r="J68" i="3"/>
  <c r="K68" i="3" s="1"/>
  <c r="L68" i="3" s="1"/>
  <c r="J69" i="3"/>
  <c r="K69" i="3" s="1"/>
  <c r="L69" i="3" s="1"/>
  <c r="F66" i="3"/>
  <c r="F67" i="3"/>
  <c r="F68" i="3"/>
  <c r="F69" i="3"/>
  <c r="J50" i="3"/>
  <c r="K50" i="3" s="1"/>
  <c r="L50" i="3" s="1"/>
  <c r="J51" i="3"/>
  <c r="K51" i="3" s="1"/>
  <c r="L51" i="3" s="1"/>
  <c r="J52" i="3"/>
  <c r="K52" i="3" s="1"/>
  <c r="L52" i="3" s="1"/>
  <c r="J53" i="3"/>
  <c r="K53" i="3" s="1"/>
  <c r="L53" i="3" s="1"/>
  <c r="J54" i="3"/>
  <c r="K54" i="3" s="1"/>
  <c r="L54" i="3" s="1"/>
  <c r="J55" i="3"/>
  <c r="K55" i="3" s="1"/>
  <c r="L55" i="3" s="1"/>
  <c r="J56" i="3"/>
  <c r="K56" i="3" s="1"/>
  <c r="L56" i="3" s="1"/>
  <c r="J57" i="3"/>
  <c r="K57" i="3" s="1"/>
  <c r="L57" i="3" s="1"/>
  <c r="J58" i="3"/>
  <c r="K58" i="3" s="1"/>
  <c r="L58" i="3" s="1"/>
  <c r="J40" i="3"/>
  <c r="K40" i="3" s="1"/>
  <c r="L40" i="3" s="1"/>
  <c r="J41" i="3"/>
  <c r="K41" i="3" s="1"/>
  <c r="L41" i="3" s="1"/>
  <c r="J42" i="3"/>
  <c r="K42" i="3" s="1"/>
  <c r="L42" i="3" s="1"/>
  <c r="J43" i="3"/>
  <c r="K43" i="3" s="1"/>
  <c r="L43" i="3" s="1"/>
  <c r="J44" i="3"/>
  <c r="K44" i="3" s="1"/>
  <c r="L44" i="3" s="1"/>
  <c r="J45" i="3"/>
  <c r="K45" i="3" s="1"/>
  <c r="L45" i="3" s="1"/>
  <c r="J46" i="3"/>
  <c r="K46" i="3" s="1"/>
  <c r="L46" i="3" s="1"/>
  <c r="J47" i="3"/>
  <c r="K47" i="3" s="1"/>
  <c r="L47" i="3" s="1"/>
  <c r="J48" i="3"/>
  <c r="K48" i="3" s="1"/>
  <c r="L48" i="3" s="1"/>
  <c r="J30" i="3"/>
  <c r="K30" i="3" s="1"/>
  <c r="L30" i="3" s="1"/>
  <c r="J31" i="3"/>
  <c r="K31" i="3" s="1"/>
  <c r="L31" i="3" s="1"/>
  <c r="J32" i="3"/>
  <c r="K32" i="3" s="1"/>
  <c r="L32" i="3" s="1"/>
  <c r="J33" i="3"/>
  <c r="K33" i="3" s="1"/>
  <c r="L33" i="3" s="1"/>
  <c r="J34" i="3"/>
  <c r="K34" i="3" s="1"/>
  <c r="L34" i="3" s="1"/>
  <c r="J35" i="3"/>
  <c r="K35" i="3" s="1"/>
  <c r="L35" i="3" s="1"/>
  <c r="J36" i="3"/>
  <c r="K36" i="3" s="1"/>
  <c r="L36" i="3" s="1"/>
  <c r="J37" i="3"/>
  <c r="K37" i="3" s="1"/>
  <c r="L37" i="3" s="1"/>
  <c r="J38" i="3"/>
  <c r="K38" i="3" s="1"/>
  <c r="L38" i="3" s="1"/>
  <c r="F65" i="3"/>
  <c r="J3" i="3"/>
  <c r="K3" i="3" s="1"/>
  <c r="L3" i="3" s="1"/>
  <c r="N3" i="3" s="1"/>
  <c r="J4" i="3"/>
  <c r="K4" i="3" s="1"/>
  <c r="L4" i="3" s="1"/>
  <c r="N4" i="3" s="1"/>
  <c r="J5" i="3"/>
  <c r="K5" i="3" s="1"/>
  <c r="L5" i="3" s="1"/>
  <c r="N5" i="3" s="1"/>
  <c r="J6" i="3"/>
  <c r="K6" i="3" s="1"/>
  <c r="L6" i="3" s="1"/>
  <c r="N6" i="3" s="1"/>
  <c r="J7" i="3"/>
  <c r="K7" i="3" s="1"/>
  <c r="L7" i="3" s="1"/>
  <c r="N7" i="3" s="1"/>
  <c r="J8" i="3"/>
  <c r="K8" i="3" s="1"/>
  <c r="L8" i="3" s="1"/>
  <c r="N8" i="3" s="1"/>
  <c r="J9" i="3"/>
  <c r="K9" i="3" s="1"/>
  <c r="L9" i="3" s="1"/>
  <c r="N9" i="3" s="1"/>
  <c r="J10" i="3"/>
  <c r="K10" i="3" s="1"/>
  <c r="L10" i="3" s="1"/>
  <c r="N10" i="3" s="1"/>
  <c r="J11" i="3"/>
  <c r="K11" i="3" s="1"/>
  <c r="L11" i="3" s="1"/>
  <c r="N11" i="3" s="1"/>
  <c r="J12" i="3"/>
  <c r="K12" i="3" s="1"/>
  <c r="L12" i="3" s="1"/>
  <c r="N12" i="3" s="1"/>
  <c r="J13" i="3"/>
  <c r="K13" i="3" s="1"/>
  <c r="L13" i="3" s="1"/>
  <c r="N13" i="3" s="1"/>
  <c r="J14" i="3"/>
  <c r="K14" i="3" s="1"/>
  <c r="L14" i="3" s="1"/>
  <c r="N14" i="3" s="1"/>
  <c r="J15" i="3"/>
  <c r="K15" i="3" s="1"/>
  <c r="L15" i="3" s="1"/>
  <c r="N15" i="3" s="1"/>
  <c r="J16" i="3"/>
  <c r="K16" i="3" s="1"/>
  <c r="L16" i="3" s="1"/>
  <c r="N16" i="3" s="1"/>
  <c r="J17" i="3"/>
  <c r="K17" i="3" s="1"/>
  <c r="L17" i="3" s="1"/>
  <c r="N17" i="3" s="1"/>
  <c r="J18" i="3"/>
  <c r="K18" i="3" s="1"/>
  <c r="L18" i="3" s="1"/>
  <c r="N18" i="3" s="1"/>
  <c r="J19" i="3"/>
  <c r="K19" i="3" s="1"/>
  <c r="L19" i="3" s="1"/>
  <c r="N19" i="3" s="1"/>
  <c r="J20" i="3"/>
  <c r="K20" i="3" s="1"/>
  <c r="L20" i="3" s="1"/>
  <c r="N20" i="3" s="1"/>
  <c r="J21" i="3"/>
  <c r="K21" i="3" s="1"/>
  <c r="L21" i="3" s="1"/>
  <c r="N21" i="3" s="1"/>
  <c r="J22" i="3"/>
  <c r="K22" i="3" s="1"/>
  <c r="L22" i="3" s="1"/>
  <c r="N22" i="3" s="1"/>
  <c r="J23" i="3"/>
  <c r="K23" i="3" s="1"/>
  <c r="L23" i="3" s="1"/>
  <c r="J24" i="3"/>
  <c r="K24" i="3" s="1"/>
  <c r="L24" i="3" s="1"/>
  <c r="N24" i="3" s="1"/>
  <c r="J25" i="3"/>
  <c r="K25" i="3" s="1"/>
  <c r="L25" i="3" s="1"/>
  <c r="N25" i="3" s="1"/>
  <c r="J26" i="3"/>
  <c r="K26" i="3" s="1"/>
  <c r="L26" i="3" s="1"/>
  <c r="N26" i="3" s="1"/>
  <c r="J27" i="3"/>
  <c r="K27" i="3" s="1"/>
  <c r="L27" i="3" s="1"/>
  <c r="N27" i="3" s="1"/>
  <c r="J28" i="3"/>
  <c r="K28" i="3" s="1"/>
  <c r="L28" i="3" s="1"/>
  <c r="N28" i="3" s="1"/>
  <c r="J2" i="3"/>
  <c r="K2" i="3" s="1"/>
  <c r="L2" i="3" s="1"/>
  <c r="N2" i="3" s="1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P63" i="3" l="1"/>
  <c r="N63" i="3"/>
  <c r="N61" i="3"/>
  <c r="P61" i="3"/>
  <c r="N60" i="3"/>
  <c r="P60" i="3"/>
  <c r="P42" i="3"/>
  <c r="N42" i="3"/>
  <c r="N78" i="3"/>
  <c r="P78" i="3"/>
  <c r="N36" i="3"/>
  <c r="P36" i="3"/>
  <c r="N43" i="3"/>
  <c r="P43" i="3"/>
  <c r="N50" i="3"/>
  <c r="P50" i="3"/>
  <c r="N81" i="3"/>
  <c r="P81" i="3"/>
  <c r="N90" i="3"/>
  <c r="P90" i="3"/>
  <c r="P35" i="3"/>
  <c r="N35" i="3"/>
  <c r="P75" i="3"/>
  <c r="N75" i="3"/>
  <c r="P80" i="3"/>
  <c r="N80" i="3"/>
  <c r="N89" i="3"/>
  <c r="P89" i="3"/>
  <c r="P34" i="3"/>
  <c r="N34" i="3"/>
  <c r="N41" i="3"/>
  <c r="P41" i="3"/>
  <c r="P74" i="3"/>
  <c r="N74" i="3"/>
  <c r="N79" i="3"/>
  <c r="P79" i="3"/>
  <c r="N88" i="3"/>
  <c r="P88" i="3"/>
  <c r="N33" i="3"/>
  <c r="P33" i="3"/>
  <c r="P32" i="3"/>
  <c r="N32" i="3"/>
  <c r="N77" i="3"/>
  <c r="P77" i="3"/>
  <c r="P86" i="3"/>
  <c r="N86" i="3"/>
  <c r="N62" i="3"/>
  <c r="P62" i="3"/>
  <c r="N30" i="3"/>
  <c r="P30" i="3"/>
  <c r="P56" i="3"/>
  <c r="N56" i="3"/>
  <c r="N70" i="3"/>
  <c r="N72" i="3"/>
  <c r="P72" i="3"/>
  <c r="P48" i="3"/>
  <c r="N48" i="3"/>
  <c r="P55" i="3"/>
  <c r="N55" i="3"/>
  <c r="P69" i="3"/>
  <c r="N69" i="3"/>
  <c r="P95" i="3"/>
  <c r="N95" i="3"/>
  <c r="P87" i="3"/>
  <c r="N87" i="3"/>
  <c r="P47" i="3"/>
  <c r="N47" i="3"/>
  <c r="P54" i="3"/>
  <c r="N54" i="3"/>
  <c r="N68" i="3"/>
  <c r="P68" i="3"/>
  <c r="P85" i="3"/>
  <c r="N85" i="3"/>
  <c r="N94" i="3"/>
  <c r="P94" i="3"/>
  <c r="P57" i="3"/>
  <c r="N57" i="3"/>
  <c r="P46" i="3"/>
  <c r="N46" i="3"/>
  <c r="P53" i="3"/>
  <c r="N53" i="3"/>
  <c r="N67" i="3"/>
  <c r="P67" i="3"/>
  <c r="P84" i="3"/>
  <c r="N84" i="3"/>
  <c r="P93" i="3"/>
  <c r="N93" i="3"/>
  <c r="P40" i="3"/>
  <c r="N40" i="3"/>
  <c r="P58" i="3"/>
  <c r="N58" i="3"/>
  <c r="P31" i="3"/>
  <c r="N31" i="3"/>
  <c r="N38" i="3"/>
  <c r="P38" i="3"/>
  <c r="P45" i="3"/>
  <c r="N45" i="3"/>
  <c r="P52" i="3"/>
  <c r="N52" i="3"/>
  <c r="N66" i="3"/>
  <c r="P66" i="3"/>
  <c r="P83" i="3"/>
  <c r="N83" i="3"/>
  <c r="P92" i="3"/>
  <c r="N92" i="3"/>
  <c r="P73" i="3"/>
  <c r="N73" i="3"/>
  <c r="P71" i="3"/>
  <c r="N71" i="3"/>
  <c r="N37" i="3"/>
  <c r="P37" i="3"/>
  <c r="P44" i="3"/>
  <c r="N44" i="3"/>
  <c r="P51" i="3"/>
  <c r="N51" i="3"/>
  <c r="P65" i="3"/>
  <c r="N65" i="3"/>
  <c r="N82" i="3"/>
  <c r="P82" i="3"/>
  <c r="P91" i="3"/>
  <c r="N91" i="3"/>
  <c r="P26" i="3"/>
  <c r="Q26" i="3" s="1"/>
  <c r="P14" i="3"/>
  <c r="Q14" i="3" s="1"/>
  <c r="P4" i="3"/>
  <c r="Q4" i="3" s="1"/>
  <c r="P21" i="3"/>
  <c r="Q21" i="3" s="1"/>
  <c r="P28" i="3"/>
  <c r="Q28" i="3" s="1"/>
  <c r="P17" i="3"/>
  <c r="Q17" i="3" s="1"/>
  <c r="P16" i="3"/>
  <c r="Q16" i="3" s="1"/>
  <c r="P12" i="3"/>
  <c r="Q12" i="3" s="1"/>
  <c r="P18" i="3"/>
  <c r="Q18" i="3" s="1"/>
  <c r="P10" i="3"/>
  <c r="Q10" i="3" s="1"/>
  <c r="P9" i="3"/>
  <c r="Q9" i="3" s="1"/>
  <c r="P6" i="3"/>
  <c r="Q6" i="3" s="1"/>
  <c r="P5" i="3"/>
  <c r="Q5" i="3" s="1"/>
  <c r="P24" i="3"/>
  <c r="Q24" i="3" s="1"/>
  <c r="P22" i="3"/>
  <c r="Q22" i="3" s="1"/>
  <c r="N23" i="3"/>
  <c r="P23" i="3"/>
  <c r="P25" i="3"/>
  <c r="Q25" i="3" s="1"/>
  <c r="P13" i="3"/>
  <c r="Q13" i="3" s="1"/>
  <c r="P11" i="3"/>
  <c r="Q11" i="3" s="1"/>
  <c r="P20" i="3"/>
  <c r="Q20" i="3" s="1"/>
  <c r="P8" i="3"/>
  <c r="Q8" i="3" s="1"/>
  <c r="P19" i="3"/>
  <c r="Q19" i="3" s="1"/>
  <c r="P7" i="3"/>
  <c r="Q7" i="3" s="1"/>
  <c r="P27" i="3"/>
  <c r="Q27" i="3" s="1"/>
  <c r="P15" i="3"/>
  <c r="Q15" i="3" s="1"/>
  <c r="P3" i="3"/>
  <c r="Q3" i="3" s="1"/>
  <c r="P2" i="3"/>
  <c r="Q2" i="3" s="1"/>
  <c r="D5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2" i="1"/>
  <c r="Q74" i="3" l="1"/>
  <c r="Q35" i="3"/>
  <c r="Q79" i="3"/>
  <c r="Q72" i="3"/>
  <c r="Q37" i="3"/>
  <c r="Q94" i="3"/>
  <c r="Q91" i="3"/>
  <c r="Q71" i="3"/>
  <c r="Q45" i="3"/>
  <c r="Q84" i="3"/>
  <c r="Q85" i="3"/>
  <c r="Q95" i="3"/>
  <c r="Q73" i="3"/>
  <c r="Q60" i="3"/>
  <c r="Q30" i="3"/>
  <c r="Q33" i="3"/>
  <c r="Q89" i="3"/>
  <c r="Q50" i="3"/>
  <c r="Q66" i="3"/>
  <c r="Q62" i="3"/>
  <c r="Q61" i="3"/>
  <c r="Q82" i="3"/>
  <c r="Q67" i="3"/>
  <c r="Q78" i="3"/>
  <c r="Q65" i="3"/>
  <c r="Q53" i="3"/>
  <c r="Q54" i="3"/>
  <c r="Q69" i="3"/>
  <c r="Q56" i="3"/>
  <c r="Q42" i="3"/>
  <c r="Q38" i="3"/>
  <c r="Q68" i="3"/>
  <c r="Q90" i="3"/>
  <c r="Q51" i="3"/>
  <c r="Q58" i="3"/>
  <c r="Q55" i="3"/>
  <c r="Q44" i="3"/>
  <c r="Q40" i="3"/>
  <c r="Q57" i="3"/>
  <c r="Q48" i="3"/>
  <c r="Q52" i="3"/>
  <c r="Q75" i="3"/>
  <c r="Q63" i="3"/>
  <c r="Q86" i="3"/>
  <c r="Q92" i="3"/>
  <c r="Q31" i="3"/>
  <c r="Q80" i="3"/>
  <c r="Q77" i="3"/>
  <c r="Q83" i="3"/>
  <c r="Q46" i="3"/>
  <c r="Q47" i="3"/>
  <c r="Q32" i="3"/>
  <c r="Q43" i="3"/>
  <c r="Q41" i="3"/>
  <c r="Q36" i="3"/>
  <c r="Q93" i="3"/>
  <c r="Q87" i="3"/>
  <c r="Q34" i="3"/>
  <c r="Q88" i="3"/>
  <c r="Q81" i="3"/>
  <c r="Q23" i="3"/>
</calcChain>
</file>

<file path=xl/sharedStrings.xml><?xml version="1.0" encoding="utf-8"?>
<sst xmlns="http://schemas.openxmlformats.org/spreadsheetml/2006/main" count="162" uniqueCount="40">
  <si>
    <t>material</t>
  </si>
  <si>
    <t>Cu</t>
  </si>
  <si>
    <t>Ag</t>
  </si>
  <si>
    <t>Zn</t>
  </si>
  <si>
    <t>In625</t>
  </si>
  <si>
    <t>In718</t>
  </si>
  <si>
    <t>Ta</t>
  </si>
  <si>
    <t>Nb</t>
  </si>
  <si>
    <t>Ni</t>
  </si>
  <si>
    <t>particle size(µm)</t>
  </si>
  <si>
    <t>Pressure(bar)</t>
  </si>
  <si>
    <t>Temperature(°C)</t>
  </si>
  <si>
    <t>Nozzle type(CL)</t>
  </si>
  <si>
    <t>Bulk EM</t>
  </si>
  <si>
    <t>Exp EM</t>
  </si>
  <si>
    <t>NA</t>
  </si>
  <si>
    <t>density</t>
  </si>
  <si>
    <t>Youngs modulus</t>
  </si>
  <si>
    <t>Mleting temp</t>
  </si>
  <si>
    <t>TC</t>
  </si>
  <si>
    <t>SH</t>
  </si>
  <si>
    <t>Bulk speed</t>
  </si>
  <si>
    <t>particle size</t>
  </si>
  <si>
    <t xml:space="preserve">vel </t>
  </si>
  <si>
    <t>temp</t>
  </si>
  <si>
    <t>KE</t>
  </si>
  <si>
    <t>TE</t>
  </si>
  <si>
    <t>Nozzle size</t>
  </si>
  <si>
    <t>EM</t>
  </si>
  <si>
    <t>p</t>
  </si>
  <si>
    <t>t</t>
  </si>
  <si>
    <t>Volume</t>
  </si>
  <si>
    <t>rad</t>
  </si>
  <si>
    <t>mass</t>
  </si>
  <si>
    <t>total energy</t>
  </si>
  <si>
    <t>Th energy</t>
  </si>
  <si>
    <t>B EM</t>
  </si>
  <si>
    <t>E EM</t>
  </si>
  <si>
    <t xml:space="preserve">Material </t>
  </si>
  <si>
    <t>E EM/B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</si>
</sst>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1" fontId="0" fillId="0" borderId="0" xfId="0" applyNumberFormat="1"/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2" fontId="0" fillId="16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0" fontId="1" fillId="19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AABF-6088-484C-9B5A-00146A5DB7CB}">
  <dimension ref="A1:L170"/>
  <sheetViews>
    <sheetView topLeftCell="A13" workbookViewId="0">
      <selection activeCell="I66" sqref="I66:I74"/>
    </sheetView>
  </sheetViews>
  <sheetFormatPr defaultRowHeight="15" x14ac:dyDescent="0.25"/>
  <cols>
    <col min="1" max="5" width="9.140625" style="2"/>
    <col min="6" max="6" width="16" style="2" bestFit="1" customWidth="1"/>
    <col min="7" max="7" width="13.140625" style="2" bestFit="1" customWidth="1"/>
    <col min="8" max="8" width="16" style="2" bestFit="1" customWidth="1"/>
    <col min="9" max="9" width="14.7109375" style="2" bestFit="1" customWidth="1"/>
    <col min="10" max="11" width="9.140625" style="35"/>
  </cols>
  <sheetData>
    <row r="1" spans="1:12" x14ac:dyDescent="0.25">
      <c r="A1" s="1" t="s">
        <v>0</v>
      </c>
      <c r="B1" s="1"/>
      <c r="C1" s="1"/>
      <c r="D1" s="1"/>
      <c r="E1" s="1"/>
      <c r="F1" s="1" t="s">
        <v>9</v>
      </c>
      <c r="G1" s="1" t="s">
        <v>10</v>
      </c>
      <c r="H1" s="1" t="s">
        <v>11</v>
      </c>
      <c r="I1" s="1" t="s">
        <v>12</v>
      </c>
      <c r="J1" s="19" t="s">
        <v>13</v>
      </c>
      <c r="K1" s="20" t="s">
        <v>14</v>
      </c>
    </row>
    <row r="2" spans="1:12" x14ac:dyDescent="0.25">
      <c r="A2" s="71" t="s">
        <v>1</v>
      </c>
      <c r="B2" s="36"/>
      <c r="C2" s="36"/>
      <c r="D2" s="36"/>
      <c r="E2" s="36"/>
      <c r="F2" s="3">
        <v>22</v>
      </c>
      <c r="G2" s="3">
        <v>10</v>
      </c>
      <c r="H2" s="3">
        <v>400</v>
      </c>
      <c r="I2" s="3">
        <v>20</v>
      </c>
      <c r="J2" s="21">
        <v>110</v>
      </c>
      <c r="K2" s="21">
        <v>84.15</v>
      </c>
      <c r="L2">
        <f>K2/J2</f>
        <v>0.76500000000000001</v>
      </c>
    </row>
    <row r="3" spans="1:12" x14ac:dyDescent="0.25">
      <c r="A3" s="72"/>
      <c r="B3" s="37"/>
      <c r="C3" s="37"/>
      <c r="D3" s="37"/>
      <c r="E3" s="37"/>
      <c r="F3" s="3">
        <v>22</v>
      </c>
      <c r="G3" s="3">
        <v>10</v>
      </c>
      <c r="H3" s="3">
        <v>500</v>
      </c>
      <c r="I3" s="3">
        <v>20</v>
      </c>
      <c r="J3" s="21">
        <v>110</v>
      </c>
      <c r="K3" s="21">
        <v>89.23</v>
      </c>
      <c r="L3">
        <f t="shared" ref="L3:L66" si="0">K3/J3</f>
        <v>0.81118181818181823</v>
      </c>
    </row>
    <row r="4" spans="1:12" x14ac:dyDescent="0.25">
      <c r="A4" s="72"/>
      <c r="B4" s="37"/>
      <c r="C4" s="37"/>
      <c r="D4" s="37"/>
      <c r="E4" s="37"/>
      <c r="F4" s="3">
        <v>22</v>
      </c>
      <c r="G4" s="3">
        <v>10</v>
      </c>
      <c r="H4" s="3">
        <v>600</v>
      </c>
      <c r="I4" s="3">
        <v>20</v>
      </c>
      <c r="J4" s="21">
        <v>110</v>
      </c>
      <c r="K4" s="21">
        <v>91.94</v>
      </c>
      <c r="L4">
        <f t="shared" si="0"/>
        <v>0.83581818181818179</v>
      </c>
    </row>
    <row r="5" spans="1:12" x14ac:dyDescent="0.25">
      <c r="A5" s="72"/>
      <c r="B5" s="37"/>
      <c r="C5" s="37"/>
      <c r="D5" s="37"/>
      <c r="E5" s="37"/>
      <c r="F5" s="3">
        <v>22</v>
      </c>
      <c r="G5" s="3">
        <v>15</v>
      </c>
      <c r="H5" s="3">
        <v>400</v>
      </c>
      <c r="I5" s="3">
        <v>20</v>
      </c>
      <c r="J5" s="21">
        <v>110</v>
      </c>
      <c r="K5" s="21">
        <v>77.17</v>
      </c>
      <c r="L5">
        <f t="shared" si="0"/>
        <v>0.70154545454545458</v>
      </c>
    </row>
    <row r="6" spans="1:12" x14ac:dyDescent="0.25">
      <c r="A6" s="72"/>
      <c r="B6" s="37"/>
      <c r="C6" s="37"/>
      <c r="D6" s="37"/>
      <c r="E6" s="37"/>
      <c r="F6" s="3">
        <v>22</v>
      </c>
      <c r="G6" s="3">
        <v>15</v>
      </c>
      <c r="H6" s="3">
        <v>500</v>
      </c>
      <c r="I6" s="3">
        <v>20</v>
      </c>
      <c r="J6" s="21">
        <v>110</v>
      </c>
      <c r="K6" s="21">
        <v>90.69</v>
      </c>
      <c r="L6">
        <f t="shared" si="0"/>
        <v>0.82445454545454544</v>
      </c>
    </row>
    <row r="7" spans="1:12" x14ac:dyDescent="0.25">
      <c r="A7" s="72"/>
      <c r="B7" s="37"/>
      <c r="C7" s="37"/>
      <c r="D7" s="37"/>
      <c r="E7" s="37"/>
      <c r="F7" s="3">
        <v>22</v>
      </c>
      <c r="G7" s="3">
        <v>15</v>
      </c>
      <c r="H7" s="3">
        <v>600</v>
      </c>
      <c r="I7" s="3">
        <v>20</v>
      </c>
      <c r="J7" s="21">
        <v>110</v>
      </c>
      <c r="K7" s="21">
        <v>93</v>
      </c>
      <c r="L7">
        <f t="shared" si="0"/>
        <v>0.84545454545454546</v>
      </c>
    </row>
    <row r="8" spans="1:12" x14ac:dyDescent="0.25">
      <c r="A8" s="72"/>
      <c r="B8" s="37"/>
      <c r="C8" s="37"/>
      <c r="D8" s="37"/>
      <c r="E8" s="37"/>
      <c r="F8" s="3">
        <v>22</v>
      </c>
      <c r="G8" s="3">
        <v>20</v>
      </c>
      <c r="H8" s="3">
        <v>400</v>
      </c>
      <c r="I8" s="3">
        <v>20</v>
      </c>
      <c r="J8" s="21">
        <v>110</v>
      </c>
      <c r="K8" s="21">
        <v>98.24</v>
      </c>
      <c r="L8">
        <f t="shared" si="0"/>
        <v>0.89309090909090905</v>
      </c>
    </row>
    <row r="9" spans="1:12" x14ac:dyDescent="0.25">
      <c r="A9" s="72"/>
      <c r="B9" s="37"/>
      <c r="C9" s="37"/>
      <c r="D9" s="37"/>
      <c r="E9" s="37"/>
      <c r="F9" s="3">
        <v>22</v>
      </c>
      <c r="G9" s="3">
        <v>20</v>
      </c>
      <c r="H9" s="3">
        <v>500</v>
      </c>
      <c r="I9" s="3">
        <v>20</v>
      </c>
      <c r="J9" s="21">
        <v>110</v>
      </c>
      <c r="K9" s="21">
        <v>95.92</v>
      </c>
      <c r="L9">
        <f t="shared" si="0"/>
        <v>0.872</v>
      </c>
    </row>
    <row r="10" spans="1:12" x14ac:dyDescent="0.25">
      <c r="A10" s="73"/>
      <c r="B10" s="38"/>
      <c r="C10" s="38"/>
      <c r="D10" s="38"/>
      <c r="E10" s="38"/>
      <c r="F10" s="3">
        <v>22</v>
      </c>
      <c r="G10" s="3">
        <v>20</v>
      </c>
      <c r="H10" s="3">
        <v>600</v>
      </c>
      <c r="I10" s="3">
        <v>20</v>
      </c>
      <c r="J10" s="21">
        <v>110</v>
      </c>
      <c r="K10" s="21">
        <v>101.43</v>
      </c>
      <c r="L10">
        <f t="shared" si="0"/>
        <v>0.92209090909090918</v>
      </c>
    </row>
    <row r="11" spans="1:12" x14ac:dyDescent="0.25">
      <c r="A11" s="71" t="s">
        <v>1</v>
      </c>
      <c r="B11" s="36"/>
      <c r="C11" s="36"/>
      <c r="D11" s="36"/>
      <c r="E11" s="36"/>
      <c r="F11" s="3">
        <v>33</v>
      </c>
      <c r="G11" s="3">
        <v>10</v>
      </c>
      <c r="H11" s="3">
        <v>400</v>
      </c>
      <c r="I11" s="3">
        <v>20</v>
      </c>
      <c r="J11" s="21">
        <v>110</v>
      </c>
      <c r="K11" s="21">
        <v>84.38</v>
      </c>
      <c r="L11">
        <f t="shared" si="0"/>
        <v>0.76709090909090905</v>
      </c>
    </row>
    <row r="12" spans="1:12" x14ac:dyDescent="0.25">
      <c r="A12" s="72"/>
      <c r="B12" s="37"/>
      <c r="C12" s="37"/>
      <c r="D12" s="37"/>
      <c r="E12" s="37"/>
      <c r="F12" s="3">
        <v>33</v>
      </c>
      <c r="G12" s="3">
        <v>10</v>
      </c>
      <c r="H12" s="3">
        <v>500</v>
      </c>
      <c r="I12" s="3">
        <v>20</v>
      </c>
      <c r="J12" s="21">
        <v>110</v>
      </c>
      <c r="K12" s="21">
        <v>84.69</v>
      </c>
      <c r="L12">
        <f t="shared" si="0"/>
        <v>0.76990909090909088</v>
      </c>
    </row>
    <row r="13" spans="1:12" x14ac:dyDescent="0.25">
      <c r="A13" s="72"/>
      <c r="B13" s="37"/>
      <c r="C13" s="37"/>
      <c r="D13" s="37"/>
      <c r="E13" s="37"/>
      <c r="F13" s="3">
        <v>33</v>
      </c>
      <c r="G13" s="3">
        <v>10</v>
      </c>
      <c r="H13" s="3">
        <v>600</v>
      </c>
      <c r="I13" s="3">
        <v>20</v>
      </c>
      <c r="J13" s="21">
        <v>110</v>
      </c>
      <c r="K13" s="21">
        <v>99.05</v>
      </c>
      <c r="L13">
        <f t="shared" si="0"/>
        <v>0.9004545454545454</v>
      </c>
    </row>
    <row r="14" spans="1:12" x14ac:dyDescent="0.25">
      <c r="A14" s="72"/>
      <c r="B14" s="37"/>
      <c r="C14" s="37"/>
      <c r="D14" s="37"/>
      <c r="E14" s="37"/>
      <c r="F14" s="3">
        <v>33</v>
      </c>
      <c r="G14" s="3">
        <v>15</v>
      </c>
      <c r="H14" s="3">
        <v>400</v>
      </c>
      <c r="I14" s="3">
        <v>20</v>
      </c>
      <c r="J14" s="21">
        <v>110</v>
      </c>
      <c r="K14" s="21">
        <v>93.45</v>
      </c>
      <c r="L14">
        <f t="shared" si="0"/>
        <v>0.8495454545454546</v>
      </c>
    </row>
    <row r="15" spans="1:12" x14ac:dyDescent="0.25">
      <c r="A15" s="72"/>
      <c r="B15" s="37"/>
      <c r="C15" s="37"/>
      <c r="D15" s="37"/>
      <c r="E15" s="37"/>
      <c r="F15" s="3">
        <v>33</v>
      </c>
      <c r="G15" s="3">
        <v>15</v>
      </c>
      <c r="H15" s="3">
        <v>500</v>
      </c>
      <c r="I15" s="3">
        <v>20</v>
      </c>
      <c r="J15" s="21">
        <v>110</v>
      </c>
      <c r="K15" s="21">
        <v>87.25</v>
      </c>
      <c r="L15">
        <f t="shared" si="0"/>
        <v>0.79318181818181821</v>
      </c>
    </row>
    <row r="16" spans="1:12" x14ac:dyDescent="0.25">
      <c r="A16" s="72"/>
      <c r="B16" s="37"/>
      <c r="C16" s="37"/>
      <c r="D16" s="37"/>
      <c r="E16" s="37"/>
      <c r="F16" s="3">
        <v>33</v>
      </c>
      <c r="G16" s="3">
        <v>15</v>
      </c>
      <c r="H16" s="3">
        <v>600</v>
      </c>
      <c r="I16" s="3">
        <v>20</v>
      </c>
      <c r="J16" s="21">
        <v>110</v>
      </c>
      <c r="K16" s="21">
        <v>103.55</v>
      </c>
      <c r="L16">
        <f t="shared" si="0"/>
        <v>0.94136363636363629</v>
      </c>
    </row>
    <row r="17" spans="1:12" x14ac:dyDescent="0.25">
      <c r="A17" s="72"/>
      <c r="B17" s="37"/>
      <c r="C17" s="37"/>
      <c r="D17" s="37"/>
      <c r="E17" s="37"/>
      <c r="F17" s="3">
        <v>33</v>
      </c>
      <c r="G17" s="3">
        <v>20</v>
      </c>
      <c r="H17" s="3">
        <v>400</v>
      </c>
      <c r="I17" s="3">
        <v>20</v>
      </c>
      <c r="J17" s="21">
        <v>110</v>
      </c>
      <c r="K17" s="21">
        <v>102.48</v>
      </c>
      <c r="L17">
        <f t="shared" si="0"/>
        <v>0.93163636363636371</v>
      </c>
    </row>
    <row r="18" spans="1:12" x14ac:dyDescent="0.25">
      <c r="A18" s="72"/>
      <c r="B18" s="37"/>
      <c r="C18" s="37"/>
      <c r="D18" s="37"/>
      <c r="E18" s="37"/>
      <c r="F18" s="3">
        <v>33</v>
      </c>
      <c r="G18" s="3">
        <v>20</v>
      </c>
      <c r="H18" s="3">
        <v>500</v>
      </c>
      <c r="I18" s="3">
        <v>20</v>
      </c>
      <c r="J18" s="21">
        <v>110</v>
      </c>
      <c r="K18" s="21">
        <v>100.4</v>
      </c>
      <c r="L18">
        <f t="shared" si="0"/>
        <v>0.91272727272727283</v>
      </c>
    </row>
    <row r="19" spans="1:12" x14ac:dyDescent="0.25">
      <c r="A19" s="73"/>
      <c r="B19" s="38"/>
      <c r="C19" s="38"/>
      <c r="D19" s="38"/>
      <c r="E19" s="38"/>
      <c r="F19" s="3">
        <v>33</v>
      </c>
      <c r="G19" s="3">
        <v>20</v>
      </c>
      <c r="H19" s="3">
        <v>600</v>
      </c>
      <c r="I19" s="3">
        <v>20</v>
      </c>
      <c r="J19" s="21">
        <v>110</v>
      </c>
      <c r="K19" s="21">
        <v>100.43</v>
      </c>
      <c r="L19">
        <f t="shared" si="0"/>
        <v>0.91300000000000003</v>
      </c>
    </row>
    <row r="20" spans="1:12" x14ac:dyDescent="0.25">
      <c r="A20" s="71" t="s">
        <v>1</v>
      </c>
      <c r="B20" s="36"/>
      <c r="C20" s="36"/>
      <c r="D20" s="36"/>
      <c r="E20" s="36"/>
      <c r="F20" s="3">
        <v>42</v>
      </c>
      <c r="G20" s="3">
        <v>10</v>
      </c>
      <c r="H20" s="3">
        <v>400</v>
      </c>
      <c r="I20" s="3">
        <v>20</v>
      </c>
      <c r="J20" s="21">
        <v>110</v>
      </c>
      <c r="K20" s="21" t="s">
        <v>15</v>
      </c>
      <c r="L20" t="e">
        <f t="shared" si="0"/>
        <v>#VALUE!</v>
      </c>
    </row>
    <row r="21" spans="1:12" x14ac:dyDescent="0.25">
      <c r="A21" s="72"/>
      <c r="B21" s="37"/>
      <c r="C21" s="37"/>
      <c r="D21" s="37"/>
      <c r="E21" s="37"/>
      <c r="F21" s="3">
        <v>42</v>
      </c>
      <c r="G21" s="3">
        <v>10</v>
      </c>
      <c r="H21" s="3">
        <v>500</v>
      </c>
      <c r="I21" s="3">
        <v>20</v>
      </c>
      <c r="J21" s="21">
        <v>110</v>
      </c>
      <c r="K21" s="21" t="s">
        <v>15</v>
      </c>
      <c r="L21" t="e">
        <f t="shared" si="0"/>
        <v>#VALUE!</v>
      </c>
    </row>
    <row r="22" spans="1:12" x14ac:dyDescent="0.25">
      <c r="A22" s="72"/>
      <c r="B22" s="37"/>
      <c r="C22" s="37"/>
      <c r="D22" s="37"/>
      <c r="E22" s="37"/>
      <c r="F22" s="3">
        <v>42</v>
      </c>
      <c r="G22" s="3">
        <v>10</v>
      </c>
      <c r="H22" s="3">
        <v>600</v>
      </c>
      <c r="I22" s="3">
        <v>20</v>
      </c>
      <c r="J22" s="21">
        <v>110</v>
      </c>
      <c r="K22" s="21">
        <v>88.62</v>
      </c>
      <c r="L22">
        <f t="shared" si="0"/>
        <v>0.80563636363636371</v>
      </c>
    </row>
    <row r="23" spans="1:12" x14ac:dyDescent="0.25">
      <c r="A23" s="72"/>
      <c r="B23" s="37"/>
      <c r="C23" s="37"/>
      <c r="D23" s="37"/>
      <c r="E23" s="37"/>
      <c r="F23" s="3">
        <v>42</v>
      </c>
      <c r="G23" s="3">
        <v>15</v>
      </c>
      <c r="H23" s="3">
        <v>400</v>
      </c>
      <c r="I23" s="3">
        <v>20</v>
      </c>
      <c r="J23" s="21">
        <v>110</v>
      </c>
      <c r="K23" s="22" t="s">
        <v>15</v>
      </c>
      <c r="L23" t="e">
        <f t="shared" si="0"/>
        <v>#VALUE!</v>
      </c>
    </row>
    <row r="24" spans="1:12" x14ac:dyDescent="0.25">
      <c r="A24" s="72"/>
      <c r="B24" s="37"/>
      <c r="C24" s="37"/>
      <c r="D24" s="37"/>
      <c r="E24" s="37"/>
      <c r="F24" s="3">
        <v>42</v>
      </c>
      <c r="G24" s="3">
        <v>15</v>
      </c>
      <c r="H24" s="3">
        <v>500</v>
      </c>
      <c r="I24" s="3">
        <v>20</v>
      </c>
      <c r="J24" s="21">
        <v>110</v>
      </c>
      <c r="K24" s="21">
        <v>94.21</v>
      </c>
      <c r="L24">
        <f t="shared" si="0"/>
        <v>0.85645454545454536</v>
      </c>
    </row>
    <row r="25" spans="1:12" x14ac:dyDescent="0.25">
      <c r="A25" s="72"/>
      <c r="B25" s="37"/>
      <c r="C25" s="37"/>
      <c r="D25" s="37"/>
      <c r="E25" s="37"/>
      <c r="F25" s="3">
        <v>42</v>
      </c>
      <c r="G25" s="3">
        <v>15</v>
      </c>
      <c r="H25" s="3">
        <v>600</v>
      </c>
      <c r="I25" s="3">
        <v>20</v>
      </c>
      <c r="J25" s="21">
        <v>110</v>
      </c>
      <c r="K25" s="21">
        <v>89.2</v>
      </c>
      <c r="L25">
        <f t="shared" si="0"/>
        <v>0.81090909090909091</v>
      </c>
    </row>
    <row r="26" spans="1:12" x14ac:dyDescent="0.25">
      <c r="A26" s="72"/>
      <c r="B26" s="37"/>
      <c r="C26" s="37"/>
      <c r="D26" s="37"/>
      <c r="E26" s="37"/>
      <c r="F26" s="3">
        <v>42</v>
      </c>
      <c r="G26" s="3">
        <v>20</v>
      </c>
      <c r="H26" s="3">
        <v>400</v>
      </c>
      <c r="I26" s="3">
        <v>20</v>
      </c>
      <c r="J26" s="21">
        <v>110</v>
      </c>
      <c r="K26" s="22" t="s">
        <v>15</v>
      </c>
      <c r="L26" t="e">
        <f t="shared" si="0"/>
        <v>#VALUE!</v>
      </c>
    </row>
    <row r="27" spans="1:12" x14ac:dyDescent="0.25">
      <c r="A27" s="72"/>
      <c r="B27" s="37"/>
      <c r="C27" s="37"/>
      <c r="D27" s="37"/>
      <c r="E27" s="37"/>
      <c r="F27" s="3">
        <v>42</v>
      </c>
      <c r="G27" s="3">
        <v>20</v>
      </c>
      <c r="H27" s="3">
        <v>500</v>
      </c>
      <c r="I27" s="3">
        <v>20</v>
      </c>
      <c r="J27" s="21">
        <v>110</v>
      </c>
      <c r="K27" s="21">
        <v>89.35</v>
      </c>
      <c r="L27">
        <f t="shared" si="0"/>
        <v>0.81227272727272726</v>
      </c>
    </row>
    <row r="28" spans="1:12" x14ac:dyDescent="0.25">
      <c r="A28" s="73"/>
      <c r="B28" s="38"/>
      <c r="C28" s="38"/>
      <c r="D28" s="38"/>
      <c r="E28" s="38"/>
      <c r="F28" s="3">
        <v>42</v>
      </c>
      <c r="G28" s="3">
        <v>20</v>
      </c>
      <c r="H28" s="3">
        <v>600</v>
      </c>
      <c r="I28" s="3">
        <v>20</v>
      </c>
      <c r="J28" s="21">
        <v>110</v>
      </c>
      <c r="K28" s="21">
        <v>98.03</v>
      </c>
      <c r="L28">
        <f t="shared" si="0"/>
        <v>0.89118181818181819</v>
      </c>
    </row>
    <row r="29" spans="1:12" x14ac:dyDescent="0.25">
      <c r="A29" s="74" t="s">
        <v>2</v>
      </c>
      <c r="B29" s="39"/>
      <c r="C29" s="39"/>
      <c r="D29" s="39"/>
      <c r="E29" s="39"/>
      <c r="F29" s="4">
        <v>33</v>
      </c>
      <c r="G29" s="4">
        <v>10</v>
      </c>
      <c r="H29" s="4">
        <v>400</v>
      </c>
      <c r="I29" s="4">
        <v>20</v>
      </c>
      <c r="J29" s="23">
        <v>76</v>
      </c>
      <c r="K29" s="23">
        <v>41</v>
      </c>
      <c r="L29">
        <f t="shared" si="0"/>
        <v>0.53947368421052633</v>
      </c>
    </row>
    <row r="30" spans="1:12" x14ac:dyDescent="0.25">
      <c r="A30" s="75"/>
      <c r="B30" s="40"/>
      <c r="C30" s="40"/>
      <c r="D30" s="40"/>
      <c r="E30" s="40"/>
      <c r="F30" s="4">
        <v>33</v>
      </c>
      <c r="G30" s="4">
        <v>10</v>
      </c>
      <c r="H30" s="4">
        <v>500</v>
      </c>
      <c r="I30" s="4">
        <v>20</v>
      </c>
      <c r="J30" s="23">
        <v>76</v>
      </c>
      <c r="K30" s="23">
        <v>53</v>
      </c>
      <c r="L30">
        <f t="shared" si="0"/>
        <v>0.69736842105263153</v>
      </c>
    </row>
    <row r="31" spans="1:12" x14ac:dyDescent="0.25">
      <c r="A31" s="75"/>
      <c r="B31" s="40"/>
      <c r="C31" s="40"/>
      <c r="D31" s="40"/>
      <c r="E31" s="40"/>
      <c r="F31" s="4">
        <v>33</v>
      </c>
      <c r="G31" s="4">
        <v>10</v>
      </c>
      <c r="H31" s="4">
        <v>600</v>
      </c>
      <c r="I31" s="4">
        <v>20</v>
      </c>
      <c r="J31" s="23">
        <v>76</v>
      </c>
      <c r="K31" s="23">
        <v>55</v>
      </c>
      <c r="L31">
        <f t="shared" si="0"/>
        <v>0.72368421052631582</v>
      </c>
    </row>
    <row r="32" spans="1:12" x14ac:dyDescent="0.25">
      <c r="A32" s="75"/>
      <c r="B32" s="40"/>
      <c r="C32" s="40"/>
      <c r="D32" s="40"/>
      <c r="E32" s="40"/>
      <c r="F32" s="4">
        <v>33</v>
      </c>
      <c r="G32" s="4">
        <v>15</v>
      </c>
      <c r="H32" s="4">
        <v>400</v>
      </c>
      <c r="I32" s="4">
        <v>20</v>
      </c>
      <c r="J32" s="23">
        <v>76</v>
      </c>
      <c r="K32" s="23">
        <v>44</v>
      </c>
      <c r="L32">
        <f t="shared" si="0"/>
        <v>0.57894736842105265</v>
      </c>
    </row>
    <row r="33" spans="1:12" x14ac:dyDescent="0.25">
      <c r="A33" s="75"/>
      <c r="B33" s="40"/>
      <c r="C33" s="40"/>
      <c r="D33" s="40"/>
      <c r="E33" s="40"/>
      <c r="F33" s="4">
        <v>33</v>
      </c>
      <c r="G33" s="4">
        <v>15</v>
      </c>
      <c r="H33" s="4">
        <v>500</v>
      </c>
      <c r="I33" s="4">
        <v>20</v>
      </c>
      <c r="J33" s="23">
        <v>76</v>
      </c>
      <c r="K33" s="23">
        <v>59</v>
      </c>
      <c r="L33">
        <f t="shared" si="0"/>
        <v>0.77631578947368418</v>
      </c>
    </row>
    <row r="34" spans="1:12" x14ac:dyDescent="0.25">
      <c r="A34" s="75"/>
      <c r="B34" s="40"/>
      <c r="C34" s="40"/>
      <c r="D34" s="40"/>
      <c r="E34" s="40"/>
      <c r="F34" s="4">
        <v>33</v>
      </c>
      <c r="G34" s="4">
        <v>15</v>
      </c>
      <c r="H34" s="4">
        <v>600</v>
      </c>
      <c r="I34" s="4">
        <v>20</v>
      </c>
      <c r="J34" s="23">
        <v>76</v>
      </c>
      <c r="K34" s="23">
        <v>61</v>
      </c>
      <c r="L34">
        <f t="shared" si="0"/>
        <v>0.80263157894736847</v>
      </c>
    </row>
    <row r="35" spans="1:12" x14ac:dyDescent="0.25">
      <c r="A35" s="75"/>
      <c r="B35" s="40"/>
      <c r="C35" s="40"/>
      <c r="D35" s="40"/>
      <c r="E35" s="40"/>
      <c r="F35" s="4">
        <v>33</v>
      </c>
      <c r="G35" s="4">
        <v>20</v>
      </c>
      <c r="H35" s="4">
        <v>400</v>
      </c>
      <c r="I35" s="4">
        <v>20</v>
      </c>
      <c r="J35" s="23">
        <v>76</v>
      </c>
      <c r="K35" s="23">
        <v>56</v>
      </c>
      <c r="L35">
        <f t="shared" si="0"/>
        <v>0.73684210526315785</v>
      </c>
    </row>
    <row r="36" spans="1:12" x14ac:dyDescent="0.25">
      <c r="A36" s="75"/>
      <c r="B36" s="40"/>
      <c r="C36" s="40"/>
      <c r="D36" s="40"/>
      <c r="E36" s="40"/>
      <c r="F36" s="4">
        <v>33</v>
      </c>
      <c r="G36" s="4">
        <v>20</v>
      </c>
      <c r="H36" s="4">
        <v>500</v>
      </c>
      <c r="I36" s="4">
        <v>20</v>
      </c>
      <c r="J36" s="23">
        <v>76</v>
      </c>
      <c r="K36" s="23">
        <v>61</v>
      </c>
      <c r="L36">
        <f t="shared" si="0"/>
        <v>0.80263157894736847</v>
      </c>
    </row>
    <row r="37" spans="1:12" x14ac:dyDescent="0.25">
      <c r="A37" s="76"/>
      <c r="B37" s="41"/>
      <c r="C37" s="41"/>
      <c r="D37" s="41"/>
      <c r="E37" s="41"/>
      <c r="F37" s="4">
        <v>33</v>
      </c>
      <c r="G37" s="4">
        <v>20</v>
      </c>
      <c r="H37" s="4">
        <v>600</v>
      </c>
      <c r="I37" s="4">
        <v>20</v>
      </c>
      <c r="J37" s="23">
        <v>76</v>
      </c>
      <c r="K37" s="23">
        <v>68</v>
      </c>
      <c r="L37">
        <f t="shared" si="0"/>
        <v>0.89473684210526316</v>
      </c>
    </row>
    <row r="38" spans="1:12" x14ac:dyDescent="0.25">
      <c r="A38" s="77" t="s">
        <v>3</v>
      </c>
      <c r="B38" s="42"/>
      <c r="C38" s="42"/>
      <c r="D38" s="42"/>
      <c r="E38" s="42"/>
      <c r="F38" s="5">
        <v>45</v>
      </c>
      <c r="G38" s="5">
        <v>10</v>
      </c>
      <c r="H38" s="5">
        <v>250</v>
      </c>
      <c r="I38" s="5">
        <v>20</v>
      </c>
      <c r="J38" s="24">
        <v>96</v>
      </c>
      <c r="K38" s="24">
        <v>79</v>
      </c>
      <c r="L38">
        <f t="shared" si="0"/>
        <v>0.82291666666666663</v>
      </c>
    </row>
    <row r="39" spans="1:12" x14ac:dyDescent="0.25">
      <c r="A39" s="78"/>
      <c r="B39" s="43"/>
      <c r="C39" s="43"/>
      <c r="D39" s="43"/>
      <c r="E39" s="43"/>
      <c r="F39" s="5">
        <v>45</v>
      </c>
      <c r="G39" s="5">
        <v>10</v>
      </c>
      <c r="H39" s="5">
        <v>300</v>
      </c>
      <c r="I39" s="5">
        <v>20</v>
      </c>
      <c r="J39" s="24">
        <v>96</v>
      </c>
      <c r="K39" s="24">
        <v>85.4</v>
      </c>
      <c r="L39">
        <f t="shared" si="0"/>
        <v>0.88958333333333339</v>
      </c>
    </row>
    <row r="40" spans="1:12" x14ac:dyDescent="0.25">
      <c r="A40" s="78"/>
      <c r="B40" s="43"/>
      <c r="C40" s="43"/>
      <c r="D40" s="43"/>
      <c r="E40" s="43"/>
      <c r="F40" s="5">
        <v>45</v>
      </c>
      <c r="G40" s="5">
        <v>10</v>
      </c>
      <c r="H40" s="5">
        <v>350</v>
      </c>
      <c r="I40" s="5">
        <v>20</v>
      </c>
      <c r="J40" s="24">
        <v>96</v>
      </c>
      <c r="K40" s="24">
        <v>86.2</v>
      </c>
      <c r="L40">
        <f t="shared" si="0"/>
        <v>0.8979166666666667</v>
      </c>
    </row>
    <row r="41" spans="1:12" x14ac:dyDescent="0.25">
      <c r="A41" s="78"/>
      <c r="B41" s="43"/>
      <c r="C41" s="43"/>
      <c r="D41" s="43"/>
      <c r="E41" s="43"/>
      <c r="F41" s="5">
        <v>45</v>
      </c>
      <c r="G41" s="5">
        <v>15</v>
      </c>
      <c r="H41" s="5">
        <v>250</v>
      </c>
      <c r="I41" s="5">
        <v>20</v>
      </c>
      <c r="J41" s="24">
        <v>96</v>
      </c>
      <c r="K41" s="24">
        <v>85.4</v>
      </c>
      <c r="L41">
        <f t="shared" si="0"/>
        <v>0.88958333333333339</v>
      </c>
    </row>
    <row r="42" spans="1:12" x14ac:dyDescent="0.25">
      <c r="A42" s="78"/>
      <c r="B42" s="43"/>
      <c r="C42" s="43"/>
      <c r="D42" s="43"/>
      <c r="E42" s="43"/>
      <c r="F42" s="5">
        <v>45</v>
      </c>
      <c r="G42" s="5">
        <v>15</v>
      </c>
      <c r="H42" s="5">
        <v>300</v>
      </c>
      <c r="I42" s="5">
        <v>20</v>
      </c>
      <c r="J42" s="24">
        <v>96</v>
      </c>
      <c r="K42" s="24">
        <v>83.25</v>
      </c>
      <c r="L42">
        <f t="shared" si="0"/>
        <v>0.8671875</v>
      </c>
    </row>
    <row r="43" spans="1:12" x14ac:dyDescent="0.25">
      <c r="A43" s="78"/>
      <c r="B43" s="43"/>
      <c r="C43" s="43"/>
      <c r="D43" s="43"/>
      <c r="E43" s="43"/>
      <c r="F43" s="5">
        <v>45</v>
      </c>
      <c r="G43" s="5">
        <v>15</v>
      </c>
      <c r="H43" s="5">
        <v>350</v>
      </c>
      <c r="I43" s="5">
        <v>20</v>
      </c>
      <c r="J43" s="24">
        <v>96</v>
      </c>
      <c r="K43" s="24">
        <v>79</v>
      </c>
      <c r="L43">
        <f t="shared" si="0"/>
        <v>0.82291666666666663</v>
      </c>
    </row>
    <row r="44" spans="1:12" x14ac:dyDescent="0.25">
      <c r="A44" s="78"/>
      <c r="B44" s="43"/>
      <c r="C44" s="43"/>
      <c r="D44" s="43"/>
      <c r="E44" s="43"/>
      <c r="F44" s="5">
        <v>45</v>
      </c>
      <c r="G44" s="5">
        <v>20</v>
      </c>
      <c r="H44" s="5">
        <v>250</v>
      </c>
      <c r="I44" s="5">
        <v>20</v>
      </c>
      <c r="J44" s="24">
        <v>96</v>
      </c>
      <c r="K44" s="24">
        <v>81.400000000000006</v>
      </c>
      <c r="L44">
        <f t="shared" si="0"/>
        <v>0.84791666666666676</v>
      </c>
    </row>
    <row r="45" spans="1:12" x14ac:dyDescent="0.25">
      <c r="A45" s="78"/>
      <c r="B45" s="43"/>
      <c r="C45" s="43"/>
      <c r="D45" s="43"/>
      <c r="E45" s="43"/>
      <c r="F45" s="5">
        <v>45</v>
      </c>
      <c r="G45" s="5">
        <v>20</v>
      </c>
      <c r="H45" s="5">
        <v>300</v>
      </c>
      <c r="I45" s="5">
        <v>20</v>
      </c>
      <c r="J45" s="24">
        <v>96</v>
      </c>
      <c r="K45" s="24">
        <v>85.6</v>
      </c>
      <c r="L45">
        <f t="shared" si="0"/>
        <v>0.89166666666666661</v>
      </c>
    </row>
    <row r="46" spans="1:12" x14ac:dyDescent="0.25">
      <c r="A46" s="79"/>
      <c r="B46" s="44"/>
      <c r="C46" s="44"/>
      <c r="D46" s="44"/>
      <c r="E46" s="44"/>
      <c r="F46" s="5">
        <v>45</v>
      </c>
      <c r="G46" s="5">
        <v>20</v>
      </c>
      <c r="H46" s="5">
        <v>350</v>
      </c>
      <c r="I46" s="5">
        <v>20</v>
      </c>
      <c r="J46" s="24">
        <v>96</v>
      </c>
      <c r="K46" s="24">
        <v>78.25</v>
      </c>
      <c r="L46">
        <f t="shared" si="0"/>
        <v>0.81510416666666663</v>
      </c>
    </row>
    <row r="47" spans="1:12" x14ac:dyDescent="0.25">
      <c r="A47" s="69" t="s">
        <v>4</v>
      </c>
      <c r="B47" s="45"/>
      <c r="C47" s="45"/>
      <c r="D47" s="45"/>
      <c r="E47" s="45"/>
      <c r="F47" s="6">
        <v>25</v>
      </c>
      <c r="G47" s="6">
        <v>20</v>
      </c>
      <c r="H47" s="6">
        <v>600</v>
      </c>
      <c r="I47" s="6">
        <v>80</v>
      </c>
      <c r="J47" s="25">
        <v>208</v>
      </c>
      <c r="K47" s="25">
        <v>92</v>
      </c>
      <c r="L47">
        <f t="shared" si="0"/>
        <v>0.44230769230769229</v>
      </c>
    </row>
    <row r="48" spans="1:12" x14ac:dyDescent="0.25">
      <c r="A48" s="70"/>
      <c r="B48" s="46"/>
      <c r="C48" s="46"/>
      <c r="D48" s="46"/>
      <c r="E48" s="46"/>
      <c r="F48" s="6">
        <v>25</v>
      </c>
      <c r="G48" s="6">
        <v>20</v>
      </c>
      <c r="H48" s="6">
        <v>650</v>
      </c>
      <c r="I48" s="6">
        <v>80</v>
      </c>
      <c r="J48" s="25">
        <v>208</v>
      </c>
      <c r="K48" s="25">
        <v>119.5</v>
      </c>
      <c r="L48">
        <f t="shared" si="0"/>
        <v>0.57451923076923073</v>
      </c>
    </row>
    <row r="49" spans="1:12" x14ac:dyDescent="0.25">
      <c r="A49" s="70"/>
      <c r="B49" s="46"/>
      <c r="C49" s="46"/>
      <c r="D49" s="46"/>
      <c r="E49" s="46"/>
      <c r="F49" s="6">
        <v>25</v>
      </c>
      <c r="G49" s="6">
        <v>20</v>
      </c>
      <c r="H49" s="6">
        <v>700</v>
      </c>
      <c r="I49" s="6">
        <v>80</v>
      </c>
      <c r="J49" s="25">
        <v>208</v>
      </c>
      <c r="K49" s="25">
        <v>127.5</v>
      </c>
      <c r="L49">
        <f t="shared" si="0"/>
        <v>0.61298076923076927</v>
      </c>
    </row>
    <row r="50" spans="1:12" x14ac:dyDescent="0.25">
      <c r="A50" s="70"/>
      <c r="B50" s="46"/>
      <c r="C50" s="46"/>
      <c r="D50" s="46"/>
      <c r="E50" s="46"/>
      <c r="F50" s="6">
        <v>25</v>
      </c>
      <c r="G50" s="6">
        <v>20</v>
      </c>
      <c r="H50" s="6">
        <v>750</v>
      </c>
      <c r="I50" s="6">
        <v>80</v>
      </c>
      <c r="J50" s="25">
        <v>208</v>
      </c>
      <c r="K50" s="25">
        <v>116</v>
      </c>
      <c r="L50">
        <f t="shared" si="0"/>
        <v>0.55769230769230771</v>
      </c>
    </row>
    <row r="51" spans="1:12" x14ac:dyDescent="0.25">
      <c r="A51" s="70"/>
      <c r="B51" s="46"/>
      <c r="C51" s="46"/>
      <c r="D51" s="46"/>
      <c r="E51" s="46"/>
      <c r="F51" s="6">
        <v>25</v>
      </c>
      <c r="G51" s="6">
        <v>20</v>
      </c>
      <c r="H51" s="6">
        <v>800</v>
      </c>
      <c r="I51" s="6">
        <v>80</v>
      </c>
      <c r="J51" s="25">
        <v>208</v>
      </c>
      <c r="K51" s="25">
        <v>124.5</v>
      </c>
      <c r="L51">
        <f t="shared" si="0"/>
        <v>0.59855769230769229</v>
      </c>
    </row>
    <row r="52" spans="1:12" x14ac:dyDescent="0.25">
      <c r="A52" s="81" t="s">
        <v>5</v>
      </c>
      <c r="B52" s="47"/>
      <c r="C52" s="47"/>
      <c r="D52" s="47"/>
      <c r="E52" s="47"/>
      <c r="F52" s="7">
        <v>25</v>
      </c>
      <c r="G52" s="7">
        <v>20</v>
      </c>
      <c r="H52" s="7">
        <v>600</v>
      </c>
      <c r="I52" s="7">
        <v>80</v>
      </c>
      <c r="J52" s="26">
        <v>205</v>
      </c>
      <c r="K52" s="26">
        <v>104</v>
      </c>
      <c r="L52">
        <f t="shared" si="0"/>
        <v>0.50731707317073171</v>
      </c>
    </row>
    <row r="53" spans="1:12" x14ac:dyDescent="0.25">
      <c r="A53" s="82"/>
      <c r="B53" s="48"/>
      <c r="C53" s="48"/>
      <c r="D53" s="48"/>
      <c r="E53" s="48"/>
      <c r="F53" s="7">
        <v>25</v>
      </c>
      <c r="G53" s="7">
        <v>20</v>
      </c>
      <c r="H53" s="7">
        <v>650</v>
      </c>
      <c r="I53" s="7">
        <v>80</v>
      </c>
      <c r="J53" s="26">
        <v>205</v>
      </c>
      <c r="K53" s="26">
        <v>115.3</v>
      </c>
      <c r="L53">
        <f t="shared" si="0"/>
        <v>0.56243902439024385</v>
      </c>
    </row>
    <row r="54" spans="1:12" x14ac:dyDescent="0.25">
      <c r="A54" s="82"/>
      <c r="B54" s="48"/>
      <c r="C54" s="48"/>
      <c r="D54" s="48"/>
      <c r="E54" s="48"/>
      <c r="F54" s="7">
        <v>25</v>
      </c>
      <c r="G54" s="7">
        <v>20</v>
      </c>
      <c r="H54" s="7">
        <v>700</v>
      </c>
      <c r="I54" s="7">
        <v>80</v>
      </c>
      <c r="J54" s="26">
        <v>205</v>
      </c>
      <c r="K54" s="26">
        <v>121</v>
      </c>
      <c r="L54">
        <f t="shared" si="0"/>
        <v>0.59024390243902436</v>
      </c>
    </row>
    <row r="55" spans="1:12" x14ac:dyDescent="0.25">
      <c r="A55" s="82"/>
      <c r="B55" s="48"/>
      <c r="C55" s="48"/>
      <c r="D55" s="48"/>
      <c r="E55" s="48"/>
      <c r="F55" s="7">
        <v>25</v>
      </c>
      <c r="G55" s="7">
        <v>20</v>
      </c>
      <c r="H55" s="7">
        <v>750</v>
      </c>
      <c r="I55" s="7">
        <v>80</v>
      </c>
      <c r="J55" s="26">
        <v>205</v>
      </c>
      <c r="K55" s="26">
        <v>119.8</v>
      </c>
      <c r="L55">
        <f t="shared" si="0"/>
        <v>0.58439024390243899</v>
      </c>
    </row>
    <row r="56" spans="1:12" x14ac:dyDescent="0.25">
      <c r="A56" s="82"/>
      <c r="B56" s="48"/>
      <c r="C56" s="48"/>
      <c r="D56" s="48"/>
      <c r="E56" s="48"/>
      <c r="F56" s="7">
        <v>25</v>
      </c>
      <c r="G56" s="7">
        <v>20</v>
      </c>
      <c r="H56" s="7">
        <v>800</v>
      </c>
      <c r="I56" s="7">
        <v>80</v>
      </c>
      <c r="J56" s="26">
        <v>205</v>
      </c>
      <c r="K56" s="26">
        <v>128</v>
      </c>
      <c r="L56">
        <f t="shared" si="0"/>
        <v>0.62439024390243902</v>
      </c>
    </row>
    <row r="57" spans="1:12" x14ac:dyDescent="0.25">
      <c r="A57" s="83" t="s">
        <v>6</v>
      </c>
      <c r="B57" s="49"/>
      <c r="C57" s="49"/>
      <c r="D57" s="49"/>
      <c r="E57" s="49"/>
      <c r="F57" s="8">
        <v>33</v>
      </c>
      <c r="G57" s="8">
        <v>10</v>
      </c>
      <c r="H57" s="8">
        <v>300</v>
      </c>
      <c r="I57" s="8">
        <v>20</v>
      </c>
      <c r="J57" s="27">
        <v>186</v>
      </c>
      <c r="K57" s="27">
        <v>57.65</v>
      </c>
      <c r="L57">
        <f t="shared" si="0"/>
        <v>0.30994623655913978</v>
      </c>
    </row>
    <row r="58" spans="1:12" x14ac:dyDescent="0.25">
      <c r="A58" s="84"/>
      <c r="B58" s="50"/>
      <c r="C58" s="50"/>
      <c r="D58" s="50"/>
      <c r="E58" s="50"/>
      <c r="F58" s="8">
        <v>33</v>
      </c>
      <c r="G58" s="8">
        <v>10</v>
      </c>
      <c r="H58" s="8">
        <v>375</v>
      </c>
      <c r="I58" s="8">
        <v>20</v>
      </c>
      <c r="J58" s="27">
        <v>186</v>
      </c>
      <c r="K58" s="27">
        <v>84.21</v>
      </c>
      <c r="L58">
        <f t="shared" si="0"/>
        <v>0.45274193548387093</v>
      </c>
    </row>
    <row r="59" spans="1:12" x14ac:dyDescent="0.25">
      <c r="A59" s="84"/>
      <c r="B59" s="50"/>
      <c r="C59" s="50"/>
      <c r="D59" s="50"/>
      <c r="E59" s="50"/>
      <c r="F59" s="8">
        <v>33</v>
      </c>
      <c r="G59" s="8">
        <v>10</v>
      </c>
      <c r="H59" s="8">
        <v>450</v>
      </c>
      <c r="I59" s="8">
        <v>20</v>
      </c>
      <c r="J59" s="27">
        <v>186</v>
      </c>
      <c r="K59" s="27">
        <v>66.42</v>
      </c>
      <c r="L59">
        <f t="shared" si="0"/>
        <v>0.35709677419354841</v>
      </c>
    </row>
    <row r="60" spans="1:12" x14ac:dyDescent="0.25">
      <c r="A60" s="84"/>
      <c r="B60" s="50"/>
      <c r="C60" s="50"/>
      <c r="D60" s="50"/>
      <c r="E60" s="50"/>
      <c r="F60" s="8">
        <v>33</v>
      </c>
      <c r="G60" s="8">
        <v>15</v>
      </c>
      <c r="H60" s="8">
        <v>300</v>
      </c>
      <c r="I60" s="8">
        <v>20</v>
      </c>
      <c r="J60" s="27">
        <v>186</v>
      </c>
      <c r="K60" s="27">
        <v>74.02</v>
      </c>
      <c r="L60">
        <f t="shared" si="0"/>
        <v>0.39795698924731182</v>
      </c>
    </row>
    <row r="61" spans="1:12" x14ac:dyDescent="0.25">
      <c r="A61" s="84"/>
      <c r="B61" s="50"/>
      <c r="C61" s="50"/>
      <c r="D61" s="50"/>
      <c r="E61" s="50"/>
      <c r="F61" s="8">
        <v>33</v>
      </c>
      <c r="G61" s="8">
        <v>15</v>
      </c>
      <c r="H61" s="8">
        <v>375</v>
      </c>
      <c r="I61" s="8">
        <v>20</v>
      </c>
      <c r="J61" s="27">
        <v>186</v>
      </c>
      <c r="K61" s="27">
        <v>93.11</v>
      </c>
      <c r="L61">
        <f t="shared" si="0"/>
        <v>0.50059139784946238</v>
      </c>
    </row>
    <row r="62" spans="1:12" x14ac:dyDescent="0.25">
      <c r="A62" s="84"/>
      <c r="B62" s="50"/>
      <c r="C62" s="50"/>
      <c r="D62" s="50"/>
      <c r="E62" s="50"/>
      <c r="F62" s="8">
        <v>33</v>
      </c>
      <c r="G62" s="8">
        <v>15</v>
      </c>
      <c r="H62" s="8">
        <v>450</v>
      </c>
      <c r="I62" s="8">
        <v>20</v>
      </c>
      <c r="J62" s="27">
        <v>186</v>
      </c>
      <c r="K62" s="27">
        <v>85.79</v>
      </c>
      <c r="L62">
        <f t="shared" si="0"/>
        <v>0.46123655913978501</v>
      </c>
    </row>
    <row r="63" spans="1:12" x14ac:dyDescent="0.25">
      <c r="A63" s="84"/>
      <c r="B63" s="50"/>
      <c r="C63" s="50"/>
      <c r="D63" s="50"/>
      <c r="E63" s="50"/>
      <c r="F63" s="8">
        <v>33</v>
      </c>
      <c r="G63" s="8">
        <v>20</v>
      </c>
      <c r="H63" s="8">
        <v>300</v>
      </c>
      <c r="I63" s="8">
        <v>20</v>
      </c>
      <c r="J63" s="27">
        <v>186</v>
      </c>
      <c r="K63" s="27">
        <v>102.5</v>
      </c>
      <c r="L63">
        <f t="shared" si="0"/>
        <v>0.55107526881720426</v>
      </c>
    </row>
    <row r="64" spans="1:12" x14ac:dyDescent="0.25">
      <c r="A64" s="84"/>
      <c r="B64" s="50"/>
      <c r="C64" s="50"/>
      <c r="D64" s="50"/>
      <c r="E64" s="50"/>
      <c r="F64" s="8">
        <v>33</v>
      </c>
      <c r="G64" s="8">
        <v>20</v>
      </c>
      <c r="H64" s="8">
        <v>375</v>
      </c>
      <c r="I64" s="8">
        <v>20</v>
      </c>
      <c r="J64" s="27">
        <v>186</v>
      </c>
      <c r="K64" s="27">
        <v>109.06</v>
      </c>
      <c r="L64">
        <f t="shared" si="0"/>
        <v>0.58634408602150534</v>
      </c>
    </row>
    <row r="65" spans="1:12" x14ac:dyDescent="0.25">
      <c r="A65" s="85"/>
      <c r="B65" s="51"/>
      <c r="C65" s="51"/>
      <c r="D65" s="51"/>
      <c r="E65" s="51"/>
      <c r="F65" s="8">
        <v>33</v>
      </c>
      <c r="G65" s="8">
        <v>20</v>
      </c>
      <c r="H65" s="8">
        <v>450</v>
      </c>
      <c r="I65" s="8">
        <v>20</v>
      </c>
      <c r="J65" s="27">
        <v>186</v>
      </c>
      <c r="K65" s="27">
        <v>109.06</v>
      </c>
      <c r="L65">
        <f t="shared" si="0"/>
        <v>0.58634408602150534</v>
      </c>
    </row>
    <row r="66" spans="1:12" x14ac:dyDescent="0.25">
      <c r="A66" s="71" t="s">
        <v>7</v>
      </c>
      <c r="B66" s="36"/>
      <c r="C66" s="36"/>
      <c r="D66" s="36"/>
      <c r="E66" s="36"/>
      <c r="F66" s="3">
        <v>33</v>
      </c>
      <c r="G66" s="3">
        <v>10</v>
      </c>
      <c r="H66" s="3">
        <v>400</v>
      </c>
      <c r="I66" s="3">
        <v>20</v>
      </c>
      <c r="J66" s="21">
        <v>105</v>
      </c>
      <c r="K66" s="21">
        <v>70.819999999999993</v>
      </c>
      <c r="L66">
        <f t="shared" si="0"/>
        <v>0.67447619047619045</v>
      </c>
    </row>
    <row r="67" spans="1:12" x14ac:dyDescent="0.25">
      <c r="A67" s="72"/>
      <c r="B67" s="37"/>
      <c r="C67" s="37"/>
      <c r="D67" s="37"/>
      <c r="E67" s="37"/>
      <c r="F67" s="3">
        <v>33</v>
      </c>
      <c r="G67" s="3">
        <v>15</v>
      </c>
      <c r="H67" s="3">
        <v>250</v>
      </c>
      <c r="I67" s="3">
        <v>20</v>
      </c>
      <c r="J67" s="21">
        <v>105</v>
      </c>
      <c r="K67" s="21">
        <v>56.71</v>
      </c>
      <c r="L67">
        <f t="shared" ref="L67:L91" si="1">K67/J67</f>
        <v>0.54009523809523807</v>
      </c>
    </row>
    <row r="68" spans="1:12" x14ac:dyDescent="0.25">
      <c r="A68" s="72"/>
      <c r="B68" s="37"/>
      <c r="C68" s="37"/>
      <c r="D68" s="37"/>
      <c r="E68" s="37"/>
      <c r="F68" s="3">
        <v>33</v>
      </c>
      <c r="G68" s="3">
        <v>15</v>
      </c>
      <c r="H68" s="3">
        <v>350</v>
      </c>
      <c r="I68" s="3">
        <v>20</v>
      </c>
      <c r="J68" s="21">
        <v>105</v>
      </c>
      <c r="K68" s="21">
        <v>84.41</v>
      </c>
      <c r="L68">
        <f t="shared" si="1"/>
        <v>0.8039047619047619</v>
      </c>
    </row>
    <row r="69" spans="1:12" x14ac:dyDescent="0.25">
      <c r="A69" s="72"/>
      <c r="B69" s="37"/>
      <c r="C69" s="37"/>
      <c r="D69" s="37"/>
      <c r="E69" s="37"/>
      <c r="F69" s="3">
        <v>33</v>
      </c>
      <c r="G69" s="3">
        <v>15</v>
      </c>
      <c r="H69" s="3">
        <v>400</v>
      </c>
      <c r="I69" s="3">
        <v>20</v>
      </c>
      <c r="J69" s="21">
        <v>105</v>
      </c>
      <c r="K69" s="21">
        <v>81.23</v>
      </c>
      <c r="L69">
        <f t="shared" si="1"/>
        <v>0.77361904761904765</v>
      </c>
    </row>
    <row r="70" spans="1:12" x14ac:dyDescent="0.25">
      <c r="A70" s="72"/>
      <c r="B70" s="37"/>
      <c r="C70" s="37"/>
      <c r="D70" s="37"/>
      <c r="E70" s="37"/>
      <c r="F70" s="3">
        <v>33</v>
      </c>
      <c r="G70" s="3">
        <v>15</v>
      </c>
      <c r="H70" s="3">
        <v>450</v>
      </c>
      <c r="I70" s="3">
        <v>20</v>
      </c>
      <c r="J70" s="21">
        <v>105</v>
      </c>
      <c r="K70" s="21">
        <v>77.989999999999995</v>
      </c>
      <c r="L70">
        <f t="shared" si="1"/>
        <v>0.74276190476190473</v>
      </c>
    </row>
    <row r="71" spans="1:12" x14ac:dyDescent="0.25">
      <c r="A71" s="72"/>
      <c r="B71" s="37"/>
      <c r="C71" s="37"/>
      <c r="D71" s="37"/>
      <c r="E71" s="37"/>
      <c r="F71" s="3">
        <v>33</v>
      </c>
      <c r="G71" s="3">
        <v>20</v>
      </c>
      <c r="H71" s="3">
        <v>250</v>
      </c>
      <c r="I71" s="3">
        <v>20</v>
      </c>
      <c r="J71" s="21">
        <v>105</v>
      </c>
      <c r="K71" s="21">
        <v>68.709999999999994</v>
      </c>
      <c r="L71">
        <f t="shared" si="1"/>
        <v>0.65438095238095229</v>
      </c>
    </row>
    <row r="72" spans="1:12" x14ac:dyDescent="0.25">
      <c r="A72" s="72"/>
      <c r="B72" s="37"/>
      <c r="C72" s="37"/>
      <c r="D72" s="37"/>
      <c r="E72" s="37"/>
      <c r="F72" s="3">
        <v>33</v>
      </c>
      <c r="G72" s="3">
        <v>20</v>
      </c>
      <c r="H72" s="3">
        <v>350</v>
      </c>
      <c r="I72" s="3">
        <v>20</v>
      </c>
      <c r="J72" s="21">
        <v>105</v>
      </c>
      <c r="K72" s="21">
        <v>81.55</v>
      </c>
      <c r="L72">
        <f t="shared" si="1"/>
        <v>0.77666666666666662</v>
      </c>
    </row>
    <row r="73" spans="1:12" x14ac:dyDescent="0.25">
      <c r="A73" s="72"/>
      <c r="B73" s="37"/>
      <c r="C73" s="37"/>
      <c r="D73" s="37"/>
      <c r="E73" s="37"/>
      <c r="F73" s="3">
        <v>33</v>
      </c>
      <c r="G73" s="3">
        <v>20</v>
      </c>
      <c r="H73" s="3">
        <v>400</v>
      </c>
      <c r="I73" s="3">
        <v>20</v>
      </c>
      <c r="J73" s="21">
        <v>105</v>
      </c>
      <c r="K73" s="21">
        <v>89.18</v>
      </c>
      <c r="L73">
        <f t="shared" si="1"/>
        <v>0.84933333333333338</v>
      </c>
    </row>
    <row r="74" spans="1:12" x14ac:dyDescent="0.25">
      <c r="A74" s="72"/>
      <c r="B74" s="37"/>
      <c r="C74" s="37"/>
      <c r="D74" s="37"/>
      <c r="E74" s="37"/>
      <c r="F74" s="3">
        <v>33</v>
      </c>
      <c r="G74" s="3">
        <v>20</v>
      </c>
      <c r="H74" s="3">
        <v>450</v>
      </c>
      <c r="I74" s="3">
        <v>20</v>
      </c>
      <c r="J74" s="21">
        <v>105</v>
      </c>
      <c r="K74" s="21">
        <v>75.14</v>
      </c>
      <c r="L74">
        <f t="shared" si="1"/>
        <v>0.7156190476190476</v>
      </c>
    </row>
    <row r="75" spans="1:12" x14ac:dyDescent="0.25">
      <c r="A75" s="81" t="s">
        <v>8</v>
      </c>
      <c r="B75" s="47"/>
      <c r="C75" s="47"/>
      <c r="D75" s="47"/>
      <c r="E75" s="47"/>
      <c r="F75" s="7">
        <v>10</v>
      </c>
      <c r="G75" s="7">
        <v>10</v>
      </c>
      <c r="H75" s="7">
        <v>300</v>
      </c>
      <c r="I75" s="7">
        <v>20</v>
      </c>
      <c r="J75" s="26">
        <v>207</v>
      </c>
      <c r="K75" s="26" t="s">
        <v>15</v>
      </c>
      <c r="L75" t="e">
        <f t="shared" si="1"/>
        <v>#VALUE!</v>
      </c>
    </row>
    <row r="76" spans="1:12" x14ac:dyDescent="0.25">
      <c r="A76" s="82"/>
      <c r="B76" s="48"/>
      <c r="C76" s="48"/>
      <c r="D76" s="48"/>
      <c r="E76" s="48"/>
      <c r="F76" s="7">
        <v>10</v>
      </c>
      <c r="G76" s="7">
        <v>10</v>
      </c>
      <c r="H76" s="7">
        <v>375</v>
      </c>
      <c r="I76" s="7">
        <v>20</v>
      </c>
      <c r="J76" s="26">
        <v>207</v>
      </c>
      <c r="K76" s="26">
        <v>63.49</v>
      </c>
      <c r="L76">
        <f t="shared" si="1"/>
        <v>0.30671497584541063</v>
      </c>
    </row>
    <row r="77" spans="1:12" x14ac:dyDescent="0.25">
      <c r="A77" s="82"/>
      <c r="B77" s="48"/>
      <c r="C77" s="48"/>
      <c r="D77" s="48"/>
      <c r="E77" s="48"/>
      <c r="F77" s="7">
        <v>10</v>
      </c>
      <c r="G77" s="7">
        <v>10</v>
      </c>
      <c r="H77" s="7">
        <v>450</v>
      </c>
      <c r="I77" s="7">
        <v>20</v>
      </c>
      <c r="J77" s="26">
        <v>207</v>
      </c>
      <c r="K77" s="26">
        <v>65.33</v>
      </c>
      <c r="L77">
        <f t="shared" si="1"/>
        <v>0.31560386473429952</v>
      </c>
    </row>
    <row r="78" spans="1:12" x14ac:dyDescent="0.25">
      <c r="A78" s="82"/>
      <c r="B78" s="48"/>
      <c r="C78" s="48"/>
      <c r="D78" s="48"/>
      <c r="E78" s="48"/>
      <c r="F78" s="7">
        <v>10</v>
      </c>
      <c r="G78" s="7">
        <v>10</v>
      </c>
      <c r="H78" s="7">
        <v>300</v>
      </c>
      <c r="I78" s="7">
        <v>40</v>
      </c>
      <c r="J78" s="26">
        <v>207</v>
      </c>
      <c r="K78" s="26" t="s">
        <v>15</v>
      </c>
      <c r="L78" t="e">
        <f t="shared" si="1"/>
        <v>#VALUE!</v>
      </c>
    </row>
    <row r="79" spans="1:12" x14ac:dyDescent="0.25">
      <c r="A79" s="82"/>
      <c r="B79" s="48"/>
      <c r="C79" s="48"/>
      <c r="D79" s="48"/>
      <c r="E79" s="48"/>
      <c r="F79" s="7">
        <v>10</v>
      </c>
      <c r="G79" s="7">
        <v>10</v>
      </c>
      <c r="H79" s="7">
        <v>375</v>
      </c>
      <c r="I79" s="7">
        <v>40</v>
      </c>
      <c r="J79" s="26">
        <v>207</v>
      </c>
      <c r="K79" s="28">
        <v>74.33</v>
      </c>
      <c r="L79">
        <f t="shared" si="1"/>
        <v>0.35908212560386471</v>
      </c>
    </row>
    <row r="80" spans="1:12" x14ac:dyDescent="0.25">
      <c r="A80" s="82"/>
      <c r="B80" s="48"/>
      <c r="C80" s="48"/>
      <c r="D80" s="48"/>
      <c r="E80" s="48"/>
      <c r="F80" s="7">
        <v>10</v>
      </c>
      <c r="G80" s="7">
        <v>10</v>
      </c>
      <c r="H80" s="7">
        <v>450</v>
      </c>
      <c r="I80" s="7">
        <v>40</v>
      </c>
      <c r="J80" s="26">
        <v>207</v>
      </c>
      <c r="K80" s="28">
        <v>130.19999999999999</v>
      </c>
      <c r="L80">
        <f t="shared" si="1"/>
        <v>0.62898550724637681</v>
      </c>
    </row>
    <row r="81" spans="1:12" x14ac:dyDescent="0.25">
      <c r="A81" s="82"/>
      <c r="B81" s="48"/>
      <c r="C81" s="48"/>
      <c r="D81" s="48"/>
      <c r="E81" s="48"/>
      <c r="F81" s="7">
        <v>10</v>
      </c>
      <c r="G81" s="7">
        <v>10</v>
      </c>
      <c r="H81" s="7">
        <v>300</v>
      </c>
      <c r="I81" s="7">
        <v>80</v>
      </c>
      <c r="J81" s="26">
        <v>207</v>
      </c>
      <c r="K81" s="28">
        <v>58.8</v>
      </c>
      <c r="L81">
        <f t="shared" si="1"/>
        <v>0.28405797101449276</v>
      </c>
    </row>
    <row r="82" spans="1:12" x14ac:dyDescent="0.25">
      <c r="A82" s="82"/>
      <c r="B82" s="48"/>
      <c r="C82" s="48"/>
      <c r="D82" s="48"/>
      <c r="E82" s="48"/>
      <c r="F82" s="7">
        <v>10</v>
      </c>
      <c r="G82" s="7">
        <v>10</v>
      </c>
      <c r="H82" s="7">
        <v>375</v>
      </c>
      <c r="I82" s="7">
        <v>80</v>
      </c>
      <c r="J82" s="26">
        <v>207</v>
      </c>
      <c r="K82" s="28">
        <v>86</v>
      </c>
      <c r="L82">
        <f t="shared" si="1"/>
        <v>0.41545893719806765</v>
      </c>
    </row>
    <row r="83" spans="1:12" x14ac:dyDescent="0.25">
      <c r="A83" s="86"/>
      <c r="B83" s="52"/>
      <c r="C83" s="52"/>
      <c r="D83" s="52"/>
      <c r="E83" s="52"/>
      <c r="F83" s="7">
        <v>10</v>
      </c>
      <c r="G83" s="7">
        <v>10</v>
      </c>
      <c r="H83" s="7">
        <v>450</v>
      </c>
      <c r="I83" s="7">
        <v>80</v>
      </c>
      <c r="J83" s="26">
        <v>207</v>
      </c>
      <c r="K83" s="28">
        <v>158.83000000000001</v>
      </c>
      <c r="L83">
        <f t="shared" si="1"/>
        <v>0.76729468599033823</v>
      </c>
    </row>
    <row r="84" spans="1:12" x14ac:dyDescent="0.25">
      <c r="A84" s="81" t="s">
        <v>8</v>
      </c>
      <c r="B84" s="47"/>
      <c r="C84" s="47"/>
      <c r="D84" s="47"/>
      <c r="E84" s="47"/>
      <c r="F84" s="7">
        <v>33</v>
      </c>
      <c r="G84" s="7">
        <v>15</v>
      </c>
      <c r="H84" s="7">
        <v>600</v>
      </c>
      <c r="I84" s="7">
        <v>40</v>
      </c>
      <c r="J84" s="26">
        <v>207</v>
      </c>
      <c r="K84" s="28">
        <v>130.25</v>
      </c>
      <c r="L84">
        <f t="shared" si="1"/>
        <v>0.62922705314009664</v>
      </c>
    </row>
    <row r="85" spans="1:12" x14ac:dyDescent="0.25">
      <c r="A85" s="82"/>
      <c r="B85" s="48"/>
      <c r="C85" s="48"/>
      <c r="D85" s="48"/>
      <c r="E85" s="48"/>
      <c r="F85" s="7">
        <v>33</v>
      </c>
      <c r="G85" s="7">
        <v>20</v>
      </c>
      <c r="H85" s="7">
        <v>600</v>
      </c>
      <c r="I85" s="7">
        <v>40</v>
      </c>
      <c r="J85" s="26">
        <v>207</v>
      </c>
      <c r="K85" s="28">
        <v>140.37</v>
      </c>
      <c r="L85">
        <f t="shared" si="1"/>
        <v>0.67811594202898551</v>
      </c>
    </row>
    <row r="86" spans="1:12" x14ac:dyDescent="0.25">
      <c r="A86" s="82"/>
      <c r="B86" s="48"/>
      <c r="C86" s="48"/>
      <c r="D86" s="48"/>
      <c r="E86" s="48"/>
      <c r="F86" s="7">
        <v>33</v>
      </c>
      <c r="G86" s="7">
        <v>15</v>
      </c>
      <c r="H86" s="7">
        <v>600</v>
      </c>
      <c r="I86" s="7">
        <v>80</v>
      </c>
      <c r="J86" s="26">
        <v>207</v>
      </c>
      <c r="K86" s="28">
        <v>122.66</v>
      </c>
      <c r="L86">
        <f t="shared" si="1"/>
        <v>0.5925603864734299</v>
      </c>
    </row>
    <row r="87" spans="1:12" x14ac:dyDescent="0.25">
      <c r="A87" s="82"/>
      <c r="B87" s="48"/>
      <c r="C87" s="48"/>
      <c r="D87" s="48"/>
      <c r="E87" s="48"/>
      <c r="F87" s="7">
        <v>33</v>
      </c>
      <c r="G87" s="7">
        <v>20</v>
      </c>
      <c r="H87" s="7">
        <v>600</v>
      </c>
      <c r="I87" s="7">
        <v>80</v>
      </c>
      <c r="J87" s="26">
        <v>207</v>
      </c>
      <c r="K87" s="28">
        <v>151.33000000000001</v>
      </c>
      <c r="L87">
        <f t="shared" si="1"/>
        <v>0.73106280193236717</v>
      </c>
    </row>
    <row r="88" spans="1:12" x14ac:dyDescent="0.25">
      <c r="A88" s="82"/>
      <c r="B88" s="48"/>
      <c r="C88" s="48"/>
      <c r="D88" s="48"/>
      <c r="E88" s="48"/>
      <c r="F88" s="7">
        <v>33</v>
      </c>
      <c r="G88" s="7">
        <v>15</v>
      </c>
      <c r="H88" s="7">
        <v>600</v>
      </c>
      <c r="I88" s="7">
        <v>80</v>
      </c>
      <c r="J88" s="26">
        <v>207</v>
      </c>
      <c r="K88" s="26" t="s">
        <v>15</v>
      </c>
      <c r="L88" t="e">
        <f t="shared" si="1"/>
        <v>#VALUE!</v>
      </c>
    </row>
    <row r="89" spans="1:12" x14ac:dyDescent="0.25">
      <c r="A89" s="82"/>
      <c r="B89" s="48"/>
      <c r="C89" s="48"/>
      <c r="D89" s="48"/>
      <c r="E89" s="48"/>
      <c r="F89" s="7">
        <v>33</v>
      </c>
      <c r="G89" s="7">
        <v>20</v>
      </c>
      <c r="H89" s="7">
        <v>600</v>
      </c>
      <c r="I89" s="7">
        <v>80</v>
      </c>
      <c r="J89" s="26">
        <v>207</v>
      </c>
      <c r="K89" s="26" t="s">
        <v>15</v>
      </c>
      <c r="L89" t="e">
        <f t="shared" si="1"/>
        <v>#VALUE!</v>
      </c>
    </row>
    <row r="90" spans="1:12" x14ac:dyDescent="0.25">
      <c r="A90" s="82"/>
      <c r="B90" s="48"/>
      <c r="C90" s="48"/>
      <c r="D90" s="48"/>
      <c r="E90" s="48"/>
      <c r="F90" s="7">
        <v>33</v>
      </c>
      <c r="G90" s="7">
        <v>15</v>
      </c>
      <c r="H90" s="7">
        <v>600</v>
      </c>
      <c r="I90" s="7">
        <v>80</v>
      </c>
      <c r="J90" s="26">
        <v>207</v>
      </c>
      <c r="K90" s="26" t="s">
        <v>15</v>
      </c>
      <c r="L90" t="e">
        <f t="shared" si="1"/>
        <v>#VALUE!</v>
      </c>
    </row>
    <row r="91" spans="1:12" x14ac:dyDescent="0.25">
      <c r="A91" s="82"/>
      <c r="B91" s="48"/>
      <c r="C91" s="48"/>
      <c r="D91" s="48"/>
      <c r="E91" s="48"/>
      <c r="F91" s="17">
        <v>33</v>
      </c>
      <c r="G91" s="17">
        <v>20</v>
      </c>
      <c r="H91" s="17">
        <v>600</v>
      </c>
      <c r="I91" s="17">
        <v>80</v>
      </c>
      <c r="J91" s="29">
        <v>207</v>
      </c>
      <c r="K91" s="29" t="s">
        <v>15</v>
      </c>
      <c r="L91" t="e">
        <f t="shared" si="1"/>
        <v>#VALUE!</v>
      </c>
    </row>
    <row r="92" spans="1:12" x14ac:dyDescent="0.25">
      <c r="A92" s="87"/>
      <c r="B92" s="53"/>
      <c r="C92" s="53"/>
      <c r="D92" s="53"/>
      <c r="E92" s="53"/>
      <c r="F92" s="9"/>
      <c r="G92" s="9"/>
      <c r="H92" s="9"/>
      <c r="I92" s="9"/>
      <c r="J92" s="30"/>
      <c r="K92" s="30"/>
      <c r="L92" s="18"/>
    </row>
    <row r="93" spans="1:12" x14ac:dyDescent="0.25">
      <c r="A93" s="87"/>
      <c r="B93" s="53"/>
      <c r="C93" s="53"/>
      <c r="D93" s="53"/>
      <c r="E93" s="53"/>
      <c r="F93" s="9"/>
      <c r="G93" s="9"/>
      <c r="H93" s="9"/>
      <c r="I93" s="9"/>
      <c r="J93" s="30"/>
      <c r="K93" s="30"/>
      <c r="L93" s="18"/>
    </row>
    <row r="94" spans="1:12" x14ac:dyDescent="0.25">
      <c r="A94" s="87"/>
      <c r="B94" s="53"/>
      <c r="C94" s="53"/>
      <c r="D94" s="53"/>
      <c r="E94" s="53"/>
      <c r="F94" s="9"/>
      <c r="G94" s="9"/>
      <c r="H94" s="9"/>
      <c r="I94" s="9"/>
      <c r="J94" s="30"/>
      <c r="K94" s="30"/>
      <c r="L94" s="18"/>
    </row>
    <row r="95" spans="1:12" x14ac:dyDescent="0.25">
      <c r="A95" s="87"/>
      <c r="B95" s="53"/>
      <c r="C95" s="53"/>
      <c r="D95" s="53"/>
      <c r="E95" s="53"/>
      <c r="F95" s="9"/>
      <c r="G95" s="9"/>
      <c r="H95" s="9"/>
      <c r="I95" s="9"/>
      <c r="J95" s="30"/>
      <c r="K95" s="30"/>
      <c r="L95" s="18"/>
    </row>
    <row r="96" spans="1:12" x14ac:dyDescent="0.25">
      <c r="A96" s="87"/>
      <c r="B96" s="53"/>
      <c r="C96" s="53"/>
      <c r="D96" s="53"/>
      <c r="E96" s="53"/>
      <c r="F96" s="9"/>
      <c r="G96" s="9"/>
      <c r="H96" s="9"/>
      <c r="I96" s="9"/>
      <c r="J96" s="30"/>
      <c r="K96" s="30"/>
      <c r="L96" s="18"/>
    </row>
    <row r="97" spans="1:12" x14ac:dyDescent="0.25">
      <c r="A97" s="87"/>
      <c r="B97" s="53"/>
      <c r="C97" s="53"/>
      <c r="D97" s="53"/>
      <c r="E97" s="53"/>
      <c r="F97" s="9"/>
      <c r="G97" s="9"/>
      <c r="H97" s="9"/>
      <c r="I97" s="9"/>
      <c r="J97" s="30"/>
      <c r="K97" s="30"/>
      <c r="L97" s="18"/>
    </row>
    <row r="98" spans="1:12" x14ac:dyDescent="0.25">
      <c r="A98" s="87"/>
      <c r="B98" s="53"/>
      <c r="C98" s="53"/>
      <c r="D98" s="53"/>
      <c r="E98" s="53"/>
      <c r="F98" s="9"/>
      <c r="G98" s="9"/>
      <c r="H98" s="9"/>
      <c r="I98" s="9"/>
      <c r="J98" s="30"/>
      <c r="K98" s="30"/>
      <c r="L98" s="18"/>
    </row>
    <row r="99" spans="1:12" x14ac:dyDescent="0.25">
      <c r="A99" s="87"/>
      <c r="B99" s="53"/>
      <c r="C99" s="53"/>
      <c r="D99" s="53"/>
      <c r="E99" s="53"/>
      <c r="F99" s="9"/>
      <c r="G99" s="9"/>
      <c r="H99" s="9"/>
      <c r="I99" s="9"/>
      <c r="J99" s="30"/>
      <c r="K99" s="30"/>
      <c r="L99" s="18"/>
    </row>
    <row r="100" spans="1:12" x14ac:dyDescent="0.25">
      <c r="A100" s="87"/>
      <c r="B100" s="53"/>
      <c r="C100" s="53"/>
      <c r="D100" s="53"/>
      <c r="E100" s="53"/>
      <c r="F100" s="9"/>
      <c r="G100" s="9"/>
      <c r="H100" s="9"/>
      <c r="I100" s="9"/>
      <c r="J100" s="30"/>
      <c r="K100" s="30"/>
      <c r="L100" s="18"/>
    </row>
    <row r="101" spans="1:12" x14ac:dyDescent="0.25">
      <c r="A101" s="87"/>
      <c r="B101" s="53"/>
      <c r="C101" s="53"/>
      <c r="D101" s="53"/>
      <c r="E101" s="53"/>
      <c r="F101" s="9"/>
      <c r="G101" s="9"/>
      <c r="H101" s="9"/>
      <c r="I101" s="9"/>
      <c r="J101" s="30"/>
      <c r="K101" s="30"/>
      <c r="L101" s="18"/>
    </row>
    <row r="102" spans="1:12" x14ac:dyDescent="0.25">
      <c r="A102" s="87"/>
      <c r="B102" s="53"/>
      <c r="C102" s="53"/>
      <c r="D102" s="53"/>
      <c r="E102" s="53"/>
      <c r="F102" s="9"/>
      <c r="G102" s="9"/>
      <c r="H102" s="9"/>
      <c r="I102" s="9"/>
      <c r="J102" s="30"/>
      <c r="K102" s="30"/>
      <c r="L102" s="18"/>
    </row>
    <row r="103" spans="1:12" x14ac:dyDescent="0.25">
      <c r="A103" s="87"/>
      <c r="B103" s="53"/>
      <c r="C103" s="53"/>
      <c r="D103" s="53"/>
      <c r="E103" s="53"/>
      <c r="F103" s="9"/>
      <c r="G103" s="9"/>
      <c r="H103" s="9"/>
      <c r="I103" s="9"/>
      <c r="J103" s="30"/>
      <c r="K103" s="30"/>
      <c r="L103" s="18"/>
    </row>
    <row r="104" spans="1:12" x14ac:dyDescent="0.25">
      <c r="A104" s="88"/>
      <c r="B104" s="54"/>
      <c r="C104" s="54"/>
      <c r="D104" s="54"/>
      <c r="E104" s="54"/>
      <c r="F104" s="10"/>
      <c r="G104" s="10"/>
      <c r="H104" s="10"/>
      <c r="I104" s="10"/>
      <c r="J104" s="31"/>
      <c r="K104" s="31"/>
      <c r="L104" s="18"/>
    </row>
    <row r="105" spans="1:12" x14ac:dyDescent="0.25">
      <c r="A105" s="88"/>
      <c r="B105" s="54"/>
      <c r="C105" s="54"/>
      <c r="D105" s="54"/>
      <c r="E105" s="54"/>
      <c r="F105" s="10"/>
      <c r="G105" s="10"/>
      <c r="H105" s="10"/>
      <c r="I105" s="10"/>
      <c r="J105" s="31"/>
      <c r="K105" s="31"/>
      <c r="L105" s="18"/>
    </row>
    <row r="106" spans="1:12" x14ac:dyDescent="0.25">
      <c r="A106" s="88"/>
      <c r="B106" s="54"/>
      <c r="C106" s="54"/>
      <c r="D106" s="54"/>
      <c r="E106" s="54"/>
      <c r="F106" s="10"/>
      <c r="G106" s="10"/>
      <c r="H106" s="10"/>
      <c r="I106" s="10"/>
      <c r="J106" s="31"/>
      <c r="K106" s="31"/>
      <c r="L106" s="18"/>
    </row>
    <row r="107" spans="1:12" x14ac:dyDescent="0.25">
      <c r="A107" s="88"/>
      <c r="B107" s="54"/>
      <c r="C107" s="54"/>
      <c r="D107" s="54"/>
      <c r="E107" s="54"/>
      <c r="F107" s="10"/>
      <c r="G107" s="10"/>
      <c r="H107" s="10"/>
      <c r="I107" s="10"/>
      <c r="J107" s="31"/>
      <c r="K107" s="31"/>
      <c r="L107" s="18"/>
    </row>
    <row r="108" spans="1:12" x14ac:dyDescent="0.25">
      <c r="A108" s="88"/>
      <c r="B108" s="54"/>
      <c r="C108" s="54"/>
      <c r="D108" s="54"/>
      <c r="E108" s="54"/>
      <c r="F108" s="10"/>
      <c r="G108" s="10"/>
      <c r="H108" s="10"/>
      <c r="I108" s="10"/>
      <c r="J108" s="31"/>
      <c r="K108" s="31"/>
      <c r="L108" s="18"/>
    </row>
    <row r="109" spans="1:12" x14ac:dyDescent="0.25">
      <c r="A109" s="88"/>
      <c r="B109" s="54"/>
      <c r="C109" s="54"/>
      <c r="D109" s="54"/>
      <c r="E109" s="54"/>
      <c r="F109" s="10"/>
      <c r="G109" s="10"/>
      <c r="H109" s="10"/>
      <c r="I109" s="10"/>
      <c r="J109" s="31"/>
      <c r="K109" s="31"/>
      <c r="L109" s="18"/>
    </row>
    <row r="110" spans="1:12" x14ac:dyDescent="0.25">
      <c r="A110" s="88"/>
      <c r="B110" s="54"/>
      <c r="C110" s="54"/>
      <c r="D110" s="54"/>
      <c r="E110" s="54"/>
      <c r="F110" s="10"/>
      <c r="G110" s="10"/>
      <c r="H110" s="10"/>
      <c r="I110" s="10"/>
      <c r="J110" s="31"/>
      <c r="K110" s="31"/>
      <c r="L110" s="18"/>
    </row>
    <row r="111" spans="1:12" x14ac:dyDescent="0.25">
      <c r="A111" s="88"/>
      <c r="B111" s="54"/>
      <c r="C111" s="54"/>
      <c r="D111" s="54"/>
      <c r="E111" s="54"/>
      <c r="F111" s="10"/>
      <c r="G111" s="10"/>
      <c r="H111" s="10"/>
      <c r="I111" s="10"/>
      <c r="J111" s="31"/>
      <c r="K111" s="31"/>
      <c r="L111" s="18"/>
    </row>
    <row r="112" spans="1:12" x14ac:dyDescent="0.25">
      <c r="A112" s="88"/>
      <c r="B112" s="54"/>
      <c r="C112" s="54"/>
      <c r="D112" s="54"/>
      <c r="E112" s="54"/>
      <c r="F112" s="10"/>
      <c r="G112" s="10"/>
      <c r="H112" s="10"/>
      <c r="I112" s="10"/>
      <c r="J112" s="31"/>
      <c r="K112" s="31"/>
      <c r="L112" s="18"/>
    </row>
    <row r="113" spans="1:12" x14ac:dyDescent="0.25">
      <c r="A113" s="88"/>
      <c r="B113" s="54"/>
      <c r="C113" s="54"/>
      <c r="D113" s="54"/>
      <c r="E113" s="54"/>
      <c r="F113" s="10"/>
      <c r="G113" s="10"/>
      <c r="H113" s="10"/>
      <c r="I113" s="10"/>
      <c r="J113" s="31"/>
      <c r="K113" s="31"/>
      <c r="L113" s="18"/>
    </row>
    <row r="114" spans="1:12" x14ac:dyDescent="0.25">
      <c r="A114" s="88"/>
      <c r="B114" s="54"/>
      <c r="C114" s="54"/>
      <c r="D114" s="54"/>
      <c r="E114" s="54"/>
      <c r="F114" s="10"/>
      <c r="G114" s="10"/>
      <c r="H114" s="10"/>
      <c r="I114" s="10"/>
      <c r="J114" s="31"/>
      <c r="K114" s="31"/>
      <c r="L114" s="18"/>
    </row>
    <row r="115" spans="1:12" x14ac:dyDescent="0.25">
      <c r="A115" s="88"/>
      <c r="B115" s="54"/>
      <c r="C115" s="54"/>
      <c r="D115" s="54"/>
      <c r="E115" s="54"/>
      <c r="F115" s="10"/>
      <c r="G115" s="10"/>
      <c r="H115" s="10"/>
      <c r="I115" s="10"/>
      <c r="J115" s="31"/>
      <c r="K115" s="31"/>
      <c r="L115" s="18"/>
    </row>
    <row r="116" spans="1:12" x14ac:dyDescent="0.25">
      <c r="A116" s="89"/>
      <c r="B116" s="55"/>
      <c r="C116" s="55"/>
      <c r="D116" s="55"/>
      <c r="E116" s="55"/>
      <c r="F116" s="11"/>
      <c r="G116" s="11"/>
      <c r="H116" s="11"/>
      <c r="I116" s="11"/>
      <c r="J116" s="32"/>
      <c r="K116" s="32"/>
      <c r="L116" s="18"/>
    </row>
    <row r="117" spans="1:12" x14ac:dyDescent="0.25">
      <c r="A117" s="89"/>
      <c r="B117" s="55"/>
      <c r="C117" s="55"/>
      <c r="D117" s="55"/>
      <c r="E117" s="55"/>
      <c r="F117" s="11"/>
      <c r="G117" s="11"/>
      <c r="H117" s="11"/>
      <c r="I117" s="11"/>
      <c r="J117" s="32"/>
      <c r="K117" s="32"/>
      <c r="L117" s="18"/>
    </row>
    <row r="118" spans="1:12" x14ac:dyDescent="0.25">
      <c r="A118" s="89"/>
      <c r="B118" s="55"/>
      <c r="C118" s="55"/>
      <c r="D118" s="55"/>
      <c r="E118" s="55"/>
      <c r="F118" s="11"/>
      <c r="G118" s="11"/>
      <c r="H118" s="11"/>
      <c r="I118" s="11"/>
      <c r="J118" s="32"/>
      <c r="K118" s="32"/>
      <c r="L118" s="18"/>
    </row>
    <row r="119" spans="1:12" x14ac:dyDescent="0.25">
      <c r="A119" s="89"/>
      <c r="B119" s="55"/>
      <c r="C119" s="55"/>
      <c r="D119" s="55"/>
      <c r="E119" s="55"/>
      <c r="F119" s="11"/>
      <c r="G119" s="11"/>
      <c r="H119" s="11"/>
      <c r="I119" s="11"/>
      <c r="J119" s="32"/>
      <c r="K119" s="32"/>
      <c r="L119" s="18"/>
    </row>
    <row r="120" spans="1:12" x14ac:dyDescent="0.25">
      <c r="A120" s="89"/>
      <c r="B120" s="55"/>
      <c r="C120" s="55"/>
      <c r="D120" s="55"/>
      <c r="E120" s="55"/>
      <c r="F120" s="11"/>
      <c r="G120" s="11"/>
      <c r="H120" s="11"/>
      <c r="I120" s="11"/>
      <c r="J120" s="32"/>
      <c r="K120" s="32"/>
      <c r="L120" s="18"/>
    </row>
    <row r="121" spans="1:12" x14ac:dyDescent="0.25">
      <c r="A121" s="89"/>
      <c r="B121" s="55"/>
      <c r="C121" s="55"/>
      <c r="D121" s="55"/>
      <c r="E121" s="55"/>
      <c r="F121" s="11"/>
      <c r="G121" s="11"/>
      <c r="H121" s="11"/>
      <c r="I121" s="11"/>
      <c r="J121" s="32"/>
      <c r="K121" s="32"/>
      <c r="L121" s="18"/>
    </row>
    <row r="122" spans="1:12" x14ac:dyDescent="0.25">
      <c r="A122" s="89"/>
      <c r="B122" s="55"/>
      <c r="C122" s="55"/>
      <c r="D122" s="55"/>
      <c r="E122" s="55"/>
      <c r="F122" s="11"/>
      <c r="G122" s="11"/>
      <c r="H122" s="11"/>
      <c r="I122" s="11"/>
      <c r="J122" s="32"/>
      <c r="K122" s="32"/>
      <c r="L122" s="18"/>
    </row>
    <row r="123" spans="1:12" x14ac:dyDescent="0.25">
      <c r="A123" s="89"/>
      <c r="B123" s="55"/>
      <c r="C123" s="55"/>
      <c r="D123" s="55"/>
      <c r="E123" s="55"/>
      <c r="F123" s="11"/>
      <c r="G123" s="11"/>
      <c r="H123" s="11"/>
      <c r="I123" s="11"/>
      <c r="J123" s="32"/>
      <c r="K123" s="32"/>
      <c r="L123" s="18"/>
    </row>
    <row r="124" spans="1:12" x14ac:dyDescent="0.25">
      <c r="A124" s="89"/>
      <c r="B124" s="55"/>
      <c r="C124" s="55"/>
      <c r="D124" s="55"/>
      <c r="E124" s="55"/>
      <c r="F124" s="11"/>
      <c r="G124" s="11"/>
      <c r="H124" s="11"/>
      <c r="I124" s="11"/>
      <c r="J124" s="32"/>
      <c r="K124" s="32"/>
      <c r="L124" s="18"/>
    </row>
    <row r="125" spans="1:12" x14ac:dyDescent="0.25">
      <c r="A125" s="89"/>
      <c r="B125" s="55"/>
      <c r="C125" s="55"/>
      <c r="D125" s="55"/>
      <c r="E125" s="55"/>
      <c r="F125" s="11"/>
      <c r="G125" s="11"/>
      <c r="H125" s="11"/>
      <c r="I125" s="11"/>
      <c r="J125" s="32"/>
      <c r="K125" s="32"/>
      <c r="L125" s="18"/>
    </row>
    <row r="126" spans="1:12" x14ac:dyDescent="0.25">
      <c r="A126" s="89"/>
      <c r="B126" s="55"/>
      <c r="C126" s="55"/>
      <c r="D126" s="55"/>
      <c r="E126" s="55"/>
      <c r="F126" s="11"/>
      <c r="G126" s="11"/>
      <c r="H126" s="11"/>
      <c r="I126" s="11"/>
      <c r="J126" s="32"/>
      <c r="K126" s="32"/>
      <c r="L126" s="18"/>
    </row>
    <row r="127" spans="1:12" x14ac:dyDescent="0.25">
      <c r="A127" s="89"/>
      <c r="B127" s="55"/>
      <c r="C127" s="55"/>
      <c r="D127" s="55"/>
      <c r="E127" s="55"/>
      <c r="F127" s="11"/>
      <c r="G127" s="11"/>
      <c r="H127" s="11"/>
      <c r="I127" s="11"/>
      <c r="J127" s="32"/>
      <c r="K127" s="32"/>
      <c r="L127" s="18"/>
    </row>
    <row r="128" spans="1:12" x14ac:dyDescent="0.25">
      <c r="A128" s="90"/>
      <c r="B128" s="56"/>
      <c r="C128" s="56"/>
      <c r="D128" s="56"/>
      <c r="E128" s="56"/>
      <c r="F128" s="5"/>
      <c r="G128" s="5"/>
      <c r="H128" s="5"/>
      <c r="I128" s="5"/>
      <c r="J128" s="24"/>
      <c r="K128" s="24"/>
      <c r="L128" s="18"/>
    </row>
    <row r="129" spans="1:12" x14ac:dyDescent="0.25">
      <c r="A129" s="90"/>
      <c r="B129" s="56"/>
      <c r="C129" s="56"/>
      <c r="D129" s="56"/>
      <c r="E129" s="56"/>
      <c r="F129" s="5"/>
      <c r="G129" s="5"/>
      <c r="H129" s="5"/>
      <c r="I129" s="5"/>
      <c r="J129" s="24"/>
      <c r="K129" s="24"/>
      <c r="L129" s="18"/>
    </row>
    <row r="130" spans="1:12" x14ac:dyDescent="0.25">
      <c r="A130" s="90"/>
      <c r="B130" s="56"/>
      <c r="C130" s="56"/>
      <c r="D130" s="56"/>
      <c r="E130" s="56"/>
      <c r="F130" s="5"/>
      <c r="G130" s="5"/>
      <c r="H130" s="5"/>
      <c r="I130" s="5"/>
      <c r="J130" s="24"/>
      <c r="K130" s="24"/>
      <c r="L130" s="18"/>
    </row>
    <row r="131" spans="1:12" x14ac:dyDescent="0.25">
      <c r="A131" s="90"/>
      <c r="B131" s="56"/>
      <c r="C131" s="56"/>
      <c r="D131" s="56"/>
      <c r="E131" s="56"/>
      <c r="F131" s="5"/>
      <c r="G131" s="5"/>
      <c r="H131" s="5"/>
      <c r="I131" s="5"/>
      <c r="J131" s="24"/>
      <c r="K131" s="24"/>
      <c r="L131" s="18"/>
    </row>
    <row r="132" spans="1:12" x14ac:dyDescent="0.25">
      <c r="A132" s="90"/>
      <c r="B132" s="56"/>
      <c r="C132" s="56"/>
      <c r="D132" s="56"/>
      <c r="E132" s="56"/>
      <c r="F132" s="5"/>
      <c r="G132" s="5"/>
      <c r="H132" s="5"/>
      <c r="I132" s="5"/>
      <c r="J132" s="24"/>
      <c r="K132" s="24"/>
      <c r="L132" s="18"/>
    </row>
    <row r="133" spans="1:12" x14ac:dyDescent="0.25">
      <c r="A133" s="90"/>
      <c r="B133" s="56"/>
      <c r="C133" s="56"/>
      <c r="D133" s="56"/>
      <c r="E133" s="56"/>
      <c r="F133" s="5"/>
      <c r="G133" s="5"/>
      <c r="H133" s="5"/>
      <c r="I133" s="5"/>
      <c r="J133" s="24"/>
      <c r="K133" s="24"/>
      <c r="L133" s="18"/>
    </row>
    <row r="134" spans="1:12" x14ac:dyDescent="0.25">
      <c r="A134" s="90"/>
      <c r="B134" s="56"/>
      <c r="C134" s="56"/>
      <c r="D134" s="56"/>
      <c r="E134" s="56"/>
      <c r="F134" s="5"/>
      <c r="G134" s="5"/>
      <c r="H134" s="5"/>
      <c r="I134" s="5"/>
      <c r="J134" s="24"/>
      <c r="K134" s="24"/>
      <c r="L134" s="18"/>
    </row>
    <row r="135" spans="1:12" x14ac:dyDescent="0.25">
      <c r="A135" s="90"/>
      <c r="B135" s="56"/>
      <c r="C135" s="56"/>
      <c r="D135" s="56"/>
      <c r="E135" s="56"/>
      <c r="F135" s="5"/>
      <c r="G135" s="5"/>
      <c r="H135" s="5"/>
      <c r="I135" s="5"/>
      <c r="J135" s="24"/>
      <c r="K135" s="24"/>
      <c r="L135" s="18"/>
    </row>
    <row r="136" spans="1:12" x14ac:dyDescent="0.25">
      <c r="A136" s="90"/>
      <c r="B136" s="56"/>
      <c r="C136" s="56"/>
      <c r="D136" s="56"/>
      <c r="E136" s="56"/>
      <c r="F136" s="5"/>
      <c r="G136" s="5"/>
      <c r="H136" s="5"/>
      <c r="I136" s="5"/>
      <c r="J136" s="24"/>
      <c r="K136" s="24"/>
      <c r="L136" s="18"/>
    </row>
    <row r="137" spans="1:12" x14ac:dyDescent="0.25">
      <c r="A137" s="90"/>
      <c r="B137" s="56"/>
      <c r="C137" s="56"/>
      <c r="D137" s="56"/>
      <c r="E137" s="56"/>
      <c r="F137" s="5"/>
      <c r="G137" s="5"/>
      <c r="H137" s="5"/>
      <c r="I137" s="5"/>
      <c r="J137" s="24"/>
      <c r="K137" s="24"/>
      <c r="L137" s="18"/>
    </row>
    <row r="138" spans="1:12" x14ac:dyDescent="0.25">
      <c r="A138" s="91"/>
      <c r="B138" s="57"/>
      <c r="C138" s="57"/>
      <c r="D138" s="57"/>
      <c r="E138" s="57"/>
      <c r="F138" s="12"/>
      <c r="G138" s="12"/>
      <c r="H138" s="15"/>
      <c r="I138" s="12"/>
      <c r="J138" s="33"/>
      <c r="K138" s="33"/>
      <c r="L138" s="18"/>
    </row>
    <row r="139" spans="1:12" x14ac:dyDescent="0.25">
      <c r="A139" s="91"/>
      <c r="B139" s="57"/>
      <c r="C139" s="57"/>
      <c r="D139" s="57"/>
      <c r="E139" s="57"/>
      <c r="F139" s="12"/>
      <c r="G139" s="12"/>
      <c r="H139" s="15"/>
      <c r="I139" s="12"/>
      <c r="J139" s="33"/>
      <c r="K139" s="33"/>
      <c r="L139" s="18"/>
    </row>
    <row r="140" spans="1:12" x14ac:dyDescent="0.25">
      <c r="A140" s="91"/>
      <c r="B140" s="57"/>
      <c r="C140" s="57"/>
      <c r="D140" s="57"/>
      <c r="E140" s="57"/>
      <c r="F140" s="12"/>
      <c r="G140" s="12"/>
      <c r="H140" s="15"/>
      <c r="I140" s="12"/>
      <c r="J140" s="33"/>
      <c r="K140" s="33"/>
      <c r="L140" s="18"/>
    </row>
    <row r="141" spans="1:12" x14ac:dyDescent="0.25">
      <c r="A141" s="91"/>
      <c r="B141" s="57"/>
      <c r="C141" s="57"/>
      <c r="D141" s="57"/>
      <c r="E141" s="57"/>
      <c r="F141" s="12"/>
      <c r="G141" s="12"/>
      <c r="H141" s="15"/>
      <c r="I141" s="12"/>
      <c r="J141" s="33"/>
      <c r="K141" s="33"/>
      <c r="L141" s="18"/>
    </row>
    <row r="142" spans="1:12" x14ac:dyDescent="0.25">
      <c r="A142" s="91"/>
      <c r="B142" s="57"/>
      <c r="C142" s="57"/>
      <c r="D142" s="57"/>
      <c r="E142" s="57"/>
      <c r="F142" s="12"/>
      <c r="G142" s="12"/>
      <c r="H142" s="15"/>
      <c r="I142" s="12"/>
      <c r="J142" s="33"/>
      <c r="K142" s="33"/>
      <c r="L142" s="18"/>
    </row>
    <row r="143" spans="1:12" x14ac:dyDescent="0.25">
      <c r="A143" s="91"/>
      <c r="B143" s="57"/>
      <c r="C143" s="57"/>
      <c r="D143" s="57"/>
      <c r="E143" s="57"/>
      <c r="F143" s="12"/>
      <c r="G143" s="12"/>
      <c r="H143" s="15"/>
      <c r="I143" s="12"/>
      <c r="J143" s="33"/>
      <c r="K143" s="33"/>
      <c r="L143" s="18"/>
    </row>
    <row r="144" spans="1:12" x14ac:dyDescent="0.25">
      <c r="A144" s="91"/>
      <c r="B144" s="57"/>
      <c r="C144" s="57"/>
      <c r="D144" s="57"/>
      <c r="E144" s="57"/>
      <c r="F144" s="12"/>
      <c r="G144" s="12"/>
      <c r="H144" s="15"/>
      <c r="I144" s="12"/>
      <c r="J144" s="33"/>
      <c r="K144" s="33"/>
      <c r="L144" s="18"/>
    </row>
    <row r="145" spans="1:12" x14ac:dyDescent="0.25">
      <c r="A145" s="91"/>
      <c r="B145" s="57"/>
      <c r="C145" s="57"/>
      <c r="D145" s="57"/>
      <c r="E145" s="57"/>
      <c r="F145" s="12"/>
      <c r="G145" s="12"/>
      <c r="H145" s="15"/>
      <c r="I145" s="12"/>
      <c r="J145" s="33"/>
      <c r="K145" s="33"/>
      <c r="L145" s="18"/>
    </row>
    <row r="146" spans="1:12" x14ac:dyDescent="0.25">
      <c r="A146" s="91"/>
      <c r="B146" s="57"/>
      <c r="C146" s="57"/>
      <c r="D146" s="57"/>
      <c r="E146" s="57"/>
      <c r="F146" s="12"/>
      <c r="G146" s="12"/>
      <c r="H146" s="15"/>
      <c r="I146" s="12"/>
      <c r="J146" s="33"/>
      <c r="K146" s="33"/>
      <c r="L146" s="18"/>
    </row>
    <row r="147" spans="1:12" x14ac:dyDescent="0.25">
      <c r="A147" s="91"/>
      <c r="B147" s="57"/>
      <c r="C147" s="57"/>
      <c r="D147" s="57"/>
      <c r="E147" s="57"/>
      <c r="F147" s="12"/>
      <c r="G147" s="12"/>
      <c r="H147" s="15"/>
      <c r="I147" s="12"/>
      <c r="J147" s="33"/>
      <c r="K147" s="33"/>
      <c r="L147" s="18"/>
    </row>
    <row r="148" spans="1:12" x14ac:dyDescent="0.25">
      <c r="A148" s="91"/>
      <c r="B148" s="57"/>
      <c r="C148" s="57"/>
      <c r="D148" s="57"/>
      <c r="E148" s="57"/>
      <c r="F148" s="12"/>
      <c r="G148" s="12"/>
      <c r="H148" s="15"/>
      <c r="I148" s="12"/>
      <c r="J148" s="33"/>
      <c r="K148" s="33"/>
      <c r="L148" s="18"/>
    </row>
    <row r="149" spans="1:12" x14ac:dyDescent="0.25">
      <c r="A149" s="91"/>
      <c r="B149" s="57"/>
      <c r="C149" s="57"/>
      <c r="D149" s="57"/>
      <c r="E149" s="57"/>
      <c r="F149" s="12"/>
      <c r="G149" s="12"/>
      <c r="H149" s="15"/>
      <c r="I149" s="12"/>
      <c r="J149" s="33"/>
      <c r="K149" s="33"/>
      <c r="L149" s="18"/>
    </row>
    <row r="150" spans="1:12" x14ac:dyDescent="0.25">
      <c r="A150" s="92"/>
      <c r="B150" s="58"/>
      <c r="C150" s="58"/>
      <c r="D150" s="58"/>
      <c r="E150" s="58"/>
      <c r="F150" s="3"/>
      <c r="G150" s="14"/>
      <c r="H150" s="14"/>
      <c r="I150" s="3"/>
      <c r="J150" s="21"/>
      <c r="K150" s="21"/>
      <c r="L150" s="18"/>
    </row>
    <row r="151" spans="1:12" x14ac:dyDescent="0.25">
      <c r="A151" s="92"/>
      <c r="B151" s="58"/>
      <c r="C151" s="58"/>
      <c r="D151" s="58"/>
      <c r="E151" s="58"/>
      <c r="F151" s="3"/>
      <c r="G151" s="14"/>
      <c r="H151" s="14"/>
      <c r="I151" s="3"/>
      <c r="J151" s="21"/>
      <c r="K151" s="21"/>
      <c r="L151" s="18"/>
    </row>
    <row r="152" spans="1:12" x14ac:dyDescent="0.25">
      <c r="A152" s="92"/>
      <c r="B152" s="58"/>
      <c r="C152" s="58"/>
      <c r="D152" s="58"/>
      <c r="E152" s="58"/>
      <c r="F152" s="3"/>
      <c r="G152" s="14"/>
      <c r="H152" s="14"/>
      <c r="I152" s="3"/>
      <c r="J152" s="21"/>
      <c r="K152" s="21"/>
      <c r="L152" s="18"/>
    </row>
    <row r="153" spans="1:12" x14ac:dyDescent="0.25">
      <c r="A153" s="92"/>
      <c r="B153" s="58"/>
      <c r="C153" s="58"/>
      <c r="D153" s="58"/>
      <c r="E153" s="58"/>
      <c r="F153" s="3"/>
      <c r="G153" s="14"/>
      <c r="H153" s="14"/>
      <c r="I153" s="3"/>
      <c r="J153" s="21"/>
      <c r="K153" s="21"/>
      <c r="L153" s="18"/>
    </row>
    <row r="154" spans="1:12" x14ac:dyDescent="0.25">
      <c r="A154" s="92"/>
      <c r="B154" s="58"/>
      <c r="C154" s="58"/>
      <c r="D154" s="58"/>
      <c r="E154" s="58"/>
      <c r="F154" s="3"/>
      <c r="G154" s="14"/>
      <c r="H154" s="14"/>
      <c r="I154" s="3"/>
      <c r="J154" s="21"/>
      <c r="K154" s="21"/>
      <c r="L154" s="18"/>
    </row>
    <row r="155" spans="1:12" x14ac:dyDescent="0.25">
      <c r="A155" s="92"/>
      <c r="B155" s="58"/>
      <c r="C155" s="58"/>
      <c r="D155" s="58"/>
      <c r="E155" s="58"/>
      <c r="F155" s="3"/>
      <c r="G155" s="14"/>
      <c r="H155" s="14"/>
      <c r="I155" s="3"/>
      <c r="J155" s="21"/>
      <c r="K155" s="21"/>
      <c r="L155" s="18"/>
    </row>
    <row r="156" spans="1:12" x14ac:dyDescent="0.25">
      <c r="A156" s="92"/>
      <c r="B156" s="58"/>
      <c r="C156" s="58"/>
      <c r="D156" s="58"/>
      <c r="E156" s="58"/>
      <c r="F156" s="3"/>
      <c r="G156" s="14"/>
      <c r="H156" s="14"/>
      <c r="I156" s="3"/>
      <c r="J156" s="21"/>
      <c r="K156" s="21"/>
      <c r="L156" s="18"/>
    </row>
    <row r="157" spans="1:12" x14ac:dyDescent="0.25">
      <c r="A157" s="92"/>
      <c r="B157" s="58"/>
      <c r="C157" s="58"/>
      <c r="D157" s="58"/>
      <c r="E157" s="58"/>
      <c r="F157" s="3"/>
      <c r="G157" s="14"/>
      <c r="H157" s="14"/>
      <c r="I157" s="3"/>
      <c r="J157" s="21"/>
      <c r="K157" s="21"/>
      <c r="L157" s="18"/>
    </row>
    <row r="158" spans="1:12" x14ac:dyDescent="0.25">
      <c r="A158" s="92"/>
      <c r="B158" s="58"/>
      <c r="C158" s="58"/>
      <c r="D158" s="58"/>
      <c r="E158" s="58"/>
      <c r="F158" s="3"/>
      <c r="G158" s="14"/>
      <c r="H158" s="14"/>
      <c r="I158" s="3"/>
      <c r="J158" s="21"/>
      <c r="K158" s="21"/>
      <c r="L158" s="18"/>
    </row>
    <row r="159" spans="1:12" x14ac:dyDescent="0.25">
      <c r="A159" s="80"/>
      <c r="B159" s="59"/>
      <c r="C159" s="59"/>
      <c r="D159" s="59"/>
      <c r="E159" s="59"/>
      <c r="F159" s="13"/>
      <c r="G159" s="13"/>
      <c r="H159" s="16"/>
      <c r="I159" s="13"/>
      <c r="J159" s="34"/>
      <c r="K159" s="34"/>
      <c r="L159" s="18"/>
    </row>
    <row r="160" spans="1:12" x14ac:dyDescent="0.25">
      <c r="A160" s="80"/>
      <c r="B160" s="59"/>
      <c r="C160" s="59"/>
      <c r="D160" s="59"/>
      <c r="E160" s="59"/>
      <c r="F160" s="13"/>
      <c r="G160" s="13"/>
      <c r="H160" s="16"/>
      <c r="I160" s="13"/>
      <c r="J160" s="34"/>
      <c r="K160" s="34"/>
      <c r="L160" s="18"/>
    </row>
    <row r="161" spans="1:12" x14ac:dyDescent="0.25">
      <c r="A161" s="80"/>
      <c r="B161" s="59"/>
      <c r="C161" s="59"/>
      <c r="D161" s="59"/>
      <c r="E161" s="59"/>
      <c r="F161" s="13"/>
      <c r="G161" s="13"/>
      <c r="H161" s="16"/>
      <c r="I161" s="13"/>
      <c r="J161" s="34"/>
      <c r="K161" s="34"/>
      <c r="L161" s="18"/>
    </row>
    <row r="162" spans="1:12" x14ac:dyDescent="0.25">
      <c r="A162" s="80"/>
      <c r="B162" s="59"/>
      <c r="C162" s="59"/>
      <c r="D162" s="59"/>
      <c r="E162" s="59"/>
      <c r="F162" s="13"/>
      <c r="G162" s="13"/>
      <c r="H162" s="16"/>
      <c r="I162" s="13"/>
      <c r="J162" s="34"/>
      <c r="K162" s="34"/>
      <c r="L162" s="18"/>
    </row>
    <row r="163" spans="1:12" x14ac:dyDescent="0.25">
      <c r="A163" s="80"/>
      <c r="B163" s="59"/>
      <c r="C163" s="59"/>
      <c r="D163" s="59"/>
      <c r="E163" s="59"/>
      <c r="F163" s="13"/>
      <c r="G163" s="13"/>
      <c r="H163" s="16"/>
      <c r="I163" s="13"/>
      <c r="J163" s="34"/>
      <c r="K163" s="34"/>
      <c r="L163" s="18"/>
    </row>
    <row r="164" spans="1:12" x14ac:dyDescent="0.25">
      <c r="A164" s="80"/>
      <c r="B164" s="59"/>
      <c r="C164" s="59"/>
      <c r="D164" s="59"/>
      <c r="E164" s="59"/>
      <c r="F164" s="13"/>
      <c r="G164" s="13"/>
      <c r="H164" s="16"/>
      <c r="I164" s="13"/>
      <c r="J164" s="34"/>
      <c r="K164" s="34"/>
      <c r="L164" s="18"/>
    </row>
    <row r="165" spans="1:12" x14ac:dyDescent="0.25">
      <c r="A165" s="80"/>
      <c r="B165" s="59"/>
      <c r="C165" s="59"/>
      <c r="D165" s="59"/>
      <c r="E165" s="59"/>
      <c r="F165" s="13"/>
      <c r="G165" s="13"/>
      <c r="H165" s="16"/>
      <c r="I165" s="13"/>
      <c r="J165" s="34"/>
      <c r="K165" s="34"/>
      <c r="L165" s="18"/>
    </row>
    <row r="166" spans="1:12" x14ac:dyDescent="0.25">
      <c r="A166" s="80"/>
      <c r="B166" s="59"/>
      <c r="C166" s="59"/>
      <c r="D166" s="59"/>
      <c r="E166" s="59"/>
      <c r="F166" s="13"/>
      <c r="G166" s="13"/>
      <c r="H166" s="16"/>
      <c r="I166" s="13"/>
      <c r="J166" s="34"/>
      <c r="K166" s="34"/>
      <c r="L166" s="18"/>
    </row>
    <row r="167" spans="1:12" x14ac:dyDescent="0.25">
      <c r="A167" s="80"/>
      <c r="B167" s="59"/>
      <c r="C167" s="59"/>
      <c r="D167" s="59"/>
      <c r="E167" s="59"/>
      <c r="F167" s="13"/>
      <c r="G167" s="13"/>
      <c r="H167" s="16"/>
      <c r="I167" s="13"/>
      <c r="J167" s="34"/>
      <c r="K167" s="34"/>
      <c r="L167" s="18"/>
    </row>
    <row r="168" spans="1:12" x14ac:dyDescent="0.25">
      <c r="A168" s="80"/>
      <c r="B168" s="59"/>
      <c r="C168" s="59"/>
      <c r="D168" s="59"/>
      <c r="E168" s="59"/>
      <c r="F168" s="13"/>
      <c r="G168" s="13"/>
      <c r="H168" s="16"/>
      <c r="I168" s="13"/>
      <c r="J168" s="34"/>
      <c r="K168" s="34"/>
      <c r="L168" s="18"/>
    </row>
    <row r="169" spans="1:12" x14ac:dyDescent="0.25">
      <c r="A169" s="80"/>
      <c r="B169" s="59"/>
      <c r="C169" s="59"/>
      <c r="D169" s="59"/>
      <c r="E169" s="59"/>
      <c r="F169" s="13"/>
      <c r="G169" s="13"/>
      <c r="H169" s="16"/>
      <c r="I169" s="13"/>
      <c r="J169" s="34"/>
      <c r="K169" s="34"/>
      <c r="L169" s="18"/>
    </row>
    <row r="170" spans="1:12" x14ac:dyDescent="0.25">
      <c r="A170" s="80"/>
      <c r="B170" s="59"/>
      <c r="C170" s="59"/>
      <c r="D170" s="59"/>
      <c r="E170" s="59"/>
      <c r="F170" s="13"/>
      <c r="G170" s="13"/>
      <c r="H170" s="16"/>
      <c r="I170" s="13"/>
      <c r="J170" s="34"/>
      <c r="K170" s="34"/>
      <c r="L170" s="18"/>
    </row>
  </sheetData>
  <mergeCells count="18">
    <mergeCell ref="A159:A170"/>
    <mergeCell ref="A52:A56"/>
    <mergeCell ref="A57:A65"/>
    <mergeCell ref="A66:A74"/>
    <mergeCell ref="A75:A83"/>
    <mergeCell ref="A84:A91"/>
    <mergeCell ref="A92:A103"/>
    <mergeCell ref="A104:A115"/>
    <mergeCell ref="A116:A127"/>
    <mergeCell ref="A128:A137"/>
    <mergeCell ref="A138:A149"/>
    <mergeCell ref="A150:A158"/>
    <mergeCell ref="A47:A51"/>
    <mergeCell ref="A2:A10"/>
    <mergeCell ref="A11:A19"/>
    <mergeCell ref="A20:A28"/>
    <mergeCell ref="A29:A37"/>
    <mergeCell ref="A38:A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7023-C965-49AF-A5E6-74B7B4FAC342}">
  <dimension ref="A1:N9"/>
  <sheetViews>
    <sheetView workbookViewId="0">
      <selection sqref="A1:N9"/>
    </sheetView>
  </sheetViews>
  <sheetFormatPr defaultRowHeight="15" x14ac:dyDescent="0.25"/>
  <cols>
    <col min="3" max="3" width="15.5703125" bestFit="1" customWidth="1"/>
    <col min="4" max="4" width="13.140625" bestFit="1" customWidth="1"/>
    <col min="7" max="7" width="10.7109375" bestFit="1" customWidth="1"/>
    <col min="8" max="8" width="11.5703125" bestFit="1" customWidth="1"/>
    <col min="11" max="11" width="10.85546875" bestFit="1" customWidth="1"/>
  </cols>
  <sheetData>
    <row r="1" spans="1:14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27</v>
      </c>
      <c r="L1" t="s">
        <v>25</v>
      </c>
      <c r="M1" t="s">
        <v>26</v>
      </c>
      <c r="N1" t="s">
        <v>28</v>
      </c>
    </row>
    <row r="2" spans="1:14" x14ac:dyDescent="0.25">
      <c r="A2" s="60" t="s">
        <v>1</v>
      </c>
      <c r="B2" s="60">
        <v>8960</v>
      </c>
      <c r="C2" s="60">
        <v>124</v>
      </c>
      <c r="D2" s="60">
        <v>1356</v>
      </c>
      <c r="E2" s="62">
        <v>386</v>
      </c>
      <c r="F2" s="62">
        <v>0.38300000000000001</v>
      </c>
      <c r="G2" s="61">
        <v>3940000</v>
      </c>
    </row>
    <row r="3" spans="1:14" x14ac:dyDescent="0.25">
      <c r="A3" s="60" t="s">
        <v>2</v>
      </c>
      <c r="B3" s="60">
        <v>10490</v>
      </c>
      <c r="C3" s="60">
        <v>76</v>
      </c>
      <c r="D3" s="60">
        <v>1235</v>
      </c>
      <c r="E3" s="62">
        <v>419</v>
      </c>
      <c r="F3" s="62">
        <v>0.23400000000000001</v>
      </c>
    </row>
    <row r="4" spans="1:14" x14ac:dyDescent="0.25">
      <c r="A4" s="60" t="s">
        <v>3</v>
      </c>
      <c r="B4" s="60">
        <v>7100</v>
      </c>
      <c r="C4" s="60">
        <v>96</v>
      </c>
      <c r="D4" s="60">
        <v>713</v>
      </c>
      <c r="E4" s="62">
        <v>112</v>
      </c>
      <c r="F4" s="63">
        <v>0.38900000000000001</v>
      </c>
    </row>
    <row r="5" spans="1:14" x14ac:dyDescent="0.25">
      <c r="A5" s="60" t="s">
        <v>4</v>
      </c>
      <c r="B5" s="60">
        <v>8440</v>
      </c>
      <c r="C5" s="60">
        <v>200</v>
      </c>
      <c r="D5" s="60">
        <f>1350+273</f>
        <v>1623</v>
      </c>
      <c r="E5">
        <v>9.8000000000000007</v>
      </c>
      <c r="F5">
        <v>0.41</v>
      </c>
    </row>
    <row r="6" spans="1:14" x14ac:dyDescent="0.25">
      <c r="A6" s="60" t="s">
        <v>5</v>
      </c>
      <c r="B6" s="60">
        <v>8190</v>
      </c>
      <c r="C6" s="60">
        <v>200</v>
      </c>
      <c r="D6" s="60">
        <v>1623</v>
      </c>
      <c r="E6">
        <v>11.4</v>
      </c>
      <c r="F6" s="63">
        <v>0.435</v>
      </c>
    </row>
    <row r="7" spans="1:14" x14ac:dyDescent="0.25">
      <c r="A7" s="60" t="s">
        <v>6</v>
      </c>
      <c r="B7" s="60">
        <v>16650</v>
      </c>
      <c r="C7" s="60">
        <v>186</v>
      </c>
      <c r="D7" s="60">
        <v>3250</v>
      </c>
      <c r="E7" s="63">
        <v>54.4</v>
      </c>
      <c r="F7" s="64">
        <v>0.153</v>
      </c>
    </row>
    <row r="8" spans="1:14" x14ac:dyDescent="0.25">
      <c r="A8" s="60" t="s">
        <v>7</v>
      </c>
      <c r="B8" s="60">
        <v>8600</v>
      </c>
      <c r="C8" s="60">
        <v>105</v>
      </c>
      <c r="D8" s="60">
        <v>2750</v>
      </c>
      <c r="E8" s="63">
        <v>52.3</v>
      </c>
      <c r="F8" s="64">
        <v>272</v>
      </c>
    </row>
    <row r="9" spans="1:14" x14ac:dyDescent="0.25">
      <c r="A9" s="60" t="s">
        <v>8</v>
      </c>
      <c r="B9" s="60">
        <v>8890</v>
      </c>
      <c r="C9" s="60">
        <v>207</v>
      </c>
      <c r="D9" s="60">
        <v>1726</v>
      </c>
      <c r="E9" s="63">
        <v>60.7</v>
      </c>
      <c r="F9" s="64">
        <v>0.45600000000000002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479B5-F9FC-47FD-BB97-F1A14562C0DE}">
  <dimension ref="A1:V100"/>
  <sheetViews>
    <sheetView tabSelected="1" zoomScale="60" zoomScaleNormal="60" workbookViewId="0">
      <selection activeCell="AD9" sqref="AD9"/>
    </sheetView>
  </sheetViews>
  <sheetFormatPr defaultRowHeight="15" x14ac:dyDescent="0.25"/>
  <cols>
    <col min="1" max="1" width="12.7109375" bestFit="1" customWidth="1"/>
    <col min="4" max="4" width="10.5703125" bestFit="1" customWidth="1"/>
    <col min="5" max="5" width="22.5703125" bestFit="1" customWidth="1"/>
    <col min="6" max="6" width="18" bestFit="1" customWidth="1"/>
    <col min="9" max="9" width="16.85546875" bestFit="1" customWidth="1"/>
    <col min="10" max="12" width="11.5703125" customWidth="1"/>
    <col min="13" max="13" width="9.140625" style="68"/>
    <col min="14" max="14" width="12" bestFit="1" customWidth="1"/>
    <col min="16" max="16" width="14.7109375" bestFit="1" customWidth="1"/>
    <col min="17" max="17" width="16.5703125" bestFit="1" customWidth="1"/>
    <col min="18" max="18" width="15.5703125" bestFit="1" customWidth="1"/>
    <col min="19" max="19" width="10.85546875" style="67" customWidth="1"/>
    <col min="22" max="22" width="16.28515625" bestFit="1" customWidth="1"/>
  </cols>
  <sheetData>
    <row r="1" spans="1:22" x14ac:dyDescent="0.25">
      <c r="A1" s="102" t="s">
        <v>38</v>
      </c>
      <c r="B1" s="102" t="s">
        <v>29</v>
      </c>
      <c r="C1" s="102" t="s">
        <v>30</v>
      </c>
      <c r="D1" s="102" t="s">
        <v>16</v>
      </c>
      <c r="E1" s="102" t="s">
        <v>17</v>
      </c>
      <c r="F1" s="102" t="s">
        <v>18</v>
      </c>
      <c r="G1" s="102" t="s">
        <v>19</v>
      </c>
      <c r="H1" s="102" t="s">
        <v>20</v>
      </c>
      <c r="I1" s="102" t="s">
        <v>22</v>
      </c>
      <c r="J1" s="102" t="s">
        <v>32</v>
      </c>
      <c r="K1" s="102" t="s">
        <v>31</v>
      </c>
      <c r="L1" s="102" t="s">
        <v>33</v>
      </c>
      <c r="M1" s="102" t="s">
        <v>23</v>
      </c>
      <c r="N1" s="102" t="s">
        <v>25</v>
      </c>
      <c r="O1" s="102" t="s">
        <v>24</v>
      </c>
      <c r="P1" s="102" t="s">
        <v>35</v>
      </c>
      <c r="Q1" s="102" t="s">
        <v>34</v>
      </c>
      <c r="R1" s="102" t="s">
        <v>27</v>
      </c>
      <c r="S1" s="102"/>
      <c r="T1" s="102" t="s">
        <v>36</v>
      </c>
      <c r="U1" s="102" t="s">
        <v>37</v>
      </c>
      <c r="V1" s="104" t="s">
        <v>39</v>
      </c>
    </row>
    <row r="2" spans="1:22" x14ac:dyDescent="0.25">
      <c r="A2" s="97" t="s">
        <v>1</v>
      </c>
      <c r="B2" s="97">
        <v>10</v>
      </c>
      <c r="C2" s="97">
        <v>400</v>
      </c>
      <c r="D2" s="97">
        <v>8960</v>
      </c>
      <c r="E2" s="97">
        <v>124</v>
      </c>
      <c r="F2" s="97">
        <v>1356</v>
      </c>
      <c r="G2" s="97">
        <v>386</v>
      </c>
      <c r="H2" s="97">
        <v>0.38300000000000001</v>
      </c>
      <c r="I2" s="97">
        <v>18</v>
      </c>
      <c r="J2" s="97">
        <f>(I2/2)*10^-6</f>
        <v>9.0000000000000002E-6</v>
      </c>
      <c r="K2" s="97">
        <f>(4/3)*(22/7)*J2*J2*J2</f>
        <v>3.0548571428571428E-15</v>
      </c>
      <c r="L2" s="97">
        <f>D2*K2</f>
        <v>2.737152E-11</v>
      </c>
      <c r="M2" s="97">
        <v>453.22183930346119</v>
      </c>
      <c r="N2" s="97">
        <f>0.5*L2*M2*M2</f>
        <v>2.8111924491088381E-6</v>
      </c>
      <c r="O2" s="97">
        <f>(C2*0.4)+273</f>
        <v>433</v>
      </c>
      <c r="P2" s="97">
        <f>L2*(H2*10^3)*(O2-300)</f>
        <v>1.3942778572800001E-6</v>
      </c>
      <c r="Q2" s="97">
        <f>N2+P2</f>
        <v>4.2054703063888384E-6</v>
      </c>
      <c r="R2" s="97">
        <v>20</v>
      </c>
      <c r="S2" s="97"/>
      <c r="T2" s="97">
        <v>110</v>
      </c>
      <c r="U2" s="97">
        <v>84.15</v>
      </c>
      <c r="V2">
        <f>U2/T2</f>
        <v>0.76500000000000001</v>
      </c>
    </row>
    <row r="3" spans="1:22" x14ac:dyDescent="0.25">
      <c r="A3" s="97" t="s">
        <v>1</v>
      </c>
      <c r="B3" s="97">
        <v>10</v>
      </c>
      <c r="C3" s="97">
        <v>500</v>
      </c>
      <c r="D3" s="97">
        <v>8960</v>
      </c>
      <c r="E3" s="97">
        <v>124</v>
      </c>
      <c r="F3" s="97">
        <v>1356</v>
      </c>
      <c r="G3" s="97">
        <v>386</v>
      </c>
      <c r="H3" s="97">
        <v>0.38300000000000001</v>
      </c>
      <c r="I3" s="97">
        <v>18</v>
      </c>
      <c r="J3" s="97">
        <f t="shared" ref="J3:J69" si="0">(I3/2)*10^-6</f>
        <v>9.0000000000000002E-6</v>
      </c>
      <c r="K3" s="97">
        <f t="shared" ref="K3:K69" si="1">(4/3)*(22/7)*J3*J3*J3</f>
        <v>3.0548571428571428E-15</v>
      </c>
      <c r="L3" s="97">
        <f>D3*K3</f>
        <v>2.737152E-11</v>
      </c>
      <c r="M3" s="97">
        <v>468.98386758269851</v>
      </c>
      <c r="N3" s="97">
        <f t="shared" ref="N3:N63" si="2">0.5*L3*M3*M3</f>
        <v>3.0101263631626449E-6</v>
      </c>
      <c r="O3" s="97">
        <f>(C3*0.4)+273</f>
        <v>473</v>
      </c>
      <c r="P3" s="97">
        <f>L3*(H3*10^3)*(O3-300)</f>
        <v>1.81360954368E-6</v>
      </c>
      <c r="Q3" s="97">
        <f t="shared" ref="Q3:Q64" si="3">N3+P3</f>
        <v>4.823735906842645E-6</v>
      </c>
      <c r="R3" s="97">
        <v>20</v>
      </c>
      <c r="S3" s="97"/>
      <c r="T3" s="97">
        <v>110</v>
      </c>
      <c r="U3" s="97">
        <v>89.23</v>
      </c>
      <c r="V3">
        <f t="shared" ref="V3:V66" si="4">U3/T3</f>
        <v>0.81118181818181823</v>
      </c>
    </row>
    <row r="4" spans="1:22" x14ac:dyDescent="0.25">
      <c r="A4" s="97" t="s">
        <v>1</v>
      </c>
      <c r="B4" s="97">
        <v>10</v>
      </c>
      <c r="C4" s="97">
        <v>600</v>
      </c>
      <c r="D4" s="97">
        <v>8960</v>
      </c>
      <c r="E4" s="97">
        <v>124</v>
      </c>
      <c r="F4" s="97">
        <v>1356</v>
      </c>
      <c r="G4" s="97">
        <v>386</v>
      </c>
      <c r="H4" s="97">
        <v>0.38300000000000001</v>
      </c>
      <c r="I4" s="97">
        <v>18</v>
      </c>
      <c r="J4" s="97">
        <f t="shared" si="0"/>
        <v>9.0000000000000002E-6</v>
      </c>
      <c r="K4" s="97">
        <f t="shared" si="1"/>
        <v>3.0548571428571428E-15</v>
      </c>
      <c r="L4" s="97">
        <f>D4*K4</f>
        <v>2.737152E-11</v>
      </c>
      <c r="M4" s="97">
        <v>482.80028927887685</v>
      </c>
      <c r="N4" s="97">
        <f t="shared" si="2"/>
        <v>3.1900975460511828E-6</v>
      </c>
      <c r="O4" s="97">
        <f>(C4*0.4)+273</f>
        <v>513</v>
      </c>
      <c r="P4" s="97">
        <f>L4*(H4*10^3)*(O4-300)</f>
        <v>2.2329412300799998E-6</v>
      </c>
      <c r="Q4" s="97">
        <f t="shared" si="3"/>
        <v>5.423038776131183E-6</v>
      </c>
      <c r="R4" s="97">
        <v>20</v>
      </c>
      <c r="S4" s="97"/>
      <c r="T4" s="97">
        <v>110</v>
      </c>
      <c r="U4" s="97">
        <v>91.94</v>
      </c>
      <c r="V4">
        <f t="shared" si="4"/>
        <v>0.83581818181818179</v>
      </c>
    </row>
    <row r="5" spans="1:22" x14ac:dyDescent="0.25">
      <c r="A5" s="97" t="s">
        <v>1</v>
      </c>
      <c r="B5" s="97">
        <v>15</v>
      </c>
      <c r="C5" s="97">
        <v>400</v>
      </c>
      <c r="D5" s="97">
        <v>8960</v>
      </c>
      <c r="E5" s="97">
        <v>124</v>
      </c>
      <c r="F5" s="97">
        <v>1356</v>
      </c>
      <c r="G5" s="97">
        <v>386</v>
      </c>
      <c r="H5" s="97">
        <v>0.38300000000000001</v>
      </c>
      <c r="I5" s="97">
        <v>18</v>
      </c>
      <c r="J5" s="97">
        <f t="shared" si="0"/>
        <v>9.0000000000000002E-6</v>
      </c>
      <c r="K5" s="97">
        <f t="shared" si="1"/>
        <v>3.0548571428571428E-15</v>
      </c>
      <c r="L5" s="97">
        <f>D5*K5</f>
        <v>2.737152E-11</v>
      </c>
      <c r="M5" s="97">
        <v>498.77393758745484</v>
      </c>
      <c r="N5" s="97">
        <f t="shared" si="2"/>
        <v>3.404680976908745E-6</v>
      </c>
      <c r="O5" s="97">
        <f>(C5*0.4)+273</f>
        <v>433</v>
      </c>
      <c r="P5" s="97">
        <f>L5*(H5*10^3)*(O5-300)</f>
        <v>1.3942778572800001E-6</v>
      </c>
      <c r="Q5" s="97">
        <f t="shared" si="3"/>
        <v>4.7989588341887449E-6</v>
      </c>
      <c r="R5" s="97">
        <v>20</v>
      </c>
      <c r="S5" s="97"/>
      <c r="T5" s="97">
        <v>110</v>
      </c>
      <c r="U5" s="97">
        <v>77.17</v>
      </c>
      <c r="V5">
        <f t="shared" si="4"/>
        <v>0.70154545454545458</v>
      </c>
    </row>
    <row r="6" spans="1:22" x14ac:dyDescent="0.25">
      <c r="A6" s="97" t="s">
        <v>1</v>
      </c>
      <c r="B6" s="97">
        <v>15</v>
      </c>
      <c r="C6" s="97">
        <v>500</v>
      </c>
      <c r="D6" s="97">
        <v>8960</v>
      </c>
      <c r="E6" s="97">
        <v>124</v>
      </c>
      <c r="F6" s="97">
        <v>1356</v>
      </c>
      <c r="G6" s="97">
        <v>386</v>
      </c>
      <c r="H6" s="97">
        <v>0.38300000000000001</v>
      </c>
      <c r="I6" s="97">
        <v>18</v>
      </c>
      <c r="J6" s="97">
        <f t="shared" si="0"/>
        <v>9.0000000000000002E-6</v>
      </c>
      <c r="K6" s="97">
        <f t="shared" si="1"/>
        <v>3.0548571428571428E-15</v>
      </c>
      <c r="L6" s="97">
        <f>D6*K6</f>
        <v>2.737152E-11</v>
      </c>
      <c r="M6" s="97">
        <v>517.93054715539733</v>
      </c>
      <c r="N6" s="97">
        <f t="shared" si="2"/>
        <v>3.671233198754767E-6</v>
      </c>
      <c r="O6" s="97">
        <f>(C6*0.4)+273</f>
        <v>473</v>
      </c>
      <c r="P6" s="97">
        <f>L6*(H6*10^3)*(O6-300)</f>
        <v>1.81360954368E-6</v>
      </c>
      <c r="Q6" s="97">
        <f t="shared" si="3"/>
        <v>5.4848427424347666E-6</v>
      </c>
      <c r="R6" s="97">
        <v>20</v>
      </c>
      <c r="S6" s="97"/>
      <c r="T6" s="97">
        <v>110</v>
      </c>
      <c r="U6" s="97">
        <v>90.69</v>
      </c>
      <c r="V6">
        <f t="shared" si="4"/>
        <v>0.82445454545454544</v>
      </c>
    </row>
    <row r="7" spans="1:22" x14ac:dyDescent="0.25">
      <c r="A7" s="97" t="s">
        <v>1</v>
      </c>
      <c r="B7" s="97">
        <v>15</v>
      </c>
      <c r="C7" s="97">
        <v>600</v>
      </c>
      <c r="D7" s="97">
        <v>8960</v>
      </c>
      <c r="E7" s="97">
        <v>124</v>
      </c>
      <c r="F7" s="97">
        <v>1356</v>
      </c>
      <c r="G7" s="97">
        <v>386</v>
      </c>
      <c r="H7" s="97">
        <v>0.38300000000000001</v>
      </c>
      <c r="I7" s="97">
        <v>18</v>
      </c>
      <c r="J7" s="97">
        <f t="shared" si="0"/>
        <v>9.0000000000000002E-6</v>
      </c>
      <c r="K7" s="97">
        <f t="shared" si="1"/>
        <v>3.0548571428571428E-15</v>
      </c>
      <c r="L7" s="97">
        <f>D7*K7</f>
        <v>2.737152E-11</v>
      </c>
      <c r="M7" s="97">
        <v>534.83340767667278</v>
      </c>
      <c r="N7" s="97">
        <f t="shared" si="2"/>
        <v>3.9147674972871852E-6</v>
      </c>
      <c r="O7" s="97">
        <f>(C7*0.4)+273</f>
        <v>513</v>
      </c>
      <c r="P7" s="97">
        <f>L7*(H7*10^3)*(O7-300)</f>
        <v>2.2329412300799998E-6</v>
      </c>
      <c r="Q7" s="97">
        <f t="shared" si="3"/>
        <v>6.147708727367185E-6</v>
      </c>
      <c r="R7" s="97">
        <v>20</v>
      </c>
      <c r="S7" s="97"/>
      <c r="T7" s="97">
        <v>110</v>
      </c>
      <c r="U7" s="97">
        <v>93</v>
      </c>
      <c r="V7">
        <f t="shared" si="4"/>
        <v>0.84545454545454546</v>
      </c>
    </row>
    <row r="8" spans="1:22" x14ac:dyDescent="0.25">
      <c r="A8" s="97" t="s">
        <v>1</v>
      </c>
      <c r="B8" s="97">
        <v>20</v>
      </c>
      <c r="C8" s="97">
        <v>400</v>
      </c>
      <c r="D8" s="97">
        <v>8960</v>
      </c>
      <c r="E8" s="97">
        <v>124</v>
      </c>
      <c r="F8" s="97">
        <v>1356</v>
      </c>
      <c r="G8" s="97">
        <v>386</v>
      </c>
      <c r="H8" s="97">
        <v>0.38300000000000001</v>
      </c>
      <c r="I8" s="97">
        <v>18</v>
      </c>
      <c r="J8" s="97">
        <f t="shared" si="0"/>
        <v>9.0000000000000002E-6</v>
      </c>
      <c r="K8" s="97">
        <f t="shared" si="1"/>
        <v>3.0548571428571428E-15</v>
      </c>
      <c r="L8" s="97">
        <f>D8*K8</f>
        <v>2.737152E-11</v>
      </c>
      <c r="M8" s="97">
        <v>530.56217979822645</v>
      </c>
      <c r="N8" s="97">
        <f t="shared" si="2"/>
        <v>3.852489798594521E-6</v>
      </c>
      <c r="O8" s="97">
        <f>(C8*0.4)+273</f>
        <v>433</v>
      </c>
      <c r="P8" s="97">
        <f>L8*(H8*10^3)*(O8-300)</f>
        <v>1.3942778572800001E-6</v>
      </c>
      <c r="Q8" s="97">
        <f t="shared" si="3"/>
        <v>5.2467676558745213E-6</v>
      </c>
      <c r="R8" s="97">
        <v>20</v>
      </c>
      <c r="S8" s="97"/>
      <c r="T8" s="97">
        <v>110</v>
      </c>
      <c r="U8" s="97">
        <v>98.24</v>
      </c>
      <c r="V8">
        <f t="shared" si="4"/>
        <v>0.89309090909090905</v>
      </c>
    </row>
    <row r="9" spans="1:22" x14ac:dyDescent="0.25">
      <c r="A9" s="97" t="s">
        <v>1</v>
      </c>
      <c r="B9" s="97">
        <v>20</v>
      </c>
      <c r="C9" s="97">
        <v>500</v>
      </c>
      <c r="D9" s="97">
        <v>8960</v>
      </c>
      <c r="E9" s="97">
        <v>124</v>
      </c>
      <c r="F9" s="97">
        <v>1356</v>
      </c>
      <c r="G9" s="97">
        <v>386</v>
      </c>
      <c r="H9" s="97">
        <v>0.38300000000000001</v>
      </c>
      <c r="I9" s="97">
        <v>18</v>
      </c>
      <c r="J9" s="97">
        <f t="shared" si="0"/>
        <v>9.0000000000000002E-6</v>
      </c>
      <c r="K9" s="97">
        <f t="shared" si="1"/>
        <v>3.0548571428571428E-15</v>
      </c>
      <c r="L9" s="97">
        <f>D9*K9</f>
        <v>2.737152E-11</v>
      </c>
      <c r="M9" s="97">
        <v>552.29159781171597</v>
      </c>
      <c r="N9" s="97">
        <f t="shared" si="2"/>
        <v>4.174512753115479E-6</v>
      </c>
      <c r="O9" s="97">
        <f>(C9*0.4)+273</f>
        <v>473</v>
      </c>
      <c r="P9" s="97">
        <f>L9*(H9*10^3)*(O9-300)</f>
        <v>1.81360954368E-6</v>
      </c>
      <c r="Q9" s="97">
        <f t="shared" si="3"/>
        <v>5.988122296795479E-6</v>
      </c>
      <c r="R9" s="97">
        <v>20</v>
      </c>
      <c r="S9" s="97"/>
      <c r="T9" s="97">
        <v>110</v>
      </c>
      <c r="U9" s="97">
        <v>95.92</v>
      </c>
      <c r="V9">
        <f t="shared" si="4"/>
        <v>0.872</v>
      </c>
    </row>
    <row r="10" spans="1:22" x14ac:dyDescent="0.25">
      <c r="A10" s="97" t="s">
        <v>1</v>
      </c>
      <c r="B10" s="97">
        <v>20</v>
      </c>
      <c r="C10" s="97">
        <v>600</v>
      </c>
      <c r="D10" s="97">
        <v>8960</v>
      </c>
      <c r="E10" s="97">
        <v>124</v>
      </c>
      <c r="F10" s="97">
        <v>1356</v>
      </c>
      <c r="G10" s="97">
        <v>386</v>
      </c>
      <c r="H10" s="97">
        <v>0.38300000000000001</v>
      </c>
      <c r="I10" s="97">
        <v>18</v>
      </c>
      <c r="J10" s="97">
        <f t="shared" si="0"/>
        <v>9.0000000000000002E-6</v>
      </c>
      <c r="K10" s="97">
        <f t="shared" si="1"/>
        <v>3.0548571428571428E-15</v>
      </c>
      <c r="L10" s="97">
        <f>D10*K10</f>
        <v>2.737152E-11</v>
      </c>
      <c r="M10" s="97">
        <v>571.55333045695488</v>
      </c>
      <c r="N10" s="97">
        <f t="shared" si="2"/>
        <v>4.4707711444191043E-6</v>
      </c>
      <c r="O10" s="97">
        <f>(C10*0.4)+273</f>
        <v>513</v>
      </c>
      <c r="P10" s="97">
        <f>L10*(H10*10^3)*(O10-300)</f>
        <v>2.2329412300799998E-6</v>
      </c>
      <c r="Q10" s="97">
        <f t="shared" si="3"/>
        <v>6.7037123744991041E-6</v>
      </c>
      <c r="R10" s="97">
        <v>20</v>
      </c>
      <c r="S10" s="97"/>
      <c r="T10" s="97">
        <v>110</v>
      </c>
      <c r="U10" s="97">
        <v>101.43</v>
      </c>
      <c r="V10">
        <f t="shared" si="4"/>
        <v>0.92209090909090918</v>
      </c>
    </row>
    <row r="11" spans="1:22" x14ac:dyDescent="0.25">
      <c r="A11" s="97" t="s">
        <v>1</v>
      </c>
      <c r="B11" s="97">
        <v>10</v>
      </c>
      <c r="C11" s="97">
        <v>400</v>
      </c>
      <c r="D11" s="97">
        <v>8960</v>
      </c>
      <c r="E11" s="97">
        <v>124</v>
      </c>
      <c r="F11" s="97">
        <v>1356</v>
      </c>
      <c r="G11" s="97">
        <v>386</v>
      </c>
      <c r="H11" s="97">
        <v>0.38300000000000001</v>
      </c>
      <c r="I11" s="97">
        <v>33</v>
      </c>
      <c r="J11" s="97">
        <f t="shared" si="0"/>
        <v>1.6499999999999998E-5</v>
      </c>
      <c r="K11" s="97">
        <f t="shared" si="1"/>
        <v>1.8824142857142848E-14</v>
      </c>
      <c r="L11" s="97">
        <f>D11*K11</f>
        <v>1.6866431999999992E-10</v>
      </c>
      <c r="M11" s="97">
        <v>391.31138410451689</v>
      </c>
      <c r="N11" s="97">
        <f t="shared" si="2"/>
        <v>1.2913328210615971E-5</v>
      </c>
      <c r="O11" s="97">
        <f>(C11*0.4)+273</f>
        <v>433</v>
      </c>
      <c r="P11" s="97">
        <f>L11*(H11*10^3)*(O11-300)</f>
        <v>8.5915917964799961E-6</v>
      </c>
      <c r="Q11" s="97">
        <f t="shared" si="3"/>
        <v>2.1504920007095967E-5</v>
      </c>
      <c r="R11" s="97">
        <v>20</v>
      </c>
      <c r="S11" s="97"/>
      <c r="T11" s="97">
        <v>110</v>
      </c>
      <c r="U11" s="97">
        <v>84.38</v>
      </c>
      <c r="V11">
        <f t="shared" si="4"/>
        <v>0.76709090909090905</v>
      </c>
    </row>
    <row r="12" spans="1:22" x14ac:dyDescent="0.25">
      <c r="A12" s="97" t="s">
        <v>1</v>
      </c>
      <c r="B12" s="97">
        <v>10</v>
      </c>
      <c r="C12" s="97">
        <v>500</v>
      </c>
      <c r="D12" s="97">
        <v>8960</v>
      </c>
      <c r="E12" s="97">
        <v>124</v>
      </c>
      <c r="F12" s="97">
        <v>1356</v>
      </c>
      <c r="G12" s="97">
        <v>386</v>
      </c>
      <c r="H12" s="97">
        <v>0.38300000000000001</v>
      </c>
      <c r="I12" s="97">
        <v>33</v>
      </c>
      <c r="J12" s="97">
        <f t="shared" si="0"/>
        <v>1.6499999999999998E-5</v>
      </c>
      <c r="K12" s="97">
        <f t="shared" si="1"/>
        <v>1.8824142857142848E-14</v>
      </c>
      <c r="L12" s="97">
        <f>D12*K12</f>
        <v>1.6866431999999992E-10</v>
      </c>
      <c r="M12" s="97">
        <v>403.00576156003842</v>
      </c>
      <c r="N12" s="97">
        <f t="shared" si="2"/>
        <v>1.3696693399390674E-5</v>
      </c>
      <c r="O12" s="97">
        <f>(C12*0.4)+273</f>
        <v>473</v>
      </c>
      <c r="P12" s="97">
        <f>L12*(H12*10^3)*(O12-300)</f>
        <v>1.1175529178879995E-5</v>
      </c>
      <c r="Q12" s="97">
        <f t="shared" si="3"/>
        <v>2.4872222578270669E-5</v>
      </c>
      <c r="R12" s="97">
        <v>20</v>
      </c>
      <c r="S12" s="97"/>
      <c r="T12" s="97">
        <v>110</v>
      </c>
      <c r="U12" s="97">
        <v>84.69</v>
      </c>
      <c r="V12">
        <f t="shared" si="4"/>
        <v>0.76990909090909088</v>
      </c>
    </row>
    <row r="13" spans="1:22" x14ac:dyDescent="0.25">
      <c r="A13" s="97" t="s">
        <v>1</v>
      </c>
      <c r="B13" s="97">
        <v>10</v>
      </c>
      <c r="C13" s="97">
        <v>600</v>
      </c>
      <c r="D13" s="97">
        <v>8960</v>
      </c>
      <c r="E13" s="97">
        <v>124</v>
      </c>
      <c r="F13" s="97">
        <v>1356</v>
      </c>
      <c r="G13" s="97">
        <v>386</v>
      </c>
      <c r="H13" s="97">
        <v>0.38300000000000001</v>
      </c>
      <c r="I13" s="97">
        <v>33</v>
      </c>
      <c r="J13" s="97">
        <f t="shared" si="0"/>
        <v>1.6499999999999998E-5</v>
      </c>
      <c r="K13" s="97">
        <f t="shared" si="1"/>
        <v>1.8824142857142848E-14</v>
      </c>
      <c r="L13" s="97">
        <f>D13*K13</f>
        <v>1.6866431999999992E-10</v>
      </c>
      <c r="M13" s="97">
        <v>413.16605001246404</v>
      </c>
      <c r="N13" s="97">
        <f t="shared" si="2"/>
        <v>1.4396021296534459E-5</v>
      </c>
      <c r="O13" s="97">
        <f>(C13*0.4)+273</f>
        <v>513</v>
      </c>
      <c r="P13" s="97">
        <f>L13*(H13*10^3)*(O13-300)</f>
        <v>1.3759466561279994E-5</v>
      </c>
      <c r="Q13" s="97">
        <f t="shared" si="3"/>
        <v>2.8155487857814453E-5</v>
      </c>
      <c r="R13" s="97">
        <v>20</v>
      </c>
      <c r="S13" s="97"/>
      <c r="T13" s="97">
        <v>110</v>
      </c>
      <c r="U13" s="97">
        <v>99.05</v>
      </c>
      <c r="V13">
        <f t="shared" si="4"/>
        <v>0.9004545454545454</v>
      </c>
    </row>
    <row r="14" spans="1:22" x14ac:dyDescent="0.25">
      <c r="A14" s="97" t="s">
        <v>1</v>
      </c>
      <c r="B14" s="97">
        <v>15</v>
      </c>
      <c r="C14" s="97">
        <v>400</v>
      </c>
      <c r="D14" s="97">
        <v>8960</v>
      </c>
      <c r="E14" s="97">
        <v>124</v>
      </c>
      <c r="F14" s="97">
        <v>1356</v>
      </c>
      <c r="G14" s="97">
        <v>386</v>
      </c>
      <c r="H14" s="97">
        <v>0.38300000000000001</v>
      </c>
      <c r="I14" s="97">
        <v>33</v>
      </c>
      <c r="J14" s="97">
        <f t="shared" si="0"/>
        <v>1.6499999999999998E-5</v>
      </c>
      <c r="K14" s="97">
        <f t="shared" si="1"/>
        <v>1.8824142857142848E-14</v>
      </c>
      <c r="L14" s="97">
        <f>D14*K14</f>
        <v>1.6866431999999992E-10</v>
      </c>
      <c r="M14" s="97">
        <v>436.69215252367485</v>
      </c>
      <c r="N14" s="97">
        <f t="shared" si="2"/>
        <v>1.6082145954346797E-5</v>
      </c>
      <c r="O14" s="97">
        <f>(C14*0.4)+273</f>
        <v>433</v>
      </c>
      <c r="P14" s="97">
        <f>L14*(H14*10^3)*(O14-300)</f>
        <v>8.5915917964799961E-6</v>
      </c>
      <c r="Q14" s="97">
        <f t="shared" si="3"/>
        <v>2.4673737750826791E-5</v>
      </c>
      <c r="R14" s="97">
        <v>20</v>
      </c>
      <c r="S14" s="97"/>
      <c r="T14" s="97">
        <v>110</v>
      </c>
      <c r="U14" s="97">
        <v>93.45</v>
      </c>
      <c r="V14">
        <f t="shared" si="4"/>
        <v>0.8495454545454546</v>
      </c>
    </row>
    <row r="15" spans="1:22" x14ac:dyDescent="0.25">
      <c r="A15" s="97" t="s">
        <v>1</v>
      </c>
      <c r="B15" s="97">
        <v>15</v>
      </c>
      <c r="C15" s="97">
        <v>500</v>
      </c>
      <c r="D15" s="97">
        <v>8960</v>
      </c>
      <c r="E15" s="97">
        <v>124</v>
      </c>
      <c r="F15" s="97">
        <v>1356</v>
      </c>
      <c r="G15" s="97">
        <v>386</v>
      </c>
      <c r="H15" s="97">
        <v>0.38300000000000001</v>
      </c>
      <c r="I15" s="97">
        <v>33</v>
      </c>
      <c r="J15" s="97">
        <f t="shared" si="0"/>
        <v>1.6499999999999998E-5</v>
      </c>
      <c r="K15" s="97">
        <f t="shared" si="1"/>
        <v>1.8824142857142848E-14</v>
      </c>
      <c r="L15" s="97">
        <f>D15*K15</f>
        <v>1.6866431999999992E-10</v>
      </c>
      <c r="M15" s="97">
        <v>451.30687965258824</v>
      </c>
      <c r="N15" s="97">
        <f t="shared" si="2"/>
        <v>1.7176597219365839E-5</v>
      </c>
      <c r="O15" s="97">
        <f>(C15*0.4)+273</f>
        <v>473</v>
      </c>
      <c r="P15" s="97">
        <f>L15*(H15*10^3)*(O15-300)</f>
        <v>1.1175529178879995E-5</v>
      </c>
      <c r="Q15" s="97">
        <f t="shared" si="3"/>
        <v>2.8352126398245835E-5</v>
      </c>
      <c r="R15" s="97">
        <v>20</v>
      </c>
      <c r="S15" s="97"/>
      <c r="T15" s="97">
        <v>110</v>
      </c>
      <c r="U15" s="97">
        <v>87.25</v>
      </c>
      <c r="V15">
        <f t="shared" si="4"/>
        <v>0.79318181818181821</v>
      </c>
    </row>
    <row r="16" spans="1:22" x14ac:dyDescent="0.25">
      <c r="A16" s="97" t="s">
        <v>1</v>
      </c>
      <c r="B16" s="97">
        <v>15</v>
      </c>
      <c r="C16" s="97">
        <v>600</v>
      </c>
      <c r="D16" s="97">
        <v>8960</v>
      </c>
      <c r="E16" s="97">
        <v>124</v>
      </c>
      <c r="F16" s="97">
        <v>1356</v>
      </c>
      <c r="G16" s="97">
        <v>386</v>
      </c>
      <c r="H16" s="97">
        <v>0.38300000000000001</v>
      </c>
      <c r="I16" s="97">
        <v>33</v>
      </c>
      <c r="J16" s="97">
        <f t="shared" si="0"/>
        <v>1.6499999999999998E-5</v>
      </c>
      <c r="K16" s="97">
        <f t="shared" si="1"/>
        <v>1.8824142857142848E-14</v>
      </c>
      <c r="L16" s="97">
        <f>D16*K16</f>
        <v>1.6866431999999992E-10</v>
      </c>
      <c r="M16" s="97">
        <v>464.0871987563749</v>
      </c>
      <c r="N16" s="97">
        <f t="shared" si="2"/>
        <v>1.8163201556582204E-5</v>
      </c>
      <c r="O16" s="97">
        <f>(C16*0.4)+273</f>
        <v>513</v>
      </c>
      <c r="P16" s="97">
        <f>L16*(H16*10^3)*(O16-300)</f>
        <v>1.3759466561279994E-5</v>
      </c>
      <c r="Q16" s="97">
        <f t="shared" si="3"/>
        <v>3.19226681178622E-5</v>
      </c>
      <c r="R16" s="97">
        <v>20</v>
      </c>
      <c r="S16" s="97"/>
      <c r="T16" s="97">
        <v>110</v>
      </c>
      <c r="U16" s="97">
        <v>103.55</v>
      </c>
      <c r="V16">
        <f t="shared" si="4"/>
        <v>0.94136363636363629</v>
      </c>
    </row>
    <row r="17" spans="1:22" x14ac:dyDescent="0.25">
      <c r="A17" s="97" t="s">
        <v>1</v>
      </c>
      <c r="B17" s="97">
        <v>20</v>
      </c>
      <c r="C17" s="97">
        <v>400</v>
      </c>
      <c r="D17" s="97">
        <v>8960</v>
      </c>
      <c r="E17" s="97">
        <v>124</v>
      </c>
      <c r="F17" s="97">
        <v>1356</v>
      </c>
      <c r="G17" s="97">
        <v>386</v>
      </c>
      <c r="H17" s="97">
        <v>0.38300000000000001</v>
      </c>
      <c r="I17" s="97">
        <v>33</v>
      </c>
      <c r="J17" s="97">
        <f t="shared" si="0"/>
        <v>1.6499999999999998E-5</v>
      </c>
      <c r="K17" s="97">
        <f t="shared" si="1"/>
        <v>1.8824142857142848E-14</v>
      </c>
      <c r="L17" s="97">
        <f>D17*K17</f>
        <v>1.6866431999999992E-10</v>
      </c>
      <c r="M17" s="97">
        <v>469.12383893121404</v>
      </c>
      <c r="N17" s="97">
        <f t="shared" si="2"/>
        <v>1.8559583640163386E-5</v>
      </c>
      <c r="O17" s="97">
        <f>(C17*0.4)+273</f>
        <v>433</v>
      </c>
      <c r="P17" s="97">
        <f>L17*(H17*10^3)*(O17-300)</f>
        <v>8.5915917964799961E-6</v>
      </c>
      <c r="Q17" s="97">
        <f t="shared" si="3"/>
        <v>2.715117543664338E-5</v>
      </c>
      <c r="R17" s="97">
        <v>20</v>
      </c>
      <c r="S17" s="97"/>
      <c r="T17" s="97">
        <v>110</v>
      </c>
      <c r="U17" s="97">
        <v>102.48</v>
      </c>
      <c r="V17">
        <f t="shared" si="4"/>
        <v>0.93163636363636371</v>
      </c>
    </row>
    <row r="18" spans="1:22" x14ac:dyDescent="0.25">
      <c r="A18" s="97" t="s">
        <v>1</v>
      </c>
      <c r="B18" s="97">
        <v>20</v>
      </c>
      <c r="C18" s="97">
        <v>500</v>
      </c>
      <c r="D18" s="97">
        <v>8960</v>
      </c>
      <c r="E18" s="97">
        <v>124</v>
      </c>
      <c r="F18" s="97">
        <v>1356</v>
      </c>
      <c r="G18" s="97">
        <v>386</v>
      </c>
      <c r="H18" s="97">
        <v>0.38300000000000001</v>
      </c>
      <c r="I18" s="97">
        <v>33</v>
      </c>
      <c r="J18" s="97">
        <f t="shared" si="0"/>
        <v>1.6499999999999998E-5</v>
      </c>
      <c r="K18" s="97">
        <f t="shared" si="1"/>
        <v>1.8824142857142848E-14</v>
      </c>
      <c r="L18" s="97">
        <f>D18*K18</f>
        <v>1.6866431999999992E-10</v>
      </c>
      <c r="M18" s="97">
        <v>486.03197417187664</v>
      </c>
      <c r="N18" s="97">
        <f t="shared" si="2"/>
        <v>1.9921539899927948E-5</v>
      </c>
      <c r="O18" s="97">
        <f>(C18*0.4)+273</f>
        <v>473</v>
      </c>
      <c r="P18" s="97">
        <f>L18*(H18*10^3)*(O18-300)</f>
        <v>1.1175529178879995E-5</v>
      </c>
      <c r="Q18" s="97">
        <f t="shared" si="3"/>
        <v>3.1097069078807945E-5</v>
      </c>
      <c r="R18" s="97">
        <v>20</v>
      </c>
      <c r="S18" s="97"/>
      <c r="T18" s="97">
        <v>110</v>
      </c>
      <c r="U18" s="97">
        <v>100.4</v>
      </c>
      <c r="V18">
        <f t="shared" si="4"/>
        <v>0.91272727272727283</v>
      </c>
    </row>
    <row r="19" spans="1:22" x14ac:dyDescent="0.25">
      <c r="A19" s="97" t="s">
        <v>1</v>
      </c>
      <c r="B19" s="97">
        <v>20</v>
      </c>
      <c r="C19" s="97">
        <v>600</v>
      </c>
      <c r="D19" s="97">
        <v>8960</v>
      </c>
      <c r="E19" s="97">
        <v>124</v>
      </c>
      <c r="F19" s="97">
        <v>1356</v>
      </c>
      <c r="G19" s="97">
        <v>386</v>
      </c>
      <c r="H19" s="97">
        <v>0.38300000000000001</v>
      </c>
      <c r="I19" s="97">
        <v>33</v>
      </c>
      <c r="J19" s="97">
        <f t="shared" si="0"/>
        <v>1.6499999999999998E-5</v>
      </c>
      <c r="K19" s="97">
        <f t="shared" si="1"/>
        <v>1.8824142857142848E-14</v>
      </c>
      <c r="L19" s="97">
        <f>D19*K19</f>
        <v>1.6866431999999992E-10</v>
      </c>
      <c r="M19" s="97">
        <v>500.88704738583294</v>
      </c>
      <c r="N19" s="97">
        <f t="shared" si="2"/>
        <v>2.1157912979088185E-5</v>
      </c>
      <c r="O19" s="97">
        <f>(C19*0.4)+273</f>
        <v>513</v>
      </c>
      <c r="P19" s="97">
        <f>L19*(H19*10^3)*(O19-300)</f>
        <v>1.3759466561279994E-5</v>
      </c>
      <c r="Q19" s="97">
        <f t="shared" si="3"/>
        <v>3.491737954036818E-5</v>
      </c>
      <c r="R19" s="97">
        <v>20</v>
      </c>
      <c r="S19" s="97"/>
      <c r="T19" s="97">
        <v>110</v>
      </c>
      <c r="U19" s="97">
        <v>100.43</v>
      </c>
      <c r="V19">
        <f t="shared" si="4"/>
        <v>0.91300000000000003</v>
      </c>
    </row>
    <row r="20" spans="1:22" x14ac:dyDescent="0.25">
      <c r="A20" s="97" t="s">
        <v>1</v>
      </c>
      <c r="B20" s="97">
        <v>10</v>
      </c>
      <c r="C20" s="97">
        <v>400</v>
      </c>
      <c r="D20" s="97">
        <v>8960</v>
      </c>
      <c r="E20" s="97">
        <v>124</v>
      </c>
      <c r="F20" s="97">
        <v>1356</v>
      </c>
      <c r="G20" s="97">
        <v>386</v>
      </c>
      <c r="H20" s="97">
        <v>0.38300000000000001</v>
      </c>
      <c r="I20" s="97">
        <v>42</v>
      </c>
      <c r="J20" s="97">
        <f t="shared" si="0"/>
        <v>2.0999999999999999E-5</v>
      </c>
      <c r="K20" s="97">
        <f t="shared" si="1"/>
        <v>3.8807999999999988E-14</v>
      </c>
      <c r="L20" s="97">
        <f>D20*K20</f>
        <v>3.4771967999999988E-10</v>
      </c>
      <c r="M20" s="97">
        <v>364.83408970804362</v>
      </c>
      <c r="N20" s="97">
        <f t="shared" si="2"/>
        <v>2.3141425019830922E-5</v>
      </c>
      <c r="O20" s="97">
        <f>(C20*0.4)+273</f>
        <v>433</v>
      </c>
      <c r="P20" s="97">
        <f>L20*(H20*10^3)*(O20-300)</f>
        <v>1.7712492779519995E-5</v>
      </c>
      <c r="Q20" s="97">
        <f t="shared" si="3"/>
        <v>4.085391779935092E-5</v>
      </c>
      <c r="R20" s="97">
        <v>20</v>
      </c>
      <c r="S20" s="97"/>
      <c r="T20" s="97">
        <v>110</v>
      </c>
      <c r="U20" s="97" t="s">
        <v>15</v>
      </c>
      <c r="V20" t="e">
        <f t="shared" si="4"/>
        <v>#VALUE!</v>
      </c>
    </row>
    <row r="21" spans="1:22" x14ac:dyDescent="0.25">
      <c r="A21" s="97" t="s">
        <v>1</v>
      </c>
      <c r="B21" s="97">
        <v>10</v>
      </c>
      <c r="C21" s="97">
        <v>500</v>
      </c>
      <c r="D21" s="97">
        <v>8960</v>
      </c>
      <c r="E21" s="97">
        <v>124</v>
      </c>
      <c r="F21" s="97">
        <v>1356</v>
      </c>
      <c r="G21" s="97">
        <v>386</v>
      </c>
      <c r="H21" s="97">
        <v>0.38300000000000001</v>
      </c>
      <c r="I21" s="97">
        <v>42</v>
      </c>
      <c r="J21" s="97">
        <f t="shared" si="0"/>
        <v>2.0999999999999999E-5</v>
      </c>
      <c r="K21" s="97">
        <f t="shared" si="1"/>
        <v>3.8807999999999988E-14</v>
      </c>
      <c r="L21" s="97">
        <f>D21*K21</f>
        <v>3.4771967999999988E-10</v>
      </c>
      <c r="M21" s="97">
        <v>374.97894037690327</v>
      </c>
      <c r="N21" s="97">
        <f t="shared" si="2"/>
        <v>2.444629401008163E-5</v>
      </c>
      <c r="O21" s="97">
        <f>(C21*0.4)+273</f>
        <v>473</v>
      </c>
      <c r="P21" s="97">
        <f>L21*(H21*10^3)*(O21-300)</f>
        <v>2.3039558277119992E-5</v>
      </c>
      <c r="Q21" s="97">
        <f t="shared" si="3"/>
        <v>4.7485852287201626E-5</v>
      </c>
      <c r="R21" s="97">
        <v>20</v>
      </c>
      <c r="S21" s="97"/>
      <c r="T21" s="97">
        <v>110</v>
      </c>
      <c r="U21" s="97" t="s">
        <v>15</v>
      </c>
      <c r="V21" t="e">
        <f t="shared" si="4"/>
        <v>#VALUE!</v>
      </c>
    </row>
    <row r="22" spans="1:22" x14ac:dyDescent="0.25">
      <c r="A22" s="97" t="s">
        <v>1</v>
      </c>
      <c r="B22" s="97">
        <v>10</v>
      </c>
      <c r="C22" s="97">
        <v>600</v>
      </c>
      <c r="D22" s="97">
        <v>8960</v>
      </c>
      <c r="E22" s="97">
        <v>124</v>
      </c>
      <c r="F22" s="97">
        <v>1356</v>
      </c>
      <c r="G22" s="97">
        <v>386</v>
      </c>
      <c r="H22" s="97">
        <v>0.38300000000000001</v>
      </c>
      <c r="I22" s="97">
        <v>42</v>
      </c>
      <c r="J22" s="97">
        <f t="shared" si="0"/>
        <v>2.0999999999999999E-5</v>
      </c>
      <c r="K22" s="97">
        <f t="shared" si="1"/>
        <v>3.8807999999999988E-14</v>
      </c>
      <c r="L22" s="97">
        <f>D22*K22</f>
        <v>3.4771967999999988E-10</v>
      </c>
      <c r="M22" s="97">
        <v>383.75978917611235</v>
      </c>
      <c r="N22" s="97">
        <f t="shared" si="2"/>
        <v>2.560461260313547E-5</v>
      </c>
      <c r="O22" s="97">
        <f>(C22*0.4)+273</f>
        <v>513</v>
      </c>
      <c r="P22" s="97">
        <f>L22*(H22*10^3)*(O22-300)</f>
        <v>2.836662377471999E-5</v>
      </c>
      <c r="Q22" s="97">
        <f t="shared" si="3"/>
        <v>5.3971236377855456E-5</v>
      </c>
      <c r="R22" s="97">
        <v>20</v>
      </c>
      <c r="S22" s="97"/>
      <c r="T22" s="97">
        <v>110</v>
      </c>
      <c r="U22" s="97">
        <v>88.62</v>
      </c>
      <c r="V22">
        <f t="shared" si="4"/>
        <v>0.80563636363636371</v>
      </c>
    </row>
    <row r="23" spans="1:22" x14ac:dyDescent="0.25">
      <c r="A23" s="97" t="s">
        <v>1</v>
      </c>
      <c r="B23" s="97">
        <v>15</v>
      </c>
      <c r="C23" s="97">
        <v>400</v>
      </c>
      <c r="D23" s="97">
        <v>8960</v>
      </c>
      <c r="E23" s="97">
        <v>124</v>
      </c>
      <c r="F23" s="97">
        <v>1356</v>
      </c>
      <c r="G23" s="97">
        <v>386</v>
      </c>
      <c r="H23" s="97">
        <v>0.38300000000000001</v>
      </c>
      <c r="I23" s="97">
        <v>42</v>
      </c>
      <c r="J23" s="97">
        <f t="shared" si="0"/>
        <v>2.0999999999999999E-5</v>
      </c>
      <c r="K23" s="97">
        <f t="shared" si="1"/>
        <v>3.8807999999999988E-14</v>
      </c>
      <c r="L23" s="97">
        <f>D23*K23</f>
        <v>3.4771967999999988E-10</v>
      </c>
      <c r="M23" s="97">
        <v>409.60573919899201</v>
      </c>
      <c r="N23" s="97">
        <f t="shared" si="2"/>
        <v>2.9169658310827235E-5</v>
      </c>
      <c r="O23" s="97">
        <f>(C23*0.4)+273</f>
        <v>433</v>
      </c>
      <c r="P23" s="97">
        <f>L23*(H23*10^3)*(O23-300)</f>
        <v>1.7712492779519995E-5</v>
      </c>
      <c r="Q23" s="97">
        <f t="shared" si="3"/>
        <v>4.6882151090347227E-5</v>
      </c>
      <c r="R23" s="97">
        <v>20</v>
      </c>
      <c r="S23" s="97"/>
      <c r="T23" s="97">
        <v>110</v>
      </c>
      <c r="U23" s="98" t="s">
        <v>15</v>
      </c>
      <c r="V23" t="e">
        <f t="shared" si="4"/>
        <v>#VALUE!</v>
      </c>
    </row>
    <row r="24" spans="1:22" x14ac:dyDescent="0.25">
      <c r="A24" s="97" t="s">
        <v>1</v>
      </c>
      <c r="B24" s="97">
        <v>15</v>
      </c>
      <c r="C24" s="97">
        <v>500</v>
      </c>
      <c r="D24" s="97">
        <v>8960</v>
      </c>
      <c r="E24" s="97">
        <v>124</v>
      </c>
      <c r="F24" s="97">
        <v>1356</v>
      </c>
      <c r="G24" s="97">
        <v>386</v>
      </c>
      <c r="H24" s="97">
        <v>0.38300000000000001</v>
      </c>
      <c r="I24" s="97">
        <v>42</v>
      </c>
      <c r="J24" s="97">
        <f t="shared" si="0"/>
        <v>2.0999999999999999E-5</v>
      </c>
      <c r="K24" s="97">
        <f t="shared" si="1"/>
        <v>3.8807999999999988E-14</v>
      </c>
      <c r="L24" s="97">
        <f>D24*K24</f>
        <v>3.4771967999999988E-10</v>
      </c>
      <c r="M24" s="97">
        <v>422.4370615561723</v>
      </c>
      <c r="N24" s="97">
        <f t="shared" si="2"/>
        <v>3.1025822367433078E-5</v>
      </c>
      <c r="O24" s="97">
        <f>(C24*0.4)+273</f>
        <v>473</v>
      </c>
      <c r="P24" s="97">
        <f>L24*(H24*10^3)*(O24-300)</f>
        <v>2.3039558277119992E-5</v>
      </c>
      <c r="Q24" s="97">
        <f t="shared" si="3"/>
        <v>5.4065380644553073E-5</v>
      </c>
      <c r="R24" s="97">
        <v>20</v>
      </c>
      <c r="S24" s="97"/>
      <c r="T24" s="97">
        <v>110</v>
      </c>
      <c r="U24" s="97">
        <v>94.21</v>
      </c>
      <c r="V24">
        <f t="shared" si="4"/>
        <v>0.85645454545454536</v>
      </c>
    </row>
    <row r="25" spans="1:22" x14ac:dyDescent="0.25">
      <c r="A25" s="97" t="s">
        <v>1</v>
      </c>
      <c r="B25" s="97">
        <v>15</v>
      </c>
      <c r="C25" s="97">
        <v>600</v>
      </c>
      <c r="D25" s="97">
        <v>8960</v>
      </c>
      <c r="E25" s="97">
        <v>124</v>
      </c>
      <c r="F25" s="97">
        <v>1356</v>
      </c>
      <c r="G25" s="97">
        <v>386</v>
      </c>
      <c r="H25" s="97">
        <v>0.38300000000000001</v>
      </c>
      <c r="I25" s="97">
        <v>42</v>
      </c>
      <c r="J25" s="97">
        <f t="shared" si="0"/>
        <v>2.0999999999999999E-5</v>
      </c>
      <c r="K25" s="97">
        <f t="shared" si="1"/>
        <v>3.8807999999999988E-14</v>
      </c>
      <c r="L25" s="97">
        <f>D25*K25</f>
        <v>3.4771967999999988E-10</v>
      </c>
      <c r="M25" s="97">
        <v>433.61433296831979</v>
      </c>
      <c r="N25" s="97">
        <f t="shared" si="2"/>
        <v>3.2689368739479446E-5</v>
      </c>
      <c r="O25" s="97">
        <f>(C25*0.4)+273</f>
        <v>513</v>
      </c>
      <c r="P25" s="97">
        <f>L25*(H25*10^3)*(O25-300)</f>
        <v>2.836662377471999E-5</v>
      </c>
      <c r="Q25" s="97">
        <f t="shared" si="3"/>
        <v>6.1055992514199439E-5</v>
      </c>
      <c r="R25" s="97">
        <v>20</v>
      </c>
      <c r="S25" s="97"/>
      <c r="T25" s="97">
        <v>110</v>
      </c>
      <c r="U25" s="97">
        <v>89.2</v>
      </c>
      <c r="V25">
        <f t="shared" si="4"/>
        <v>0.81090909090909091</v>
      </c>
    </row>
    <row r="26" spans="1:22" x14ac:dyDescent="0.25">
      <c r="A26" s="97" t="s">
        <v>1</v>
      </c>
      <c r="B26" s="97">
        <v>20</v>
      </c>
      <c r="C26" s="97">
        <v>400</v>
      </c>
      <c r="D26" s="97">
        <v>8960</v>
      </c>
      <c r="E26" s="97">
        <v>124</v>
      </c>
      <c r="F26" s="97">
        <v>1356</v>
      </c>
      <c r="G26" s="97">
        <v>386</v>
      </c>
      <c r="H26" s="97">
        <v>0.38300000000000001</v>
      </c>
      <c r="I26" s="97">
        <v>42</v>
      </c>
      <c r="J26" s="97">
        <f t="shared" si="0"/>
        <v>2.0999999999999999E-5</v>
      </c>
      <c r="K26" s="97">
        <f t="shared" si="1"/>
        <v>3.8807999999999988E-14</v>
      </c>
      <c r="L26" s="97">
        <f>D26*K26</f>
        <v>3.4771967999999988E-10</v>
      </c>
      <c r="M26" s="97">
        <v>441.93523881199872</v>
      </c>
      <c r="N26" s="97">
        <f t="shared" si="2"/>
        <v>3.3956001228040996E-5</v>
      </c>
      <c r="O26" s="97">
        <f>(C26*0.4)+273</f>
        <v>433</v>
      </c>
      <c r="P26" s="97">
        <f>L26*(H26*10^3)*(O26-300)</f>
        <v>1.7712492779519995E-5</v>
      </c>
      <c r="Q26" s="97">
        <f t="shared" si="3"/>
        <v>5.1668494007560994E-5</v>
      </c>
      <c r="R26" s="97">
        <v>20</v>
      </c>
      <c r="S26" s="97"/>
      <c r="T26" s="97">
        <v>110</v>
      </c>
      <c r="U26" s="98" t="s">
        <v>15</v>
      </c>
      <c r="V26" t="e">
        <f t="shared" si="4"/>
        <v>#VALUE!</v>
      </c>
    </row>
    <row r="27" spans="1:22" x14ac:dyDescent="0.25">
      <c r="A27" s="97" t="s">
        <v>1</v>
      </c>
      <c r="B27" s="97">
        <v>20</v>
      </c>
      <c r="C27" s="97">
        <v>500</v>
      </c>
      <c r="D27" s="97">
        <v>8960</v>
      </c>
      <c r="E27" s="97">
        <v>124</v>
      </c>
      <c r="F27" s="97">
        <v>1356</v>
      </c>
      <c r="G27" s="97">
        <v>386</v>
      </c>
      <c r="H27" s="97">
        <v>0.38300000000000001</v>
      </c>
      <c r="I27" s="97">
        <v>42</v>
      </c>
      <c r="J27" s="97">
        <f t="shared" si="0"/>
        <v>2.0999999999999999E-5</v>
      </c>
      <c r="K27" s="97">
        <f t="shared" si="1"/>
        <v>3.8807999999999988E-14</v>
      </c>
      <c r="L27" s="97">
        <f>D27*K27</f>
        <v>3.4771967999999988E-10</v>
      </c>
      <c r="M27" s="97">
        <v>456.90902895764947</v>
      </c>
      <c r="N27" s="97">
        <f t="shared" si="2"/>
        <v>3.6295999146244104E-5</v>
      </c>
      <c r="O27" s="97">
        <f>(C27*0.4)+273</f>
        <v>473</v>
      </c>
      <c r="P27" s="97">
        <f>L27*(H27*10^3)*(O27-300)</f>
        <v>2.3039558277119992E-5</v>
      </c>
      <c r="Q27" s="97">
        <f t="shared" si="3"/>
        <v>5.93355574233641E-5</v>
      </c>
      <c r="R27" s="97">
        <v>20</v>
      </c>
      <c r="S27" s="97"/>
      <c r="T27" s="97">
        <v>110</v>
      </c>
      <c r="U27" s="97">
        <v>89.35</v>
      </c>
      <c r="V27">
        <f t="shared" si="4"/>
        <v>0.81227272727272726</v>
      </c>
    </row>
    <row r="28" spans="1:22" x14ac:dyDescent="0.25">
      <c r="A28" s="97" t="s">
        <v>1</v>
      </c>
      <c r="B28" s="97">
        <v>20</v>
      </c>
      <c r="C28" s="97">
        <v>600</v>
      </c>
      <c r="D28" s="97">
        <v>8960</v>
      </c>
      <c r="E28" s="97">
        <v>124</v>
      </c>
      <c r="F28" s="97">
        <v>1356</v>
      </c>
      <c r="G28" s="97">
        <v>386</v>
      </c>
      <c r="H28" s="97">
        <v>0.38300000000000001</v>
      </c>
      <c r="I28" s="97">
        <v>42</v>
      </c>
      <c r="J28" s="97">
        <f t="shared" si="0"/>
        <v>2.0999999999999999E-5</v>
      </c>
      <c r="K28" s="97">
        <f t="shared" si="1"/>
        <v>3.8807999999999988E-14</v>
      </c>
      <c r="L28" s="97">
        <f>D28*K28</f>
        <v>3.4771967999999988E-10</v>
      </c>
      <c r="M28" s="97">
        <v>470.01321231184045</v>
      </c>
      <c r="N28" s="97">
        <f t="shared" si="2"/>
        <v>3.8407797951347115E-5</v>
      </c>
      <c r="O28" s="97">
        <f>(C28*0.4)+273</f>
        <v>513</v>
      </c>
      <c r="P28" s="97">
        <f>L28*(H28*10^3)*(O28-300)</f>
        <v>2.836662377471999E-5</v>
      </c>
      <c r="Q28" s="97">
        <f t="shared" si="3"/>
        <v>6.6774421726067108E-5</v>
      </c>
      <c r="R28" s="97">
        <v>20</v>
      </c>
      <c r="S28" s="97"/>
      <c r="T28" s="97">
        <v>110</v>
      </c>
      <c r="U28" s="97">
        <v>98.03</v>
      </c>
      <c r="V28">
        <f t="shared" si="4"/>
        <v>0.89118181818181819</v>
      </c>
    </row>
    <row r="29" spans="1:22" s="68" customFormat="1" x14ac:dyDescent="0.25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/>
    </row>
    <row r="30" spans="1:22" x14ac:dyDescent="0.25">
      <c r="A30" s="3" t="s">
        <v>2</v>
      </c>
      <c r="B30" s="3">
        <v>10</v>
      </c>
      <c r="C30" s="3">
        <v>250</v>
      </c>
      <c r="D30" s="3">
        <v>10490</v>
      </c>
      <c r="E30" s="3">
        <v>76</v>
      </c>
      <c r="F30" s="3">
        <v>1235</v>
      </c>
      <c r="G30" s="3">
        <v>419</v>
      </c>
      <c r="H30" s="3">
        <v>0.23400000000000001</v>
      </c>
      <c r="I30" s="3">
        <v>33</v>
      </c>
      <c r="J30" s="3">
        <f t="shared" si="0"/>
        <v>1.6499999999999998E-5</v>
      </c>
      <c r="K30" s="3">
        <f t="shared" si="1"/>
        <v>1.8824142857142848E-14</v>
      </c>
      <c r="L30" s="3">
        <f>D30*K30</f>
        <v>1.9746525857142847E-10</v>
      </c>
      <c r="M30" s="3">
        <v>363</v>
      </c>
      <c r="N30" s="3">
        <f t="shared" si="2"/>
        <v>1.3009899828349279E-5</v>
      </c>
      <c r="O30" s="3">
        <f>(C30*0.4)+273</f>
        <v>373</v>
      </c>
      <c r="P30" s="3">
        <f>L30*(H30*10^3)*(O30-300)</f>
        <v>3.3731015469171413E-6</v>
      </c>
      <c r="Q30" s="3">
        <f t="shared" si="3"/>
        <v>1.6383001375266419E-5</v>
      </c>
      <c r="R30" s="3">
        <v>20</v>
      </c>
      <c r="S30" s="3"/>
      <c r="T30" s="3">
        <v>76</v>
      </c>
      <c r="U30" s="3">
        <v>41</v>
      </c>
      <c r="V30">
        <f t="shared" si="4"/>
        <v>0.53947368421052633</v>
      </c>
    </row>
    <row r="31" spans="1:22" s="68" customFormat="1" x14ac:dyDescent="0.25">
      <c r="A31" s="3" t="s">
        <v>2</v>
      </c>
      <c r="B31" s="3">
        <v>10</v>
      </c>
      <c r="C31" s="3">
        <v>350</v>
      </c>
      <c r="D31" s="3">
        <v>10490</v>
      </c>
      <c r="E31" s="3">
        <v>76</v>
      </c>
      <c r="F31" s="3">
        <v>1235</v>
      </c>
      <c r="G31" s="3">
        <v>419</v>
      </c>
      <c r="H31" s="3">
        <v>0.23400000000000001</v>
      </c>
      <c r="I31" s="3">
        <v>33</v>
      </c>
      <c r="J31" s="3">
        <f t="shared" si="0"/>
        <v>1.6499999999999998E-5</v>
      </c>
      <c r="K31" s="3">
        <f t="shared" si="1"/>
        <v>1.8824142857142848E-14</v>
      </c>
      <c r="L31" s="3">
        <f>D31*K31</f>
        <v>1.9746525857142847E-10</v>
      </c>
      <c r="M31" s="3">
        <v>377</v>
      </c>
      <c r="N31" s="3">
        <f t="shared" si="2"/>
        <v>1.4032769867749278E-5</v>
      </c>
      <c r="O31" s="3">
        <f>(C31*0.4)+273</f>
        <v>413</v>
      </c>
      <c r="P31" s="3">
        <f>L31*(H31*10^3)*(O31-300)</f>
        <v>5.2213763671457117E-6</v>
      </c>
      <c r="Q31" s="3">
        <f t="shared" si="3"/>
        <v>1.9254146234894991E-5</v>
      </c>
      <c r="R31" s="3">
        <v>20</v>
      </c>
      <c r="S31" s="3"/>
      <c r="T31" s="3">
        <v>76</v>
      </c>
      <c r="U31" s="3">
        <v>53</v>
      </c>
      <c r="V31">
        <f t="shared" si="4"/>
        <v>0.69736842105263153</v>
      </c>
    </row>
    <row r="32" spans="1:22" s="68" customFormat="1" x14ac:dyDescent="0.25">
      <c r="A32" s="3" t="s">
        <v>2</v>
      </c>
      <c r="B32" s="3">
        <v>10</v>
      </c>
      <c r="C32" s="3">
        <v>450</v>
      </c>
      <c r="D32" s="3">
        <v>10490</v>
      </c>
      <c r="E32" s="3">
        <v>76</v>
      </c>
      <c r="F32" s="3">
        <v>1235</v>
      </c>
      <c r="G32" s="3">
        <v>419</v>
      </c>
      <c r="H32" s="3">
        <v>0.23400000000000001</v>
      </c>
      <c r="I32" s="3">
        <v>33</v>
      </c>
      <c r="J32" s="3">
        <f t="shared" si="0"/>
        <v>1.6499999999999998E-5</v>
      </c>
      <c r="K32" s="3">
        <f t="shared" si="1"/>
        <v>1.8824142857142848E-14</v>
      </c>
      <c r="L32" s="3">
        <f>D32*K32</f>
        <v>1.9746525857142847E-10</v>
      </c>
      <c r="M32" s="3">
        <v>389</v>
      </c>
      <c r="N32" s="3">
        <f t="shared" si="2"/>
        <v>1.4940320196143564E-5</v>
      </c>
      <c r="O32" s="3">
        <f>(C32*0.4)+273</f>
        <v>453</v>
      </c>
      <c r="P32" s="3">
        <f>L32*(H32*10^3)*(O32-300)</f>
        <v>7.0696511873742822E-6</v>
      </c>
      <c r="Q32" s="3">
        <f t="shared" si="3"/>
        <v>2.2009971383517845E-5</v>
      </c>
      <c r="R32" s="3">
        <v>20</v>
      </c>
      <c r="S32" s="3"/>
      <c r="T32" s="3">
        <v>76</v>
      </c>
      <c r="U32" s="3">
        <v>55</v>
      </c>
      <c r="V32">
        <f t="shared" si="4"/>
        <v>0.72368421052631582</v>
      </c>
    </row>
    <row r="33" spans="1:22" s="68" customFormat="1" x14ac:dyDescent="0.25">
      <c r="A33" s="3" t="s">
        <v>2</v>
      </c>
      <c r="B33" s="3">
        <v>15</v>
      </c>
      <c r="C33" s="3">
        <v>250</v>
      </c>
      <c r="D33" s="3">
        <v>10490</v>
      </c>
      <c r="E33" s="3">
        <v>76</v>
      </c>
      <c r="F33" s="3">
        <v>1235</v>
      </c>
      <c r="G33" s="3">
        <v>419</v>
      </c>
      <c r="H33" s="3">
        <v>0.23400000000000001</v>
      </c>
      <c r="I33" s="3">
        <v>33</v>
      </c>
      <c r="J33" s="3">
        <f t="shared" si="0"/>
        <v>1.6499999999999998E-5</v>
      </c>
      <c r="K33" s="3">
        <f t="shared" si="1"/>
        <v>1.8824142857142848E-14</v>
      </c>
      <c r="L33" s="3">
        <f>D33*K33</f>
        <v>1.9746525857142847E-10</v>
      </c>
      <c r="M33" s="3">
        <v>403</v>
      </c>
      <c r="N33" s="3">
        <f t="shared" si="2"/>
        <v>1.6035067589663563E-5</v>
      </c>
      <c r="O33" s="3">
        <f>(C33*0.4)+273</f>
        <v>373</v>
      </c>
      <c r="P33" s="3">
        <f>L33*(H33*10^3)*(O33-300)</f>
        <v>3.3731015469171413E-6</v>
      </c>
      <c r="Q33" s="3">
        <f t="shared" si="3"/>
        <v>1.9408169136580705E-5</v>
      </c>
      <c r="R33" s="3">
        <v>20</v>
      </c>
      <c r="S33" s="3"/>
      <c r="T33" s="3">
        <v>76</v>
      </c>
      <c r="U33" s="3">
        <v>44</v>
      </c>
      <c r="V33">
        <f t="shared" si="4"/>
        <v>0.57894736842105265</v>
      </c>
    </row>
    <row r="34" spans="1:22" s="68" customFormat="1" x14ac:dyDescent="0.25">
      <c r="A34" s="3" t="s">
        <v>2</v>
      </c>
      <c r="B34" s="3">
        <v>15</v>
      </c>
      <c r="C34" s="3">
        <v>350</v>
      </c>
      <c r="D34" s="3">
        <v>10490</v>
      </c>
      <c r="E34" s="3">
        <v>76</v>
      </c>
      <c r="F34" s="3">
        <v>1235</v>
      </c>
      <c r="G34" s="3">
        <v>419</v>
      </c>
      <c r="H34" s="3">
        <v>0.23400000000000001</v>
      </c>
      <c r="I34" s="3">
        <v>33</v>
      </c>
      <c r="J34" s="3">
        <f t="shared" si="0"/>
        <v>1.6499999999999998E-5</v>
      </c>
      <c r="K34" s="3">
        <f t="shared" si="1"/>
        <v>1.8824142857142848E-14</v>
      </c>
      <c r="L34" s="3">
        <f>D34*K34</f>
        <v>1.9746525857142847E-10</v>
      </c>
      <c r="M34" s="3">
        <v>421</v>
      </c>
      <c r="N34" s="3">
        <f t="shared" si="2"/>
        <v>1.7499469947229277E-5</v>
      </c>
      <c r="O34" s="3">
        <f>(C34*0.4)+273</f>
        <v>413</v>
      </c>
      <c r="P34" s="3">
        <f>L34*(H34*10^3)*(O34-300)</f>
        <v>5.2213763671457117E-6</v>
      </c>
      <c r="Q34" s="3">
        <f t="shared" si="3"/>
        <v>2.2720846314374988E-5</v>
      </c>
      <c r="R34" s="3">
        <v>20</v>
      </c>
      <c r="S34" s="3"/>
      <c r="T34" s="3">
        <v>76</v>
      </c>
      <c r="U34" s="3">
        <v>59</v>
      </c>
      <c r="V34">
        <f t="shared" si="4"/>
        <v>0.77631578947368418</v>
      </c>
    </row>
    <row r="35" spans="1:22" s="68" customFormat="1" x14ac:dyDescent="0.25">
      <c r="A35" s="3" t="s">
        <v>2</v>
      </c>
      <c r="B35" s="3">
        <v>15</v>
      </c>
      <c r="C35" s="3">
        <v>450</v>
      </c>
      <c r="D35" s="3">
        <v>10490</v>
      </c>
      <c r="E35" s="3">
        <v>76</v>
      </c>
      <c r="F35" s="3">
        <v>1235</v>
      </c>
      <c r="G35" s="3">
        <v>419</v>
      </c>
      <c r="H35" s="3">
        <v>0.23400000000000001</v>
      </c>
      <c r="I35" s="3">
        <v>33</v>
      </c>
      <c r="J35" s="3">
        <f t="shared" si="0"/>
        <v>1.6499999999999998E-5</v>
      </c>
      <c r="K35" s="3">
        <f t="shared" si="1"/>
        <v>1.8824142857142848E-14</v>
      </c>
      <c r="L35" s="3">
        <f>D35*K35</f>
        <v>1.9746525857142847E-10</v>
      </c>
      <c r="M35" s="3">
        <v>436</v>
      </c>
      <c r="N35" s="3">
        <f t="shared" si="2"/>
        <v>1.8768677896697131E-5</v>
      </c>
      <c r="O35" s="3">
        <f>(C35*0.4)+273</f>
        <v>453</v>
      </c>
      <c r="P35" s="3">
        <f>L35*(H35*10^3)*(O35-300)</f>
        <v>7.0696511873742822E-6</v>
      </c>
      <c r="Q35" s="3">
        <f t="shared" si="3"/>
        <v>2.5838329084071414E-5</v>
      </c>
      <c r="R35" s="3">
        <v>20</v>
      </c>
      <c r="S35" s="3"/>
      <c r="T35" s="3">
        <v>76</v>
      </c>
      <c r="U35" s="3">
        <v>61</v>
      </c>
      <c r="V35">
        <f t="shared" si="4"/>
        <v>0.80263157894736847</v>
      </c>
    </row>
    <row r="36" spans="1:22" s="68" customFormat="1" x14ac:dyDescent="0.25">
      <c r="A36" s="3" t="s">
        <v>2</v>
      </c>
      <c r="B36" s="3">
        <v>20</v>
      </c>
      <c r="C36" s="3">
        <v>250</v>
      </c>
      <c r="D36" s="3">
        <v>10490</v>
      </c>
      <c r="E36" s="3">
        <v>76</v>
      </c>
      <c r="F36" s="3">
        <v>1235</v>
      </c>
      <c r="G36" s="3">
        <v>419</v>
      </c>
      <c r="H36" s="3">
        <v>0.23400000000000001</v>
      </c>
      <c r="I36" s="3">
        <v>33</v>
      </c>
      <c r="J36" s="3">
        <f t="shared" si="0"/>
        <v>1.6499999999999998E-5</v>
      </c>
      <c r="K36" s="3">
        <f t="shared" si="1"/>
        <v>1.8824142857142848E-14</v>
      </c>
      <c r="L36" s="3">
        <f>D36*K36</f>
        <v>1.9746525857142847E-10</v>
      </c>
      <c r="M36" s="3">
        <v>431</v>
      </c>
      <c r="N36" s="3">
        <f t="shared" si="2"/>
        <v>1.8340671948743562E-5</v>
      </c>
      <c r="O36" s="3">
        <f>(C36*0.4)+273</f>
        <v>373</v>
      </c>
      <c r="P36" s="3">
        <f>L36*(H36*10^3)*(O36-300)</f>
        <v>3.3731015469171413E-6</v>
      </c>
      <c r="Q36" s="3">
        <f t="shared" si="3"/>
        <v>2.1713773495660704E-5</v>
      </c>
      <c r="R36" s="3">
        <v>20</v>
      </c>
      <c r="S36" s="3"/>
      <c r="T36" s="3">
        <v>76</v>
      </c>
      <c r="U36" s="3">
        <v>56</v>
      </c>
      <c r="V36">
        <f t="shared" si="4"/>
        <v>0.73684210526315785</v>
      </c>
    </row>
    <row r="37" spans="1:22" s="68" customFormat="1" x14ac:dyDescent="0.25">
      <c r="A37" s="3" t="s">
        <v>2</v>
      </c>
      <c r="B37" s="3">
        <v>20</v>
      </c>
      <c r="C37" s="3">
        <v>350</v>
      </c>
      <c r="D37" s="3">
        <v>10490</v>
      </c>
      <c r="E37" s="3">
        <v>76</v>
      </c>
      <c r="F37" s="3">
        <v>1235</v>
      </c>
      <c r="G37" s="3">
        <v>419</v>
      </c>
      <c r="H37" s="3">
        <v>0.23400000000000001</v>
      </c>
      <c r="I37" s="3">
        <v>33</v>
      </c>
      <c r="J37" s="3">
        <f t="shared" si="0"/>
        <v>1.6499999999999998E-5</v>
      </c>
      <c r="K37" s="3">
        <f t="shared" si="1"/>
        <v>1.8824142857142848E-14</v>
      </c>
      <c r="L37" s="3">
        <f>D37*K37</f>
        <v>1.9746525857142847E-10</v>
      </c>
      <c r="M37" s="3">
        <v>451</v>
      </c>
      <c r="N37" s="3">
        <f t="shared" si="2"/>
        <v>2.0082315529343561E-5</v>
      </c>
      <c r="O37" s="3">
        <f>(C37*0.4)+273</f>
        <v>413</v>
      </c>
      <c r="P37" s="3">
        <f>L37*(H37*10^3)*(O37-300)</f>
        <v>5.2213763671457117E-6</v>
      </c>
      <c r="Q37" s="3">
        <f t="shared" si="3"/>
        <v>2.5303691896489272E-5</v>
      </c>
      <c r="R37" s="3">
        <v>20</v>
      </c>
      <c r="S37" s="3"/>
      <c r="T37" s="3">
        <v>76</v>
      </c>
      <c r="U37" s="3">
        <v>61</v>
      </c>
      <c r="V37">
        <f t="shared" si="4"/>
        <v>0.80263157894736847</v>
      </c>
    </row>
    <row r="38" spans="1:22" s="68" customFormat="1" x14ac:dyDescent="0.25">
      <c r="A38" s="3" t="s">
        <v>2</v>
      </c>
      <c r="B38" s="3">
        <v>20</v>
      </c>
      <c r="C38" s="3">
        <v>450</v>
      </c>
      <c r="D38" s="3">
        <v>10490</v>
      </c>
      <c r="E38" s="3">
        <v>76</v>
      </c>
      <c r="F38" s="3">
        <v>1235</v>
      </c>
      <c r="G38" s="3">
        <v>419</v>
      </c>
      <c r="H38" s="3">
        <v>0.23400000000000001</v>
      </c>
      <c r="I38" s="3">
        <v>33</v>
      </c>
      <c r="J38" s="3">
        <f t="shared" si="0"/>
        <v>1.6499999999999998E-5</v>
      </c>
      <c r="K38" s="3">
        <f t="shared" si="1"/>
        <v>1.8824142857142848E-14</v>
      </c>
      <c r="L38" s="3">
        <f>D38*K38</f>
        <v>1.9746525857142847E-10</v>
      </c>
      <c r="M38" s="3">
        <v>469</v>
      </c>
      <c r="N38" s="3">
        <f t="shared" si="2"/>
        <v>2.171732787031499E-5</v>
      </c>
      <c r="O38" s="3">
        <f>(C38*0.4)+273</f>
        <v>453</v>
      </c>
      <c r="P38" s="3">
        <f>L38*(H38*10^3)*(O38-300)</f>
        <v>7.0696511873742822E-6</v>
      </c>
      <c r="Q38" s="3">
        <f t="shared" si="3"/>
        <v>2.8786979057689273E-5</v>
      </c>
      <c r="R38" s="3">
        <v>20</v>
      </c>
      <c r="S38" s="3"/>
      <c r="T38" s="3">
        <v>76</v>
      </c>
      <c r="U38" s="3">
        <v>68</v>
      </c>
      <c r="V38">
        <f t="shared" si="4"/>
        <v>0.89473684210526316</v>
      </c>
    </row>
    <row r="39" spans="1:22" s="68" customFormat="1" x14ac:dyDescent="0.25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/>
    </row>
    <row r="40" spans="1:22" x14ac:dyDescent="0.25">
      <c r="A40" s="96" t="s">
        <v>3</v>
      </c>
      <c r="B40" s="96">
        <v>10</v>
      </c>
      <c r="C40" s="96">
        <v>250</v>
      </c>
      <c r="D40" s="96">
        <v>7100</v>
      </c>
      <c r="E40" s="96">
        <v>96</v>
      </c>
      <c r="F40" s="96">
        <v>713</v>
      </c>
      <c r="G40" s="96">
        <v>112</v>
      </c>
      <c r="H40" s="96">
        <v>0.38900000000000001</v>
      </c>
      <c r="I40" s="96">
        <v>45</v>
      </c>
      <c r="J40" s="96">
        <f t="shared" si="0"/>
        <v>2.2499999999999998E-5</v>
      </c>
      <c r="K40" s="96">
        <f t="shared" si="1"/>
        <v>4.7732142857142832E-14</v>
      </c>
      <c r="L40" s="96">
        <f>D40*K40</f>
        <v>3.3889821428571413E-10</v>
      </c>
      <c r="M40" s="103">
        <v>367</v>
      </c>
      <c r="N40" s="96">
        <f t="shared" si="2"/>
        <v>2.2822930791964276E-5</v>
      </c>
      <c r="O40" s="96">
        <f>(C40*0.4)+273</f>
        <v>373</v>
      </c>
      <c r="P40" s="96">
        <f>L40*(H40*10^3)*(O40-300)</f>
        <v>9.6236925910714224E-6</v>
      </c>
      <c r="Q40" s="96">
        <f t="shared" si="3"/>
        <v>3.2446623383035697E-5</v>
      </c>
      <c r="R40" s="96">
        <v>20</v>
      </c>
      <c r="S40" s="96"/>
      <c r="T40" s="96">
        <v>96</v>
      </c>
      <c r="U40" s="96">
        <v>79</v>
      </c>
      <c r="V40">
        <f t="shared" si="4"/>
        <v>0.82291666666666663</v>
      </c>
    </row>
    <row r="41" spans="1:22" x14ac:dyDescent="0.25">
      <c r="A41" s="96" t="s">
        <v>3</v>
      </c>
      <c r="B41" s="96">
        <v>10</v>
      </c>
      <c r="C41" s="96">
        <v>300</v>
      </c>
      <c r="D41" s="96">
        <v>7100</v>
      </c>
      <c r="E41" s="96">
        <v>96</v>
      </c>
      <c r="F41" s="96">
        <v>713</v>
      </c>
      <c r="G41" s="96">
        <v>112</v>
      </c>
      <c r="H41" s="96">
        <v>0.38900000000000001</v>
      </c>
      <c r="I41" s="96">
        <v>45</v>
      </c>
      <c r="J41" s="96">
        <f t="shared" si="0"/>
        <v>2.2499999999999998E-5</v>
      </c>
      <c r="K41" s="96">
        <f t="shared" si="1"/>
        <v>4.7732142857142832E-14</v>
      </c>
      <c r="L41" s="96">
        <f>D41*K41</f>
        <v>3.3889821428571413E-10</v>
      </c>
      <c r="M41" s="103">
        <v>375</v>
      </c>
      <c r="N41" s="96">
        <f t="shared" si="2"/>
        <v>2.3828780691964278E-5</v>
      </c>
      <c r="O41" s="96">
        <f>(C41*0.4)+273</f>
        <v>393</v>
      </c>
      <c r="P41" s="96">
        <f>L41*(H41*10^3)*(O41-300)</f>
        <v>1.226032069821428E-5</v>
      </c>
      <c r="Q41" s="96">
        <f t="shared" si="3"/>
        <v>3.608910139017856E-5</v>
      </c>
      <c r="R41" s="96">
        <v>20</v>
      </c>
      <c r="S41" s="96"/>
      <c r="T41" s="96">
        <v>96</v>
      </c>
      <c r="U41" s="96">
        <v>85</v>
      </c>
      <c r="V41">
        <f t="shared" si="4"/>
        <v>0.88541666666666663</v>
      </c>
    </row>
    <row r="42" spans="1:22" x14ac:dyDescent="0.25">
      <c r="A42" s="96" t="s">
        <v>3</v>
      </c>
      <c r="B42" s="96">
        <v>10</v>
      </c>
      <c r="C42" s="96">
        <v>350</v>
      </c>
      <c r="D42" s="96">
        <v>7100</v>
      </c>
      <c r="E42" s="96">
        <v>96</v>
      </c>
      <c r="F42" s="96">
        <v>713</v>
      </c>
      <c r="G42" s="96">
        <v>112</v>
      </c>
      <c r="H42" s="96">
        <v>0.38900000000000001</v>
      </c>
      <c r="I42" s="96">
        <v>45</v>
      </c>
      <c r="J42" s="96">
        <f t="shared" si="0"/>
        <v>2.2499999999999998E-5</v>
      </c>
      <c r="K42" s="96">
        <f t="shared" si="1"/>
        <v>4.7732142857142832E-14</v>
      </c>
      <c r="L42" s="96">
        <f>D42*K42</f>
        <v>3.3889821428571413E-10</v>
      </c>
      <c r="M42" s="103">
        <v>381</v>
      </c>
      <c r="N42" s="96">
        <f t="shared" si="2"/>
        <v>2.4597401841964277E-5</v>
      </c>
      <c r="O42" s="96">
        <f>(C42*0.4)+273</f>
        <v>413</v>
      </c>
      <c r="P42" s="96">
        <f>L42*(H42*10^3)*(O42-300)</f>
        <v>1.4896948805357135E-5</v>
      </c>
      <c r="Q42" s="96">
        <f t="shared" si="3"/>
        <v>3.9494350647321412E-5</v>
      </c>
      <c r="R42" s="96">
        <v>20</v>
      </c>
      <c r="S42" s="96"/>
      <c r="T42" s="96">
        <v>96</v>
      </c>
      <c r="U42" s="96">
        <v>86</v>
      </c>
      <c r="V42">
        <f t="shared" si="4"/>
        <v>0.89583333333333337</v>
      </c>
    </row>
    <row r="43" spans="1:22" x14ac:dyDescent="0.25">
      <c r="A43" s="96" t="s">
        <v>3</v>
      </c>
      <c r="B43" s="96">
        <v>15</v>
      </c>
      <c r="C43" s="96">
        <v>250</v>
      </c>
      <c r="D43" s="96">
        <v>7100</v>
      </c>
      <c r="E43" s="96">
        <v>96</v>
      </c>
      <c r="F43" s="96">
        <v>713</v>
      </c>
      <c r="G43" s="96">
        <v>112</v>
      </c>
      <c r="H43" s="96">
        <v>0.38900000000000001</v>
      </c>
      <c r="I43" s="96">
        <v>45</v>
      </c>
      <c r="J43" s="96">
        <f t="shared" si="0"/>
        <v>2.2499999999999998E-5</v>
      </c>
      <c r="K43" s="96">
        <f t="shared" si="1"/>
        <v>4.7732142857142832E-14</v>
      </c>
      <c r="L43" s="96">
        <f>D43*K43</f>
        <v>3.3889821428571413E-10</v>
      </c>
      <c r="M43" s="103">
        <v>409</v>
      </c>
      <c r="N43" s="96">
        <f t="shared" si="2"/>
        <v>2.834561609196427E-5</v>
      </c>
      <c r="O43" s="96">
        <f>(C43*0.4)+273</f>
        <v>373</v>
      </c>
      <c r="P43" s="96">
        <f>L43*(H43*10^3)*(O43-300)</f>
        <v>9.6236925910714224E-6</v>
      </c>
      <c r="Q43" s="96">
        <f t="shared" si="3"/>
        <v>3.7969308683035691E-5</v>
      </c>
      <c r="R43" s="96">
        <v>20</v>
      </c>
      <c r="S43" s="96"/>
      <c r="T43" s="96">
        <v>96</v>
      </c>
      <c r="U43" s="96">
        <v>85</v>
      </c>
      <c r="V43">
        <f t="shared" si="4"/>
        <v>0.88541666666666663</v>
      </c>
    </row>
    <row r="44" spans="1:22" x14ac:dyDescent="0.25">
      <c r="A44" s="96" t="s">
        <v>3</v>
      </c>
      <c r="B44" s="96">
        <v>15</v>
      </c>
      <c r="C44" s="96">
        <v>300</v>
      </c>
      <c r="D44" s="96">
        <v>7100</v>
      </c>
      <c r="E44" s="96">
        <v>96</v>
      </c>
      <c r="F44" s="96">
        <v>713</v>
      </c>
      <c r="G44" s="96">
        <v>112</v>
      </c>
      <c r="H44" s="96">
        <v>0.38900000000000001</v>
      </c>
      <c r="I44" s="96">
        <v>45</v>
      </c>
      <c r="J44" s="96">
        <f t="shared" si="0"/>
        <v>2.2499999999999998E-5</v>
      </c>
      <c r="K44" s="96">
        <f t="shared" si="1"/>
        <v>4.7732142857142832E-14</v>
      </c>
      <c r="L44" s="96">
        <f>D44*K44</f>
        <v>3.3889821428571413E-10</v>
      </c>
      <c r="M44" s="103">
        <v>418</v>
      </c>
      <c r="N44" s="96">
        <f t="shared" si="2"/>
        <v>2.9606825796428557E-5</v>
      </c>
      <c r="O44" s="96">
        <f>(C44*0.4)+273</f>
        <v>393</v>
      </c>
      <c r="P44" s="96">
        <f>L44*(H44*10^3)*(O44-300)</f>
        <v>1.226032069821428E-5</v>
      </c>
      <c r="Q44" s="96">
        <f t="shared" si="3"/>
        <v>4.1867146494642837E-5</v>
      </c>
      <c r="R44" s="96">
        <v>20</v>
      </c>
      <c r="S44" s="96"/>
      <c r="T44" s="96">
        <v>96</v>
      </c>
      <c r="U44" s="96">
        <v>83</v>
      </c>
      <c r="V44">
        <f t="shared" si="4"/>
        <v>0.86458333333333337</v>
      </c>
    </row>
    <row r="45" spans="1:22" x14ac:dyDescent="0.25">
      <c r="A45" s="96" t="s">
        <v>3</v>
      </c>
      <c r="B45" s="96">
        <v>15</v>
      </c>
      <c r="C45" s="96">
        <v>350</v>
      </c>
      <c r="D45" s="96">
        <v>7100</v>
      </c>
      <c r="E45" s="96">
        <v>96</v>
      </c>
      <c r="F45" s="96">
        <v>713</v>
      </c>
      <c r="G45" s="96">
        <v>112</v>
      </c>
      <c r="H45" s="96">
        <v>0.38900000000000001</v>
      </c>
      <c r="I45" s="96">
        <v>45</v>
      </c>
      <c r="J45" s="96">
        <f t="shared" si="0"/>
        <v>2.2499999999999998E-5</v>
      </c>
      <c r="K45" s="96">
        <f t="shared" si="1"/>
        <v>4.7732142857142832E-14</v>
      </c>
      <c r="L45" s="96">
        <f>D45*K45</f>
        <v>3.3889821428571413E-10</v>
      </c>
      <c r="M45" s="103">
        <v>426</v>
      </c>
      <c r="N45" s="96">
        <f t="shared" si="2"/>
        <v>3.0750946167857132E-5</v>
      </c>
      <c r="O45" s="96">
        <f>(C45*0.4)+273</f>
        <v>413</v>
      </c>
      <c r="P45" s="96">
        <f>L45*(H45*10^3)*(O45-300)</f>
        <v>1.4896948805357135E-5</v>
      </c>
      <c r="Q45" s="96">
        <f t="shared" si="3"/>
        <v>4.5647894973214264E-5</v>
      </c>
      <c r="R45" s="96">
        <v>20</v>
      </c>
      <c r="S45" s="96"/>
      <c r="T45" s="96">
        <v>96</v>
      </c>
      <c r="U45" s="96">
        <v>79</v>
      </c>
      <c r="V45">
        <f t="shared" si="4"/>
        <v>0.82291666666666663</v>
      </c>
    </row>
    <row r="46" spans="1:22" x14ac:dyDescent="0.25">
      <c r="A46" s="96" t="s">
        <v>3</v>
      </c>
      <c r="B46" s="96">
        <v>20</v>
      </c>
      <c r="C46" s="96">
        <v>250</v>
      </c>
      <c r="D46" s="96">
        <v>7100</v>
      </c>
      <c r="E46" s="96">
        <v>96</v>
      </c>
      <c r="F46" s="96">
        <v>713</v>
      </c>
      <c r="G46" s="96">
        <v>112</v>
      </c>
      <c r="H46" s="96">
        <v>0.38900000000000001</v>
      </c>
      <c r="I46" s="96">
        <v>45</v>
      </c>
      <c r="J46" s="96">
        <f t="shared" si="0"/>
        <v>2.2499999999999998E-5</v>
      </c>
      <c r="K46" s="96">
        <f t="shared" si="1"/>
        <v>4.7732142857142832E-14</v>
      </c>
      <c r="L46" s="96">
        <f>D46*K46</f>
        <v>3.3889821428571413E-10</v>
      </c>
      <c r="M46" s="103">
        <v>438</v>
      </c>
      <c r="N46" s="96">
        <f t="shared" si="2"/>
        <v>3.2507794510714271E-5</v>
      </c>
      <c r="O46" s="96">
        <f>(C46*0.4)+273</f>
        <v>373</v>
      </c>
      <c r="P46" s="96">
        <f>L46*(H46*10^3)*(O46-300)</f>
        <v>9.6236925910714224E-6</v>
      </c>
      <c r="Q46" s="96">
        <f t="shared" si="3"/>
        <v>4.2131487101785692E-5</v>
      </c>
      <c r="R46" s="96">
        <v>20</v>
      </c>
      <c r="S46" s="96"/>
      <c r="T46" s="96">
        <v>96</v>
      </c>
      <c r="U46" s="96">
        <v>81</v>
      </c>
      <c r="V46">
        <f t="shared" si="4"/>
        <v>0.84375</v>
      </c>
    </row>
    <row r="47" spans="1:22" x14ac:dyDescent="0.25">
      <c r="A47" s="96" t="s">
        <v>3</v>
      </c>
      <c r="B47" s="96">
        <v>20</v>
      </c>
      <c r="C47" s="96">
        <v>300</v>
      </c>
      <c r="D47" s="96">
        <v>7100</v>
      </c>
      <c r="E47" s="96">
        <v>96</v>
      </c>
      <c r="F47" s="96">
        <v>713</v>
      </c>
      <c r="G47" s="96">
        <v>112</v>
      </c>
      <c r="H47" s="96">
        <v>0.38900000000000001</v>
      </c>
      <c r="I47" s="96">
        <v>45</v>
      </c>
      <c r="J47" s="96">
        <f t="shared" si="0"/>
        <v>2.2499999999999998E-5</v>
      </c>
      <c r="K47" s="96">
        <f t="shared" si="1"/>
        <v>4.7732142857142832E-14</v>
      </c>
      <c r="L47" s="96">
        <f>D47*K47</f>
        <v>3.3889821428571413E-10</v>
      </c>
      <c r="M47" s="103">
        <v>449</v>
      </c>
      <c r="N47" s="96">
        <f t="shared" si="2"/>
        <v>3.4161109449107126E-5</v>
      </c>
      <c r="O47" s="96">
        <f>(C47*0.4)+273</f>
        <v>393</v>
      </c>
      <c r="P47" s="96">
        <f>L47*(H47*10^3)*(O47-300)</f>
        <v>1.226032069821428E-5</v>
      </c>
      <c r="Q47" s="96">
        <f t="shared" si="3"/>
        <v>4.6421430147321403E-5</v>
      </c>
      <c r="R47" s="96">
        <v>20</v>
      </c>
      <c r="S47" s="96"/>
      <c r="T47" s="96">
        <v>96</v>
      </c>
      <c r="U47" s="96">
        <v>85</v>
      </c>
      <c r="V47">
        <f t="shared" si="4"/>
        <v>0.88541666666666663</v>
      </c>
    </row>
    <row r="48" spans="1:22" x14ac:dyDescent="0.25">
      <c r="A48" s="96" t="s">
        <v>3</v>
      </c>
      <c r="B48" s="96">
        <v>20</v>
      </c>
      <c r="C48" s="96">
        <v>350</v>
      </c>
      <c r="D48" s="96">
        <v>7100</v>
      </c>
      <c r="E48" s="96">
        <v>96</v>
      </c>
      <c r="F48" s="96">
        <v>713</v>
      </c>
      <c r="G48" s="96">
        <v>112</v>
      </c>
      <c r="H48" s="96">
        <v>0.38900000000000001</v>
      </c>
      <c r="I48" s="96">
        <v>45</v>
      </c>
      <c r="J48" s="96">
        <f t="shared" si="0"/>
        <v>2.2499999999999998E-5</v>
      </c>
      <c r="K48" s="96">
        <f t="shared" si="1"/>
        <v>4.7732142857142832E-14</v>
      </c>
      <c r="L48" s="96">
        <f>D48*K48</f>
        <v>3.3889821428571413E-10</v>
      </c>
      <c r="M48" s="103">
        <v>459</v>
      </c>
      <c r="N48" s="96">
        <f t="shared" si="2"/>
        <v>3.5699707341964269E-5</v>
      </c>
      <c r="O48" s="96">
        <f>(C48*0.4)+273</f>
        <v>413</v>
      </c>
      <c r="P48" s="96">
        <f>L48*(H48*10^3)*(O48-300)</f>
        <v>1.4896948805357135E-5</v>
      </c>
      <c r="Q48" s="96">
        <f t="shared" si="3"/>
        <v>5.0596656147321401E-5</v>
      </c>
      <c r="R48" s="96">
        <v>20</v>
      </c>
      <c r="S48" s="96"/>
      <c r="T48" s="96">
        <v>96</v>
      </c>
      <c r="U48" s="96">
        <v>78</v>
      </c>
      <c r="V48">
        <f t="shared" si="4"/>
        <v>0.8125</v>
      </c>
    </row>
    <row r="49" spans="1:22" s="68" customFormat="1" x14ac:dyDescent="0.25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/>
    </row>
    <row r="50" spans="1:22" x14ac:dyDescent="0.25">
      <c r="A50" s="3" t="s">
        <v>8</v>
      </c>
      <c r="B50" s="3">
        <v>10</v>
      </c>
      <c r="C50" s="3">
        <v>300</v>
      </c>
      <c r="D50" s="3">
        <v>8890</v>
      </c>
      <c r="E50" s="3">
        <v>207</v>
      </c>
      <c r="F50" s="3">
        <v>1726</v>
      </c>
      <c r="G50" s="3">
        <v>60.7</v>
      </c>
      <c r="H50" s="3">
        <v>0.45600000000000002</v>
      </c>
      <c r="I50" s="3">
        <v>10</v>
      </c>
      <c r="J50" s="3">
        <f t="shared" si="0"/>
        <v>4.9999999999999996E-6</v>
      </c>
      <c r="K50" s="3">
        <f t="shared" si="1"/>
        <v>5.2380952380952361E-16</v>
      </c>
      <c r="L50" s="3">
        <f>D50*K50</f>
        <v>4.6566666666666649E-12</v>
      </c>
      <c r="M50" s="3">
        <v>511</v>
      </c>
      <c r="N50" s="3">
        <f t="shared" si="2"/>
        <v>6.079767283333331E-7</v>
      </c>
      <c r="O50" s="3">
        <f>(C50*0.4)+273</f>
        <v>393</v>
      </c>
      <c r="P50" s="3">
        <f>L50*(H50*10^3)*(O50-300)</f>
        <v>1.9747991999999991E-7</v>
      </c>
      <c r="Q50" s="3">
        <f t="shared" si="3"/>
        <v>8.0545664833333301E-7</v>
      </c>
      <c r="R50" s="3">
        <v>20</v>
      </c>
      <c r="S50" s="3"/>
      <c r="T50" s="3">
        <v>207</v>
      </c>
      <c r="U50" s="3" t="s">
        <v>15</v>
      </c>
      <c r="V50" t="e">
        <f t="shared" si="4"/>
        <v>#VALUE!</v>
      </c>
    </row>
    <row r="51" spans="1:22" x14ac:dyDescent="0.25">
      <c r="A51" s="3" t="s">
        <v>8</v>
      </c>
      <c r="B51" s="3">
        <v>10</v>
      </c>
      <c r="C51" s="3">
        <v>375</v>
      </c>
      <c r="D51" s="3">
        <v>8890</v>
      </c>
      <c r="E51" s="3">
        <v>207</v>
      </c>
      <c r="F51" s="3">
        <v>1726</v>
      </c>
      <c r="G51" s="3">
        <v>60.7</v>
      </c>
      <c r="H51" s="3">
        <v>0.45600000000000002</v>
      </c>
      <c r="I51" s="3">
        <v>10</v>
      </c>
      <c r="J51" s="3">
        <f t="shared" si="0"/>
        <v>4.9999999999999996E-6</v>
      </c>
      <c r="K51" s="3">
        <f t="shared" si="1"/>
        <v>5.2380952380952361E-16</v>
      </c>
      <c r="L51" s="3">
        <f>D51*K51</f>
        <v>4.6566666666666649E-12</v>
      </c>
      <c r="M51" s="3">
        <v>530</v>
      </c>
      <c r="N51" s="3">
        <f t="shared" si="2"/>
        <v>6.5402883333333308E-7</v>
      </c>
      <c r="O51" s="3">
        <f>(C51*0.4)+273</f>
        <v>423</v>
      </c>
      <c r="P51" s="3">
        <f>L51*(H51*10^3)*(O51-300)</f>
        <v>2.611831199999999E-7</v>
      </c>
      <c r="Q51" s="3">
        <f t="shared" si="3"/>
        <v>9.1521195333333297E-7</v>
      </c>
      <c r="R51" s="3">
        <v>20</v>
      </c>
      <c r="S51" s="3"/>
      <c r="T51" s="3">
        <v>207</v>
      </c>
      <c r="U51" s="3">
        <v>63.49</v>
      </c>
      <c r="V51">
        <f t="shared" si="4"/>
        <v>0.30671497584541063</v>
      </c>
    </row>
    <row r="52" spans="1:22" x14ac:dyDescent="0.25">
      <c r="A52" s="3" t="s">
        <v>8</v>
      </c>
      <c r="B52" s="3">
        <v>10</v>
      </c>
      <c r="C52" s="3">
        <v>450</v>
      </c>
      <c r="D52" s="3">
        <v>8890</v>
      </c>
      <c r="E52" s="3">
        <v>207</v>
      </c>
      <c r="F52" s="3">
        <v>1726</v>
      </c>
      <c r="G52" s="3">
        <v>60.7</v>
      </c>
      <c r="H52" s="3">
        <v>0.45600000000000002</v>
      </c>
      <c r="I52" s="3">
        <v>10</v>
      </c>
      <c r="J52" s="3">
        <f t="shared" si="0"/>
        <v>4.9999999999999996E-6</v>
      </c>
      <c r="K52" s="3">
        <f t="shared" si="1"/>
        <v>5.2380952380952361E-16</v>
      </c>
      <c r="L52" s="3">
        <f>D52*K52</f>
        <v>4.6566666666666649E-12</v>
      </c>
      <c r="M52" s="3">
        <v>547</v>
      </c>
      <c r="N52" s="3">
        <f t="shared" si="2"/>
        <v>6.9665828833333301E-7</v>
      </c>
      <c r="O52" s="3">
        <f>(C52*0.4)+273</f>
        <v>453</v>
      </c>
      <c r="P52" s="3">
        <f>L52*(H52*10^3)*(O52-300)</f>
        <v>3.2488631999999983E-7</v>
      </c>
      <c r="Q52" s="3">
        <f t="shared" si="3"/>
        <v>1.0215446083333328E-6</v>
      </c>
      <c r="R52" s="3">
        <v>20</v>
      </c>
      <c r="S52" s="3"/>
      <c r="T52" s="3">
        <v>207</v>
      </c>
      <c r="U52" s="3">
        <v>65.33</v>
      </c>
      <c r="V52">
        <f t="shared" si="4"/>
        <v>0.31560386473429952</v>
      </c>
    </row>
    <row r="53" spans="1:22" x14ac:dyDescent="0.25">
      <c r="A53" s="3" t="s">
        <v>8</v>
      </c>
      <c r="B53" s="3">
        <v>15</v>
      </c>
      <c r="C53" s="3">
        <v>300</v>
      </c>
      <c r="D53" s="3">
        <v>8890</v>
      </c>
      <c r="E53" s="3">
        <v>207</v>
      </c>
      <c r="F53" s="3">
        <v>1726</v>
      </c>
      <c r="G53" s="3">
        <v>60.7</v>
      </c>
      <c r="H53" s="3">
        <v>0.45600000000000002</v>
      </c>
      <c r="I53" s="3">
        <v>10</v>
      </c>
      <c r="J53" s="3">
        <f t="shared" si="0"/>
        <v>4.9999999999999996E-6</v>
      </c>
      <c r="K53" s="3">
        <f t="shared" si="1"/>
        <v>5.2380952380952361E-16</v>
      </c>
      <c r="L53" s="3">
        <f>D53*K53</f>
        <v>4.6566666666666649E-12</v>
      </c>
      <c r="M53" s="3">
        <v>552</v>
      </c>
      <c r="N53" s="3">
        <f t="shared" si="2"/>
        <v>7.0945247999999972E-7</v>
      </c>
      <c r="O53" s="3">
        <f>(C53*0.5)+273</f>
        <v>423</v>
      </c>
      <c r="P53" s="3">
        <f>L53*(H53*10^3)*(O53-300)</f>
        <v>2.611831199999999E-7</v>
      </c>
      <c r="Q53" s="3">
        <f t="shared" si="3"/>
        <v>9.7063559999999962E-7</v>
      </c>
      <c r="R53" s="3">
        <v>40</v>
      </c>
      <c r="S53" s="3"/>
      <c r="T53" s="3">
        <v>207</v>
      </c>
      <c r="U53" s="3" t="s">
        <v>15</v>
      </c>
      <c r="V53" t="e">
        <f t="shared" si="4"/>
        <v>#VALUE!</v>
      </c>
    </row>
    <row r="54" spans="1:22" x14ac:dyDescent="0.25">
      <c r="A54" s="3" t="s">
        <v>8</v>
      </c>
      <c r="B54" s="3">
        <v>15</v>
      </c>
      <c r="C54" s="3">
        <v>375</v>
      </c>
      <c r="D54" s="3">
        <v>8890</v>
      </c>
      <c r="E54" s="3">
        <v>207</v>
      </c>
      <c r="F54" s="3">
        <v>1726</v>
      </c>
      <c r="G54" s="3">
        <v>60.7</v>
      </c>
      <c r="H54" s="3">
        <v>0.45600000000000002</v>
      </c>
      <c r="I54" s="3">
        <v>10</v>
      </c>
      <c r="J54" s="3">
        <f t="shared" si="0"/>
        <v>4.9999999999999996E-6</v>
      </c>
      <c r="K54" s="3">
        <f t="shared" si="1"/>
        <v>5.2380952380952361E-16</v>
      </c>
      <c r="L54" s="3">
        <f>D54*K54</f>
        <v>4.6566666666666649E-12</v>
      </c>
      <c r="M54" s="3">
        <v>574</v>
      </c>
      <c r="N54" s="3">
        <f t="shared" si="2"/>
        <v>7.6712995333333304E-7</v>
      </c>
      <c r="O54" s="3">
        <f>(C54*0.5)+273</f>
        <v>460.5</v>
      </c>
      <c r="P54" s="3">
        <f>L54*(H54*10^3)*(O54-300)</f>
        <v>3.4081211999999985E-7</v>
      </c>
      <c r="Q54" s="3">
        <f t="shared" si="3"/>
        <v>1.1079420733333329E-6</v>
      </c>
      <c r="R54" s="3">
        <v>40</v>
      </c>
      <c r="S54" s="3"/>
      <c r="T54" s="3">
        <v>207</v>
      </c>
      <c r="U54" s="3">
        <v>74.33</v>
      </c>
      <c r="V54">
        <f t="shared" si="4"/>
        <v>0.35908212560386471</v>
      </c>
    </row>
    <row r="55" spans="1:22" x14ac:dyDescent="0.25">
      <c r="A55" s="3" t="s">
        <v>8</v>
      </c>
      <c r="B55" s="3">
        <v>15</v>
      </c>
      <c r="C55" s="3">
        <v>450</v>
      </c>
      <c r="D55" s="3">
        <v>8890</v>
      </c>
      <c r="E55" s="3">
        <v>207</v>
      </c>
      <c r="F55" s="3">
        <v>1726</v>
      </c>
      <c r="G55" s="3">
        <v>60.7</v>
      </c>
      <c r="H55" s="3">
        <v>0.45600000000000002</v>
      </c>
      <c r="I55" s="3">
        <v>10</v>
      </c>
      <c r="J55" s="3">
        <f t="shared" si="0"/>
        <v>4.9999999999999996E-6</v>
      </c>
      <c r="K55" s="3">
        <f t="shared" si="1"/>
        <v>5.2380952380952361E-16</v>
      </c>
      <c r="L55" s="3">
        <f>D55*K55</f>
        <v>4.6566666666666649E-12</v>
      </c>
      <c r="M55" s="3">
        <v>594</v>
      </c>
      <c r="N55" s="3">
        <f t="shared" si="2"/>
        <v>8.2151981999999968E-7</v>
      </c>
      <c r="O55" s="3">
        <f>(C55*0.5)+273</f>
        <v>498</v>
      </c>
      <c r="P55" s="3">
        <f>L55*(H55*10^3)*(O55-300)</f>
        <v>4.204411199999998E-7</v>
      </c>
      <c r="Q55" s="3">
        <f t="shared" si="3"/>
        <v>1.2419609399999995E-6</v>
      </c>
      <c r="R55" s="3">
        <v>40</v>
      </c>
      <c r="S55" s="3"/>
      <c r="T55" s="3">
        <v>207</v>
      </c>
      <c r="U55" s="3">
        <v>130.19999999999999</v>
      </c>
      <c r="V55">
        <f t="shared" si="4"/>
        <v>0.62898550724637681</v>
      </c>
    </row>
    <row r="56" spans="1:22" x14ac:dyDescent="0.25">
      <c r="A56" s="3" t="s">
        <v>8</v>
      </c>
      <c r="B56" s="3">
        <v>20</v>
      </c>
      <c r="C56" s="3">
        <v>300</v>
      </c>
      <c r="D56" s="3">
        <v>8890</v>
      </c>
      <c r="E56" s="3">
        <v>207</v>
      </c>
      <c r="F56" s="3">
        <v>1726</v>
      </c>
      <c r="G56" s="3">
        <v>60.7</v>
      </c>
      <c r="H56" s="3">
        <v>0.45600000000000002</v>
      </c>
      <c r="I56" s="3">
        <v>10</v>
      </c>
      <c r="J56" s="3">
        <f t="shared" si="0"/>
        <v>4.9999999999999996E-6</v>
      </c>
      <c r="K56" s="3">
        <f t="shared" si="1"/>
        <v>5.2380952380952361E-16</v>
      </c>
      <c r="L56" s="3">
        <f>D56*K56</f>
        <v>4.6566666666666649E-12</v>
      </c>
      <c r="M56" s="3">
        <v>580</v>
      </c>
      <c r="N56" s="3">
        <f t="shared" si="2"/>
        <v>7.8325133333333303E-7</v>
      </c>
      <c r="O56" s="3">
        <f>(C56*0.6)+273</f>
        <v>453</v>
      </c>
      <c r="P56" s="3">
        <f>L56*(H56*10^3)*(O56-300)</f>
        <v>3.2488631999999983E-7</v>
      </c>
      <c r="Q56" s="3">
        <f t="shared" si="3"/>
        <v>1.1081376533333328E-6</v>
      </c>
      <c r="R56" s="3">
        <v>80</v>
      </c>
      <c r="S56" s="3"/>
      <c r="T56" s="3">
        <v>207</v>
      </c>
      <c r="U56" s="3">
        <v>58.8</v>
      </c>
      <c r="V56">
        <f t="shared" si="4"/>
        <v>0.28405797101449276</v>
      </c>
    </row>
    <row r="57" spans="1:22" x14ac:dyDescent="0.25">
      <c r="A57" s="3" t="s">
        <v>8</v>
      </c>
      <c r="B57" s="3">
        <v>20</v>
      </c>
      <c r="C57" s="3">
        <v>375</v>
      </c>
      <c r="D57" s="3">
        <v>8890</v>
      </c>
      <c r="E57" s="3">
        <v>207</v>
      </c>
      <c r="F57" s="3">
        <v>1726</v>
      </c>
      <c r="G57" s="3">
        <v>60.7</v>
      </c>
      <c r="H57" s="3">
        <v>0.45600000000000002</v>
      </c>
      <c r="I57" s="3">
        <v>10</v>
      </c>
      <c r="J57" s="3">
        <f t="shared" si="0"/>
        <v>4.9999999999999996E-6</v>
      </c>
      <c r="K57" s="3">
        <f t="shared" si="1"/>
        <v>5.2380952380952361E-16</v>
      </c>
      <c r="L57" s="3">
        <f>D57*K57</f>
        <v>4.6566666666666649E-12</v>
      </c>
      <c r="M57" s="3">
        <v>605</v>
      </c>
      <c r="N57" s="3">
        <f t="shared" si="2"/>
        <v>8.522282083333331E-7</v>
      </c>
      <c r="O57" s="3">
        <f>(C57*0.6)+273</f>
        <v>498</v>
      </c>
      <c r="P57" s="3">
        <f>L57*(H57*10^3)*(O57-300)</f>
        <v>4.204411199999998E-7</v>
      </c>
      <c r="Q57" s="3">
        <f t="shared" si="3"/>
        <v>1.2726693283333329E-6</v>
      </c>
      <c r="R57" s="3">
        <v>80</v>
      </c>
      <c r="S57" s="3"/>
      <c r="T57" s="3">
        <v>207</v>
      </c>
      <c r="U57" s="3">
        <v>86</v>
      </c>
      <c r="V57">
        <f t="shared" si="4"/>
        <v>0.41545893719806765</v>
      </c>
    </row>
    <row r="58" spans="1:22" x14ac:dyDescent="0.25">
      <c r="A58" s="3" t="s">
        <v>8</v>
      </c>
      <c r="B58" s="3">
        <v>20</v>
      </c>
      <c r="C58" s="3">
        <v>450</v>
      </c>
      <c r="D58" s="3">
        <v>8890</v>
      </c>
      <c r="E58" s="3">
        <v>207</v>
      </c>
      <c r="F58" s="3">
        <v>1726</v>
      </c>
      <c r="G58" s="3">
        <v>60.7</v>
      </c>
      <c r="H58" s="3">
        <v>0.45600000000000002</v>
      </c>
      <c r="I58" s="3">
        <v>10</v>
      </c>
      <c r="J58" s="3">
        <f t="shared" si="0"/>
        <v>4.9999999999999996E-6</v>
      </c>
      <c r="K58" s="3">
        <f t="shared" si="1"/>
        <v>5.2380952380952361E-16</v>
      </c>
      <c r="L58" s="3">
        <f>D58*K58</f>
        <v>4.6566666666666649E-12</v>
      </c>
      <c r="M58" s="3">
        <v>627</v>
      </c>
      <c r="N58" s="3">
        <f t="shared" si="2"/>
        <v>9.1533535499999966E-7</v>
      </c>
      <c r="O58" s="3">
        <f>(C58*0.6)+273</f>
        <v>543</v>
      </c>
      <c r="P58" s="3">
        <f>L58*(H58*10^3)*(O58-300)</f>
        <v>5.1599591999999972E-7</v>
      </c>
      <c r="Q58" s="3">
        <f t="shared" si="3"/>
        <v>1.4313312749999994E-6</v>
      </c>
      <c r="R58" s="3">
        <v>80</v>
      </c>
      <c r="S58" s="3"/>
      <c r="T58" s="3">
        <v>207</v>
      </c>
      <c r="U58" s="3">
        <v>158.80000000000001</v>
      </c>
      <c r="V58">
        <f t="shared" si="4"/>
        <v>0.76714975845410638</v>
      </c>
    </row>
    <row r="59" spans="1:22" s="68" customFormat="1" x14ac:dyDescent="0.25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/>
    </row>
    <row r="60" spans="1:22" x14ac:dyDescent="0.25">
      <c r="A60" s="93" t="s">
        <v>8</v>
      </c>
      <c r="B60" s="93">
        <v>15</v>
      </c>
      <c r="C60" s="93">
        <v>600</v>
      </c>
      <c r="D60" s="93">
        <v>8890</v>
      </c>
      <c r="E60" s="93">
        <v>207</v>
      </c>
      <c r="F60" s="93">
        <v>1726</v>
      </c>
      <c r="G60" s="93">
        <v>60.7</v>
      </c>
      <c r="H60" s="93">
        <v>0.45600000000000002</v>
      </c>
      <c r="I60" s="93">
        <v>33</v>
      </c>
      <c r="J60" s="93">
        <f t="shared" si="0"/>
        <v>1.6499999999999998E-5</v>
      </c>
      <c r="K60" s="93">
        <f t="shared" si="1"/>
        <v>1.8824142857142848E-14</v>
      </c>
      <c r="L60" s="93">
        <f>D60*K60</f>
        <v>1.6734662999999992E-10</v>
      </c>
      <c r="M60" s="93"/>
      <c r="N60" s="93">
        <f t="shared" si="2"/>
        <v>0</v>
      </c>
      <c r="O60" s="93">
        <f>(C60*0.5)+273</f>
        <v>573</v>
      </c>
      <c r="P60" s="93">
        <f>L60*(H60*10^3)*(O60-300)</f>
        <v>2.0832647275439989E-5</v>
      </c>
      <c r="Q60" s="93">
        <f t="shared" si="3"/>
        <v>2.0832647275439989E-5</v>
      </c>
      <c r="R60" s="93">
        <v>40</v>
      </c>
      <c r="S60" s="93"/>
      <c r="T60" s="93">
        <v>207</v>
      </c>
      <c r="U60" s="93">
        <v>130.25</v>
      </c>
      <c r="V60">
        <f t="shared" si="4"/>
        <v>0.62922705314009664</v>
      </c>
    </row>
    <row r="61" spans="1:22" x14ac:dyDescent="0.25">
      <c r="A61" s="93" t="s">
        <v>8</v>
      </c>
      <c r="B61" s="93">
        <v>20</v>
      </c>
      <c r="C61" s="93">
        <v>600</v>
      </c>
      <c r="D61" s="93">
        <v>8890</v>
      </c>
      <c r="E61" s="93">
        <v>207</v>
      </c>
      <c r="F61" s="93">
        <v>1726</v>
      </c>
      <c r="G61" s="93">
        <v>60.7</v>
      </c>
      <c r="H61" s="93">
        <v>0.45600000000000002</v>
      </c>
      <c r="I61" s="93">
        <v>33</v>
      </c>
      <c r="J61" s="93">
        <f t="shared" si="0"/>
        <v>1.6499999999999998E-5</v>
      </c>
      <c r="K61" s="93">
        <f t="shared" si="1"/>
        <v>1.8824142857142848E-14</v>
      </c>
      <c r="L61" s="93">
        <f>D61*K61</f>
        <v>1.6734662999999992E-10</v>
      </c>
      <c r="M61" s="93">
        <v>529</v>
      </c>
      <c r="N61" s="93">
        <f t="shared" si="2"/>
        <v>2.3415224142914988E-5</v>
      </c>
      <c r="O61" s="93">
        <f>(C61*0.5)+273</f>
        <v>573</v>
      </c>
      <c r="P61" s="93">
        <f>L61*(H61*10^3)*(O61-300)</f>
        <v>2.0832647275439989E-5</v>
      </c>
      <c r="Q61" s="93">
        <f t="shared" si="3"/>
        <v>4.4247871418354981E-5</v>
      </c>
      <c r="R61" s="93">
        <v>40</v>
      </c>
      <c r="S61" s="93"/>
      <c r="T61" s="93">
        <v>207</v>
      </c>
      <c r="U61" s="93">
        <v>140.37</v>
      </c>
      <c r="V61">
        <f t="shared" si="4"/>
        <v>0.67811594202898551</v>
      </c>
    </row>
    <row r="62" spans="1:22" x14ac:dyDescent="0.25">
      <c r="A62" s="93" t="s">
        <v>8</v>
      </c>
      <c r="B62" s="93">
        <v>15</v>
      </c>
      <c r="C62" s="93">
        <v>600</v>
      </c>
      <c r="D62" s="93">
        <v>8890</v>
      </c>
      <c r="E62" s="93">
        <v>207</v>
      </c>
      <c r="F62" s="93">
        <v>1726</v>
      </c>
      <c r="G62" s="93">
        <v>60.7</v>
      </c>
      <c r="H62" s="93">
        <v>0.45600000000000002</v>
      </c>
      <c r="I62" s="93">
        <v>33</v>
      </c>
      <c r="J62" s="93">
        <f t="shared" si="0"/>
        <v>1.6499999999999998E-5</v>
      </c>
      <c r="K62" s="93">
        <f t="shared" si="1"/>
        <v>1.8824142857142848E-14</v>
      </c>
      <c r="L62" s="93">
        <f>D62*K62</f>
        <v>1.6734662999999992E-10</v>
      </c>
      <c r="M62" s="93"/>
      <c r="N62" s="93">
        <f t="shared" si="2"/>
        <v>0</v>
      </c>
      <c r="O62" s="93">
        <f>(C62*0.6)+273</f>
        <v>633</v>
      </c>
      <c r="P62" s="93">
        <f>L62*(H62*10^3)*(O62-300)</f>
        <v>2.5411251072239989E-5</v>
      </c>
      <c r="Q62" s="93">
        <f t="shared" si="3"/>
        <v>2.5411251072239989E-5</v>
      </c>
      <c r="R62" s="93">
        <v>80</v>
      </c>
      <c r="S62" s="93"/>
      <c r="T62" s="93">
        <v>207</v>
      </c>
      <c r="U62" s="93">
        <v>122.56</v>
      </c>
      <c r="V62">
        <f t="shared" si="4"/>
        <v>0.59207729468599035</v>
      </c>
    </row>
    <row r="63" spans="1:22" x14ac:dyDescent="0.25">
      <c r="A63" s="93" t="s">
        <v>8</v>
      </c>
      <c r="B63" s="93">
        <v>20</v>
      </c>
      <c r="C63" s="93">
        <v>600</v>
      </c>
      <c r="D63" s="93">
        <v>8890</v>
      </c>
      <c r="E63" s="93">
        <v>207</v>
      </c>
      <c r="F63" s="93">
        <v>1726</v>
      </c>
      <c r="G63" s="93">
        <v>60.7</v>
      </c>
      <c r="H63" s="93">
        <v>0.45600000000000002</v>
      </c>
      <c r="I63" s="93">
        <v>33</v>
      </c>
      <c r="J63" s="93">
        <f t="shared" si="0"/>
        <v>1.6499999999999998E-5</v>
      </c>
      <c r="K63" s="93">
        <f t="shared" si="1"/>
        <v>1.8824142857142848E-14</v>
      </c>
      <c r="L63" s="93">
        <f>D63*K63</f>
        <v>1.6734662999999992E-10</v>
      </c>
      <c r="M63" s="93">
        <v>529</v>
      </c>
      <c r="N63" s="93">
        <f t="shared" si="2"/>
        <v>2.3415224142914988E-5</v>
      </c>
      <c r="O63" s="93">
        <f>(C63*0.6)+273</f>
        <v>633</v>
      </c>
      <c r="P63" s="93">
        <f>L63*(H63*10^3)*(O63-300)</f>
        <v>2.5411251072239989E-5</v>
      </c>
      <c r="Q63" s="93">
        <f t="shared" si="3"/>
        <v>4.8826475215154977E-5</v>
      </c>
      <c r="R63" s="93">
        <v>80</v>
      </c>
      <c r="S63" s="93"/>
      <c r="T63" s="93">
        <v>207</v>
      </c>
      <c r="U63" s="93">
        <v>151.33000000000001</v>
      </c>
      <c r="V63">
        <f t="shared" si="4"/>
        <v>0.73106280193236717</v>
      </c>
    </row>
    <row r="64" spans="1:22" s="68" customFormat="1" x14ac:dyDescent="0.25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>
        <f t="shared" si="3"/>
        <v>0</v>
      </c>
      <c r="R64" s="95"/>
      <c r="S64" s="95"/>
      <c r="T64" s="95"/>
      <c r="U64" s="95"/>
      <c r="V64"/>
    </row>
    <row r="65" spans="1:22" x14ac:dyDescent="0.25">
      <c r="A65" s="94" t="s">
        <v>4</v>
      </c>
      <c r="B65" s="94">
        <v>20</v>
      </c>
      <c r="C65" s="94">
        <v>600</v>
      </c>
      <c r="D65" s="94">
        <v>8440</v>
      </c>
      <c r="E65" s="94">
        <v>208</v>
      </c>
      <c r="F65" s="94">
        <f>1350+273</f>
        <v>1623</v>
      </c>
      <c r="G65" s="94">
        <v>9.8000000000000007</v>
      </c>
      <c r="H65" s="94">
        <v>0.41</v>
      </c>
      <c r="I65" s="101">
        <v>25</v>
      </c>
      <c r="J65" s="94">
        <f t="shared" si="0"/>
        <v>1.2499999999999999E-5</v>
      </c>
      <c r="K65" s="94">
        <f t="shared" si="1"/>
        <v>8.1845238095238065E-15</v>
      </c>
      <c r="L65" s="94">
        <f>D65*K65</f>
        <v>6.9077380952380921E-11</v>
      </c>
      <c r="M65" s="94">
        <v>561</v>
      </c>
      <c r="N65" s="94">
        <f t="shared" ref="N65:N95" si="5">0.5*L65*M65*M65</f>
        <v>1.0870051205357138E-5</v>
      </c>
      <c r="O65" s="94">
        <f>(C65*0.6)+273</f>
        <v>633</v>
      </c>
      <c r="P65" s="94">
        <f>L65*(H65*10^3)*(O65-300)</f>
        <v>9.4311348214285675E-6</v>
      </c>
      <c r="Q65" s="94">
        <f t="shared" ref="Q65:Q75" si="6">N65+P65</f>
        <v>2.0301186026785706E-5</v>
      </c>
      <c r="R65" s="94">
        <v>80</v>
      </c>
      <c r="S65" s="94"/>
      <c r="T65" s="94">
        <v>208</v>
      </c>
      <c r="U65" s="94">
        <v>92</v>
      </c>
      <c r="V65">
        <f t="shared" si="4"/>
        <v>0.44230769230769229</v>
      </c>
    </row>
    <row r="66" spans="1:22" x14ac:dyDescent="0.25">
      <c r="A66" s="94" t="s">
        <v>4</v>
      </c>
      <c r="B66" s="94">
        <v>20</v>
      </c>
      <c r="C66" s="94">
        <v>650</v>
      </c>
      <c r="D66" s="94">
        <v>8440</v>
      </c>
      <c r="E66" s="94">
        <v>208</v>
      </c>
      <c r="F66" s="94">
        <f t="shared" ref="F66:F69" si="7">1350+273</f>
        <v>1623</v>
      </c>
      <c r="G66" s="94">
        <v>9.8000000000000007</v>
      </c>
      <c r="H66" s="94">
        <v>0.41</v>
      </c>
      <c r="I66" s="101">
        <v>25</v>
      </c>
      <c r="J66" s="94">
        <f t="shared" si="0"/>
        <v>1.2499999999999999E-5</v>
      </c>
      <c r="K66" s="94">
        <f t="shared" si="1"/>
        <v>8.1845238095238065E-15</v>
      </c>
      <c r="L66" s="94">
        <f>D66*K66</f>
        <v>6.9077380952380921E-11</v>
      </c>
      <c r="M66" s="94">
        <v>570</v>
      </c>
      <c r="N66" s="94">
        <f t="shared" si="5"/>
        <v>1.1221620535714281E-5</v>
      </c>
      <c r="O66" s="94">
        <f>(C66*0.6)+273</f>
        <v>663</v>
      </c>
      <c r="P66" s="94">
        <f>L66*(H66*10^3)*(O66-300)</f>
        <v>1.0280786607142852E-5</v>
      </c>
      <c r="Q66" s="94">
        <f t="shared" si="6"/>
        <v>2.1502407142857133E-5</v>
      </c>
      <c r="R66" s="94">
        <v>80</v>
      </c>
      <c r="S66" s="94"/>
      <c r="T66" s="94">
        <v>208</v>
      </c>
      <c r="U66" s="94">
        <v>119.5</v>
      </c>
      <c r="V66">
        <f t="shared" si="4"/>
        <v>0.57451923076923073</v>
      </c>
    </row>
    <row r="67" spans="1:22" x14ac:dyDescent="0.25">
      <c r="A67" s="94" t="s">
        <v>4</v>
      </c>
      <c r="B67" s="94">
        <v>20</v>
      </c>
      <c r="C67" s="94">
        <v>700</v>
      </c>
      <c r="D67" s="94">
        <v>8440</v>
      </c>
      <c r="E67" s="94">
        <v>208</v>
      </c>
      <c r="F67" s="94">
        <f t="shared" si="7"/>
        <v>1623</v>
      </c>
      <c r="G67" s="94">
        <v>9.8000000000000007</v>
      </c>
      <c r="H67" s="94">
        <v>0.41</v>
      </c>
      <c r="I67" s="101">
        <v>25</v>
      </c>
      <c r="J67" s="94">
        <f t="shared" si="0"/>
        <v>1.2499999999999999E-5</v>
      </c>
      <c r="K67" s="94">
        <f t="shared" si="1"/>
        <v>8.1845238095238065E-15</v>
      </c>
      <c r="L67" s="94">
        <f>D67*K67</f>
        <v>6.9077380952380921E-11</v>
      </c>
      <c r="M67" s="94">
        <v>577</v>
      </c>
      <c r="N67" s="94">
        <f t="shared" si="5"/>
        <v>1.1498931681547615E-5</v>
      </c>
      <c r="O67" s="94">
        <f>(C67*0.6)+273</f>
        <v>693</v>
      </c>
      <c r="P67" s="94">
        <f>L67*(H67*10^3)*(O67-300)</f>
        <v>1.1130438392857139E-5</v>
      </c>
      <c r="Q67" s="94">
        <f t="shared" si="6"/>
        <v>2.2629370074404752E-5</v>
      </c>
      <c r="R67" s="94">
        <v>80</v>
      </c>
      <c r="S67" s="94"/>
      <c r="T67" s="94">
        <v>208</v>
      </c>
      <c r="U67" s="94">
        <v>127.5</v>
      </c>
      <c r="V67">
        <f t="shared" ref="V67:V95" si="8">U67/T67</f>
        <v>0.61298076923076927</v>
      </c>
    </row>
    <row r="68" spans="1:22" x14ac:dyDescent="0.25">
      <c r="A68" s="94" t="s">
        <v>4</v>
      </c>
      <c r="B68" s="94">
        <v>20</v>
      </c>
      <c r="C68" s="94">
        <v>750</v>
      </c>
      <c r="D68" s="94">
        <v>8440</v>
      </c>
      <c r="E68" s="94">
        <v>208</v>
      </c>
      <c r="F68" s="94">
        <f t="shared" si="7"/>
        <v>1623</v>
      </c>
      <c r="G68" s="94">
        <v>9.8000000000000007</v>
      </c>
      <c r="H68" s="94">
        <v>0.41</v>
      </c>
      <c r="I68" s="101">
        <v>25</v>
      </c>
      <c r="J68" s="94">
        <f t="shared" si="0"/>
        <v>1.2499999999999999E-5</v>
      </c>
      <c r="K68" s="94">
        <f t="shared" si="1"/>
        <v>8.1845238095238065E-15</v>
      </c>
      <c r="L68" s="94">
        <f>D68*K68</f>
        <v>6.9077380952380921E-11</v>
      </c>
      <c r="M68" s="94">
        <v>584</v>
      </c>
      <c r="N68" s="94">
        <f t="shared" si="5"/>
        <v>1.1779627619047614E-5</v>
      </c>
      <c r="O68" s="94">
        <f>(C68*0.6)+273</f>
        <v>723</v>
      </c>
      <c r="P68" s="94">
        <f>L68*(H68*10^3)*(O68-300)</f>
        <v>1.1980090178571423E-5</v>
      </c>
      <c r="Q68" s="94">
        <f t="shared" si="6"/>
        <v>2.3759717797619039E-5</v>
      </c>
      <c r="R68" s="94">
        <v>80</v>
      </c>
      <c r="S68" s="94"/>
      <c r="T68" s="94">
        <v>208</v>
      </c>
      <c r="U68" s="94">
        <v>116</v>
      </c>
      <c r="V68">
        <f t="shared" si="8"/>
        <v>0.55769230769230771</v>
      </c>
    </row>
    <row r="69" spans="1:22" x14ac:dyDescent="0.25">
      <c r="A69" s="94" t="s">
        <v>4</v>
      </c>
      <c r="B69" s="94">
        <v>20</v>
      </c>
      <c r="C69" s="94">
        <v>800</v>
      </c>
      <c r="D69" s="94">
        <v>8440</v>
      </c>
      <c r="E69" s="94">
        <v>208</v>
      </c>
      <c r="F69" s="94">
        <f t="shared" si="7"/>
        <v>1623</v>
      </c>
      <c r="G69" s="94">
        <v>9.8000000000000007</v>
      </c>
      <c r="H69" s="94">
        <v>0.41</v>
      </c>
      <c r="I69" s="101">
        <v>25</v>
      </c>
      <c r="J69" s="94">
        <f t="shared" si="0"/>
        <v>1.2499999999999999E-5</v>
      </c>
      <c r="K69" s="94">
        <f t="shared" si="1"/>
        <v>8.1845238095238065E-15</v>
      </c>
      <c r="L69" s="94">
        <f>D69*K69</f>
        <v>6.9077380952380921E-11</v>
      </c>
      <c r="M69" s="94">
        <v>591</v>
      </c>
      <c r="N69" s="94">
        <f t="shared" si="5"/>
        <v>1.206370834821428E-5</v>
      </c>
      <c r="O69" s="94">
        <f>(C69*0.6)+273</f>
        <v>753</v>
      </c>
      <c r="P69" s="94">
        <f>L69*(H69*10^3)*(O69-300)</f>
        <v>1.282974196428571E-5</v>
      </c>
      <c r="Q69" s="94">
        <f t="shared" si="6"/>
        <v>2.489345031249999E-5</v>
      </c>
      <c r="R69" s="94">
        <v>80</v>
      </c>
      <c r="S69" s="94"/>
      <c r="T69" s="94">
        <v>208</v>
      </c>
      <c r="U69" s="94">
        <v>124.5</v>
      </c>
      <c r="V69">
        <f t="shared" si="8"/>
        <v>0.59855769230769229</v>
      </c>
    </row>
    <row r="70" spans="1:22" s="68" customFormat="1" x14ac:dyDescent="0.25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>
        <f t="shared" si="5"/>
        <v>0</v>
      </c>
      <c r="O70" s="95"/>
      <c r="P70" s="95"/>
      <c r="Q70" s="95"/>
      <c r="R70" s="95"/>
      <c r="S70" s="95"/>
      <c r="T70" s="95"/>
      <c r="U70" s="95"/>
      <c r="V70"/>
    </row>
    <row r="71" spans="1:22" x14ac:dyDescent="0.25">
      <c r="A71" s="9" t="s">
        <v>5</v>
      </c>
      <c r="B71" s="9">
        <v>20</v>
      </c>
      <c r="C71" s="9">
        <v>600</v>
      </c>
      <c r="D71" s="9">
        <v>8190</v>
      </c>
      <c r="E71" s="9">
        <v>205</v>
      </c>
      <c r="F71" s="9">
        <v>1623</v>
      </c>
      <c r="G71" s="9">
        <v>11.4</v>
      </c>
      <c r="H71" s="9">
        <v>0.435</v>
      </c>
      <c r="I71" s="9">
        <v>25</v>
      </c>
      <c r="J71" s="9">
        <f t="shared" ref="J71:J95" si="9">(I71/2)*10^-6</f>
        <v>1.2499999999999999E-5</v>
      </c>
      <c r="K71" s="9">
        <f t="shared" ref="K71:K95" si="10">(4/3)*(22/7)*J71*J71*J71</f>
        <v>8.1845238095238065E-15</v>
      </c>
      <c r="L71" s="9">
        <f>D71*K71</f>
        <v>6.7031249999999972E-11</v>
      </c>
      <c r="M71" s="9">
        <v>565</v>
      </c>
      <c r="N71" s="9">
        <f t="shared" si="5"/>
        <v>1.0699025390624995E-5</v>
      </c>
      <c r="O71" s="9">
        <f>(C71*0.6)+273</f>
        <v>633</v>
      </c>
      <c r="P71" s="9">
        <f>L71*(H71*10^3)*(O71-300)</f>
        <v>9.709811718749997E-6</v>
      </c>
      <c r="Q71" s="9">
        <f t="shared" si="6"/>
        <v>2.0408837109374994E-5</v>
      </c>
      <c r="R71" s="9">
        <v>80</v>
      </c>
      <c r="S71" s="9"/>
      <c r="T71" s="9">
        <v>205</v>
      </c>
      <c r="U71" s="9">
        <v>104</v>
      </c>
      <c r="V71">
        <f t="shared" si="8"/>
        <v>0.50731707317073171</v>
      </c>
    </row>
    <row r="72" spans="1:22" x14ac:dyDescent="0.25">
      <c r="A72" s="9" t="s">
        <v>5</v>
      </c>
      <c r="B72" s="9">
        <v>20</v>
      </c>
      <c r="C72" s="9">
        <v>650</v>
      </c>
      <c r="D72" s="9">
        <v>8190</v>
      </c>
      <c r="E72" s="9">
        <v>205</v>
      </c>
      <c r="F72" s="9">
        <v>1623</v>
      </c>
      <c r="G72" s="9">
        <v>11.4</v>
      </c>
      <c r="H72" s="9">
        <v>0.435</v>
      </c>
      <c r="I72" s="9">
        <v>25</v>
      </c>
      <c r="J72" s="9">
        <f t="shared" si="9"/>
        <v>1.2499999999999999E-5</v>
      </c>
      <c r="K72" s="9">
        <f t="shared" si="10"/>
        <v>8.1845238095238065E-15</v>
      </c>
      <c r="L72" s="9">
        <f>D72*K72</f>
        <v>6.7031249999999972E-11</v>
      </c>
      <c r="M72" s="9">
        <v>573</v>
      </c>
      <c r="N72" s="9">
        <f t="shared" si="5"/>
        <v>1.1004151640624994E-5</v>
      </c>
      <c r="O72" s="9">
        <f>(C72*0.6)+273</f>
        <v>663</v>
      </c>
      <c r="P72" s="9">
        <f>L72*(H72*10^3)*(O72-300)</f>
        <v>1.0584569531249997E-5</v>
      </c>
      <c r="Q72" s="9">
        <f t="shared" si="6"/>
        <v>2.1588721171874989E-5</v>
      </c>
      <c r="R72" s="9">
        <v>80</v>
      </c>
      <c r="S72" s="9"/>
      <c r="T72" s="9">
        <v>205</v>
      </c>
      <c r="U72" s="9">
        <v>115.3</v>
      </c>
      <c r="V72">
        <f t="shared" si="8"/>
        <v>0.56243902439024385</v>
      </c>
    </row>
    <row r="73" spans="1:22" x14ac:dyDescent="0.25">
      <c r="A73" s="9" t="s">
        <v>5</v>
      </c>
      <c r="B73" s="9">
        <v>20</v>
      </c>
      <c r="C73" s="9">
        <v>700</v>
      </c>
      <c r="D73" s="9">
        <v>8190</v>
      </c>
      <c r="E73" s="9">
        <v>205</v>
      </c>
      <c r="F73" s="9">
        <v>1623</v>
      </c>
      <c r="G73" s="9">
        <v>11.4</v>
      </c>
      <c r="H73" s="9">
        <v>0.435</v>
      </c>
      <c r="I73" s="9">
        <v>25</v>
      </c>
      <c r="J73" s="9">
        <f t="shared" si="9"/>
        <v>1.2499999999999999E-5</v>
      </c>
      <c r="K73" s="9">
        <f t="shared" si="10"/>
        <v>8.1845238095238065E-15</v>
      </c>
      <c r="L73" s="9">
        <f>D73*K73</f>
        <v>6.7031249999999972E-11</v>
      </c>
      <c r="M73" s="9">
        <v>581</v>
      </c>
      <c r="N73" s="9">
        <f t="shared" si="5"/>
        <v>1.1313567890624996E-5</v>
      </c>
      <c r="O73" s="9">
        <f>(C73*0.6)+273</f>
        <v>693</v>
      </c>
      <c r="P73" s="9">
        <f>L73*(H73*10^3)*(O73-300)</f>
        <v>1.1459327343749996E-5</v>
      </c>
      <c r="Q73" s="9">
        <f t="shared" si="6"/>
        <v>2.2772895234374992E-5</v>
      </c>
      <c r="R73" s="9">
        <v>80</v>
      </c>
      <c r="S73" s="9"/>
      <c r="T73" s="9">
        <v>205</v>
      </c>
      <c r="U73" s="9">
        <v>121</v>
      </c>
      <c r="V73">
        <f t="shared" si="8"/>
        <v>0.59024390243902436</v>
      </c>
    </row>
    <row r="74" spans="1:22" x14ac:dyDescent="0.25">
      <c r="A74" s="9" t="s">
        <v>5</v>
      </c>
      <c r="B74" s="9">
        <v>20</v>
      </c>
      <c r="C74" s="9">
        <v>750</v>
      </c>
      <c r="D74" s="9">
        <v>8190</v>
      </c>
      <c r="E74" s="9">
        <v>205</v>
      </c>
      <c r="F74" s="9">
        <v>1623</v>
      </c>
      <c r="G74" s="9">
        <v>11.4</v>
      </c>
      <c r="H74" s="9">
        <v>0.435</v>
      </c>
      <c r="I74" s="9">
        <v>25</v>
      </c>
      <c r="J74" s="9">
        <f t="shared" si="9"/>
        <v>1.2499999999999999E-5</v>
      </c>
      <c r="K74" s="9">
        <f t="shared" si="10"/>
        <v>8.1845238095238065E-15</v>
      </c>
      <c r="L74" s="9">
        <f>D74*K74</f>
        <v>6.7031249999999972E-11</v>
      </c>
      <c r="M74" s="9">
        <v>588</v>
      </c>
      <c r="N74" s="9">
        <f t="shared" si="5"/>
        <v>1.1587826249999994E-5</v>
      </c>
      <c r="O74" s="9">
        <f>(C74*0.6)+273</f>
        <v>723</v>
      </c>
      <c r="P74" s="9">
        <f>L74*(H74*10^3)*(O74-300)</f>
        <v>1.2334085156249996E-5</v>
      </c>
      <c r="Q74" s="9">
        <f t="shared" si="6"/>
        <v>2.392191140624999E-5</v>
      </c>
      <c r="R74" s="9">
        <v>80</v>
      </c>
      <c r="S74" s="9"/>
      <c r="T74" s="9">
        <v>205</v>
      </c>
      <c r="U74" s="9">
        <v>119.8</v>
      </c>
      <c r="V74">
        <f t="shared" si="8"/>
        <v>0.58439024390243899</v>
      </c>
    </row>
    <row r="75" spans="1:22" x14ac:dyDescent="0.25">
      <c r="A75" s="9" t="s">
        <v>5</v>
      </c>
      <c r="B75" s="9">
        <v>20</v>
      </c>
      <c r="C75" s="9">
        <v>800</v>
      </c>
      <c r="D75" s="9">
        <v>8190</v>
      </c>
      <c r="E75" s="9">
        <v>205</v>
      </c>
      <c r="F75" s="9">
        <v>1623</v>
      </c>
      <c r="G75" s="9">
        <v>11.4</v>
      </c>
      <c r="H75" s="9">
        <v>0.435</v>
      </c>
      <c r="I75" s="9">
        <v>25</v>
      </c>
      <c r="J75" s="9">
        <f t="shared" si="9"/>
        <v>1.2499999999999999E-5</v>
      </c>
      <c r="K75" s="9">
        <f t="shared" si="10"/>
        <v>8.1845238095238065E-15</v>
      </c>
      <c r="L75" s="9">
        <f>D75*K75</f>
        <v>6.7031249999999972E-11</v>
      </c>
      <c r="M75" s="9">
        <v>595</v>
      </c>
      <c r="N75" s="9">
        <f t="shared" si="5"/>
        <v>1.1865369140624994E-5</v>
      </c>
      <c r="O75" s="9">
        <f>(C75*0.6)+273</f>
        <v>753</v>
      </c>
      <c r="P75" s="9">
        <f>L75*(H75*10^3)*(O75-300)</f>
        <v>1.3208842968749996E-5</v>
      </c>
      <c r="Q75" s="9">
        <f t="shared" si="6"/>
        <v>2.507421210937499E-5</v>
      </c>
      <c r="R75" s="9">
        <v>80</v>
      </c>
      <c r="S75" s="9"/>
      <c r="T75" s="9">
        <v>205</v>
      </c>
      <c r="U75" s="9">
        <v>128</v>
      </c>
      <c r="V75">
        <f t="shared" si="8"/>
        <v>0.62439024390243902</v>
      </c>
    </row>
    <row r="76" spans="1:22" s="68" customFormat="1" x14ac:dyDescent="0.25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/>
    </row>
    <row r="77" spans="1:22" x14ac:dyDescent="0.25">
      <c r="A77" s="99" t="s">
        <v>6</v>
      </c>
      <c r="B77" s="99">
        <v>10</v>
      </c>
      <c r="C77" s="99">
        <v>300</v>
      </c>
      <c r="D77" s="99">
        <v>16650</v>
      </c>
      <c r="E77" s="99">
        <v>186</v>
      </c>
      <c r="F77" s="99">
        <v>3250</v>
      </c>
      <c r="G77" s="99">
        <v>54.4</v>
      </c>
      <c r="H77" s="99">
        <v>0.153</v>
      </c>
      <c r="I77" s="99">
        <v>33</v>
      </c>
      <c r="J77" s="99">
        <f t="shared" si="9"/>
        <v>1.6499999999999998E-5</v>
      </c>
      <c r="K77" s="99">
        <f t="shared" si="10"/>
        <v>1.8824142857142848E-14</v>
      </c>
      <c r="L77" s="99">
        <f>D77*K77</f>
        <v>3.1342197857142839E-10</v>
      </c>
      <c r="M77" s="99">
        <v>342</v>
      </c>
      <c r="N77" s="99">
        <f t="shared" si="5"/>
        <v>1.8329544150814276E-5</v>
      </c>
      <c r="O77" s="99">
        <f>(C77*0.4)+273</f>
        <v>393</v>
      </c>
      <c r="P77" s="99">
        <f>L77*(H77*10^3)*(O77-300)</f>
        <v>4.4596813330928541E-6</v>
      </c>
      <c r="Q77" s="99">
        <f t="shared" ref="Q77:Q95" si="11">N77+P77</f>
        <v>2.2789225483907128E-5</v>
      </c>
      <c r="R77" s="99">
        <v>20</v>
      </c>
      <c r="S77" s="99"/>
      <c r="T77" s="99">
        <v>186</v>
      </c>
      <c r="U77" s="99">
        <v>57.65</v>
      </c>
      <c r="V77">
        <f t="shared" si="8"/>
        <v>0.30994623655913978</v>
      </c>
    </row>
    <row r="78" spans="1:22" x14ac:dyDescent="0.25">
      <c r="A78" s="99" t="s">
        <v>6</v>
      </c>
      <c r="B78" s="99">
        <v>15</v>
      </c>
      <c r="C78" s="99">
        <v>300</v>
      </c>
      <c r="D78" s="99">
        <v>16650</v>
      </c>
      <c r="E78" s="99">
        <v>186</v>
      </c>
      <c r="F78" s="99">
        <v>3250</v>
      </c>
      <c r="G78" s="99">
        <v>54.4</v>
      </c>
      <c r="H78" s="99">
        <v>0.153</v>
      </c>
      <c r="I78" s="99">
        <v>33</v>
      </c>
      <c r="J78" s="99">
        <f t="shared" si="9"/>
        <v>1.6499999999999998E-5</v>
      </c>
      <c r="K78" s="99">
        <f t="shared" si="10"/>
        <v>1.8824142857142848E-14</v>
      </c>
      <c r="L78" s="99">
        <f>D78*K78</f>
        <v>3.1342197857142839E-10</v>
      </c>
      <c r="M78" s="99">
        <v>384</v>
      </c>
      <c r="N78" s="99">
        <f t="shared" si="5"/>
        <v>2.3107975636114274E-5</v>
      </c>
      <c r="O78" s="99">
        <f>(C78*0.4)+273</f>
        <v>393</v>
      </c>
      <c r="P78" s="99">
        <f>L78*(H78*10^3)*(O78-300)</f>
        <v>4.4596813330928541E-6</v>
      </c>
      <c r="Q78" s="99">
        <f t="shared" si="11"/>
        <v>2.7567656969207126E-5</v>
      </c>
      <c r="R78" s="99">
        <v>20</v>
      </c>
      <c r="S78" s="99"/>
      <c r="T78" s="99">
        <v>186</v>
      </c>
      <c r="U78" s="99">
        <v>74.02</v>
      </c>
      <c r="V78">
        <f t="shared" si="8"/>
        <v>0.39795698924731182</v>
      </c>
    </row>
    <row r="79" spans="1:22" x14ac:dyDescent="0.25">
      <c r="A79" s="99" t="s">
        <v>6</v>
      </c>
      <c r="B79" s="99">
        <v>20</v>
      </c>
      <c r="C79" s="99">
        <v>300</v>
      </c>
      <c r="D79" s="99">
        <v>16650</v>
      </c>
      <c r="E79" s="99">
        <v>186</v>
      </c>
      <c r="F79" s="99">
        <v>3250</v>
      </c>
      <c r="G79" s="99">
        <v>54.4</v>
      </c>
      <c r="H79" s="99">
        <v>0.153</v>
      </c>
      <c r="I79" s="99">
        <v>33</v>
      </c>
      <c r="J79" s="99">
        <f t="shared" si="9"/>
        <v>1.6499999999999998E-5</v>
      </c>
      <c r="K79" s="99">
        <f t="shared" si="10"/>
        <v>1.8824142857142848E-14</v>
      </c>
      <c r="L79" s="99">
        <f>D79*K79</f>
        <v>3.1342197857142839E-10</v>
      </c>
      <c r="M79" s="99">
        <v>414</v>
      </c>
      <c r="N79" s="99">
        <f t="shared" si="5"/>
        <v>2.685963671961427E-5</v>
      </c>
      <c r="O79" s="99">
        <f>(C79*0.4)+273</f>
        <v>393</v>
      </c>
      <c r="P79" s="99">
        <f>L79*(H79*10^3)*(O79-300)</f>
        <v>4.4596813330928541E-6</v>
      </c>
      <c r="Q79" s="99">
        <f t="shared" si="11"/>
        <v>3.1319318052707126E-5</v>
      </c>
      <c r="R79" s="99">
        <v>20</v>
      </c>
      <c r="S79" s="99"/>
      <c r="T79" s="99">
        <v>186</v>
      </c>
      <c r="U79" s="99">
        <v>102.5</v>
      </c>
      <c r="V79">
        <f t="shared" si="8"/>
        <v>0.55107526881720426</v>
      </c>
    </row>
    <row r="80" spans="1:22" x14ac:dyDescent="0.25">
      <c r="A80" s="99" t="s">
        <v>6</v>
      </c>
      <c r="B80" s="99">
        <v>10</v>
      </c>
      <c r="C80" s="99">
        <v>375</v>
      </c>
      <c r="D80" s="99">
        <v>16650</v>
      </c>
      <c r="E80" s="99">
        <v>186</v>
      </c>
      <c r="F80" s="99">
        <v>3250</v>
      </c>
      <c r="G80" s="99">
        <v>54.4</v>
      </c>
      <c r="H80" s="99">
        <v>0.153</v>
      </c>
      <c r="I80" s="99">
        <v>33</v>
      </c>
      <c r="J80" s="99">
        <f t="shared" si="9"/>
        <v>1.6499999999999998E-5</v>
      </c>
      <c r="K80" s="99">
        <f t="shared" si="10"/>
        <v>1.8824142857142848E-14</v>
      </c>
      <c r="L80" s="99">
        <f>D80*K80</f>
        <v>3.1342197857142839E-10</v>
      </c>
      <c r="M80" s="99">
        <v>351</v>
      </c>
      <c r="N80" s="99">
        <f t="shared" si="5"/>
        <v>1.9306950590989273E-5</v>
      </c>
      <c r="O80" s="99">
        <f>(C80*0.4)+273</f>
        <v>423</v>
      </c>
      <c r="P80" s="99">
        <f>L80*(H80*10^3)*(O80-300)</f>
        <v>5.8982882147357105E-6</v>
      </c>
      <c r="Q80" s="99">
        <f t="shared" si="11"/>
        <v>2.5205238805724985E-5</v>
      </c>
      <c r="R80" s="99">
        <v>20</v>
      </c>
      <c r="S80" s="99"/>
      <c r="T80" s="99">
        <v>186</v>
      </c>
      <c r="U80" s="99">
        <v>84.21</v>
      </c>
      <c r="V80">
        <f t="shared" si="8"/>
        <v>0.45274193548387093</v>
      </c>
    </row>
    <row r="81" spans="1:22" x14ac:dyDescent="0.25">
      <c r="A81" s="99" t="s">
        <v>6</v>
      </c>
      <c r="B81" s="99">
        <v>15</v>
      </c>
      <c r="C81" s="99">
        <v>375</v>
      </c>
      <c r="D81" s="99">
        <v>16650</v>
      </c>
      <c r="E81" s="99">
        <v>186</v>
      </c>
      <c r="F81" s="99">
        <v>3250</v>
      </c>
      <c r="G81" s="99">
        <v>54.4</v>
      </c>
      <c r="H81" s="99">
        <v>0.153</v>
      </c>
      <c r="I81" s="99">
        <v>33</v>
      </c>
      <c r="J81" s="99">
        <f t="shared" si="9"/>
        <v>1.6499999999999998E-5</v>
      </c>
      <c r="K81" s="99">
        <f t="shared" si="10"/>
        <v>1.8824142857142848E-14</v>
      </c>
      <c r="L81" s="99">
        <f>D81*K81</f>
        <v>3.1342197857142839E-10</v>
      </c>
      <c r="M81" s="99">
        <v>395</v>
      </c>
      <c r="N81" s="99">
        <f t="shared" si="5"/>
        <v>2.4450832103303556E-5</v>
      </c>
      <c r="O81" s="99">
        <f>(C81*0.4)+273</f>
        <v>423</v>
      </c>
      <c r="P81" s="99">
        <f>L81*(H81*10^3)*(O81-300)</f>
        <v>5.8982882147357105E-6</v>
      </c>
      <c r="Q81" s="99">
        <f t="shared" si="11"/>
        <v>3.0349120318039267E-5</v>
      </c>
      <c r="R81" s="99">
        <v>20</v>
      </c>
      <c r="S81" s="99"/>
      <c r="T81" s="99">
        <v>186</v>
      </c>
      <c r="U81" s="99">
        <v>93.11</v>
      </c>
      <c r="V81">
        <f t="shared" si="8"/>
        <v>0.50059139784946238</v>
      </c>
    </row>
    <row r="82" spans="1:22" x14ac:dyDescent="0.25">
      <c r="A82" s="99" t="s">
        <v>6</v>
      </c>
      <c r="B82" s="99">
        <v>20</v>
      </c>
      <c r="C82" s="99">
        <v>375</v>
      </c>
      <c r="D82" s="99">
        <v>16650</v>
      </c>
      <c r="E82" s="99">
        <v>186</v>
      </c>
      <c r="F82" s="99">
        <v>3250</v>
      </c>
      <c r="G82" s="99">
        <v>54.4</v>
      </c>
      <c r="H82" s="99">
        <v>0.153</v>
      </c>
      <c r="I82" s="99">
        <v>33</v>
      </c>
      <c r="J82" s="99">
        <f t="shared" si="9"/>
        <v>1.6499999999999998E-5</v>
      </c>
      <c r="K82" s="99">
        <f t="shared" si="10"/>
        <v>1.8824142857142848E-14</v>
      </c>
      <c r="L82" s="99">
        <f>D82*K82</f>
        <v>3.1342197857142839E-10</v>
      </c>
      <c r="M82" s="99">
        <v>427</v>
      </c>
      <c r="N82" s="99">
        <f t="shared" si="5"/>
        <v>2.8572957965474985E-5</v>
      </c>
      <c r="O82" s="99">
        <f>(C82*0.4)+273</f>
        <v>423</v>
      </c>
      <c r="P82" s="99">
        <f>L82*(H82*10^3)*(O82-300)</f>
        <v>5.8982882147357105E-6</v>
      </c>
      <c r="Q82" s="99">
        <f t="shared" si="11"/>
        <v>3.4471246180210693E-5</v>
      </c>
      <c r="R82" s="99">
        <v>20</v>
      </c>
      <c r="S82" s="99"/>
      <c r="T82" s="99">
        <v>186</v>
      </c>
      <c r="U82" s="99">
        <v>109</v>
      </c>
      <c r="V82">
        <f t="shared" si="8"/>
        <v>0.58602150537634412</v>
      </c>
    </row>
    <row r="83" spans="1:22" x14ac:dyDescent="0.25">
      <c r="A83" s="99" t="s">
        <v>6</v>
      </c>
      <c r="B83" s="99">
        <v>10</v>
      </c>
      <c r="C83" s="99">
        <v>450</v>
      </c>
      <c r="D83" s="99">
        <v>16650</v>
      </c>
      <c r="E83" s="99">
        <v>186</v>
      </c>
      <c r="F83" s="99">
        <v>3250</v>
      </c>
      <c r="G83" s="99">
        <v>54.4</v>
      </c>
      <c r="H83" s="99">
        <v>0.153</v>
      </c>
      <c r="I83" s="99">
        <v>33</v>
      </c>
      <c r="J83" s="99">
        <f t="shared" si="9"/>
        <v>1.6499999999999998E-5</v>
      </c>
      <c r="K83" s="99">
        <f t="shared" si="10"/>
        <v>1.8824142857142848E-14</v>
      </c>
      <c r="L83" s="99">
        <f>D83*K83</f>
        <v>3.1342197857142839E-10</v>
      </c>
      <c r="M83" s="99">
        <v>359</v>
      </c>
      <c r="N83" s="99">
        <f t="shared" si="5"/>
        <v>2.0197069010132132E-5</v>
      </c>
      <c r="O83" s="99">
        <f>(C83*0.4)+273</f>
        <v>453</v>
      </c>
      <c r="P83" s="99">
        <f>L83*(H83*10^3)*(O83-300)</f>
        <v>7.336895096378567E-6</v>
      </c>
      <c r="Q83" s="99">
        <f t="shared" si="11"/>
        <v>2.7533964106510699E-5</v>
      </c>
      <c r="R83" s="99">
        <v>20</v>
      </c>
      <c r="S83" s="99"/>
      <c r="T83" s="99">
        <v>186</v>
      </c>
      <c r="U83" s="99">
        <v>66</v>
      </c>
      <c r="V83">
        <f t="shared" si="8"/>
        <v>0.35483870967741937</v>
      </c>
    </row>
    <row r="84" spans="1:22" x14ac:dyDescent="0.25">
      <c r="A84" s="99" t="s">
        <v>6</v>
      </c>
      <c r="B84" s="99">
        <v>15</v>
      </c>
      <c r="C84" s="99">
        <v>450</v>
      </c>
      <c r="D84" s="99">
        <v>16650</v>
      </c>
      <c r="E84" s="99">
        <v>186</v>
      </c>
      <c r="F84" s="99">
        <v>3250</v>
      </c>
      <c r="G84" s="99">
        <v>54.4</v>
      </c>
      <c r="H84" s="99">
        <v>0.153</v>
      </c>
      <c r="I84" s="99">
        <v>33</v>
      </c>
      <c r="J84" s="99">
        <f t="shared" si="9"/>
        <v>1.6499999999999998E-5</v>
      </c>
      <c r="K84" s="99">
        <f t="shared" si="10"/>
        <v>1.8824142857142848E-14</v>
      </c>
      <c r="L84" s="99">
        <f>D84*K84</f>
        <v>3.1342197857142839E-10</v>
      </c>
      <c r="M84" s="99">
        <v>405</v>
      </c>
      <c r="N84" s="99">
        <f t="shared" si="5"/>
        <v>2.5704520017589268E-5</v>
      </c>
      <c r="O84" s="99">
        <f>(C84*0.4)+273</f>
        <v>453</v>
      </c>
      <c r="P84" s="99">
        <f>L84*(H84*10^3)*(O84-300)</f>
        <v>7.336895096378567E-6</v>
      </c>
      <c r="Q84" s="99">
        <f t="shared" si="11"/>
        <v>3.3041415113967835E-5</v>
      </c>
      <c r="R84" s="99">
        <v>20</v>
      </c>
      <c r="S84" s="99"/>
      <c r="T84" s="99">
        <v>186</v>
      </c>
      <c r="U84" s="99">
        <v>85</v>
      </c>
      <c r="V84">
        <f t="shared" si="8"/>
        <v>0.45698924731182794</v>
      </c>
    </row>
    <row r="85" spans="1:22" x14ac:dyDescent="0.25">
      <c r="A85" s="99" t="s">
        <v>6</v>
      </c>
      <c r="B85" s="99">
        <v>20</v>
      </c>
      <c r="C85" s="99">
        <v>450</v>
      </c>
      <c r="D85" s="99">
        <v>16650</v>
      </c>
      <c r="E85" s="99">
        <v>186</v>
      </c>
      <c r="F85" s="99">
        <v>3250</v>
      </c>
      <c r="G85" s="99">
        <v>54.4</v>
      </c>
      <c r="H85" s="99">
        <v>0.153</v>
      </c>
      <c r="I85" s="99">
        <v>33</v>
      </c>
      <c r="J85" s="99">
        <f t="shared" si="9"/>
        <v>1.6499999999999998E-5</v>
      </c>
      <c r="K85" s="99">
        <f t="shared" si="10"/>
        <v>1.8824142857142848E-14</v>
      </c>
      <c r="L85" s="99">
        <f>D85*K85</f>
        <v>3.1342197857142839E-10</v>
      </c>
      <c r="M85" s="99">
        <v>438</v>
      </c>
      <c r="N85" s="99">
        <f t="shared" si="5"/>
        <v>3.0064063028528552E-5</v>
      </c>
      <c r="O85" s="99">
        <f>(C85*0.4)+273</f>
        <v>453</v>
      </c>
      <c r="P85" s="99">
        <f>L85*(H85*10^3)*(O85-300)</f>
        <v>7.336895096378567E-6</v>
      </c>
      <c r="Q85" s="99">
        <f t="shared" si="11"/>
        <v>3.7400958124907119E-5</v>
      </c>
      <c r="R85" s="99">
        <v>20</v>
      </c>
      <c r="S85" s="99"/>
      <c r="T85" s="99">
        <v>186</v>
      </c>
      <c r="U85" s="99">
        <v>109</v>
      </c>
      <c r="V85">
        <f t="shared" si="8"/>
        <v>0.58602150537634412</v>
      </c>
    </row>
    <row r="86" spans="1:22" s="68" customFormat="1" x14ac:dyDescent="0.25">
      <c r="A86" s="95"/>
      <c r="B86" s="95"/>
      <c r="C86" s="95"/>
      <c r="D86" s="95"/>
      <c r="E86" s="95"/>
      <c r="F86" s="95"/>
      <c r="G86" s="95"/>
      <c r="H86" s="95"/>
      <c r="I86" s="95"/>
      <c r="J86" s="95">
        <f t="shared" si="9"/>
        <v>0</v>
      </c>
      <c r="K86" s="95">
        <f t="shared" si="10"/>
        <v>0</v>
      </c>
      <c r="L86" s="95">
        <f>D86*K86</f>
        <v>0</v>
      </c>
      <c r="M86" s="95"/>
      <c r="N86" s="95">
        <f t="shared" si="5"/>
        <v>0</v>
      </c>
      <c r="O86" s="95"/>
      <c r="P86" s="95">
        <f>L86*(H86*10^3)*(O86-300)</f>
        <v>0</v>
      </c>
      <c r="Q86" s="95">
        <f t="shared" si="11"/>
        <v>0</v>
      </c>
      <c r="R86" s="95"/>
      <c r="S86" s="95"/>
      <c r="T86" s="95"/>
      <c r="U86" s="95"/>
      <c r="V86"/>
    </row>
    <row r="87" spans="1:22" x14ac:dyDescent="0.25">
      <c r="A87" s="100" t="s">
        <v>7</v>
      </c>
      <c r="B87" s="100">
        <v>15</v>
      </c>
      <c r="C87" s="100">
        <v>250</v>
      </c>
      <c r="D87" s="100">
        <v>8600</v>
      </c>
      <c r="E87" s="100">
        <v>105</v>
      </c>
      <c r="F87" s="100">
        <v>2750</v>
      </c>
      <c r="G87" s="100">
        <v>52.3</v>
      </c>
      <c r="H87" s="100">
        <v>0.27200000000000002</v>
      </c>
      <c r="I87" s="100">
        <v>33</v>
      </c>
      <c r="J87" s="100">
        <f t="shared" si="9"/>
        <v>1.6499999999999998E-5</v>
      </c>
      <c r="K87" s="100">
        <f t="shared" si="10"/>
        <v>1.8824142857142848E-14</v>
      </c>
      <c r="L87" s="100">
        <f>D87*K87</f>
        <v>1.6188762857142849E-10</v>
      </c>
      <c r="M87" s="100">
        <v>442</v>
      </c>
      <c r="N87" s="100">
        <f t="shared" si="5"/>
        <v>1.5813507334114277E-5</v>
      </c>
      <c r="O87" s="100">
        <f>(C87*0.4)+273</f>
        <v>373</v>
      </c>
      <c r="P87" s="100">
        <f>L87*(H87*10^3)*(O87-300)</f>
        <v>3.2144407529142841E-6</v>
      </c>
      <c r="Q87" s="100">
        <f t="shared" si="11"/>
        <v>1.9027948087028562E-5</v>
      </c>
      <c r="R87" s="100">
        <v>20</v>
      </c>
      <c r="S87" s="100"/>
      <c r="T87" s="100">
        <v>105</v>
      </c>
      <c r="U87" s="100">
        <v>56.71</v>
      </c>
      <c r="V87">
        <f t="shared" si="8"/>
        <v>0.54009523809523807</v>
      </c>
    </row>
    <row r="88" spans="1:22" x14ac:dyDescent="0.25">
      <c r="A88" s="100" t="s">
        <v>7</v>
      </c>
      <c r="B88" s="100">
        <v>20</v>
      </c>
      <c r="C88" s="100">
        <v>250</v>
      </c>
      <c r="D88" s="100">
        <v>8600</v>
      </c>
      <c r="E88" s="100">
        <v>105</v>
      </c>
      <c r="F88" s="100">
        <v>2750</v>
      </c>
      <c r="G88" s="100">
        <v>52.3</v>
      </c>
      <c r="H88" s="100">
        <v>0.27200000000000002</v>
      </c>
      <c r="I88" s="100">
        <v>33</v>
      </c>
      <c r="J88" s="100">
        <f t="shared" si="9"/>
        <v>1.6499999999999998E-5</v>
      </c>
      <c r="K88" s="100">
        <f t="shared" si="10"/>
        <v>1.8824142857142848E-14</v>
      </c>
      <c r="L88" s="100">
        <f>D88*K88</f>
        <v>1.6188762857142849E-10</v>
      </c>
      <c r="M88" s="100">
        <v>470</v>
      </c>
      <c r="N88" s="100">
        <f t="shared" si="5"/>
        <v>1.7880488575714277E-5</v>
      </c>
      <c r="O88" s="100">
        <f>(C88*0.4)+273</f>
        <v>373</v>
      </c>
      <c r="P88" s="100">
        <f>L88*(H88*10^3)*(O88-300)</f>
        <v>3.2144407529142841E-6</v>
      </c>
      <c r="Q88" s="100">
        <f t="shared" si="11"/>
        <v>2.1094929328628563E-5</v>
      </c>
      <c r="R88" s="100">
        <v>20</v>
      </c>
      <c r="S88" s="100"/>
      <c r="T88" s="100">
        <v>105</v>
      </c>
      <c r="U88" s="100">
        <v>68.709999999999994</v>
      </c>
      <c r="V88">
        <f t="shared" si="8"/>
        <v>0.65438095238095229</v>
      </c>
    </row>
    <row r="89" spans="1:22" x14ac:dyDescent="0.25">
      <c r="A89" s="100" t="s">
        <v>7</v>
      </c>
      <c r="B89" s="100">
        <v>15</v>
      </c>
      <c r="C89" s="100">
        <v>350</v>
      </c>
      <c r="D89" s="100">
        <v>8600</v>
      </c>
      <c r="E89" s="100">
        <v>105</v>
      </c>
      <c r="F89" s="100">
        <v>2750</v>
      </c>
      <c r="G89" s="100">
        <v>52.3</v>
      </c>
      <c r="H89" s="100">
        <v>0.27200000000000002</v>
      </c>
      <c r="I89" s="100">
        <v>33</v>
      </c>
      <c r="J89" s="100">
        <f t="shared" si="9"/>
        <v>1.6499999999999998E-5</v>
      </c>
      <c r="K89" s="100">
        <f t="shared" si="10"/>
        <v>1.8824142857142848E-14</v>
      </c>
      <c r="L89" s="100">
        <f>D89*K89</f>
        <v>1.6188762857142849E-10</v>
      </c>
      <c r="M89" s="100">
        <v>463</v>
      </c>
      <c r="N89" s="100">
        <f t="shared" si="5"/>
        <v>1.7351844524614277E-5</v>
      </c>
      <c r="O89" s="100">
        <f>(C89*0.4)+273</f>
        <v>413</v>
      </c>
      <c r="P89" s="100">
        <f>L89*(H89*10^3)*(O89-300)</f>
        <v>4.9757781517714258E-6</v>
      </c>
      <c r="Q89" s="100">
        <f t="shared" si="11"/>
        <v>2.2327622676385702E-5</v>
      </c>
      <c r="R89" s="100">
        <v>20</v>
      </c>
      <c r="S89" s="100"/>
      <c r="T89" s="100">
        <v>105</v>
      </c>
      <c r="U89" s="100">
        <v>84.41</v>
      </c>
      <c r="V89">
        <f t="shared" si="8"/>
        <v>0.8039047619047619</v>
      </c>
    </row>
    <row r="90" spans="1:22" x14ac:dyDescent="0.25">
      <c r="A90" s="100" t="s">
        <v>7</v>
      </c>
      <c r="B90" s="100">
        <v>20</v>
      </c>
      <c r="C90" s="100">
        <v>350</v>
      </c>
      <c r="D90" s="100">
        <v>8600</v>
      </c>
      <c r="E90" s="100">
        <v>105</v>
      </c>
      <c r="F90" s="100">
        <v>2750</v>
      </c>
      <c r="G90" s="100">
        <v>52.3</v>
      </c>
      <c r="H90" s="100">
        <v>0.27200000000000002</v>
      </c>
      <c r="I90" s="100">
        <v>33</v>
      </c>
      <c r="J90" s="100">
        <f t="shared" si="9"/>
        <v>1.6499999999999998E-5</v>
      </c>
      <c r="K90" s="100">
        <f t="shared" si="10"/>
        <v>1.8824142857142848E-14</v>
      </c>
      <c r="L90" s="100">
        <f>D90*K90</f>
        <v>1.6188762857142849E-10</v>
      </c>
      <c r="M90" s="100">
        <v>493</v>
      </c>
      <c r="N90" s="100">
        <f t="shared" si="5"/>
        <v>1.967331311832856E-5</v>
      </c>
      <c r="O90" s="100">
        <f>(C90*0.4)+273</f>
        <v>413</v>
      </c>
      <c r="P90" s="100">
        <f>L90*(H90*10^3)*(O90-300)</f>
        <v>4.9757781517714258E-6</v>
      </c>
      <c r="Q90" s="100">
        <f t="shared" si="11"/>
        <v>2.4649091270099985E-5</v>
      </c>
      <c r="R90" s="100">
        <v>20</v>
      </c>
      <c r="S90" s="100"/>
      <c r="T90" s="100">
        <v>105</v>
      </c>
      <c r="U90" s="100">
        <v>81.55</v>
      </c>
      <c r="V90">
        <f t="shared" si="8"/>
        <v>0.77666666666666662</v>
      </c>
    </row>
    <row r="91" spans="1:22" x14ac:dyDescent="0.25">
      <c r="A91" s="100" t="s">
        <v>7</v>
      </c>
      <c r="B91" s="100">
        <v>10</v>
      </c>
      <c r="C91" s="100">
        <v>400</v>
      </c>
      <c r="D91" s="100">
        <v>8600</v>
      </c>
      <c r="E91" s="100">
        <v>105</v>
      </c>
      <c r="F91" s="100">
        <v>2750</v>
      </c>
      <c r="G91" s="100">
        <v>52.3</v>
      </c>
      <c r="H91" s="100">
        <v>0.27200000000000002</v>
      </c>
      <c r="I91" s="100">
        <v>33</v>
      </c>
      <c r="J91" s="100">
        <f t="shared" si="9"/>
        <v>1.6499999999999998E-5</v>
      </c>
      <c r="K91" s="100">
        <f t="shared" si="10"/>
        <v>1.8824142857142848E-14</v>
      </c>
      <c r="L91" s="100">
        <f>D91*K91</f>
        <v>1.6188762857142849E-10</v>
      </c>
      <c r="M91" s="100">
        <v>427</v>
      </c>
      <c r="N91" s="100">
        <f t="shared" si="5"/>
        <v>1.4758404714899994E-5</v>
      </c>
      <c r="O91" s="100">
        <f>(C91*0.4)+273</f>
        <v>433</v>
      </c>
      <c r="P91" s="100">
        <f>L91*(H91*10^3)*(O91-300)</f>
        <v>5.8564468511999974E-6</v>
      </c>
      <c r="Q91" s="100">
        <f t="shared" si="11"/>
        <v>2.061485156609999E-5</v>
      </c>
      <c r="R91" s="100">
        <v>20</v>
      </c>
      <c r="S91" s="100"/>
      <c r="T91" s="100">
        <v>105</v>
      </c>
      <c r="U91" s="100">
        <v>70.819999999999993</v>
      </c>
      <c r="V91">
        <f t="shared" si="8"/>
        <v>0.67447619047619045</v>
      </c>
    </row>
    <row r="92" spans="1:22" x14ac:dyDescent="0.25">
      <c r="A92" s="100" t="s">
        <v>7</v>
      </c>
      <c r="B92" s="100">
        <v>15</v>
      </c>
      <c r="C92" s="100">
        <v>400</v>
      </c>
      <c r="D92" s="100">
        <v>8600</v>
      </c>
      <c r="E92" s="100">
        <v>105</v>
      </c>
      <c r="F92" s="100">
        <v>2750</v>
      </c>
      <c r="G92" s="100">
        <v>52.3</v>
      </c>
      <c r="H92" s="100">
        <v>0.27200000000000002</v>
      </c>
      <c r="I92" s="100">
        <v>33</v>
      </c>
      <c r="J92" s="100">
        <f t="shared" si="9"/>
        <v>1.6499999999999998E-5</v>
      </c>
      <c r="K92" s="100">
        <f t="shared" si="10"/>
        <v>1.8824142857142848E-14</v>
      </c>
      <c r="L92" s="100">
        <f>D92*K92</f>
        <v>1.6188762857142849E-10</v>
      </c>
      <c r="M92" s="100">
        <v>473</v>
      </c>
      <c r="N92" s="100">
        <f t="shared" si="5"/>
        <v>1.8109478626328562E-5</v>
      </c>
      <c r="O92" s="100">
        <f>(C92*0.4)+273</f>
        <v>433</v>
      </c>
      <c r="P92" s="100">
        <f>L92*(H92*10^3)*(O92-300)</f>
        <v>5.8564468511999974E-6</v>
      </c>
      <c r="Q92" s="100">
        <f t="shared" si="11"/>
        <v>2.3965925477528558E-5</v>
      </c>
      <c r="R92" s="100">
        <v>20</v>
      </c>
      <c r="S92" s="100"/>
      <c r="T92" s="100">
        <v>105</v>
      </c>
      <c r="U92" s="100">
        <v>81.23</v>
      </c>
      <c r="V92">
        <f t="shared" si="8"/>
        <v>0.77361904761904765</v>
      </c>
    </row>
    <row r="93" spans="1:22" x14ac:dyDescent="0.25">
      <c r="A93" s="100" t="s">
        <v>7</v>
      </c>
      <c r="B93" s="100">
        <v>20</v>
      </c>
      <c r="C93" s="100">
        <v>400</v>
      </c>
      <c r="D93" s="100">
        <v>8600</v>
      </c>
      <c r="E93" s="100">
        <v>105</v>
      </c>
      <c r="F93" s="100">
        <v>2750</v>
      </c>
      <c r="G93" s="100">
        <v>52.3</v>
      </c>
      <c r="H93" s="100">
        <v>0.27200000000000002</v>
      </c>
      <c r="I93" s="100">
        <v>33</v>
      </c>
      <c r="J93" s="100">
        <f t="shared" si="9"/>
        <v>1.6499999999999998E-5</v>
      </c>
      <c r="K93" s="100">
        <f t="shared" si="10"/>
        <v>1.8824142857142848E-14</v>
      </c>
      <c r="L93" s="100">
        <f>D93*K93</f>
        <v>1.6188762857142849E-10</v>
      </c>
      <c r="M93" s="100">
        <v>505</v>
      </c>
      <c r="N93" s="100">
        <f t="shared" si="5"/>
        <v>2.0642696238214275E-5</v>
      </c>
      <c r="O93" s="100">
        <f>(C93*0.4)+273</f>
        <v>433</v>
      </c>
      <c r="P93" s="100">
        <f>L93*(H93*10^3)*(O93-300)</f>
        <v>5.8564468511999974E-6</v>
      </c>
      <c r="Q93" s="100">
        <f t="shared" si="11"/>
        <v>2.6499143089414271E-5</v>
      </c>
      <c r="R93" s="100">
        <v>20</v>
      </c>
      <c r="S93" s="100"/>
      <c r="T93" s="100">
        <v>105</v>
      </c>
      <c r="U93" s="100">
        <v>89.18</v>
      </c>
      <c r="V93">
        <f t="shared" si="8"/>
        <v>0.84933333333333338</v>
      </c>
    </row>
    <row r="94" spans="1:22" x14ac:dyDescent="0.25">
      <c r="A94" s="100" t="s">
        <v>7</v>
      </c>
      <c r="B94" s="100">
        <v>15</v>
      </c>
      <c r="C94" s="100">
        <v>450</v>
      </c>
      <c r="D94" s="100">
        <v>8600</v>
      </c>
      <c r="E94" s="100">
        <v>105</v>
      </c>
      <c r="F94" s="100">
        <v>2750</v>
      </c>
      <c r="G94" s="100">
        <v>52.3</v>
      </c>
      <c r="H94" s="100">
        <v>0.27200000000000002</v>
      </c>
      <c r="I94" s="100">
        <v>33</v>
      </c>
      <c r="J94" s="100">
        <f t="shared" si="9"/>
        <v>1.6499999999999998E-5</v>
      </c>
      <c r="K94" s="100">
        <f t="shared" si="10"/>
        <v>1.8824142857142848E-14</v>
      </c>
      <c r="L94" s="100">
        <f>D94*K94</f>
        <v>1.6188762857142849E-10</v>
      </c>
      <c r="M94" s="100">
        <v>437</v>
      </c>
      <c r="N94" s="100">
        <f t="shared" si="5"/>
        <v>1.5457759270328564E-5</v>
      </c>
      <c r="O94" s="100">
        <f>(C94*0.4)+273</f>
        <v>453</v>
      </c>
      <c r="P94" s="100">
        <f>L94*(H94*10^3)*(O94-300)</f>
        <v>6.737115550628568E-6</v>
      </c>
      <c r="Q94" s="100">
        <f t="shared" si="11"/>
        <v>2.2194874820957132E-5</v>
      </c>
      <c r="R94" s="100">
        <v>20</v>
      </c>
      <c r="S94" s="100"/>
      <c r="T94" s="100">
        <v>105</v>
      </c>
      <c r="U94" s="100">
        <v>77.989999999999995</v>
      </c>
      <c r="V94">
        <f t="shared" si="8"/>
        <v>0.74276190476190473</v>
      </c>
    </row>
    <row r="95" spans="1:22" x14ac:dyDescent="0.25">
      <c r="A95" s="100" t="s">
        <v>7</v>
      </c>
      <c r="B95" s="100">
        <v>20</v>
      </c>
      <c r="C95" s="100">
        <v>450</v>
      </c>
      <c r="D95" s="100">
        <v>8600</v>
      </c>
      <c r="E95" s="100">
        <v>105</v>
      </c>
      <c r="F95" s="100">
        <v>2750</v>
      </c>
      <c r="G95" s="100">
        <v>52.3</v>
      </c>
      <c r="H95" s="100">
        <v>0.27200000000000002</v>
      </c>
      <c r="I95" s="100">
        <v>33</v>
      </c>
      <c r="J95" s="100">
        <f t="shared" si="9"/>
        <v>1.6499999999999998E-5</v>
      </c>
      <c r="K95" s="100">
        <f t="shared" si="10"/>
        <v>1.8824142857142848E-14</v>
      </c>
      <c r="L95" s="100">
        <f>D95*K95</f>
        <v>1.6188762857142849E-10</v>
      </c>
      <c r="M95" s="100">
        <v>515</v>
      </c>
      <c r="N95" s="100">
        <f t="shared" si="5"/>
        <v>2.1468323143928559E-5</v>
      </c>
      <c r="O95" s="100">
        <f>(C95*0.4)+273</f>
        <v>453</v>
      </c>
      <c r="P95" s="100">
        <f>L95*(H95*10^3)*(O95-300)</f>
        <v>6.737115550628568E-6</v>
      </c>
      <c r="Q95" s="100">
        <f t="shared" si="11"/>
        <v>2.8205438694557127E-5</v>
      </c>
      <c r="R95" s="100">
        <v>20</v>
      </c>
      <c r="S95" s="100"/>
      <c r="T95" s="100">
        <v>105</v>
      </c>
      <c r="U95" s="100">
        <v>75.14</v>
      </c>
      <c r="V95">
        <f t="shared" si="8"/>
        <v>0.7156190476190476</v>
      </c>
    </row>
    <row r="96" spans="1:22" x14ac:dyDescent="0.25">
      <c r="A96" s="65"/>
      <c r="B96" s="65"/>
      <c r="C96" s="65"/>
      <c r="D96" s="65"/>
      <c r="E96" s="64"/>
      <c r="F96" s="64"/>
      <c r="G96" s="66"/>
      <c r="H96" s="66"/>
      <c r="I96" s="66"/>
      <c r="J96" s="66"/>
      <c r="K96" s="66"/>
      <c r="L96" s="66"/>
      <c r="M96" s="67"/>
    </row>
    <row r="97" spans="1:13" x14ac:dyDescent="0.25">
      <c r="A97" s="65"/>
      <c r="B97" s="65"/>
      <c r="C97" s="65"/>
      <c r="D97" s="65"/>
      <c r="E97" s="64"/>
      <c r="F97" s="64"/>
      <c r="G97" s="66"/>
      <c r="H97" s="66"/>
      <c r="I97" s="66"/>
      <c r="J97" s="66"/>
      <c r="K97" s="66"/>
      <c r="L97" s="66"/>
      <c r="M97" s="67"/>
    </row>
    <row r="98" spans="1:13" x14ac:dyDescent="0.2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7"/>
    </row>
    <row r="99" spans="1:13" x14ac:dyDescent="0.2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7"/>
    </row>
    <row r="100" spans="1:13" x14ac:dyDescent="0.2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7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HP-11</dc:creator>
  <cp:lastModifiedBy>HP-11</cp:lastModifiedBy>
  <dcterms:created xsi:type="dcterms:W3CDTF">2022-06-26T06:33:24Z</dcterms:created>
  <dcterms:modified xsi:type="dcterms:W3CDTF">2022-07-27T17:15:01Z</dcterms:modified>
</cp:coreProperties>
</file>