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1840" windowHeight="1027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8" i="2" l="1"/>
  <c r="O29" i="2"/>
  <c r="O30" i="2"/>
  <c r="O31" i="2"/>
  <c r="O27" i="2"/>
  <c r="M4" i="1"/>
  <c r="J3" i="1" l="1"/>
  <c r="K3" i="1"/>
  <c r="L3" i="1"/>
  <c r="M3" i="1"/>
  <c r="N3" i="1"/>
  <c r="O3" i="1"/>
  <c r="J4" i="1"/>
  <c r="K4" i="1"/>
  <c r="L4" i="1"/>
  <c r="O4" i="1"/>
  <c r="I36" i="2" s="1"/>
  <c r="N4" i="1"/>
  <c r="J5" i="1"/>
  <c r="K5" i="1"/>
  <c r="L5" i="1"/>
  <c r="M5" i="1"/>
  <c r="N5" i="1"/>
  <c r="J6" i="1"/>
  <c r="K6" i="1"/>
  <c r="L6" i="1"/>
  <c r="M6" i="1"/>
  <c r="N6" i="1"/>
  <c r="O6" i="1"/>
  <c r="J7" i="1"/>
  <c r="K7" i="1"/>
  <c r="L7" i="1"/>
  <c r="M7" i="1"/>
  <c r="N7" i="1" s="1"/>
  <c r="I35" i="2"/>
  <c r="P36" i="2"/>
  <c r="M31" i="2"/>
  <c r="M30" i="2"/>
  <c r="M29" i="2"/>
  <c r="M28" i="2"/>
  <c r="M27" i="2"/>
  <c r="I23" i="2"/>
  <c r="I22" i="2"/>
  <c r="O7" i="1" l="1"/>
  <c r="I21" i="2"/>
</calcChain>
</file>

<file path=xl/sharedStrings.xml><?xml version="1.0" encoding="utf-8"?>
<sst xmlns="http://schemas.openxmlformats.org/spreadsheetml/2006/main" count="50" uniqueCount="47">
  <si>
    <t>NAME</t>
  </si>
  <si>
    <t xml:space="preserve">NAITIK </t>
  </si>
  <si>
    <t>AADI</t>
  </si>
  <si>
    <t>PRINCE</t>
  </si>
  <si>
    <t>SURAJ</t>
  </si>
  <si>
    <t xml:space="preserve">HINDI </t>
  </si>
  <si>
    <t>ENGLISH</t>
  </si>
  <si>
    <t>MATHS</t>
  </si>
  <si>
    <t>SCIENCE</t>
  </si>
  <si>
    <t>SST</t>
  </si>
  <si>
    <t>TOTAL</t>
  </si>
  <si>
    <t>MAX</t>
  </si>
  <si>
    <t>PERCENTAGE%</t>
  </si>
  <si>
    <t>MIN</t>
  </si>
  <si>
    <t>GRADE</t>
  </si>
  <si>
    <t>RESULT</t>
  </si>
  <si>
    <t>A</t>
  </si>
  <si>
    <t xml:space="preserve">APNA PUBLIC SCHOOL </t>
  </si>
  <si>
    <t>ROLL NO</t>
  </si>
  <si>
    <t xml:space="preserve">FATHER NAME </t>
  </si>
  <si>
    <t xml:space="preserve">MOTHER NAME </t>
  </si>
  <si>
    <t>ROLL NUMBER</t>
  </si>
  <si>
    <t>Total Marks</t>
  </si>
  <si>
    <t>Obtained marks</t>
  </si>
  <si>
    <t>passing marks</t>
  </si>
  <si>
    <t>result</t>
  </si>
  <si>
    <t>Father name</t>
  </si>
  <si>
    <t>Name</t>
  </si>
  <si>
    <t>Total marks</t>
  </si>
  <si>
    <t>Obtaiuned marks</t>
  </si>
  <si>
    <t xml:space="preserve">mother name </t>
  </si>
  <si>
    <t>abhishek</t>
  </si>
  <si>
    <t xml:space="preserve">rekha </t>
  </si>
  <si>
    <t>riya</t>
  </si>
  <si>
    <t>radha</t>
  </si>
  <si>
    <t>renu</t>
  </si>
  <si>
    <t>ritu</t>
  </si>
  <si>
    <t>SHIVAM</t>
  </si>
  <si>
    <t>MANU</t>
  </si>
  <si>
    <t>TENU</t>
  </si>
  <si>
    <t>HARISH</t>
  </si>
  <si>
    <t>KESHAV</t>
  </si>
  <si>
    <t>SUBJECT</t>
  </si>
  <si>
    <t>HINDI</t>
  </si>
  <si>
    <t xml:space="preserve">MATHS </t>
  </si>
  <si>
    <t>GARDE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</si>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</sst>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48"/>
      <color theme="8" tint="0.59999389629810485"/>
      <name val="Algerian"/>
      <family val="5"/>
    </font>
    <font>
      <sz val="48"/>
      <color theme="8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M27" sqref="M27"/>
    </sheetView>
  </sheetViews>
  <sheetFormatPr defaultRowHeight="15" x14ac:dyDescent="0.25"/>
  <cols>
    <col min="1" max="1" width="13.5703125" bestFit="1" customWidth="1"/>
    <col min="2" max="2" width="9" customWidth="1"/>
    <col min="3" max="3" width="13.5703125" bestFit="1" customWidth="1"/>
    <col min="4" max="4" width="12.140625" bestFit="1" customWidth="1"/>
    <col min="5" max="5" width="6.5703125" bestFit="1" customWidth="1"/>
    <col min="6" max="6" width="8.42578125" bestFit="1" customWidth="1"/>
    <col min="7" max="7" width="7.28515625" bestFit="1" customWidth="1"/>
    <col min="8" max="8" width="8.28515625" bestFit="1" customWidth="1"/>
    <col min="9" max="9" width="4" bestFit="1" customWidth="1"/>
    <col min="10" max="10" width="6.5703125" bestFit="1" customWidth="1"/>
    <col min="11" max="11" width="4.7109375" bestFit="1" customWidth="1"/>
    <col min="12" max="12" width="5.140625" bestFit="1" customWidth="1"/>
    <col min="13" max="13" width="14.140625" bestFit="1" customWidth="1"/>
    <col min="14" max="14" width="7.28515625" bestFit="1" customWidth="1"/>
    <col min="15" max="15" width="7" bestFit="1" customWidth="1"/>
  </cols>
  <sheetData>
    <row r="2" spans="1:15" x14ac:dyDescent="0.25">
      <c r="A2" s="3" t="s">
        <v>21</v>
      </c>
      <c r="B2" s="3" t="s">
        <v>0</v>
      </c>
      <c r="C2" s="3" t="s">
        <v>30</v>
      </c>
      <c r="D2" s="3" t="s">
        <v>26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13</v>
      </c>
      <c r="L2" s="3" t="s">
        <v>11</v>
      </c>
      <c r="M2" s="3" t="s">
        <v>12</v>
      </c>
      <c r="N2" s="3" t="s">
        <v>15</v>
      </c>
      <c r="O2" s="3" t="s">
        <v>14</v>
      </c>
    </row>
    <row r="3" spans="1:15" x14ac:dyDescent="0.25">
      <c r="A3" s="3">
        <v>1</v>
      </c>
      <c r="B3" s="3" t="s">
        <v>31</v>
      </c>
      <c r="C3" s="3" t="s">
        <v>32</v>
      </c>
      <c r="D3" s="3" t="s">
        <v>40</v>
      </c>
      <c r="E3" s="3">
        <v>90</v>
      </c>
      <c r="F3" s="3">
        <v>62</v>
      </c>
      <c r="G3" s="3">
        <v>45</v>
      </c>
      <c r="H3" s="3">
        <v>44</v>
      </c>
      <c r="I3" s="3">
        <v>37</v>
      </c>
      <c r="J3" s="3">
        <f>SUM(E3:I3)</f>
        <v>278</v>
      </c>
      <c r="K3" s="3">
        <f>MIN(E3:I3)</f>
        <v>37</v>
      </c>
      <c r="L3" s="3">
        <f>MAX(F3:I3)</f>
        <v>62</v>
      </c>
      <c r="M3" s="3">
        <f>382/5</f>
        <v>76.400000000000006</v>
      </c>
      <c r="N3" s="3" t="str">
        <f>IF(M3&gt;=33,"PASS","FALE")</f>
        <v>PASS</v>
      </c>
      <c r="O3" s="3" t="str">
        <f>IF(M3&gt;=80,"A",IF(M3&gt;=70,"B",IF(M3&gt;=60,"C")))</f>
        <v>B</v>
      </c>
    </row>
    <row r="4" spans="1:15" x14ac:dyDescent="0.25">
      <c r="A4" s="3">
        <v>2</v>
      </c>
      <c r="B4" s="3" t="s">
        <v>1</v>
      </c>
      <c r="C4" s="3" t="s">
        <v>33</v>
      </c>
      <c r="D4" s="3" t="s">
        <v>41</v>
      </c>
      <c r="E4" s="3">
        <v>86</v>
      </c>
      <c r="F4" s="3">
        <v>75</v>
      </c>
      <c r="G4" s="3">
        <v>89</v>
      </c>
      <c r="H4" s="3">
        <v>88</v>
      </c>
      <c r="I4" s="3">
        <v>91</v>
      </c>
      <c r="J4" s="3">
        <f t="shared" ref="J4:J7" si="0">SUM(E4:I4)</f>
        <v>429</v>
      </c>
      <c r="K4" s="3">
        <f>MIN(E4:I4)</f>
        <v>75</v>
      </c>
      <c r="L4" s="3">
        <f>MAX(E4:I4)</f>
        <v>91</v>
      </c>
      <c r="M4" s="3">
        <f>429/5</f>
        <v>85.8</v>
      </c>
      <c r="N4" s="3" t="str">
        <f t="shared" ref="N4:N7" si="1">IF(M4&gt;=33,"PASS","FALE")</f>
        <v>PASS</v>
      </c>
      <c r="O4" s="3" t="str">
        <f t="shared" ref="O4:O7" si="2">IF(M4&gt;=80,"A",IF(M4&gt;=70,"B",IF(M4&gt;=60,"C")))</f>
        <v>A</v>
      </c>
    </row>
    <row r="5" spans="1:15" x14ac:dyDescent="0.25">
      <c r="A5" s="3">
        <v>3</v>
      </c>
      <c r="B5" s="3" t="s">
        <v>2</v>
      </c>
      <c r="C5" s="3" t="s">
        <v>34</v>
      </c>
      <c r="D5" s="3" t="s">
        <v>37</v>
      </c>
      <c r="E5" s="3">
        <v>9</v>
      </c>
      <c r="F5" s="3">
        <v>9</v>
      </c>
      <c r="G5" s="3">
        <v>9</v>
      </c>
      <c r="H5" s="3">
        <v>9</v>
      </c>
      <c r="I5" s="3">
        <v>64</v>
      </c>
      <c r="J5" s="3">
        <f t="shared" si="0"/>
        <v>100</v>
      </c>
      <c r="K5" s="3">
        <f>MIN(E5:I5)</f>
        <v>9</v>
      </c>
      <c r="L5" s="3">
        <f>MAX(E5:I5)</f>
        <v>64</v>
      </c>
      <c r="M5" s="3">
        <f>288/5</f>
        <v>57.6</v>
      </c>
      <c r="N5" s="3" t="str">
        <f t="shared" si="1"/>
        <v>PASS</v>
      </c>
      <c r="O5" s="3" t="s">
        <v>16</v>
      </c>
    </row>
    <row r="6" spans="1:15" x14ac:dyDescent="0.25">
      <c r="A6" s="3">
        <v>4</v>
      </c>
      <c r="B6" s="3" t="s">
        <v>3</v>
      </c>
      <c r="C6" s="3" t="s">
        <v>35</v>
      </c>
      <c r="D6" s="3" t="s">
        <v>38</v>
      </c>
      <c r="E6" s="3">
        <v>60</v>
      </c>
      <c r="F6" s="3">
        <v>96</v>
      </c>
      <c r="G6" s="3">
        <v>55</v>
      </c>
      <c r="H6" s="3">
        <v>76</v>
      </c>
      <c r="I6" s="3">
        <v>57</v>
      </c>
      <c r="J6" s="3">
        <f t="shared" si="0"/>
        <v>344</v>
      </c>
      <c r="K6" s="3">
        <f>MIN(E6:J6)</f>
        <v>55</v>
      </c>
      <c r="L6" s="3">
        <f>MAX(E6:I6)</f>
        <v>96</v>
      </c>
      <c r="M6" s="3">
        <f>377/5</f>
        <v>75.400000000000006</v>
      </c>
      <c r="N6" s="3" t="str">
        <f t="shared" si="1"/>
        <v>PASS</v>
      </c>
      <c r="O6" s="3" t="str">
        <f t="shared" si="2"/>
        <v>B</v>
      </c>
    </row>
    <row r="7" spans="1:15" x14ac:dyDescent="0.25">
      <c r="A7" s="3">
        <v>5</v>
      </c>
      <c r="B7" s="3" t="s">
        <v>4</v>
      </c>
      <c r="C7" s="3" t="s">
        <v>36</v>
      </c>
      <c r="D7" s="3" t="s">
        <v>39</v>
      </c>
      <c r="E7" s="3">
        <v>95</v>
      </c>
      <c r="F7" s="3">
        <v>44</v>
      </c>
      <c r="G7" s="3">
        <v>93</v>
      </c>
      <c r="H7" s="3">
        <v>95</v>
      </c>
      <c r="I7" s="3">
        <v>87</v>
      </c>
      <c r="J7" s="3">
        <f t="shared" si="0"/>
        <v>414</v>
      </c>
      <c r="K7" s="3">
        <f>MIN(E7:I7)</f>
        <v>44</v>
      </c>
      <c r="L7" s="3">
        <f>MAX(E7:I7)</f>
        <v>95</v>
      </c>
      <c r="M7" s="3">
        <f>381/5</f>
        <v>76.2</v>
      </c>
      <c r="N7" s="3" t="str">
        <f t="shared" si="1"/>
        <v>PASS</v>
      </c>
      <c r="O7" s="3" t="str">
        <f t="shared" si="2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Q37"/>
  <sheetViews>
    <sheetView tabSelected="1" topLeftCell="A9" workbookViewId="0">
      <selection activeCell="P29" sqref="P29"/>
    </sheetView>
  </sheetViews>
  <sheetFormatPr defaultRowHeight="15" x14ac:dyDescent="0.25"/>
  <cols>
    <col min="8" max="8" width="15" bestFit="1" customWidth="1"/>
    <col min="9" max="9" width="8" bestFit="1" customWidth="1"/>
    <col min="11" max="11" width="8.140625" bestFit="1" customWidth="1"/>
    <col min="12" max="12" width="11.140625" bestFit="1" customWidth="1"/>
    <col min="13" max="13" width="15.140625" bestFit="1" customWidth="1"/>
    <col min="14" max="14" width="13.42578125" bestFit="1" customWidth="1"/>
    <col min="15" max="15" width="6.140625" bestFit="1" customWidth="1"/>
  </cols>
  <sheetData>
    <row r="7" spans="7:17" ht="15" customHeight="1" x14ac:dyDescent="0.25">
      <c r="G7" s="9" t="s">
        <v>17</v>
      </c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7:17" ht="15" customHeight="1" x14ac:dyDescent="0.25"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7:17" ht="15" customHeight="1" x14ac:dyDescent="0.25"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7:17" ht="15" customHeight="1" x14ac:dyDescent="0.25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7:17" ht="15" customHeight="1" x14ac:dyDescent="0.25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7:17" ht="15" customHeight="1" x14ac:dyDescent="0.25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7:17" ht="15" customHeight="1" x14ac:dyDescent="0.25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7:17" ht="15" customHeight="1" x14ac:dyDescent="0.25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7:17" ht="15" customHeight="1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7:17" ht="15" customHeight="1" x14ac:dyDescent="0.25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7:17" ht="15.75" customHeight="1" x14ac:dyDescent="0.25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7:17" x14ac:dyDescent="0.25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7:17" x14ac:dyDescent="0.25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7:17" x14ac:dyDescent="0.25">
      <c r="G20" s="1"/>
      <c r="H20" s="2" t="s">
        <v>18</v>
      </c>
      <c r="I20" s="3">
        <v>1</v>
      </c>
      <c r="J20" s="1"/>
      <c r="K20" s="1"/>
      <c r="L20" s="1"/>
      <c r="M20" s="1"/>
      <c r="N20" s="1"/>
      <c r="O20" s="1"/>
      <c r="P20" s="1"/>
      <c r="Q20" s="1"/>
    </row>
    <row r="21" spans="7:17" x14ac:dyDescent="0.25">
      <c r="G21" s="1"/>
      <c r="H21" s="2" t="s">
        <v>27</v>
      </c>
      <c r="I21" s="3" t="str">
        <f>VLOOKUP(I20,Sheet1!A2:O7,2,FALSE)</f>
        <v>abhishek</v>
      </c>
      <c r="J21" s="1"/>
      <c r="K21" s="1"/>
      <c r="L21" s="1"/>
      <c r="M21" s="1"/>
      <c r="N21" s="1"/>
      <c r="O21" s="1"/>
      <c r="P21" s="1"/>
      <c r="Q21" s="1"/>
    </row>
    <row r="22" spans="7:17" x14ac:dyDescent="0.25">
      <c r="G22" s="1"/>
      <c r="H22" s="2" t="s">
        <v>19</v>
      </c>
      <c r="I22" s="4" t="str">
        <f>VLOOKUP(I20,Sheet1!A2:O7,4,)</f>
        <v>HARISH</v>
      </c>
      <c r="J22" s="1"/>
      <c r="K22" s="1"/>
      <c r="L22" s="1"/>
      <c r="M22" s="1"/>
      <c r="N22" s="1"/>
      <c r="O22" s="1"/>
      <c r="P22" s="1"/>
      <c r="Q22" s="1"/>
    </row>
    <row r="23" spans="7:17" x14ac:dyDescent="0.25">
      <c r="G23" s="1"/>
      <c r="H23" s="2" t="s">
        <v>20</v>
      </c>
      <c r="I23" s="3" t="str">
        <f>VLOOKUP(I20,Sheet1!A2:O7,3,)</f>
        <v xml:space="preserve">rekha </v>
      </c>
      <c r="J23" s="1"/>
      <c r="K23" s="1"/>
      <c r="L23" s="1"/>
      <c r="M23" s="1"/>
      <c r="N23" s="1"/>
      <c r="O23" s="1"/>
      <c r="P23" s="1"/>
      <c r="Q23" s="1"/>
    </row>
    <row r="24" spans="7:17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7:17" x14ac:dyDescent="0.25">
      <c r="G25" s="1"/>
      <c r="H25" s="1"/>
      <c r="I25" s="1"/>
      <c r="J25" s="6"/>
      <c r="K25" s="1"/>
      <c r="L25" s="1"/>
      <c r="M25" s="1"/>
      <c r="N25" s="1"/>
      <c r="O25" s="1"/>
      <c r="P25" s="1"/>
      <c r="Q25" s="1"/>
    </row>
    <row r="26" spans="7:17" x14ac:dyDescent="0.25">
      <c r="G26" s="1"/>
      <c r="H26" s="1"/>
      <c r="I26" s="1"/>
      <c r="J26" s="6"/>
      <c r="K26" s="5" t="s">
        <v>42</v>
      </c>
      <c r="L26" s="5" t="s">
        <v>22</v>
      </c>
      <c r="M26" s="5" t="s">
        <v>23</v>
      </c>
      <c r="N26" s="5" t="s">
        <v>24</v>
      </c>
      <c r="O26" s="5" t="s">
        <v>25</v>
      </c>
      <c r="P26" s="1"/>
      <c r="Q26" s="1"/>
    </row>
    <row r="27" spans="7:17" x14ac:dyDescent="0.25">
      <c r="G27" s="1"/>
      <c r="H27" s="1"/>
      <c r="I27" s="1"/>
      <c r="J27" s="6"/>
      <c r="K27" s="5" t="s">
        <v>43</v>
      </c>
      <c r="L27" s="5">
        <v>100</v>
      </c>
      <c r="M27" s="5">
        <f>VLOOKUP(Sheet2!I20,Sheet1!A2:O7,5,)</f>
        <v>90</v>
      </c>
      <c r="N27" s="5">
        <v>33</v>
      </c>
      <c r="O27" s="5" t="str">
        <f>IF(M27&gt;=33,"pass","fail")</f>
        <v>pass</v>
      </c>
      <c r="P27" s="1"/>
      <c r="Q27" s="1"/>
    </row>
    <row r="28" spans="7:17" x14ac:dyDescent="0.25">
      <c r="G28" s="1"/>
      <c r="H28" s="1"/>
      <c r="I28" s="1"/>
      <c r="J28" s="6"/>
      <c r="K28" s="5" t="s">
        <v>6</v>
      </c>
      <c r="L28" s="5">
        <v>100</v>
      </c>
      <c r="M28" s="5">
        <f>VLOOKUP(I20,Sheet1!A2:P8,6,)</f>
        <v>62</v>
      </c>
      <c r="N28" s="5">
        <v>33</v>
      </c>
      <c r="O28" s="5" t="str">
        <f t="shared" ref="O28:O31" si="0">IF(M28&gt;=33,"pass","fail")</f>
        <v>pass</v>
      </c>
      <c r="P28" s="1"/>
      <c r="Q28" s="1"/>
    </row>
    <row r="29" spans="7:17" x14ac:dyDescent="0.25">
      <c r="G29" s="1"/>
      <c r="H29" s="1"/>
      <c r="I29" s="1"/>
      <c r="J29" s="6"/>
      <c r="K29" s="5" t="s">
        <v>44</v>
      </c>
      <c r="L29" s="5">
        <v>100</v>
      </c>
      <c r="M29" s="5">
        <f>VLOOKUP(I20,Sheet1!A2:O7,7,)</f>
        <v>45</v>
      </c>
      <c r="N29" s="5">
        <v>33</v>
      </c>
      <c r="O29" s="5" t="str">
        <f t="shared" si="0"/>
        <v>pass</v>
      </c>
      <c r="P29" s="1"/>
      <c r="Q29" s="1"/>
    </row>
    <row r="30" spans="7:17" x14ac:dyDescent="0.25">
      <c r="G30" s="1"/>
      <c r="H30" s="1"/>
      <c r="I30" s="1"/>
      <c r="J30" s="6"/>
      <c r="K30" s="5" t="s">
        <v>8</v>
      </c>
      <c r="L30" s="5">
        <v>100</v>
      </c>
      <c r="M30" s="5">
        <f>VLOOKUP(Sheet2!I20,Sheet1!A2:O7,8,)</f>
        <v>44</v>
      </c>
      <c r="N30" s="5">
        <v>33</v>
      </c>
      <c r="O30" s="5" t="str">
        <f t="shared" si="0"/>
        <v>pass</v>
      </c>
      <c r="P30" s="1"/>
      <c r="Q30" s="1"/>
    </row>
    <row r="31" spans="7:17" x14ac:dyDescent="0.25">
      <c r="G31" s="1"/>
      <c r="H31" s="1"/>
      <c r="I31" s="1"/>
      <c r="J31" s="6"/>
      <c r="K31" s="5" t="s">
        <v>9</v>
      </c>
      <c r="L31" s="5">
        <v>100</v>
      </c>
      <c r="M31" s="5">
        <f>VLOOKUP(I20,Sheet1!A2:O8,9,)</f>
        <v>37</v>
      </c>
      <c r="N31" s="5">
        <v>33</v>
      </c>
      <c r="O31" s="5" t="str">
        <f t="shared" si="0"/>
        <v>pass</v>
      </c>
      <c r="P31" s="1"/>
      <c r="Q31" s="1"/>
    </row>
    <row r="32" spans="7:17" x14ac:dyDescent="0.25">
      <c r="G32" s="1"/>
      <c r="H32" s="1"/>
      <c r="I32" s="1"/>
      <c r="J32" s="6"/>
      <c r="K32" s="6"/>
      <c r="L32" s="6"/>
      <c r="M32" s="6"/>
      <c r="N32" s="6"/>
      <c r="O32" s="6"/>
      <c r="P32" s="1"/>
      <c r="Q32" s="1"/>
    </row>
    <row r="33" spans="7:17" x14ac:dyDescent="0.25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7:17" x14ac:dyDescent="0.25">
      <c r="G34" s="6"/>
      <c r="H34" s="6"/>
      <c r="I34" s="6"/>
      <c r="J34" s="1"/>
      <c r="K34" s="1"/>
      <c r="L34" s="1"/>
      <c r="M34" s="6"/>
      <c r="N34" s="1"/>
      <c r="O34" s="1"/>
      <c r="P34" s="1"/>
      <c r="Q34" s="1"/>
    </row>
    <row r="35" spans="7:17" x14ac:dyDescent="0.25">
      <c r="G35" s="6"/>
      <c r="H35" s="7" t="s">
        <v>46</v>
      </c>
      <c r="I35" s="7">
        <f>VLOOKUP(I20,Sheet1!A2:O7,13,)</f>
        <v>76.400000000000006</v>
      </c>
      <c r="J35" s="1"/>
      <c r="K35" s="1"/>
      <c r="L35" s="1"/>
      <c r="M35" s="6"/>
      <c r="N35" s="8" t="s">
        <v>28</v>
      </c>
      <c r="O35" s="8">
        <v>500</v>
      </c>
      <c r="P35" s="8"/>
      <c r="Q35" s="1"/>
    </row>
    <row r="36" spans="7:17" x14ac:dyDescent="0.25">
      <c r="G36" s="6"/>
      <c r="H36" s="7" t="s">
        <v>45</v>
      </c>
      <c r="I36" s="7" t="str">
        <f>VLOOKUP(I20,Sheet1!A2:O8,15,)</f>
        <v>B</v>
      </c>
      <c r="J36" s="1"/>
      <c r="K36" s="1"/>
      <c r="L36" s="1"/>
      <c r="M36" s="6"/>
      <c r="N36" s="8" t="s">
        <v>29</v>
      </c>
      <c r="O36" s="8"/>
      <c r="P36" s="8">
        <f>VLOOKUP(Sheet2!I20,Sheet1!A2:O7,10,)</f>
        <v>278</v>
      </c>
      <c r="Q36" s="1"/>
    </row>
    <row r="37" spans="7:17" x14ac:dyDescent="0.25">
      <c r="G37" s="1"/>
      <c r="H37" s="1"/>
      <c r="I37" s="1"/>
      <c r="J37" s="1"/>
      <c r="K37" s="1"/>
      <c r="L37" s="1"/>
      <c r="M37" s="6"/>
      <c r="N37" s="1"/>
      <c r="O37" s="1"/>
      <c r="Q37" s="1"/>
    </row>
  </sheetData>
  <mergeCells count="1">
    <mergeCell ref="G7:Q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Sheet1!$A$3:$A$7</xm:f>
          </x14:formula1>
          <xm:sqref>I20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2024-05-27T11:49:48Z</dcterms:created>
  <dcterms:modified xsi:type="dcterms:W3CDTF">2024-05-31T12:12:38Z</dcterms:modified>
</cp:coreProperties>
</file>