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 Sheet" sheetId="1" r:id="rId3"/>
    <sheet state="visible" name="Sleeving" sheetId="2" r:id="rId4"/>
  </sheets>
  <definedNames/>
  <calcPr/>
</workbook>
</file>

<file path=xl/sharedStrings.xml><?xml version="1.0" encoding="utf-8"?>
<sst xmlns="http://schemas.openxmlformats.org/spreadsheetml/2006/main" count="29" uniqueCount="26">
  <si>
    <t>Parts</t>
  </si>
  <si>
    <t>Quantity</t>
  </si>
  <si>
    <t>Price</t>
  </si>
  <si>
    <t>Total</t>
  </si>
  <si>
    <t>Check</t>
  </si>
  <si>
    <t>Power Supply</t>
  </si>
  <si>
    <t>GPU</t>
  </si>
  <si>
    <t>Backplate</t>
  </si>
  <si>
    <t>CPU</t>
  </si>
  <si>
    <t>RAM</t>
  </si>
  <si>
    <t>EK Fill Port</t>
  </si>
  <si>
    <t>Acrylic sheets</t>
  </si>
  <si>
    <t>Metal Sheet</t>
  </si>
  <si>
    <t>Cable</t>
  </si>
  <si>
    <t>Color</t>
  </si>
  <si>
    <t>Length/Per Wire</t>
  </si>
  <si>
    <t>AWG</t>
  </si>
  <si>
    <t>Product</t>
  </si>
  <si>
    <t>Length/Amount</t>
  </si>
  <si>
    <t>24Pin</t>
  </si>
  <si>
    <t>8Pin EPS</t>
  </si>
  <si>
    <t>8pin PCIE</t>
  </si>
  <si>
    <t>Fan</t>
  </si>
  <si>
    <t>Molex</t>
  </si>
  <si>
    <t>Sata Power</t>
  </si>
  <si>
    <t>Sata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</si>
</sst>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2" fillId="2" fontId="1" numFmtId="0" xfId="0" applyBorder="1" applyFill="1" applyFont="1"/>
    <xf borderId="0" fillId="0" fontId="1" numFmtId="0" xfId="0" applyAlignment="1" applyFont="1">
      <alignment readingOrder="0"/>
    </xf>
    <xf borderId="5" fillId="2" fontId="1" numFmtId="0" xfId="0" applyBorder="1" applyFont="1"/>
    <xf borderId="5" fillId="0" fontId="3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6" fillId="0" fontId="1" numFmtId="0" xfId="0" applyBorder="1" applyFont="1"/>
    <xf borderId="5" fillId="0" fontId="1" numFmtId="0" xfId="0" applyAlignment="1" applyBorder="1" applyFont="1">
      <alignment readingOrder="0"/>
    </xf>
    <xf borderId="5" fillId="0" fontId="1" numFmtId="0" xfId="0" applyBorder="1" applyFont="1"/>
    <xf borderId="7" fillId="0" fontId="4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2" fillId="0" fontId="1" numFmtId="0" xfId="0" applyBorder="1" applyFont="1"/>
    <xf borderId="5" fillId="0" fontId="1" numFmtId="0" xfId="0" applyAlignment="1" applyBorder="1" applyFont="1">
      <alignment readingOrder="0"/>
    </xf>
    <xf borderId="7" fillId="0" fontId="1" numFmtId="0" xfId="0" applyBorder="1" applyFont="1"/>
    <xf borderId="1" fillId="3" fontId="1" numFmtId="0" xfId="0" applyBorder="1" applyFill="1" applyFont="1"/>
    <xf borderId="1" fillId="0" fontId="5" numFmtId="0" xfId="0" applyAlignment="1" applyBorder="1" applyFont="1">
      <alignment readingOrder="0"/>
    </xf>
    <xf borderId="1" fillId="0" fontId="1" numFmtId="0" xfId="0" applyBorder="1" applyFont="1"/>
    <xf borderId="0" fillId="2" fontId="1" numFmtId="0" xfId="0" applyFont="1"/>
    <xf borderId="2" fillId="3" fontId="1" numFmtId="0" xfId="0" applyBorder="1" applyFont="1"/>
    <xf borderId="1" fillId="0" fontId="1" numFmtId="0" xfId="0" applyAlignment="1" applyBorder="1" applyFont="1">
      <alignment readingOrder="0"/>
    </xf>
    <xf borderId="10" fillId="3" fontId="1" numFmtId="0" xfId="0" applyBorder="1" applyFont="1"/>
    <xf borderId="11" fillId="3" fontId="1" numFmtId="0" xfId="0" applyBorder="1" applyFont="1"/>
    <xf borderId="12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1.0"/>
    <col customWidth="1" min="5" max="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tr">
        <f>HYPERLINK("https://www.dazmode.com/store/shop/watercooling/motherboard-watercooling/monoblocks/ek-fb-msi-z270-z370-gaming-rgb-monoblock-nickel/","MSI Z270 Monoblock")</f>
        <v>MSI Z270 Monoblock</v>
      </c>
      <c r="B2" s="4">
        <v>1.0</v>
      </c>
      <c r="C2" s="5">
        <v>203.71</v>
      </c>
      <c r="D2" s="6">
        <f t="shared" ref="D2:D37" si="1">B2*C2</f>
        <v>203.71</v>
      </c>
      <c r="E2" s="7"/>
      <c r="F2" s="8" t="s">
        <v>5</v>
      </c>
      <c r="G2" s="9"/>
    </row>
    <row r="3">
      <c r="A3" s="10" t="str">
        <f>HYPERLINK("https://www.dazmode.com/store/shop/watercooling/gpu-blocks/nvidia-cards/ek-fc-geforce-gtx-fe-rgb-nickel/","EK-FC GTX GPU Block")</f>
        <v>EK-FC GTX GPU Block</v>
      </c>
      <c r="B3" s="11">
        <v>1.0</v>
      </c>
      <c r="C3" s="8">
        <v>224.99</v>
      </c>
      <c r="D3" s="12">
        <f t="shared" si="1"/>
        <v>224.99</v>
      </c>
      <c r="E3" s="9"/>
      <c r="F3" s="8" t="s">
        <v>6</v>
      </c>
      <c r="G3" s="9"/>
    </row>
    <row r="4">
      <c r="A4" s="13" t="s">
        <v>7</v>
      </c>
      <c r="B4" s="8">
        <v>1.0</v>
      </c>
      <c r="C4" s="8">
        <v>60.0</v>
      </c>
      <c r="D4" s="12">
        <f t="shared" si="1"/>
        <v>60</v>
      </c>
      <c r="E4" s="9"/>
      <c r="F4" s="8" t="s">
        <v>8</v>
      </c>
    </row>
    <row r="5">
      <c r="A5" s="10" t="str">
        <f>HYPERLINK("https://www.dazmode.com/store/shop/watercooling/radiators/triple-core-radiators/triple-lp360-extra-slim-radiator/","LP 360 Radiator")</f>
        <v>LP 360 Radiator</v>
      </c>
      <c r="B5" s="8">
        <v>1.0</v>
      </c>
      <c r="C5" s="8">
        <v>67.99</v>
      </c>
      <c r="D5" s="12">
        <f t="shared" si="1"/>
        <v>67.99</v>
      </c>
      <c r="E5" s="9"/>
      <c r="F5" s="8" t="s">
        <v>9</v>
      </c>
    </row>
    <row r="6">
      <c r="A6" s="10" t="str">
        <f>HYPERLINK("https://www.dazmode.com/store/shop/watercooling/radiators/triple-core-radiators/triple-mp360-medium-prifile-radiator/","MP 360 Radiator")</f>
        <v>MP 360 Radiator</v>
      </c>
      <c r="B6" s="8">
        <v>1.0</v>
      </c>
      <c r="C6" s="8">
        <v>98.6</v>
      </c>
      <c r="D6" s="12">
        <f t="shared" si="1"/>
        <v>98.6</v>
      </c>
      <c r="E6" s="14">
        <f>D6</f>
        <v>98.6</v>
      </c>
    </row>
    <row r="7">
      <c r="A7" s="10" t="str">
        <f>HYPERLINK("https://www.dazmode.com/store/shop/watercooling/pumps/pump-motors/ek-d5-pwm-g2-motor-12v-dc-pump-motor-sleeved/","EK d5 pwn")</f>
        <v>EK d5 pwn</v>
      </c>
      <c r="B7" s="8">
        <v>1.0</v>
      </c>
      <c r="C7" s="8">
        <v>134.46</v>
      </c>
      <c r="D7" s="12">
        <f t="shared" si="1"/>
        <v>134.46</v>
      </c>
      <c r="E7" s="9"/>
    </row>
    <row r="8">
      <c r="A8" s="10" t="str">
        <f>HYPERLINK("https://www.dazmode.com/store/shop/watercooling/liquids/performance-liquid/xt-1-nuke-concentrate-coolant-100ml-uv-clear-sky-blue/","XT-1 Nuke UV Blue")</f>
        <v>XT-1 Nuke UV Blue</v>
      </c>
      <c r="B8" s="8">
        <v>2.0</v>
      </c>
      <c r="C8" s="8">
        <v>8.18</v>
      </c>
      <c r="D8" s="12">
        <f t="shared" si="1"/>
        <v>16.36</v>
      </c>
      <c r="E8" s="14">
        <f t="shared" ref="E8:E17" si="2">D8</f>
        <v>16.36</v>
      </c>
    </row>
    <row r="9">
      <c r="A9" s="10" t="str">
        <f>HYPERLINK("https://www.dazmode.com/store/shop/watercooling/reservoirs/reservoir-accessories-and-spares/heatkiller-tube-basic-mounting-kit/","Heakiller Mount")</f>
        <v>Heakiller Mount</v>
      </c>
      <c r="B9" s="8">
        <v>1.0</v>
      </c>
      <c r="C9" s="8">
        <v>24.0</v>
      </c>
      <c r="D9" s="12">
        <f t="shared" si="1"/>
        <v>24</v>
      </c>
      <c r="E9" s="14">
        <f t="shared" si="2"/>
        <v>24</v>
      </c>
    </row>
    <row r="10">
      <c r="A10" s="10" t="str">
        <f>HYPERLINK("https://www.dazmode.com/store/shop/watercooling/tube/hard-tubes/hard-tube-acessories/budget-mandrel-kit-3pcs-for-hard-tube-od-12mm/","Mandrel Kit")</f>
        <v>Mandrel Kit</v>
      </c>
      <c r="B10" s="8">
        <v>1.0</v>
      </c>
      <c r="C10" s="8">
        <v>12.99</v>
      </c>
      <c r="D10" s="12">
        <f t="shared" si="1"/>
        <v>12.99</v>
      </c>
      <c r="E10" s="14">
        <f t="shared" si="2"/>
        <v>12.99</v>
      </c>
    </row>
    <row r="11">
      <c r="A11" s="10" t="str">
        <f>HYPERLINK("https://www.dazmode.com/store/shop/watercooling/fittings/hard-tube-fittings/ht-fittings-accessories-and-spares/hard-tubing-internal-and-external-reamer-deburring-tool/","Deburring tool")</f>
        <v>Deburring tool</v>
      </c>
      <c r="B11" s="8">
        <v>1.0</v>
      </c>
      <c r="C11" s="8">
        <v>8.99</v>
      </c>
      <c r="D11" s="12">
        <f t="shared" si="1"/>
        <v>8.99</v>
      </c>
      <c r="E11" s="14">
        <f t="shared" si="2"/>
        <v>8.99</v>
      </c>
    </row>
    <row r="12">
      <c r="A12" s="10" t="str">
        <f>HYPERLINK("https://www.dazmode.com/store/shop/watercooling/tube/hard-tubes/12mm-od-tube/crystal-link-acrylic-tube-12mm-od-1m-length-wont-ship-outside-canada/","1000mm Acrylic Tubing 12mm")</f>
        <v>1000mm Acrylic Tubing 12mm</v>
      </c>
      <c r="B12" s="8">
        <v>5.0</v>
      </c>
      <c r="C12" s="8">
        <v>5.49</v>
      </c>
      <c r="D12" s="12">
        <f t="shared" si="1"/>
        <v>27.45</v>
      </c>
      <c r="E12" s="14">
        <f t="shared" si="2"/>
        <v>27.45</v>
      </c>
    </row>
    <row r="13">
      <c r="A13" s="10" t="str">
        <f>HYPERLINK("https://www.dazmode.com/store/shop/watercooling/tube/hard-tubes/12mm-od-tube/10mm-cord-for-12mm-od-hard-tube-bending/","10mm Cord for Bending")</f>
        <v>10mm Cord for Bending</v>
      </c>
      <c r="B13" s="8">
        <v>1.0</v>
      </c>
      <c r="C13" s="8">
        <v>5.99</v>
      </c>
      <c r="D13" s="12">
        <f t="shared" si="1"/>
        <v>5.99</v>
      </c>
      <c r="E13" s="14">
        <f t="shared" si="2"/>
        <v>5.99</v>
      </c>
    </row>
    <row r="14">
      <c r="A14" s="15" t="str">
        <f>HYPERLINK("https://www.dazmode.com/store/shop/watercooling/reservoirs/reservoirs-w-pump-mount/heatkiller-tube-150-d5-glass-reservoir-with-d5-pump-mount/","Heatkiller Res")</f>
        <v>Heatkiller Res</v>
      </c>
      <c r="B14" s="16">
        <v>1.0</v>
      </c>
      <c r="C14" s="16">
        <v>144.0</v>
      </c>
      <c r="D14" s="17">
        <f t="shared" si="1"/>
        <v>144</v>
      </c>
      <c r="E14" s="14">
        <f t="shared" si="2"/>
        <v>144</v>
      </c>
    </row>
    <row r="15">
      <c r="A15" s="3" t="str">
        <f>HYPERLINK("https://www.dazmode.com/store/shop/watercooling/fittings/hard-tube-fittings/12mm-od-ht-fittings/g14-enhanced-multi-link-adapter-12mm-od-rigid-tube-black-sparkle/","12mm BP FItting")</f>
        <v>12mm BP FItting</v>
      </c>
      <c r="B15" s="5">
        <v>12.0</v>
      </c>
      <c r="C15" s="5">
        <v>7.49</v>
      </c>
      <c r="D15" s="6">
        <f t="shared" si="1"/>
        <v>89.88</v>
      </c>
      <c r="E15" s="18">
        <f t="shared" si="2"/>
        <v>89.88</v>
      </c>
    </row>
    <row r="16">
      <c r="A16" s="10" t="str">
        <f>HYPERLINK("https://www.dazmode.com/store/shop/watercooling/fittings/hard-tube-fittings/12mm-od-ht-fittings/enhance-rotary-90-degree-multi-link-adapter-12mm-black-sparkle/","12 mm 90 BP Fitting")</f>
        <v>12 mm 90 BP Fitting</v>
      </c>
      <c r="B16" s="8">
        <v>5.0</v>
      </c>
      <c r="C16" s="8">
        <v>17.78</v>
      </c>
      <c r="D16" s="12">
        <f t="shared" si="1"/>
        <v>88.9</v>
      </c>
      <c r="E16" s="14">
        <f t="shared" si="2"/>
        <v>88.9</v>
      </c>
    </row>
    <row r="17">
      <c r="A17" s="10" t="str">
        <f>HYPERLINK("https://www.dazmode.com/store/shop/watercooling/fittings/angled-adapters-and-flow-splitters/flow-splitters/black-sparkle-t-block-with-triple-ig14/","T Block BP Flow")</f>
        <v>T Block BP Flow</v>
      </c>
      <c r="B17" s="8">
        <v>1.0</v>
      </c>
      <c r="C17" s="8">
        <v>9.97</v>
      </c>
      <c r="D17" s="12">
        <f t="shared" si="1"/>
        <v>9.97</v>
      </c>
      <c r="E17" s="14">
        <f t="shared" si="2"/>
        <v>9.97</v>
      </c>
    </row>
    <row r="18">
      <c r="A18" s="10" t="str">
        <f>HYPERLINK("https://www.dazmode.com/store/shop/watercooling/fittings/specialized-fittings/valves/ball-shutoff-mini-valve-chrome/","Shutoff Valve")</f>
        <v>Shutoff Valve</v>
      </c>
      <c r="B18" s="8">
        <v>1.0</v>
      </c>
      <c r="C18" s="8">
        <v>22.99</v>
      </c>
      <c r="D18" s="12">
        <f t="shared" si="1"/>
        <v>22.99</v>
      </c>
      <c r="E18" s="9"/>
    </row>
    <row r="19">
      <c r="A19" s="10" t="str">
        <f>HYPERLINK("https://www.dazmode.com/store/shop/watercooling/fittings/spacers-thread-adapters/male-male/ek-af-extender-rotary-m-m-g14-black-nickel/","EK Male/Male Rot 16mm")</f>
        <v>EK Male/Male Rot 16mm</v>
      </c>
      <c r="B19" s="8">
        <v>1.0</v>
      </c>
      <c r="C19" s="8">
        <v>7.26</v>
      </c>
      <c r="D19" s="12">
        <f t="shared" si="1"/>
        <v>7.26</v>
      </c>
      <c r="E19" s="14">
        <f t="shared" ref="E19:E23" si="3">D19</f>
        <v>7.26</v>
      </c>
    </row>
    <row r="20">
      <c r="A20" s="10" t="str">
        <f>HYPERLINK("https://www.dazmode.com/store/shop/watercooling/fittings/spacers-thread-adapters/male-male/5mm-spacer-extender-adapter-g14-malemale-black-sparkle/","BP 5mm Male/Male")</f>
        <v>BP 5mm Male/Male</v>
      </c>
      <c r="B20" s="8">
        <v>1.0</v>
      </c>
      <c r="C20" s="8">
        <v>5.55</v>
      </c>
      <c r="D20" s="12">
        <f t="shared" si="1"/>
        <v>5.55</v>
      </c>
      <c r="E20" s="14">
        <f t="shared" si="3"/>
        <v>5.55</v>
      </c>
    </row>
    <row r="21">
      <c r="A21" s="10" t="str">
        <f>HYPERLINK("https://www.dazmode.com/store/shop/watercooling/fittings/specialized-fittings/stop-plugs/stop-plug-fitting-g14-black-sparkle-c06/","BP Stop")</f>
        <v>BP Stop</v>
      </c>
      <c r="B21" s="8">
        <v>2.0</v>
      </c>
      <c r="C21" s="8">
        <v>3.78</v>
      </c>
      <c r="D21" s="12">
        <f t="shared" si="1"/>
        <v>7.56</v>
      </c>
      <c r="E21" s="14">
        <f t="shared" si="3"/>
        <v>7.56</v>
      </c>
    </row>
    <row r="22">
      <c r="A22" s="10" t="str">
        <f>HYPERLINK("https://www.dazmode.com/store/shop/watercooling/fittings/specialized-fittings/case-modding-fittings/ek-af-pass-through-g14-black-nickel/","EK Pass Through")</f>
        <v>EK Pass Through</v>
      </c>
      <c r="B22" s="8">
        <v>1.0</v>
      </c>
      <c r="C22" s="8">
        <v>10.5</v>
      </c>
      <c r="D22" s="12">
        <f t="shared" si="1"/>
        <v>10.5</v>
      </c>
      <c r="E22" s="14">
        <f t="shared" si="3"/>
        <v>10.5</v>
      </c>
    </row>
    <row r="23">
      <c r="A23" s="10" t="str">
        <f>HYPERLINK("https://www.dazmode.com/store/shop/watercooling/fittings/spacers-thread-adapters/male-female/20mm-spacer-adapter-malefemale-black-sparkle-c61/","20mm Male/Female")</f>
        <v>20mm Male/Female</v>
      </c>
      <c r="B23" s="11">
        <v>1.0</v>
      </c>
      <c r="C23" s="11">
        <v>5.91</v>
      </c>
      <c r="D23" s="12">
        <f t="shared" si="1"/>
        <v>5.91</v>
      </c>
      <c r="E23" s="14">
        <f t="shared" si="3"/>
        <v>5.91</v>
      </c>
    </row>
    <row r="24">
      <c r="A24" s="19" t="s">
        <v>10</v>
      </c>
      <c r="B24" s="8">
        <v>1.0</v>
      </c>
      <c r="C24" s="8">
        <v>9.49</v>
      </c>
      <c r="D24" s="12">
        <f t="shared" si="1"/>
        <v>9.49</v>
      </c>
      <c r="E24" s="9"/>
    </row>
    <row r="25">
      <c r="A25" s="15" t="str">
        <f>HYPERLINK("https://www.dazmode.com/store/shop/watercooling/fittings/spacers-thread-adapters/male-female/15mm-spacer-adapter-malefemale-black-sparkle-c60/","15mm Male/Female")</f>
        <v>15mm Male/Female</v>
      </c>
      <c r="B25" s="16">
        <v>2.0</v>
      </c>
      <c r="C25" s="16">
        <v>5.79</v>
      </c>
      <c r="D25" s="17">
        <f t="shared" si="1"/>
        <v>11.58</v>
      </c>
      <c r="E25" s="14">
        <f t="shared" ref="E25:E37" si="4">D25</f>
        <v>11.58</v>
      </c>
      <c r="F25">
        <f>SUM(D15:D25)</f>
        <v>269.59</v>
      </c>
    </row>
    <row r="26">
      <c r="A26" s="3" t="str">
        <f>HYPERLINK("https://www.amazon.ca/Noctua-NF-F12-chromax-black-swap-premium-grade-quiet/dp/B07654PNFQ/ref=sr_1_6?crid=1F5VAR01RF8MH&amp;keywords=noctua+120mm&amp;qid=1559667861&amp;s=gateway&amp;sprefix=noc%2Caps%2C189&amp;sr=8-6","Noctua NF-F12")</f>
        <v>Noctua NF-F12</v>
      </c>
      <c r="B26" s="5">
        <v>6.0</v>
      </c>
      <c r="C26" s="5">
        <v>28.99</v>
      </c>
      <c r="D26" s="6">
        <f t="shared" si="1"/>
        <v>173.94</v>
      </c>
      <c r="E26" s="18">
        <f t="shared" si="4"/>
        <v>173.94</v>
      </c>
    </row>
    <row r="27">
      <c r="A27" s="10" t="str">
        <f>HYPERLINK("https://www.amazon.ca/Corsair-CO-9050044-WW-Premium-Magnetic-Levitation/dp/B01G5I6RK2/ref=sr_1_4?crid=1L1IF812LB3GE&amp;keywords=140mm+fan&amp;qid=1559145142&amp;s=gateway&amp;sprefix=140mm%2Caps%2C176&amp;sr=8-4","ML120 Mag Fan 2 Pack")</f>
        <v>ML120 Mag Fan 2 Pack</v>
      </c>
      <c r="B27" s="8">
        <v>0.0</v>
      </c>
      <c r="C27" s="8">
        <v>37.42</v>
      </c>
      <c r="D27" s="12">
        <f t="shared" si="1"/>
        <v>0</v>
      </c>
      <c r="E27" s="14">
        <f t="shared" si="4"/>
        <v>0</v>
      </c>
    </row>
    <row r="28">
      <c r="A28" s="19" t="s">
        <v>11</v>
      </c>
      <c r="B28" s="8"/>
      <c r="C28" s="8"/>
      <c r="D28" s="12">
        <f t="shared" si="1"/>
        <v>0</v>
      </c>
      <c r="E28" s="14">
        <f t="shared" si="4"/>
        <v>0</v>
      </c>
    </row>
    <row r="29">
      <c r="A29" s="19" t="s">
        <v>12</v>
      </c>
      <c r="B29" s="8"/>
      <c r="C29" s="8"/>
      <c r="D29" s="12">
        <f t="shared" si="1"/>
        <v>0</v>
      </c>
      <c r="E29" s="14">
        <f t="shared" si="4"/>
        <v>0</v>
      </c>
    </row>
    <row r="30">
      <c r="A30" s="10" t="str">
        <f>HYPERLINK("https://www.dazmode.com/store/shop/cables/sleeved-computer-cables/cooling-fan/ek-cable-pwm-fan-adapter-for-gpu-50cm/","GPU PWN Fan Cable")</f>
        <v>GPU PWN Fan Cable</v>
      </c>
      <c r="B30" s="8">
        <v>0.0</v>
      </c>
      <c r="C30" s="8">
        <v>7.99</v>
      </c>
      <c r="D30" s="12">
        <f t="shared" si="1"/>
        <v>0</v>
      </c>
      <c r="E30" s="14">
        <f t="shared" si="4"/>
        <v>0</v>
      </c>
    </row>
    <row r="31">
      <c r="A31" s="10" t="str">
        <f>HYPERLINK("https://www.dazmode.com/store/shop/computer-hardware/case-modding/rubber-u-channel-6ft-pack/","U Channel 6ft")</f>
        <v>U Channel 6ft</v>
      </c>
      <c r="B31" s="8">
        <v>0.0</v>
      </c>
      <c r="C31" s="8">
        <v>9.99</v>
      </c>
      <c r="D31" s="12">
        <f t="shared" si="1"/>
        <v>0</v>
      </c>
      <c r="E31" s="14">
        <f t="shared" si="4"/>
        <v>0</v>
      </c>
    </row>
    <row r="32">
      <c r="A32" s="10" t="str">
        <f>HYPERLINK("https://www.dazmode.com/store/shop/computer-hardware/fan-controllers/4pin-pwm-to-4x-4pin-fan-splitter/","Fan Splitter")</f>
        <v>Fan Splitter</v>
      </c>
      <c r="B32" s="8">
        <v>0.0</v>
      </c>
      <c r="C32" s="8">
        <v>10.62</v>
      </c>
      <c r="D32" s="12">
        <f t="shared" si="1"/>
        <v>0</v>
      </c>
      <c r="E32" s="14">
        <f t="shared" si="4"/>
        <v>0</v>
      </c>
    </row>
    <row r="33">
      <c r="A33" s="10" t="str">
        <f>HYPERLINK("https://www.dazmode.com/store/shop/computer-hardware/case-modding/premium-ultra-thin-0-22mm-pvc-casefan-dust-filter-material/","Fan Filter MEsh")</f>
        <v>Fan Filter MEsh</v>
      </c>
      <c r="B33" s="8">
        <v>0.0</v>
      </c>
      <c r="C33" s="8">
        <v>5.99</v>
      </c>
      <c r="D33" s="12">
        <f t="shared" si="1"/>
        <v>0</v>
      </c>
      <c r="E33" s="14">
        <f t="shared" si="4"/>
        <v>0</v>
      </c>
    </row>
    <row r="34">
      <c r="A34" s="10" t="str">
        <f>HYPERLINK("https://www.dazmode.com/store/shop/lights/30cm-rigit-led-light/12-30cm-darkside-connect-dimmable-rigid-led-strip-uv-rev4/","UV LIghts 30cm")</f>
        <v>UV LIghts 30cm</v>
      </c>
      <c r="B34" s="8">
        <v>2.0</v>
      </c>
      <c r="C34" s="8">
        <v>10.99</v>
      </c>
      <c r="D34" s="12">
        <f t="shared" si="1"/>
        <v>21.98</v>
      </c>
      <c r="E34" s="14">
        <f t="shared" si="4"/>
        <v>21.98</v>
      </c>
    </row>
    <row r="35">
      <c r="A35" s="10" t="str">
        <f>HYPERLINK("https://www.dazmode.com/store/shop/lights/20cm-rigit-led-light/7-75%E2%80%B3-20cm-darkside-connect-dimmable-rigid-led-strip-uv-rev4-1/","UV LIghts 20cm")</f>
        <v>UV LIghts 20cm</v>
      </c>
      <c r="B35" s="8">
        <v>0.0</v>
      </c>
      <c r="C35" s="8">
        <v>7.38</v>
      </c>
      <c r="D35" s="12">
        <f t="shared" si="1"/>
        <v>0</v>
      </c>
      <c r="E35" s="14">
        <f t="shared" si="4"/>
        <v>0</v>
      </c>
    </row>
    <row r="36">
      <c r="A36" s="10" t="str">
        <f>HYPERLINK("https://www.dazmode.com/store/shop/lights/14cm-rigit-led-light/5-5-14cm-darkside-connect-dimmable-rigid-led-strip-uv-rev4/","UV LIghts 14cm")</f>
        <v>UV LIghts 14cm</v>
      </c>
      <c r="B36" s="8">
        <v>2.0</v>
      </c>
      <c r="C36" s="8">
        <v>4.99</v>
      </c>
      <c r="D36" s="12">
        <f t="shared" si="1"/>
        <v>9.98</v>
      </c>
      <c r="E36" s="14">
        <f t="shared" si="4"/>
        <v>9.98</v>
      </c>
    </row>
    <row r="37">
      <c r="A37" s="15" t="str">
        <f>HYPERLINK("https://www.dazmode.com/store/shop/cables/cable-combs/cable-managemnt/cable-management-velcro-strap-select-your-color-from-drop-down-menu/","Velcro Strao per/ft")</f>
        <v>Velcro Strao per/ft</v>
      </c>
      <c r="B37" s="16">
        <v>0.0</v>
      </c>
      <c r="C37" s="16">
        <v>0.99</v>
      </c>
      <c r="D37" s="17">
        <f t="shared" si="1"/>
        <v>0</v>
      </c>
      <c r="E37" s="20">
        <f t="shared" si="4"/>
        <v>0</v>
      </c>
    </row>
    <row r="38">
      <c r="A38" s="11"/>
      <c r="C38" s="8"/>
      <c r="D38">
        <f t="shared" ref="D38:E38" si="5">SUM(D2:D37)</f>
        <v>1505.02</v>
      </c>
      <c r="E38">
        <f t="shared" si="5"/>
        <v>781.39</v>
      </c>
    </row>
    <row r="40">
      <c r="A40" s="11"/>
      <c r="C40" s="8"/>
    </row>
    <row r="41">
      <c r="A41" s="11"/>
    </row>
    <row r="42">
      <c r="A42" s="11"/>
    </row>
    <row r="43">
      <c r="A43" s="11"/>
    </row>
    <row r="44">
      <c r="A44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3" width="3.75"/>
    <col customWidth="1" min="16" max="16" width="32.0"/>
  </cols>
  <sheetData>
    <row r="1">
      <c r="A1" s="8" t="s">
        <v>13</v>
      </c>
      <c r="B1" s="8" t="s">
        <v>14</v>
      </c>
      <c r="N1" s="8" t="s">
        <v>15</v>
      </c>
      <c r="O1" s="8" t="s">
        <v>16</v>
      </c>
      <c r="P1" s="1" t="s">
        <v>17</v>
      </c>
      <c r="Q1" s="1" t="s">
        <v>18</v>
      </c>
      <c r="R1" s="1" t="s">
        <v>2</v>
      </c>
      <c r="S1" s="1" t="s">
        <v>3</v>
      </c>
    </row>
    <row r="2">
      <c r="A2" s="8" t="s">
        <v>19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O2" s="8">
        <v>16.0</v>
      </c>
      <c r="P2" s="22" t="str">
        <f>HYPERLINK("https://mainframecustom.com/shop/cable-sleeving/teleios-gunmetal-gray-25ft/","Teleios Sleeve Gunmetal Grey 25ft")</f>
        <v>Teleios Sleeve Gunmetal Grey 25ft</v>
      </c>
      <c r="Q2" s="1">
        <v>8.0</v>
      </c>
      <c r="R2" s="1">
        <v>6.5</v>
      </c>
      <c r="S2" s="23">
        <f t="shared" ref="S2:S37" si="1">Q2*R2</f>
        <v>52</v>
      </c>
      <c r="T2" s="24"/>
    </row>
    <row r="3">
      <c r="P3" s="22" t="str">
        <f>HYPERLINK("https://mainframecustom.com/shop/cable-sleeving/lc-teleios-fusion-black-clear-carbon-fiber-25ft/","Teleios Sleeve Carbon Fibre")</f>
        <v>Teleios Sleeve Carbon Fibre</v>
      </c>
      <c r="Q3" s="23"/>
      <c r="R3" s="1">
        <v>6.5</v>
      </c>
      <c r="S3" s="23">
        <f t="shared" si="1"/>
        <v>0</v>
      </c>
    </row>
    <row r="4">
      <c r="A4" s="8" t="s">
        <v>20</v>
      </c>
      <c r="F4" s="25"/>
      <c r="G4" s="25"/>
      <c r="H4" s="25"/>
      <c r="I4" s="25"/>
      <c r="O4" s="8">
        <v>16.0</v>
      </c>
      <c r="P4" s="22" t="str">
        <f>HYPERLINK("https://mainframecustom.com/shop/cable-sleeving/teleios-sata-fusion-carbon-fiber-1ft/","Teleios Sata Carbon Fibure")</f>
        <v>Teleios Sata Carbon Fibure</v>
      </c>
      <c r="Q4" s="23"/>
      <c r="R4" s="1">
        <v>0.5</v>
      </c>
      <c r="S4" s="23">
        <f t="shared" si="1"/>
        <v>0</v>
      </c>
    </row>
    <row r="5">
      <c r="P5" s="22" t="str">
        <f>HYPERLINK("https://mainframecustom.com/shop/cable-sleeving/teleios-sata-gunmetal-gray-1ft/","Teleios Sata Gunmetal")</f>
        <v>Teleios Sata Gunmetal</v>
      </c>
      <c r="Q5" s="1">
        <v>10.0</v>
      </c>
      <c r="R5" s="1">
        <v>0.5</v>
      </c>
      <c r="S5" s="23">
        <f t="shared" si="1"/>
        <v>5</v>
      </c>
      <c r="T5" s="24"/>
    </row>
    <row r="6">
      <c r="O6" s="8">
        <v>16.0</v>
      </c>
      <c r="P6" s="26"/>
      <c r="Q6" s="23"/>
      <c r="R6" s="1">
        <v>0.0</v>
      </c>
      <c r="S6" s="23">
        <f t="shared" si="1"/>
        <v>0</v>
      </c>
    </row>
    <row r="7">
      <c r="P7" s="22" t="str">
        <f>HYPERLINK("https://mainframecustom.com/shop/cable-sleeving/lc-custom-16awg-cable-sleeving-wire-black-25ft/","MC 16 AWG Wire 25ft")</f>
        <v>MC 16 AWG Wire 25ft</v>
      </c>
      <c r="Q7" s="1">
        <v>5.0</v>
      </c>
      <c r="R7" s="1">
        <v>6.49</v>
      </c>
      <c r="S7" s="23">
        <f t="shared" si="1"/>
        <v>32.45</v>
      </c>
      <c r="T7" s="24"/>
    </row>
    <row r="8">
      <c r="A8" s="8" t="s">
        <v>21</v>
      </c>
      <c r="F8" s="21"/>
      <c r="G8" s="21"/>
      <c r="H8" s="21"/>
      <c r="I8" s="21"/>
      <c r="O8" s="8">
        <v>16.0</v>
      </c>
      <c r="P8" s="22" t="str">
        <f>HYPERLINK("https://www.dazmode.com/store/shop/modding/wire/18awg-ft1-wire-black-psu/","18 AWG per ft")</f>
        <v>18 AWG per ft</v>
      </c>
      <c r="Q8" s="1">
        <v>50.0</v>
      </c>
      <c r="R8" s="1">
        <v>0.33</v>
      </c>
      <c r="S8" s="23">
        <f t="shared" si="1"/>
        <v>16.5</v>
      </c>
    </row>
    <row r="9">
      <c r="P9" s="22" t="str">
        <f>HYPERLINK("https://www.dazmode.com/store/shop/modding/wire/22awg-ft1-wire-black-fans-and-led/","22 AWG per ft")</f>
        <v>22 AWG per ft</v>
      </c>
      <c r="Q9" s="1">
        <v>30.0</v>
      </c>
      <c r="R9" s="1">
        <v>0.25</v>
      </c>
      <c r="S9" s="23">
        <f t="shared" si="1"/>
        <v>7.5</v>
      </c>
    </row>
    <row r="10">
      <c r="A10" s="8" t="s">
        <v>22</v>
      </c>
      <c r="F10" s="21"/>
      <c r="O10" s="8">
        <v>22.0</v>
      </c>
      <c r="P10" s="22" t="str">
        <f>HYPERLINK("https://mainframecustom.com/shop/cable-sleeving/female-atx-terminal-18awg-16awg-100-count/","MC Femal ATX 100 Count")</f>
        <v>MC Femal ATX 100 Count</v>
      </c>
      <c r="Q10" s="1">
        <v>2.0</v>
      </c>
      <c r="R10" s="1">
        <v>4.5</v>
      </c>
      <c r="S10" s="23">
        <f t="shared" si="1"/>
        <v>9</v>
      </c>
      <c r="T10" s="24"/>
    </row>
    <row r="11">
      <c r="P11" s="22" t="str">
        <f>HYPERLINK("https://www.dazmode.com/store/shop/modding/crimp-pins-terminals/female-fan-pin-terminal-single/","Female Fan Pin")</f>
        <v>Female Fan Pin</v>
      </c>
      <c r="Q11" s="1">
        <v>100.0</v>
      </c>
      <c r="R11" s="1">
        <v>0.1</v>
      </c>
      <c r="S11" s="23">
        <f t="shared" si="1"/>
        <v>10</v>
      </c>
    </row>
    <row r="12">
      <c r="A12" s="8" t="s">
        <v>23</v>
      </c>
      <c r="F12" s="21"/>
      <c r="G12" s="21"/>
      <c r="H12" s="21"/>
      <c r="I12" s="21"/>
      <c r="O12" s="8">
        <v>18.0</v>
      </c>
      <c r="P12" s="22" t="str">
        <f>HYPERLINK("https://www.dazmode.com/store/shop/modding/crimp-pins-terminals/male-kk-crimp-pin-for-3-pin-fan-connector-pack-of-3/","Male Fan Pin")</f>
        <v>Male Fan Pin</v>
      </c>
      <c r="Q12" s="1">
        <v>25.0</v>
      </c>
      <c r="R12" s="1">
        <v>0.15</v>
      </c>
      <c r="S12" s="23">
        <f t="shared" si="1"/>
        <v>3.75</v>
      </c>
    </row>
    <row r="13">
      <c r="P13" s="22" t="str">
        <f>HYPERLINK("https://www.dazmode.com/store/shop/modding/crimp-pins-terminals/4-pin-connector-molex-male-crimp-pin-pack-of-4/","Molex Male Pin 4 count")</f>
        <v>Molex Male Pin 4 count</v>
      </c>
      <c r="Q13" s="1">
        <v>10.0</v>
      </c>
      <c r="R13" s="1">
        <v>0.49</v>
      </c>
      <c r="S13" s="23">
        <f t="shared" si="1"/>
        <v>4.9</v>
      </c>
    </row>
    <row r="14">
      <c r="A14" s="8" t="s">
        <v>24</v>
      </c>
      <c r="F14" s="21"/>
      <c r="G14" s="21"/>
      <c r="H14" s="21"/>
      <c r="I14" s="21"/>
      <c r="O14" s="8">
        <v>18.0</v>
      </c>
      <c r="P14" s="22" t="str">
        <f>HYPERLINK("https://www.dazmode.com/store/shop/modding/crimp-pins-terminals/4-pin-connector-molex-female-crimp-pin-pack-of-4/","Molex Female Pin 4 count")</f>
        <v>Molex Female Pin 4 count</v>
      </c>
      <c r="Q14" s="1">
        <v>10.0</v>
      </c>
      <c r="R14" s="1">
        <v>0.49</v>
      </c>
      <c r="S14" s="23">
        <f t="shared" si="1"/>
        <v>4.9</v>
      </c>
    </row>
    <row r="15">
      <c r="P15" s="22" t="str">
        <f>HYPERLINK("https://www.dazmode.com/store/shop/modding/crimp-pins-terminals/crimp-pins-for-sata-power-connector-set-of-5/","Sata power 5 count")</f>
        <v>Sata power 5 count</v>
      </c>
      <c r="Q15" s="1">
        <v>10.0</v>
      </c>
      <c r="R15" s="1">
        <v>0.34</v>
      </c>
      <c r="S15" s="23">
        <f t="shared" si="1"/>
        <v>3.4</v>
      </c>
    </row>
    <row r="16">
      <c r="A16" s="8" t="s">
        <v>25</v>
      </c>
      <c r="F16" s="27"/>
      <c r="G16" s="28"/>
      <c r="H16" s="28"/>
      <c r="I16" s="29"/>
      <c r="O16" s="8" t="s">
        <v>25</v>
      </c>
      <c r="P16" s="22" t="str">
        <f>HYPERLINK("https://www.dazmode.com/store/shop/modding/darkside-heatshrink/41-heatshrink/41-adhesive-heatshrink-tubing-12mm-1532-jet-black/","Sata Heatshrink per ft")</f>
        <v>Sata Heatshrink per ft</v>
      </c>
      <c r="Q16" s="1">
        <v>1.0</v>
      </c>
      <c r="R16" s="1">
        <v>1.6</v>
      </c>
      <c r="S16" s="23">
        <f t="shared" si="1"/>
        <v>1.6</v>
      </c>
    </row>
    <row r="17">
      <c r="P17" s="22" t="str">
        <f>HYPERLINK("https://www.dazmode.com/store/shop/lights/connect-g2-d-i-y-options/connect-g2-crimp-pin-terminal-type-a/","G2 Type A")</f>
        <v>G2 Type A</v>
      </c>
      <c r="Q17" s="1">
        <v>15.0</v>
      </c>
      <c r="R17" s="1">
        <v>0.49</v>
      </c>
      <c r="S17" s="23">
        <f t="shared" si="1"/>
        <v>7.35</v>
      </c>
    </row>
    <row r="18">
      <c r="P18" s="22" t="str">
        <f>HYPERLINK("https://www.dazmode.com/store/shop/lights/connect-g2-d-i-y-options/connect-g2-and-rgb-crimp-pin-terminal-type-b/","G2 Type B")</f>
        <v>G2 Type B</v>
      </c>
      <c r="Q18" s="1">
        <v>15.0</v>
      </c>
      <c r="R18" s="1">
        <v>0.49</v>
      </c>
      <c r="S18" s="23">
        <f t="shared" si="1"/>
        <v>7.35</v>
      </c>
    </row>
    <row r="19">
      <c r="P19" s="22" t="str">
        <f>HYPERLINK("https://www.dazmode.com/store/shop/lights/connect-g2-d-i-y-options/connect-g2-connector-type-a-black/","G2 Connector Type A")</f>
        <v>G2 Connector Type A</v>
      </c>
      <c r="Q19" s="1">
        <v>7.0</v>
      </c>
      <c r="R19" s="1">
        <v>0.49</v>
      </c>
      <c r="S19" s="23">
        <f t="shared" si="1"/>
        <v>3.43</v>
      </c>
    </row>
    <row r="20">
      <c r="P20" s="22" t="str">
        <f>HYPERLINK("https://www.dazmode.com/store/shop/lights/connect-g2-d-i-y-options/connect-g2-connector-type-b-black/","G2 Connector Type B")</f>
        <v>G2 Connector Type B</v>
      </c>
      <c r="Q20" s="1">
        <v>7.0</v>
      </c>
      <c r="R20" s="1">
        <v>0.49</v>
      </c>
      <c r="S20" s="23">
        <f t="shared" si="1"/>
        <v>3.43</v>
      </c>
    </row>
    <row r="21">
      <c r="P21" s="22" t="str">
        <f>HYPERLINK("https://www.dazmode.com/store/shop/modding/darkside-heatshrink/31-heatshrink/31-darkside-adhesive-heatshrink-tube-6-4mm-14-jet-black/","3:1 1/4"" Heatshrink")</f>
        <v>3:1 1/4" Heatshrink</v>
      </c>
      <c r="Q21" s="23"/>
      <c r="R21" s="1">
        <v>0.65</v>
      </c>
      <c r="S21" s="23">
        <f t="shared" si="1"/>
        <v>0</v>
      </c>
    </row>
    <row r="22">
      <c r="P22" s="22" t="str">
        <f>HYPERLINK("https://www.dazmode.com/store/shop/modding/cable-connectors/24-pin-atx-female-power-connector-black/","24 Pin Connector")</f>
        <v>24 Pin Connector</v>
      </c>
      <c r="Q22" s="1">
        <v>1.0</v>
      </c>
      <c r="R22" s="1">
        <v>0.99</v>
      </c>
      <c r="S22" s="23">
        <f t="shared" si="1"/>
        <v>0.99</v>
      </c>
    </row>
    <row r="23">
      <c r="P23" s="22" t="str">
        <f>HYPERLINK("https://www.dazmode.com/store/shop/modding/cable-connectors/10-pin-atx-connector-corsair-ax/","10 Pin")</f>
        <v>10 Pin</v>
      </c>
      <c r="Q23" s="1">
        <v>1.0</v>
      </c>
      <c r="R23" s="1">
        <v>0.53</v>
      </c>
      <c r="S23" s="23">
        <f t="shared" si="1"/>
        <v>0.53</v>
      </c>
    </row>
    <row r="24">
      <c r="P24" s="22" t="str">
        <f>HYPERLINK("https://www.dazmode.com/store/shop/modding/cable-connectors/18-pin-atx-power-connector-corsair-ax/","18 Pin")</f>
        <v>18 Pin</v>
      </c>
      <c r="Q24" s="1">
        <v>1.0</v>
      </c>
      <c r="R24" s="1">
        <v>0.77</v>
      </c>
      <c r="S24" s="23">
        <f t="shared" si="1"/>
        <v>0.77</v>
      </c>
    </row>
    <row r="25">
      <c r="P25" s="22" t="str">
        <f>HYPERLINK("https://www.dazmode.com/store/shop/modding/cable-connectors/6-pin-female-pci-e-connector-black/","6 Pin")</f>
        <v>6 Pin</v>
      </c>
      <c r="Q25" s="1">
        <v>3.0</v>
      </c>
      <c r="R25" s="1">
        <v>0.75</v>
      </c>
      <c r="S25" s="23">
        <f t="shared" si="1"/>
        <v>2.25</v>
      </c>
    </row>
    <row r="26">
      <c r="P26" s="22" t="str">
        <f>HYPERLINK("https://www.dazmode.com/store/shop/modding/cable-connectors/atx-eps-8-pin-female-connector-black/","8 Pin EPS")</f>
        <v>8 Pin EPS</v>
      </c>
      <c r="Q26" s="1">
        <v>2.0</v>
      </c>
      <c r="R26" s="1">
        <v>0.75</v>
      </c>
      <c r="S26" s="23">
        <f t="shared" si="1"/>
        <v>1.5</v>
      </c>
    </row>
    <row r="27">
      <c r="P27" s="22" t="str">
        <f>HYPERLINK("https://www.dazmode.com/store/shop/modding/cable-connectors/8-pin-female-pci-e-connector-black/","8 Pin PCIE")</f>
        <v>8 Pin PCIE</v>
      </c>
      <c r="Q27" s="1">
        <v>4.0</v>
      </c>
      <c r="R27" s="1">
        <v>0.75</v>
      </c>
      <c r="S27" s="23">
        <f t="shared" si="1"/>
        <v>3</v>
      </c>
    </row>
    <row r="28">
      <c r="P28" s="22" t="str">
        <f>HYPERLINK("https://www.dazmode.com/store/shop/modding/cable-connectors/4-pin-male-pwm-fan-connector-crimp-pin-type-black/","Male Fan Connector")</f>
        <v>Male Fan Connector</v>
      </c>
      <c r="Q28" s="1">
        <v>8.0</v>
      </c>
      <c r="R28" s="1">
        <v>0.55</v>
      </c>
      <c r="S28" s="23">
        <f t="shared" si="1"/>
        <v>4.4</v>
      </c>
    </row>
    <row r="29">
      <c r="P29" s="22" t="str">
        <f>HYPERLINK("https://www.dazmode.com/store/shop/modding/cable-connectors/4-pin-female-pwm-fan-connector-black/","Female Fan Connector")</f>
        <v>Female Fan Connector</v>
      </c>
      <c r="Q29" s="1">
        <v>8.0</v>
      </c>
      <c r="R29" s="1">
        <v>0.55</v>
      </c>
      <c r="S29" s="23">
        <f t="shared" si="1"/>
        <v>4.4</v>
      </c>
    </row>
    <row r="30">
      <c r="P30" s="22" t="str">
        <f>HYPERLINK("https://www.dazmode.com/store/shop/modding/cable-connectors/4-pin-female-molex-connector-black/","Molex Female Connector")</f>
        <v>Molex Female Connector</v>
      </c>
      <c r="Q30" s="1">
        <v>5.0</v>
      </c>
      <c r="R30" s="1">
        <v>0.49</v>
      </c>
      <c r="S30" s="23">
        <f t="shared" si="1"/>
        <v>2.45</v>
      </c>
    </row>
    <row r="31">
      <c r="P31" s="22" t="str">
        <f>HYPERLINK("https://www.dazmode.com/store/shop/modding/cable-connectors/sata-connector-housing-black/","Sata Connector")</f>
        <v>Sata Connector</v>
      </c>
      <c r="Q31" s="1">
        <v>5.0</v>
      </c>
      <c r="R31" s="1">
        <v>0.29</v>
      </c>
      <c r="S31" s="23">
        <f t="shared" si="1"/>
        <v>1.45</v>
      </c>
    </row>
    <row r="32">
      <c r="P32" s="22" t="str">
        <f>HYPERLINK("https://www.dazmode.com/store/shop/modding/cable-connectors/4-pin-male-molex-connector-black/","Molex Male Connector")</f>
        <v>Molex Male Connector</v>
      </c>
      <c r="Q32" s="1">
        <v>5.0</v>
      </c>
      <c r="R32" s="1">
        <v>0.49</v>
      </c>
      <c r="S32" s="23">
        <f t="shared" si="1"/>
        <v>2.45</v>
      </c>
    </row>
    <row r="33">
      <c r="P33" s="22" t="str">
        <f>HYPERLINK("https://www.dazmode.com/store/shop/cables/cable-combs/closed-combs/24-pin-atx-cable-wire-management-closed-holder-black/","24 Pin Cable Comb")</f>
        <v>24 Pin Cable Comb</v>
      </c>
      <c r="Q33" s="1">
        <v>5.0</v>
      </c>
      <c r="R33" s="1">
        <v>1.32</v>
      </c>
      <c r="S33" s="23">
        <f t="shared" si="1"/>
        <v>6.6</v>
      </c>
    </row>
    <row r="34">
      <c r="P34" s="22" t="str">
        <f>HYPERLINK("https://www.dazmode.com/store/shop/cables/cable-combs/closed-combs/8-pin-pci-e-cable-wire-management-closed-holder-black/","8 Pin Comb")</f>
        <v>8 Pin Comb</v>
      </c>
      <c r="Q34" s="1">
        <v>10.0</v>
      </c>
      <c r="R34" s="1">
        <v>0.79</v>
      </c>
      <c r="S34" s="23">
        <f t="shared" si="1"/>
        <v>7.9</v>
      </c>
    </row>
    <row r="35">
      <c r="P35" s="22" t="str">
        <f>HYPERLINK("https://www.amazon.ca/TING-Waterproof-Ratcheting-0-5-1-5mm%C2%B2-20AWG-16AWG/dp/B00MBB4RPA/ref=cm_cr_arp_d_product_top?ie=UTF8","crimper")</f>
        <v>crimper</v>
      </c>
      <c r="Q35" s="1">
        <v>1.0</v>
      </c>
      <c r="R35" s="1">
        <v>21.49</v>
      </c>
      <c r="S35" s="23">
        <f t="shared" si="1"/>
        <v>21.49</v>
      </c>
    </row>
    <row r="36">
      <c r="P36" s="22" t="str">
        <f>HYPERLINK("https://www.dazmode.com/store/shop/modding/modding-tools/dual-ended-universal-molex-removal-tool/","Molex Removel Tool")</f>
        <v>Molex Removel Tool</v>
      </c>
      <c r="Q36" s="1">
        <v>1.0</v>
      </c>
      <c r="R36" s="1">
        <v>8.99</v>
      </c>
      <c r="S36" s="23">
        <f t="shared" si="1"/>
        <v>8.99</v>
      </c>
    </row>
    <row r="37">
      <c r="P37" s="22" t="str">
        <f>HYPERLINK("https://www.dazmode.com/store/shop/modding/modding-tools/billy-browns-universal-dual-ended-atx-pin-removal-tool/","ATX Removel Tool")</f>
        <v>ATX Removel Tool</v>
      </c>
      <c r="Q37" s="1">
        <v>1.0</v>
      </c>
      <c r="R37" s="1">
        <v>17.99</v>
      </c>
      <c r="S37" s="23">
        <f t="shared" si="1"/>
        <v>17.99</v>
      </c>
    </row>
    <row r="38">
      <c r="S38">
        <f>SUM(S2:S37)</f>
        <v>259.72</v>
      </c>
    </row>
  </sheetData>
  <mergeCells count="1">
    <mergeCell ref="B1:M1"/>
  </mergeCells>
  <drawing r:id="rId1"/>
</worksheet>
</file>