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8_{3A360D42-7A83-4D13-BC91-3106979B8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AL" sheetId="1" r:id="rId1"/>
    <sheet name="Overview" sheetId="3" r:id="rId2"/>
    <sheet name="Projected vs Actual" sheetId="8" r:id="rId3"/>
    <sheet name="Dashboard" sheetId="20" r:id="rId4"/>
    <sheet name="Sheet13" sheetId="15" state="hidden" r:id="rId5"/>
    <sheet name="Sheet3" sheetId="18" state="hidden" r:id="rId6"/>
    <sheet name="Sheet4" sheetId="19" state="hidden" r:id="rId7"/>
  </sheets>
  <externalReferences>
    <externalReference r:id="rId8"/>
  </externalReferences>
  <calcPr calcId="191029"/>
  <pivotCaches>
    <pivotCache cacheId="3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0" l="1"/>
  <c r="F34" i="20"/>
  <c r="F29" i="20"/>
  <c r="F27" i="20"/>
  <c r="F26" i="20"/>
  <c r="B5" i="8"/>
  <c r="B35" i="1"/>
  <c r="B5" i="3"/>
  <c r="B3" i="8" s="1"/>
  <c r="B4" i="3"/>
  <c r="B2" i="8" s="1"/>
  <c r="C4" i="1"/>
  <c r="C5" i="1"/>
  <c r="C6" i="1"/>
  <c r="C7" i="1"/>
  <c r="C8" i="1"/>
  <c r="N4" i="1"/>
  <c r="N5" i="1"/>
  <c r="N6" i="1"/>
  <c r="N7" i="1"/>
  <c r="N8" i="1"/>
  <c r="M4" i="1"/>
  <c r="M5" i="1"/>
  <c r="M6" i="1"/>
  <c r="M7" i="1"/>
  <c r="M8" i="1"/>
  <c r="L4" i="1"/>
  <c r="L5" i="1"/>
  <c r="L6" i="1"/>
  <c r="L7" i="1"/>
  <c r="L8" i="1"/>
  <c r="K4" i="1"/>
  <c r="K5" i="1"/>
  <c r="K6" i="1"/>
  <c r="K7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C15" i="1"/>
  <c r="C18" i="1"/>
  <c r="C20" i="1"/>
  <c r="C21" i="1"/>
  <c r="C22" i="1"/>
  <c r="C23" i="1"/>
  <c r="C25" i="1"/>
  <c r="C26" i="1"/>
  <c r="C27" i="1"/>
  <c r="C29" i="1"/>
  <c r="D15" i="1"/>
  <c r="D18" i="1"/>
  <c r="D20" i="1"/>
  <c r="D21" i="1"/>
  <c r="D22" i="1"/>
  <c r="D23" i="1"/>
  <c r="D25" i="1"/>
  <c r="D26" i="1"/>
  <c r="D27" i="1"/>
  <c r="D29" i="1"/>
  <c r="E15" i="1"/>
  <c r="E18" i="1"/>
  <c r="E20" i="1"/>
  <c r="E21" i="1"/>
  <c r="E22" i="1"/>
  <c r="E23" i="1"/>
  <c r="E25" i="1"/>
  <c r="E26" i="1"/>
  <c r="E27" i="1"/>
  <c r="E29" i="1"/>
  <c r="F15" i="1"/>
  <c r="F18" i="1"/>
  <c r="F20" i="1"/>
  <c r="F21" i="1"/>
  <c r="F22" i="1"/>
  <c r="F23" i="1"/>
  <c r="F25" i="1"/>
  <c r="F26" i="1"/>
  <c r="F27" i="1"/>
  <c r="F29" i="1"/>
  <c r="G15" i="1"/>
  <c r="G18" i="1"/>
  <c r="G20" i="1"/>
  <c r="G21" i="1"/>
  <c r="G22" i="1"/>
  <c r="G23" i="1"/>
  <c r="G25" i="1"/>
  <c r="G26" i="1"/>
  <c r="G27" i="1"/>
  <c r="G29" i="1"/>
  <c r="H15" i="1"/>
  <c r="H18" i="1"/>
  <c r="H20" i="1"/>
  <c r="H21" i="1"/>
  <c r="H22" i="1"/>
  <c r="H23" i="1"/>
  <c r="H25" i="1"/>
  <c r="H26" i="1"/>
  <c r="H27" i="1"/>
  <c r="H29" i="1"/>
  <c r="I15" i="1"/>
  <c r="I18" i="1"/>
  <c r="I20" i="1"/>
  <c r="I21" i="1"/>
  <c r="I22" i="1"/>
  <c r="I23" i="1"/>
  <c r="I25" i="1"/>
  <c r="I26" i="1"/>
  <c r="I27" i="1"/>
  <c r="I29" i="1"/>
  <c r="J15" i="1"/>
  <c r="J18" i="1"/>
  <c r="J20" i="1"/>
  <c r="J21" i="1"/>
  <c r="J22" i="1"/>
  <c r="J23" i="1"/>
  <c r="J25" i="1"/>
  <c r="J26" i="1"/>
  <c r="J27" i="1"/>
  <c r="J29" i="1"/>
  <c r="K15" i="1"/>
  <c r="K18" i="1"/>
  <c r="K20" i="1"/>
  <c r="K21" i="1"/>
  <c r="K22" i="1"/>
  <c r="K23" i="1"/>
  <c r="K25" i="1"/>
  <c r="K26" i="1"/>
  <c r="K27" i="1"/>
  <c r="K29" i="1"/>
  <c r="L15" i="1"/>
  <c r="L18" i="1"/>
  <c r="L20" i="1"/>
  <c r="L21" i="1"/>
  <c r="L22" i="1"/>
  <c r="L23" i="1"/>
  <c r="L25" i="1"/>
  <c r="L26" i="1"/>
  <c r="L27" i="1"/>
  <c r="L29" i="1"/>
  <c r="M15" i="1"/>
  <c r="M18" i="1"/>
  <c r="M20" i="1"/>
  <c r="M21" i="1"/>
  <c r="M22" i="1"/>
  <c r="M23" i="1"/>
  <c r="M25" i="1"/>
  <c r="M26" i="1"/>
  <c r="M27" i="1"/>
  <c r="M29" i="1"/>
  <c r="N15" i="1"/>
  <c r="N18" i="1"/>
  <c r="N20" i="1"/>
  <c r="N21" i="1"/>
  <c r="N22" i="1"/>
  <c r="N23" i="1"/>
  <c r="N25" i="1"/>
  <c r="N26" i="1"/>
  <c r="N27" i="1"/>
  <c r="N29" i="1"/>
  <c r="D4" i="1"/>
  <c r="D5" i="1"/>
  <c r="D6" i="1"/>
  <c r="D7" i="1"/>
  <c r="E4" i="1"/>
  <c r="E5" i="1"/>
  <c r="E6" i="1"/>
  <c r="E7" i="1"/>
  <c r="E8" i="1"/>
  <c r="F4" i="1"/>
  <c r="F5" i="1"/>
  <c r="F6" i="1"/>
  <c r="F7" i="1"/>
  <c r="F8" i="1"/>
  <c r="G4" i="1"/>
  <c r="G5" i="1"/>
  <c r="G6" i="1"/>
  <c r="G7" i="1"/>
  <c r="B31" i="1"/>
  <c r="B10" i="1"/>
  <c r="B33" i="1" s="1"/>
  <c r="F25" i="20" l="1"/>
  <c r="F39" i="20"/>
  <c r="F28" i="20"/>
  <c r="F37" i="20"/>
  <c r="F33" i="20"/>
  <c r="F36" i="20"/>
  <c r="F35" i="20"/>
  <c r="F32" i="20"/>
  <c r="F31" i="20"/>
  <c r="F30" i="20"/>
  <c r="B4" i="8"/>
  <c r="B6" i="3"/>
  <c r="C23" i="3"/>
  <c r="C10" i="1"/>
  <c r="J10" i="1"/>
  <c r="C19" i="3"/>
  <c r="C21" i="3"/>
  <c r="E31" i="1"/>
  <c r="D17" i="3"/>
  <c r="L10" i="1"/>
  <c r="M10" i="1"/>
  <c r="D31" i="1"/>
  <c r="H10" i="1"/>
  <c r="C20" i="3"/>
  <c r="C12" i="3"/>
  <c r="C22" i="3"/>
  <c r="F31" i="1"/>
  <c r="D12" i="3"/>
  <c r="C18" i="3"/>
  <c r="D16" i="3"/>
  <c r="D15" i="3"/>
  <c r="D21" i="3"/>
  <c r="C15" i="3"/>
  <c r="C13" i="3"/>
  <c r="D14" i="3"/>
  <c r="D18" i="3"/>
  <c r="K10" i="1"/>
  <c r="D10" i="1"/>
  <c r="D20" i="3"/>
  <c r="N31" i="1"/>
  <c r="M31" i="1"/>
  <c r="J31" i="1"/>
  <c r="D13" i="3"/>
  <c r="G10" i="1"/>
  <c r="E10" i="1"/>
  <c r="D19" i="3"/>
  <c r="I31" i="1"/>
  <c r="I10" i="1"/>
  <c r="C31" i="1"/>
  <c r="C17" i="3"/>
  <c r="F10" i="1"/>
  <c r="G31" i="1"/>
  <c r="C16" i="3"/>
  <c r="D22" i="3"/>
  <c r="H31" i="1"/>
  <c r="N10" i="1"/>
  <c r="K31" i="1"/>
  <c r="D23" i="3"/>
  <c r="C14" i="3"/>
  <c r="L31" i="1"/>
  <c r="F40" i="20" l="1"/>
  <c r="G39" i="20" s="1"/>
  <c r="G33" i="20"/>
  <c r="G34" i="20"/>
  <c r="O31" i="1"/>
  <c r="F33" i="1"/>
  <c r="F35" i="1" s="1"/>
  <c r="J33" i="1"/>
  <c r="J35" i="1" s="1"/>
  <c r="E21" i="3"/>
  <c r="F21" i="3" s="1"/>
  <c r="E19" i="3"/>
  <c r="F19" i="3" s="1"/>
  <c r="D33" i="1"/>
  <c r="D35" i="1" s="1"/>
  <c r="E23" i="3"/>
  <c r="F23" i="3" s="1"/>
  <c r="K33" i="1"/>
  <c r="K35" i="1" s="1"/>
  <c r="C33" i="1"/>
  <c r="M33" i="1"/>
  <c r="M35" i="1" s="1"/>
  <c r="E20" i="3"/>
  <c r="F20" i="3" s="1"/>
  <c r="E16" i="3"/>
  <c r="F16" i="3" s="1"/>
  <c r="E13" i="3"/>
  <c r="F13" i="3" s="1"/>
  <c r="E17" i="3"/>
  <c r="F17" i="3" s="1"/>
  <c r="E15" i="3"/>
  <c r="F15" i="3" s="1"/>
  <c r="E12" i="3"/>
  <c r="F12" i="3" s="1"/>
  <c r="H33" i="1"/>
  <c r="H35" i="1" s="1"/>
  <c r="E22" i="3"/>
  <c r="F22" i="3" s="1"/>
  <c r="L33" i="1"/>
  <c r="L35" i="1" s="1"/>
  <c r="E33" i="1"/>
  <c r="E35" i="1" s="1"/>
  <c r="E18" i="3"/>
  <c r="F18" i="3" s="1"/>
  <c r="N33" i="1"/>
  <c r="N35" i="1" s="1"/>
  <c r="E3" i="8"/>
  <c r="G33" i="1"/>
  <c r="G35" i="1" s="1"/>
  <c r="I33" i="1"/>
  <c r="I35" i="1" s="1"/>
  <c r="E14" i="3"/>
  <c r="F14" i="3" s="1"/>
  <c r="E2" i="8"/>
  <c r="G37" i="20" l="1"/>
  <c r="G30" i="20"/>
  <c r="G28" i="20"/>
  <c r="G29" i="20"/>
  <c r="G26" i="20"/>
  <c r="G31" i="20"/>
  <c r="G38" i="20"/>
  <c r="G25" i="20"/>
  <c r="G32" i="20"/>
  <c r="G36" i="20"/>
  <c r="G27" i="20"/>
  <c r="G35" i="20"/>
  <c r="F6" i="20"/>
  <c r="C6" i="20"/>
  <c r="C35" i="1"/>
  <c r="O35" i="1" s="1"/>
  <c r="O33" i="1"/>
  <c r="E4" i="8"/>
  <c r="I6" i="20" s="1"/>
  <c r="E5" i="8" l="1"/>
  <c r="L6" i="20" l="1"/>
</calcChain>
</file>

<file path=xl/sharedStrings.xml><?xml version="1.0" encoding="utf-8"?>
<sst xmlns="http://schemas.openxmlformats.org/spreadsheetml/2006/main" count="157" uniqueCount="87">
  <si>
    <t>INCOME</t>
  </si>
  <si>
    <t>MONTHLY BUDGET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</si>
  <si>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</si>
  <si>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</si>
  <si>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</si>
  <si>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</si>
  <si>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</si>
  <si>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</si>
  <si>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</si>
  <si>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</si>
  <si>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</si>
  <si>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</si>
  <si>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</si>
  <si>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</si>
  <si>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Other</t>
  </si>
  <si>
    <t>TOTAL</t>
  </si>
  <si>
    <t>EXPENSES</t>
  </si>
  <si>
    <t>Gasoline</t>
  </si>
  <si>
    <t>Car Maintenance/Insurance</t>
  </si>
  <si>
    <t>Parking</t>
  </si>
  <si>
    <t>Transportation</t>
  </si>
  <si>
    <t>Medical + Health Insurance</t>
  </si>
  <si>
    <t>Fitness</t>
  </si>
  <si>
    <t>Food/Dining Out</t>
  </si>
  <si>
    <t>Groceries</t>
  </si>
  <si>
    <t>Shopping</t>
  </si>
  <si>
    <t>Cellphone</t>
  </si>
  <si>
    <t>Entertainment</t>
  </si>
  <si>
    <t>Donation</t>
  </si>
  <si>
    <t>NET INCOME</t>
  </si>
  <si>
    <t>Date</t>
  </si>
  <si>
    <t>TOTAL INCOME</t>
  </si>
  <si>
    <t>Affiliate Marketing</t>
  </si>
  <si>
    <t>Dividend Stock</t>
  </si>
  <si>
    <t>Courses</t>
  </si>
  <si>
    <t>Freelancing</t>
  </si>
  <si>
    <t>-</t>
  </si>
  <si>
    <t>Equipment</t>
  </si>
  <si>
    <t>Stock Screen</t>
  </si>
  <si>
    <t xml:space="preserve">2021 FINANCES </t>
  </si>
  <si>
    <t>TOTAL EXPENSES</t>
  </si>
  <si>
    <t>2021 BUDGET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</si>
  <si>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</si>
  <si>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</si>
  <si>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</si>
  <si>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</si>
  <si>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</si>
  <si>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</si>
  <si>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</si>
  <si>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</si>
  <si>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</si>
  <si>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</si>
  <si>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</si>
  <si>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INCOME</t>
  </si>
  <si>
    <t>MONTHLY EXPENSES</t>
  </si>
  <si>
    <t>MONTHLY SAVINGS</t>
  </si>
  <si>
    <t>Row Labels</t>
  </si>
  <si>
    <t>Grand Total</t>
  </si>
  <si>
    <t xml:space="preserve">2021 ACTUAL </t>
  </si>
  <si>
    <t>Projected total income   v/s   Actual Total income</t>
  </si>
  <si>
    <t>February</t>
  </si>
  <si>
    <t>Aug</t>
  </si>
  <si>
    <t>Jul</t>
  </si>
  <si>
    <t>Jan</t>
  </si>
  <si>
    <t>Mar</t>
  </si>
  <si>
    <t>Sep</t>
  </si>
  <si>
    <t>Dec</t>
  </si>
  <si>
    <t>Oct</t>
  </si>
  <si>
    <t>Apr</t>
  </si>
  <si>
    <t>Feb</t>
  </si>
  <si>
    <t>Nov</t>
  </si>
  <si>
    <t>Jun</t>
  </si>
  <si>
    <t xml:space="preserve">Income </t>
  </si>
  <si>
    <t>Expenses</t>
  </si>
  <si>
    <t>Total Income</t>
  </si>
  <si>
    <t>Total Expenses</t>
  </si>
  <si>
    <t>Total Result</t>
  </si>
  <si>
    <t>Total Saving &amp; Investing</t>
  </si>
  <si>
    <t>TOTAL SAVINGS &amp; INVESTING</t>
  </si>
  <si>
    <t>Current Year 2021</t>
  </si>
  <si>
    <t xml:space="preserve">  Categories</t>
  </si>
  <si>
    <t>%</t>
  </si>
  <si>
    <t xml:space="preserve">  Total</t>
  </si>
  <si>
    <t>Sum of MONTHLY SAVINGS</t>
  </si>
  <si>
    <t>SAVINGS &amp; INVESTING</t>
  </si>
  <si>
    <t>SAVING &amp; INVESTING</t>
  </si>
  <si>
    <t>Sum of SAVING &amp;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</si>
</sst>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_);_(* \(#,##0\);_(* &quot;-&quot;_);_(@_)"/>
    <numFmt numFmtId="165" formatCode="_(* #,##0_);_(* \(#,##0\);_(* &quot;-&quot;??_);_(@_)"/>
    <numFmt numFmtId="166" formatCode="_-[$£-809]* #,##0.00_-;\-[$£-809]* #,##0.00_-;_-[$£-809]* &quot;-&quot;??_-;_-@_-"/>
    <numFmt numFmtId="169" formatCode="_-[$£-809]* #,##0.0_-;\-[$£-809]* #,##0.0_-;_-[$£-809]* &quot;-&quot;??_-;_-@_-"/>
    <numFmt numFmtId="172" formatCode="0.0%"/>
  </numFmts>
  <fonts count="27" x14ac:knownFonts="1">
    <font>
      <sz val="12"/>
      <color theme="1"/>
      <name val="Arial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8"/>
      <color theme="1"/>
      <name val="Nunito"/>
    </font>
    <font>
      <sz val="10"/>
      <color theme="1"/>
      <name val="Arial"/>
      <family val="2"/>
    </font>
    <font>
      <b/>
      <sz val="8"/>
      <color theme="1"/>
      <name val="Nunito"/>
    </font>
    <font>
      <sz val="18"/>
      <color theme="1"/>
      <name val="Nunito"/>
    </font>
    <font>
      <sz val="18"/>
      <color theme="1"/>
      <name val="Arial"/>
      <family val="2"/>
    </font>
    <font>
      <b/>
      <sz val="12"/>
      <color theme="1"/>
      <name val="Nunito"/>
    </font>
    <font>
      <i/>
      <sz val="12"/>
      <color theme="1"/>
      <name val="Nunito"/>
    </font>
    <font>
      <sz val="12"/>
      <color theme="1"/>
      <name val="Nunito"/>
    </font>
    <font>
      <sz val="10"/>
      <color theme="1"/>
      <name val="Nunito"/>
    </font>
    <font>
      <sz val="8"/>
      <name val="Arial"/>
      <family val="2"/>
    </font>
    <font>
      <sz val="12"/>
      <color theme="1"/>
      <name val="Arial"/>
      <family val="2"/>
    </font>
    <font>
      <sz val="26"/>
      <color theme="1"/>
      <name val="Lucida Fax"/>
      <family val="1"/>
    </font>
    <font>
      <sz val="26"/>
      <color theme="1" tint="0.14999847407452621"/>
      <name val="CALIBRI"/>
      <family val="2"/>
    </font>
    <font>
      <sz val="11"/>
      <color theme="1" tint="0.14999847407452621"/>
      <name val="CALIBRI"/>
      <family val="2"/>
    </font>
    <font>
      <sz val="14"/>
      <color theme="1" tint="0.14999847407452621"/>
      <name val="CALIBRI"/>
      <family val="2"/>
    </font>
    <font>
      <sz val="26"/>
      <color theme="2"/>
      <name val="CALIBRI"/>
      <family val="2"/>
    </font>
    <font>
      <b/>
      <sz val="14"/>
      <color theme="1" tint="0.1499984740745262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FEF2CB"/>
        <bgColor rgb="FFFEF2C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9F9F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medium">
        <color rgb="FF01B1A3"/>
      </bottom>
      <diagonal/>
    </border>
    <border>
      <left/>
      <right/>
      <top/>
      <bottom style="medium">
        <color rgb="FF01B1A3"/>
      </bottom>
      <diagonal/>
    </border>
    <border>
      <left/>
      <right style="thin">
        <color theme="0" tint="-0.14996795556505021"/>
      </right>
      <top/>
      <bottom style="medium">
        <color rgb="FF01B1A3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rgb="FFF2C80F"/>
      </top>
      <bottom style="thin">
        <color theme="0" tint="-0.14996795556505021"/>
      </bottom>
      <diagonal/>
    </border>
    <border>
      <left/>
      <right/>
      <top style="medium">
        <color rgb="FFF2C80F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rgb="FFF2C80F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rgb="FFFB5A56"/>
      </bottom>
      <diagonal/>
    </border>
    <border>
      <left/>
      <right/>
      <top style="thin">
        <color theme="0" tint="-0.14996795556505021"/>
      </top>
      <bottom style="medium">
        <color rgb="FFFB5A56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rgb="FFFB5A5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FB5A56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rgb="FFFB5A56"/>
      </top>
      <bottom/>
      <diagonal/>
    </border>
    <border>
      <left/>
      <right style="thin">
        <color theme="0" tint="-0.14996795556505021"/>
      </right>
      <top style="medium">
        <color rgb="FFFB5A56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2" fillId="0" borderId="0" xfId="0" applyFont="1"/>
    <xf numFmtId="164" fontId="1" fillId="0" borderId="0" xfId="0" applyNumberFormat="1" applyFont="1"/>
    <xf numFmtId="165" fontId="0" fillId="0" borderId="0" xfId="1" applyNumberFormat="1" applyFont="1"/>
    <xf numFmtId="166" fontId="1" fillId="0" borderId="0" xfId="0" applyNumberFormat="1" applyFont="1"/>
    <xf numFmtId="0" fontId="6" fillId="5" borderId="1" xfId="0" applyFont="1" applyFill="1" applyBorder="1"/>
    <xf numFmtId="0" fontId="6" fillId="0" borderId="0" xfId="0" applyFont="1" applyAlignment="1"/>
    <xf numFmtId="0" fontId="13" fillId="5" borderId="1" xfId="0" applyFont="1" applyFill="1" applyBorder="1"/>
    <xf numFmtId="0" fontId="11" fillId="0" borderId="0" xfId="0" applyFont="1" applyAlignment="1">
      <alignment vertical="center"/>
    </xf>
    <xf numFmtId="166" fontId="6" fillId="5" borderId="1" xfId="0" applyNumberFormat="1" applyFont="1" applyFill="1" applyBorder="1"/>
    <xf numFmtId="0" fontId="14" fillId="5" borderId="1" xfId="0" applyFont="1" applyFill="1" applyBorder="1" applyAlignment="1">
      <alignment vertical="center"/>
    </xf>
    <xf numFmtId="166" fontId="14" fillId="5" borderId="1" xfId="0" applyNumberFormat="1" applyFont="1" applyFill="1" applyBorder="1" applyAlignment="1">
      <alignment vertical="center"/>
    </xf>
    <xf numFmtId="0" fontId="1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166" fontId="8" fillId="0" borderId="0" xfId="0" applyNumberFormat="1" applyFont="1" applyAlignment="1">
      <alignment wrapText="1"/>
    </xf>
    <xf numFmtId="166" fontId="15" fillId="0" borderId="0" xfId="0" applyNumberFormat="1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2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4" fillId="0" borderId="1" xfId="0" applyFont="1" applyFill="1" applyBorder="1" applyAlignment="1">
      <alignment vertical="center"/>
    </xf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0" fontId="3" fillId="0" borderId="0" xfId="0" applyFont="1" applyFill="1"/>
    <xf numFmtId="0" fontId="1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0" fontId="0" fillId="0" borderId="0" xfId="1" applyNumberFormat="1" applyFont="1"/>
    <xf numFmtId="0" fontId="14" fillId="0" borderId="0" xfId="0" applyFont="1" applyAlignment="1"/>
    <xf numFmtId="166" fontId="14" fillId="0" borderId="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14" fontId="14" fillId="5" borderId="1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/>
    <xf numFmtId="0" fontId="10" fillId="0" borderId="0" xfId="0" applyFont="1" applyFill="1" applyAlignment="1"/>
    <xf numFmtId="166" fontId="12" fillId="5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18" fillId="0" borderId="0" xfId="0" applyFont="1" applyAlignment="1"/>
    <xf numFmtId="0" fontId="4" fillId="0" borderId="1" xfId="0" applyFont="1" applyFill="1" applyBorder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66" fontId="0" fillId="0" borderId="4" xfId="1" applyNumberFormat="1" applyFont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4" fontId="21" fillId="8" borderId="17" xfId="0" applyNumberFormat="1" applyFont="1" applyFill="1" applyBorder="1" applyAlignment="1" applyProtection="1">
      <alignment horizontal="center" vertical="center"/>
      <protection hidden="1"/>
    </xf>
    <xf numFmtId="4" fontId="21" fillId="8" borderId="18" xfId="0" applyNumberFormat="1" applyFont="1" applyFill="1" applyBorder="1" applyAlignment="1" applyProtection="1">
      <alignment horizontal="center" vertical="center"/>
      <protection hidden="1"/>
    </xf>
    <xf numFmtId="4" fontId="21" fillId="8" borderId="19" xfId="0" applyNumberFormat="1" applyFont="1" applyFill="1" applyBorder="1" applyAlignment="1" applyProtection="1">
      <alignment horizontal="center" vertical="center"/>
      <protection hidden="1"/>
    </xf>
    <xf numFmtId="39" fontId="21" fillId="8" borderId="17" xfId="0" applyNumberFormat="1" applyFont="1" applyFill="1" applyBorder="1" applyAlignment="1" applyProtection="1">
      <alignment horizontal="center" vertical="center"/>
      <protection hidden="1"/>
    </xf>
    <xf numFmtId="39" fontId="21" fillId="8" borderId="18" xfId="0" applyNumberFormat="1" applyFont="1" applyFill="1" applyBorder="1" applyAlignment="1" applyProtection="1">
      <alignment horizontal="center" vertical="center"/>
      <protection hidden="1"/>
    </xf>
    <xf numFmtId="39" fontId="21" fillId="8" borderId="19" xfId="0" applyNumberFormat="1" applyFont="1" applyFill="1" applyBorder="1" applyAlignment="1" applyProtection="1">
      <alignment horizontal="center" vertical="center"/>
      <protection hidden="1"/>
    </xf>
    <xf numFmtId="4" fontId="21" fillId="8" borderId="20" xfId="0" applyNumberFormat="1" applyFont="1" applyFill="1" applyBorder="1" applyAlignment="1" applyProtection="1">
      <alignment horizontal="center" vertical="center"/>
      <protection hidden="1"/>
    </xf>
    <xf numFmtId="4" fontId="21" fillId="8" borderId="21" xfId="0" applyNumberFormat="1" applyFont="1" applyFill="1" applyBorder="1" applyAlignment="1" applyProtection="1">
      <alignment horizontal="center" vertical="center"/>
      <protection hidden="1"/>
    </xf>
    <xf numFmtId="4" fontId="21" fillId="8" borderId="22" xfId="0" applyNumberFormat="1" applyFont="1" applyFill="1" applyBorder="1" applyAlignment="1" applyProtection="1">
      <alignment horizontal="center" vertical="center"/>
      <protection hidden="1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6" fontId="0" fillId="0" borderId="0" xfId="0" applyNumberFormat="1" applyFont="1" applyAlignment="1">
      <alignment vertical="center"/>
    </xf>
    <xf numFmtId="169" fontId="19" fillId="0" borderId="6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/>
      <protection hidden="1"/>
    </xf>
    <xf numFmtId="169" fontId="20" fillId="0" borderId="8" xfId="0" applyNumberFormat="1" applyFont="1" applyBorder="1" applyAlignment="1" applyProtection="1">
      <alignment horizontal="center"/>
      <protection hidden="1"/>
    </xf>
    <xf numFmtId="169" fontId="19" fillId="0" borderId="14" xfId="0" applyNumberFormat="1" applyFont="1" applyBorder="1" applyAlignment="1" applyProtection="1">
      <alignment horizontal="center" vertical="center"/>
      <protection hidden="1"/>
    </xf>
    <xf numFmtId="169" fontId="19" fillId="0" borderId="15" xfId="0" applyNumberFormat="1" applyFont="1" applyBorder="1" applyAlignment="1" applyProtection="1">
      <alignment horizontal="center" vertical="center"/>
      <protection hidden="1"/>
    </xf>
    <xf numFmtId="169" fontId="19" fillId="0" borderId="16" xfId="0" applyNumberFormat="1" applyFont="1" applyBorder="1" applyAlignment="1" applyProtection="1">
      <alignment horizontal="center" vertical="center"/>
      <protection hidden="1"/>
    </xf>
    <xf numFmtId="169" fontId="20" fillId="0" borderId="9" xfId="0" applyNumberFormat="1" applyFont="1" applyBorder="1" applyAlignment="1" applyProtection="1">
      <alignment horizontal="center"/>
      <protection hidden="1"/>
    </xf>
    <xf numFmtId="169" fontId="20" fillId="0" borderId="1" xfId="0" applyNumberFormat="1" applyFont="1" applyBorder="1" applyAlignment="1" applyProtection="1">
      <alignment horizontal="center"/>
      <protection hidden="1"/>
    </xf>
    <xf numFmtId="169" fontId="20" fillId="0" borderId="10" xfId="0" applyNumberFormat="1" applyFont="1" applyBorder="1" applyAlignment="1" applyProtection="1">
      <alignment horizontal="center"/>
      <protection hidden="1"/>
    </xf>
    <xf numFmtId="169" fontId="19" fillId="0" borderId="9" xfId="0" applyNumberFormat="1" applyFont="1" applyBorder="1" applyAlignment="1" applyProtection="1">
      <alignment horizontal="center" vertical="center"/>
      <protection hidden="1"/>
    </xf>
    <xf numFmtId="169" fontId="19" fillId="0" borderId="1" xfId="0" applyNumberFormat="1" applyFont="1" applyBorder="1" applyAlignment="1" applyProtection="1">
      <alignment horizontal="center" vertical="center"/>
      <protection hidden="1"/>
    </xf>
    <xf numFmtId="169" fontId="19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1" xfId="0" applyNumberFormat="1" applyFont="1" applyBorder="1" applyAlignment="1" applyProtection="1">
      <alignment horizontal="center"/>
      <protection hidden="1"/>
    </xf>
    <xf numFmtId="169" fontId="20" fillId="0" borderId="12" xfId="0" applyNumberFormat="1" applyFont="1" applyBorder="1" applyAlignment="1" applyProtection="1">
      <alignment horizontal="center"/>
      <protection hidden="1"/>
    </xf>
    <xf numFmtId="169" fontId="20" fillId="0" borderId="13" xfId="0" applyNumberFormat="1" applyFont="1" applyBorder="1" applyAlignment="1" applyProtection="1">
      <alignment horizontal="center"/>
      <protection hidden="1"/>
    </xf>
    <xf numFmtId="0" fontId="22" fillId="7" borderId="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8" borderId="23" xfId="0" applyFont="1" applyFill="1" applyBorder="1" applyAlignment="1" applyProtection="1">
      <alignment horizontal="left" vertical="center"/>
      <protection hidden="1"/>
    </xf>
    <xf numFmtId="0" fontId="23" fillId="8" borderId="24" xfId="0" applyFont="1" applyFill="1" applyBorder="1" applyAlignment="1" applyProtection="1">
      <alignment horizontal="left" vertical="center"/>
      <protection hidden="1"/>
    </xf>
    <xf numFmtId="0" fontId="23" fillId="8" borderId="25" xfId="0" applyFont="1" applyFill="1" applyBorder="1" applyAlignment="1" applyProtection="1">
      <alignment horizontal="left" vertical="center"/>
      <protection hidden="1"/>
    </xf>
    <xf numFmtId="0" fontId="23" fillId="8" borderId="26" xfId="0" applyFont="1" applyFill="1" applyBorder="1" applyAlignment="1" applyProtection="1">
      <alignment horizontal="center" vertical="center"/>
      <protection hidden="1"/>
    </xf>
    <xf numFmtId="166" fontId="23" fillId="8" borderId="26" xfId="0" applyNumberFormat="1" applyFont="1" applyFill="1" applyBorder="1" applyAlignment="1" applyProtection="1">
      <alignment horizontal="center" vertical="center"/>
      <protection hidden="1"/>
    </xf>
    <xf numFmtId="0" fontId="24" fillId="0" borderId="29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166" fontId="25" fillId="0" borderId="0" xfId="0" applyNumberFormat="1" applyFont="1" applyAlignment="1">
      <alignment vertical="center"/>
    </xf>
    <xf numFmtId="172" fontId="21" fillId="0" borderId="27" xfId="2" applyNumberFormat="1" applyFont="1" applyBorder="1" applyAlignment="1" applyProtection="1">
      <alignment horizontal="center" vertical="center"/>
      <protection hidden="1"/>
    </xf>
    <xf numFmtId="0" fontId="24" fillId="0" borderId="1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172" fontId="21" fillId="0" borderId="2" xfId="2" applyNumberFormat="1" applyFont="1" applyBorder="1" applyAlignment="1" applyProtection="1">
      <alignment horizontal="center" vertical="center"/>
      <protection hidden="1"/>
    </xf>
    <xf numFmtId="172" fontId="21" fillId="0" borderId="28" xfId="2" applyNumberFormat="1" applyFont="1" applyBorder="1" applyAlignment="1" applyProtection="1">
      <alignment horizontal="center" vertical="center"/>
      <protection hidden="1"/>
    </xf>
    <xf numFmtId="10" fontId="23" fillId="8" borderId="26" xfId="0" applyNumberFormat="1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Budgeting.xlsx]Sheet13!PivotTable47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800" b="0"/>
              <a:t>Income &amp; Expenses</a:t>
            </a:r>
            <a:endParaRPr lang="en-IN" sz="1800" b="0"/>
          </a:p>
        </c:rich>
      </c:tx>
      <c:layout>
        <c:manualLayout>
          <c:xMode val="edge"/>
          <c:yMode val="edge"/>
          <c:x val="9.594251901944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476293108197735E-2"/>
          <c:y val="0.22633588484366285"/>
          <c:w val="0.87445418504047201"/>
          <c:h val="0.62280583829460334"/>
        </c:manualLayout>
      </c:layout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Income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5732</c:v>
                </c:pt>
                <c:pt idx="1">
                  <c:v>8152</c:v>
                </c:pt>
                <c:pt idx="2">
                  <c:v>5808</c:v>
                </c:pt>
                <c:pt idx="3">
                  <c:v>7345</c:v>
                </c:pt>
                <c:pt idx="4">
                  <c:v>7660</c:v>
                </c:pt>
                <c:pt idx="5">
                  <c:v>8721</c:v>
                </c:pt>
                <c:pt idx="6">
                  <c:v>5369</c:v>
                </c:pt>
                <c:pt idx="7">
                  <c:v>5070</c:v>
                </c:pt>
                <c:pt idx="8">
                  <c:v>6088</c:v>
                </c:pt>
                <c:pt idx="9">
                  <c:v>7041</c:v>
                </c:pt>
                <c:pt idx="10">
                  <c:v>8300</c:v>
                </c:pt>
                <c:pt idx="11">
                  <c:v>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67D-B6E4-576AFED8F419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Expenses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3656</c:v>
                </c:pt>
                <c:pt idx="1">
                  <c:v>3670</c:v>
                </c:pt>
                <c:pt idx="2">
                  <c:v>3771</c:v>
                </c:pt>
                <c:pt idx="3">
                  <c:v>3989</c:v>
                </c:pt>
                <c:pt idx="4">
                  <c:v>3876</c:v>
                </c:pt>
                <c:pt idx="5">
                  <c:v>3961</c:v>
                </c:pt>
                <c:pt idx="6">
                  <c:v>3833</c:v>
                </c:pt>
                <c:pt idx="7">
                  <c:v>4064</c:v>
                </c:pt>
                <c:pt idx="8">
                  <c:v>3431</c:v>
                </c:pt>
                <c:pt idx="9">
                  <c:v>3911</c:v>
                </c:pt>
                <c:pt idx="10">
                  <c:v>3672</c:v>
                </c:pt>
                <c:pt idx="11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67D-B6E4-576AFED8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04176"/>
        <c:axId val="334808336"/>
      </c:lineChart>
      <c:catAx>
        <c:axId val="3348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336"/>
        <c:crosses val="autoZero"/>
        <c:auto val="1"/>
        <c:lblAlgn val="ctr"/>
        <c:lblOffset val="100"/>
        <c:noMultiLvlLbl val="0"/>
      </c:catAx>
      <c:valAx>
        <c:axId val="334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900107161161068"/>
          <c:y val="3.2275691148362554E-2"/>
          <c:w val="0.25113417775440794"/>
          <c:h val="0.19906947607158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layout>
        <c:manualLayout>
          <c:xMode val="edge"/>
          <c:yMode val="edge"/>
          <c:x val="1.0721045432701193E-2"/>
          <c:y val="2.6045861633707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00241743829884"/>
          <c:y val="0.172722567149446"/>
          <c:w val="0.72608530183727038"/>
          <c:h val="0.71818642461358995"/>
        </c:manualLayout>
      </c:layout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2076</c:v>
                </c:pt>
                <c:pt idx="1">
                  <c:v>4482</c:v>
                </c:pt>
                <c:pt idx="2">
                  <c:v>2037</c:v>
                </c:pt>
                <c:pt idx="3">
                  <c:v>3356</c:v>
                </c:pt>
                <c:pt idx="4">
                  <c:v>3784</c:v>
                </c:pt>
                <c:pt idx="5">
                  <c:v>4760</c:v>
                </c:pt>
                <c:pt idx="6">
                  <c:v>1536</c:v>
                </c:pt>
                <c:pt idx="7">
                  <c:v>1006</c:v>
                </c:pt>
                <c:pt idx="8">
                  <c:v>2657</c:v>
                </c:pt>
                <c:pt idx="9">
                  <c:v>3130</c:v>
                </c:pt>
                <c:pt idx="10">
                  <c:v>4628</c:v>
                </c:pt>
                <c:pt idx="11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C-4C41-8353-59C3FEAA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04111"/>
        <c:axId val="383112847"/>
      </c:lineChart>
      <c:catAx>
        <c:axId val="383104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847"/>
        <c:crosses val="autoZero"/>
        <c:auto val="1"/>
        <c:lblAlgn val="ctr"/>
        <c:lblOffset val="100"/>
        <c:noMultiLvlLbl val="0"/>
      </c:catAx>
      <c:valAx>
        <c:axId val="38311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42686037484754"/>
          <c:y val="3.4525455310452646E-2"/>
          <c:w val="0.11389708328712432"/>
          <c:h val="0.1073480795816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</a:t>
            </a:r>
            <a:r>
              <a:rPr lang="en-US" baseline="0"/>
              <a:t> &amp; INVESTING</a:t>
            </a:r>
            <a:endParaRPr lang="en-US"/>
          </a:p>
        </c:rich>
      </c:tx>
      <c:layout>
        <c:manualLayout>
          <c:xMode val="edge"/>
          <c:yMode val="edge"/>
          <c:x val="1.178192238682031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13532907996478"/>
          <c:y val="0.19614302110256357"/>
          <c:w val="0.7678688998620935"/>
          <c:h val="0.6628172946502493"/>
        </c:manualLayout>
      </c:layout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1544.1</c:v>
                </c:pt>
                <c:pt idx="1">
                  <c:v>577.20000000000005</c:v>
                </c:pt>
                <c:pt idx="2">
                  <c:v>1357.5</c:v>
                </c:pt>
                <c:pt idx="3">
                  <c:v>1601.4</c:v>
                </c:pt>
                <c:pt idx="4">
                  <c:v>1122</c:v>
                </c:pt>
                <c:pt idx="5">
                  <c:v>1238.0999999999999</c:v>
                </c:pt>
                <c:pt idx="6">
                  <c:v>258.89999999999998</c:v>
                </c:pt>
                <c:pt idx="7">
                  <c:v>393.9</c:v>
                </c:pt>
                <c:pt idx="8">
                  <c:v>527.4</c:v>
                </c:pt>
                <c:pt idx="9">
                  <c:v>1034.0999999999999</c:v>
                </c:pt>
                <c:pt idx="10">
                  <c:v>1531.5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1-4A84-9A3F-794151AC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54447"/>
        <c:axId val="383148207"/>
      </c:lineChart>
      <c:catAx>
        <c:axId val="383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8207"/>
        <c:crosses val="autoZero"/>
        <c:auto val="1"/>
        <c:lblAlgn val="ctr"/>
        <c:lblOffset val="100"/>
        <c:noMultiLvlLbl val="0"/>
      </c:catAx>
      <c:valAx>
        <c:axId val="383148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10132419888187"/>
          <c:y val="4.0786429474093507E-2"/>
          <c:w val="0.11421882646025179"/>
          <c:h val="0.104167395742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Budgeting.xlsx]Sheet13!PivotTable47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bevel/>
              <a:headEnd type="none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Income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bevel/>
                <a:headEnd type="none"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5732</c:v>
                </c:pt>
                <c:pt idx="1">
                  <c:v>8152</c:v>
                </c:pt>
                <c:pt idx="2">
                  <c:v>5808</c:v>
                </c:pt>
                <c:pt idx="3">
                  <c:v>7345</c:v>
                </c:pt>
                <c:pt idx="4">
                  <c:v>7660</c:v>
                </c:pt>
                <c:pt idx="5">
                  <c:v>8721</c:v>
                </c:pt>
                <c:pt idx="6">
                  <c:v>5369</c:v>
                </c:pt>
                <c:pt idx="7">
                  <c:v>5070</c:v>
                </c:pt>
                <c:pt idx="8">
                  <c:v>6088</c:v>
                </c:pt>
                <c:pt idx="9">
                  <c:v>7041</c:v>
                </c:pt>
                <c:pt idx="10">
                  <c:v>8300</c:v>
                </c:pt>
                <c:pt idx="11">
                  <c:v>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A-498C-9019-E73C82B0B08D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3656</c:v>
                </c:pt>
                <c:pt idx="1">
                  <c:v>3670</c:v>
                </c:pt>
                <c:pt idx="2">
                  <c:v>3771</c:v>
                </c:pt>
                <c:pt idx="3">
                  <c:v>3989</c:v>
                </c:pt>
                <c:pt idx="4">
                  <c:v>3876</c:v>
                </c:pt>
                <c:pt idx="5">
                  <c:v>3961</c:v>
                </c:pt>
                <c:pt idx="6">
                  <c:v>3833</c:v>
                </c:pt>
                <c:pt idx="7">
                  <c:v>4064</c:v>
                </c:pt>
                <c:pt idx="8">
                  <c:v>3431</c:v>
                </c:pt>
                <c:pt idx="9">
                  <c:v>3911</c:v>
                </c:pt>
                <c:pt idx="10">
                  <c:v>3672</c:v>
                </c:pt>
                <c:pt idx="11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DA5-BEFB-58DD7BB4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04176"/>
        <c:axId val="334808336"/>
      </c:lineChart>
      <c:catAx>
        <c:axId val="334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336"/>
        <c:crosses val="autoZero"/>
        <c:auto val="1"/>
        <c:lblAlgn val="ctr"/>
        <c:lblOffset val="100"/>
        <c:noMultiLvlLbl val="0"/>
      </c:catAx>
      <c:valAx>
        <c:axId val="334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layout>
        <c:manualLayout>
          <c:xMode val="edge"/>
          <c:yMode val="edge"/>
          <c:x val="2.245822397200348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17837962962962964"/>
          <c:w val="0.72608530183727038"/>
          <c:h val="0.71818642461358995"/>
        </c:manualLayout>
      </c:layout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2076</c:v>
                </c:pt>
                <c:pt idx="1">
                  <c:v>4482</c:v>
                </c:pt>
                <c:pt idx="2">
                  <c:v>2037</c:v>
                </c:pt>
                <c:pt idx="3">
                  <c:v>3356</c:v>
                </c:pt>
                <c:pt idx="4">
                  <c:v>3784</c:v>
                </c:pt>
                <c:pt idx="5">
                  <c:v>4760</c:v>
                </c:pt>
                <c:pt idx="6">
                  <c:v>1536</c:v>
                </c:pt>
                <c:pt idx="7">
                  <c:v>1006</c:v>
                </c:pt>
                <c:pt idx="8">
                  <c:v>2657</c:v>
                </c:pt>
                <c:pt idx="9">
                  <c:v>3130</c:v>
                </c:pt>
                <c:pt idx="10">
                  <c:v>4628</c:v>
                </c:pt>
                <c:pt idx="11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B05-B559-FDF31A7A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04111"/>
        <c:axId val="383112847"/>
      </c:lineChart>
      <c:catAx>
        <c:axId val="3831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847"/>
        <c:crosses val="autoZero"/>
        <c:auto val="1"/>
        <c:lblAlgn val="ctr"/>
        <c:lblOffset val="100"/>
        <c:noMultiLvlLbl val="0"/>
      </c:catAx>
      <c:valAx>
        <c:axId val="38311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1544.1</c:v>
                </c:pt>
                <c:pt idx="1">
                  <c:v>577.20000000000005</c:v>
                </c:pt>
                <c:pt idx="2">
                  <c:v>1357.5</c:v>
                </c:pt>
                <c:pt idx="3">
                  <c:v>1601.4</c:v>
                </c:pt>
                <c:pt idx="4">
                  <c:v>1122</c:v>
                </c:pt>
                <c:pt idx="5">
                  <c:v>1238.0999999999999</c:v>
                </c:pt>
                <c:pt idx="6">
                  <c:v>258.89999999999998</c:v>
                </c:pt>
                <c:pt idx="7">
                  <c:v>393.9</c:v>
                </c:pt>
                <c:pt idx="8">
                  <c:v>527.4</c:v>
                </c:pt>
                <c:pt idx="9">
                  <c:v>1034.0999999999999</c:v>
                </c:pt>
                <c:pt idx="10">
                  <c:v>1531.5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C71-8A36-40A12256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54447"/>
        <c:axId val="383148207"/>
      </c:lineChart>
      <c:catAx>
        <c:axId val="383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8207"/>
        <c:crosses val="autoZero"/>
        <c:auto val="1"/>
        <c:lblAlgn val="ctr"/>
        <c:lblOffset val="100"/>
        <c:noMultiLvlLbl val="0"/>
      </c:catAx>
      <c:valAx>
        <c:axId val="383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99060</xdr:rowOff>
    </xdr:from>
    <xdr:to>
      <xdr:col>14</xdr:col>
      <xdr:colOff>22860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6330-3DCA-4A06-82FC-B22EAE9C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22</xdr:row>
      <xdr:rowOff>175260</xdr:rowOff>
    </xdr:from>
    <xdr:to>
      <xdr:col>14</xdr:col>
      <xdr:colOff>616060</xdr:colOff>
      <xdr:row>32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6FF82-D1F2-45CF-A07E-39F048BF4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32</xdr:row>
      <xdr:rowOff>152400</xdr:rowOff>
    </xdr:from>
    <xdr:to>
      <xdr:col>14</xdr:col>
      <xdr:colOff>605790</xdr:colOff>
      <xdr:row>42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33C63-C9B6-4E5C-AABD-FCA87CF7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</xdr:row>
      <xdr:rowOff>82923</xdr:rowOff>
    </xdr:from>
    <xdr:to>
      <xdr:col>15</xdr:col>
      <xdr:colOff>632460</xdr:colOff>
      <xdr:row>16</xdr:row>
      <xdr:rowOff>159123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0ADEC-01F2-4128-B72A-225D6820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</xdr:row>
      <xdr:rowOff>152400</xdr:rowOff>
    </xdr:from>
    <xdr:to>
      <xdr:col>9</xdr:col>
      <xdr:colOff>426720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524AF-8073-400A-A187-02BAD194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2057400</xdr:colOff>
      <xdr:row>5</xdr:row>
      <xdr:rowOff>152400</xdr:rowOff>
    </xdr:from>
    <xdr:to>
      <xdr:col>8</xdr:col>
      <xdr:colOff>15240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A10DB-26C9-40FC-8E3C-7B5392AC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Settings"/>
      <sheetName val="2.Income"/>
      <sheetName val="3.Expenses"/>
      <sheetName val="4.Report"/>
      <sheetName val="4.1.Category"/>
      <sheetName val="4.2.Subcategory"/>
      <sheetName val="Categories"/>
      <sheetName val="List"/>
    </sheetNames>
    <sheetDataSet>
      <sheetData sheetId="0"/>
      <sheetData sheetId="1"/>
      <sheetData sheetId="2"/>
      <sheetData sheetId="3">
        <row r="62">
          <cell r="E62" t="str">
            <v>21-Jan</v>
          </cell>
          <cell r="F62" t="str">
            <v>21-Feb</v>
          </cell>
          <cell r="G62" t="str">
            <v>21-Mar</v>
          </cell>
          <cell r="H62" t="str">
            <v>21-Apr</v>
          </cell>
          <cell r="I62" t="str">
            <v>21-May</v>
          </cell>
          <cell r="J62" t="str">
            <v>21-Jun</v>
          </cell>
          <cell r="K62" t="str">
            <v>21-Jul</v>
          </cell>
          <cell r="L62" t="str">
            <v>21-Aug</v>
          </cell>
          <cell r="M62" t="str">
            <v>21-Sep</v>
          </cell>
          <cell r="N62" t="str">
            <v>21-Oct</v>
          </cell>
          <cell r="O62" t="str">
            <v>21-Nov</v>
          </cell>
          <cell r="P62" t="str">
            <v>21-Dec</v>
          </cell>
        </row>
        <row r="63">
          <cell r="D63" t="str">
            <v>Income</v>
          </cell>
          <cell r="E63">
            <v>1390</v>
          </cell>
          <cell r="F63">
            <v>1520</v>
          </cell>
          <cell r="G63">
            <v>1506</v>
          </cell>
          <cell r="H63">
            <v>1427</v>
          </cell>
          <cell r="I63">
            <v>1511</v>
          </cell>
          <cell r="J63">
            <v>1482</v>
          </cell>
          <cell r="K63">
            <v>1397</v>
          </cell>
          <cell r="L63">
            <v>1455</v>
          </cell>
          <cell r="M63">
            <v>1538</v>
          </cell>
          <cell r="N63">
            <v>1550</v>
          </cell>
          <cell r="O63">
            <v>1449</v>
          </cell>
          <cell r="P63">
            <v>1517</v>
          </cell>
        </row>
        <row r="64">
          <cell r="D64" t="str">
            <v>Expenses</v>
          </cell>
          <cell r="E64">
            <v>682</v>
          </cell>
          <cell r="F64">
            <v>555</v>
          </cell>
          <cell r="G64">
            <v>547</v>
          </cell>
          <cell r="H64">
            <v>630</v>
          </cell>
          <cell r="I64">
            <v>577</v>
          </cell>
          <cell r="J64">
            <v>594</v>
          </cell>
          <cell r="K64">
            <v>680</v>
          </cell>
          <cell r="L64">
            <v>660</v>
          </cell>
          <cell r="M64">
            <v>651</v>
          </cell>
          <cell r="N64">
            <v>548</v>
          </cell>
          <cell r="O64">
            <v>609</v>
          </cell>
          <cell r="P64">
            <v>562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004416203701" createdVersion="7" refreshedVersion="7" minRefreshableVersion="3" recordCount="12" xr:uid="{F3103148-8A99-476D-B61D-ECF259953607}">
  <cacheSource type="worksheet">
    <worksheetSource ref="B11:E23" sheet="Overview"/>
  </cacheSource>
  <cacheFields count="5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4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5070" maxValue="8721" count="12">
        <n v="5732"/>
        <n v="8152"/>
        <n v="5808"/>
        <n v="7345"/>
        <n v="7660"/>
        <n v="8721"/>
        <n v="5369"/>
        <n v="5070"/>
        <n v="6088"/>
        <n v="7041"/>
        <n v="8300"/>
        <n v="6846"/>
      </sharedItems>
    </cacheField>
    <cacheField name="MONTHLY EXPENSES" numFmtId="166">
      <sharedItems containsSemiMixedTypes="0" containsString="0" containsNumber="1" containsInteger="1" minValue="3431" maxValue="4110"/>
    </cacheField>
    <cacheField name="MONTHLY SAVINGS" numFmtId="166">
      <sharedItems containsSemiMixedTypes="0" containsString="0" containsNumber="1" containsInteger="1" minValue="1006" maxValue="4760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 pivotCacheId="16925226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901559837963" createdVersion="7" refreshedVersion="7" minRefreshableVersion="3" recordCount="12" xr:uid="{507A60DB-5DD7-4D9C-976C-C3895D9F097B}">
  <cacheSource type="worksheet">
    <worksheetSource ref="B11:F23" sheet="Overview"/>
  </cacheSource>
  <cacheFields count="6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5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4789" maxValue="8912"/>
    </cacheField>
    <cacheField name="MONTHLY EXPENSES" numFmtId="166">
      <sharedItems containsSemiMixedTypes="0" containsString="0" containsNumber="1" containsInteger="1" minValue="3407" maxValue="4008"/>
    </cacheField>
    <cacheField name="NET INCOME" numFmtId="166">
      <sharedItems containsSemiMixedTypes="0" containsString="0" containsNumber="1" containsInteger="1" minValue="863" maxValue="5338"/>
    </cacheField>
    <cacheField name="SAVING &amp; INVESTING" numFmtId="166">
      <sharedItems containsSemiMixedTypes="0" containsString="0" containsNumber="1" minValue="258.89999999999998" maxValue="1601.4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656"/>
    <n v="2076"/>
  </r>
  <r>
    <x v="1"/>
    <x v="1"/>
    <n v="3670"/>
    <n v="4482"/>
  </r>
  <r>
    <x v="2"/>
    <x v="2"/>
    <n v="3771"/>
    <n v="2037"/>
  </r>
  <r>
    <x v="3"/>
    <x v="3"/>
    <n v="3989"/>
    <n v="3356"/>
  </r>
  <r>
    <x v="4"/>
    <x v="4"/>
    <n v="3876"/>
    <n v="3784"/>
  </r>
  <r>
    <x v="5"/>
    <x v="5"/>
    <n v="3961"/>
    <n v="4760"/>
  </r>
  <r>
    <x v="6"/>
    <x v="6"/>
    <n v="3833"/>
    <n v="1536"/>
  </r>
  <r>
    <x v="7"/>
    <x v="7"/>
    <n v="4064"/>
    <n v="1006"/>
  </r>
  <r>
    <x v="8"/>
    <x v="8"/>
    <n v="3431"/>
    <n v="2657"/>
  </r>
  <r>
    <x v="9"/>
    <x v="9"/>
    <n v="3911"/>
    <n v="3130"/>
  </r>
  <r>
    <x v="10"/>
    <x v="10"/>
    <n v="3672"/>
    <n v="4628"/>
  </r>
  <r>
    <x v="11"/>
    <x v="11"/>
    <n v="4110"/>
    <n v="27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792"/>
    <n v="3645"/>
    <n v="5147"/>
    <n v="1544.1"/>
  </r>
  <r>
    <x v="1"/>
    <n v="5331"/>
    <n v="3407"/>
    <n v="1924"/>
    <n v="577.20000000000005"/>
  </r>
  <r>
    <x v="2"/>
    <n v="8328"/>
    <n v="3803"/>
    <n v="4525"/>
    <n v="1357.5"/>
  </r>
  <r>
    <x v="3"/>
    <n v="8912"/>
    <n v="3574"/>
    <n v="5338"/>
    <n v="1601.4"/>
  </r>
  <r>
    <x v="4"/>
    <n v="7202"/>
    <n v="3462"/>
    <n v="3740"/>
    <n v="1122"/>
  </r>
  <r>
    <x v="5"/>
    <n v="8135"/>
    <n v="4008"/>
    <n v="4127"/>
    <n v="1238.0999999999999"/>
  </r>
  <r>
    <x v="6"/>
    <n v="4789"/>
    <n v="3926"/>
    <n v="863"/>
    <n v="258.89999999999998"/>
  </r>
  <r>
    <x v="7"/>
    <n v="4901"/>
    <n v="3588"/>
    <n v="1313"/>
    <n v="393.9"/>
  </r>
  <r>
    <x v="8"/>
    <n v="5266"/>
    <n v="3508"/>
    <n v="1758"/>
    <n v="527.4"/>
  </r>
  <r>
    <x v="9"/>
    <n v="6885"/>
    <n v="3438"/>
    <n v="3447"/>
    <n v="1034.0999999999999"/>
  </r>
  <r>
    <x v="10"/>
    <n v="8566"/>
    <n v="3461"/>
    <n v="5105"/>
    <n v="1531.5"/>
  </r>
  <r>
    <x v="11"/>
    <n v="6069"/>
    <n v="3789"/>
    <n v="2280"/>
    <n v="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A7945-3DFB-4405-B7AC-A039EA8E4F1D}" name="PivotTable4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16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6" showAll="0">
      <items count="13">
        <item x="7"/>
        <item x="6"/>
        <item x="0"/>
        <item x="2"/>
        <item x="8"/>
        <item x="11"/>
        <item x="9"/>
        <item x="3"/>
        <item x="4"/>
        <item x="1"/>
        <item x="10"/>
        <item x="5"/>
        <item t="default"/>
      </items>
    </pivotField>
    <pivotField dataField="1" numFmtId="166" showAll="0"/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" fld="1" baseField="0" baseItem="1884767228"/>
    <dataField name="Expens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BFFD1-9BF2-4399-B1F0-DFC4805DD42F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6" firstHeaderRow="1" firstDataRow="1" firstDataCol="1"/>
  <pivotFields count="5">
    <pivotField numFmtId="14" showAll="0"/>
    <pivotField numFmtId="166" showAll="0"/>
    <pivotField numFmtId="166" showAll="0"/>
    <pivotField dataField="1"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ONTHLY SAVING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B3806-873B-455A-996E-67E7BD267A2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6"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VING &amp; INVES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="80" zoomScaleNormal="80" workbookViewId="0">
      <pane xSplit="1" topLeftCell="B1" activePane="topRight" state="frozen"/>
      <selection pane="topRight" activeCell="M39" sqref="M39"/>
    </sheetView>
  </sheetViews>
  <sheetFormatPr defaultColWidth="11.1796875" defaultRowHeight="15" customHeight="1" x14ac:dyDescent="0.25"/>
  <cols>
    <col min="1" max="1" width="25" customWidth="1"/>
    <col min="2" max="2" width="17.36328125" customWidth="1"/>
    <col min="3" max="3" width="10.453125" bestFit="1" customWidth="1"/>
    <col min="4" max="4" width="10.81640625" customWidth="1"/>
    <col min="5" max="5" width="11.26953125" bestFit="1" customWidth="1"/>
    <col min="6" max="12" width="10.81640625" customWidth="1"/>
    <col min="13" max="13" width="10.6328125" bestFit="1" customWidth="1"/>
    <col min="14" max="14" width="10.81640625" customWidth="1"/>
    <col min="15" max="15" width="11.26953125" bestFit="1" customWidth="1"/>
    <col min="16" max="26" width="10.54296875" customWidth="1"/>
  </cols>
  <sheetData>
    <row r="1" spans="1:15" s="48" customFormat="1" ht="31.2" customHeight="1" x14ac:dyDescent="0.5">
      <c r="A1" s="47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15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s="50" customFormat="1" ht="15.75" customHeight="1" thickBot="1" x14ac:dyDescent="0.3">
      <c r="A3" s="57" t="s">
        <v>0</v>
      </c>
      <c r="B3" s="61" t="s">
        <v>1</v>
      </c>
      <c r="C3" s="61" t="s">
        <v>2</v>
      </c>
      <c r="D3" s="61" t="s">
        <v>3</v>
      </c>
      <c r="E3" s="61" t="s">
        <v>4</v>
      </c>
      <c r="F3" s="61" t="s">
        <v>5</v>
      </c>
      <c r="G3" s="61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1" t="s">
        <v>11</v>
      </c>
      <c r="M3" s="61" t="s">
        <v>12</v>
      </c>
      <c r="N3" s="61" t="s">
        <v>13</v>
      </c>
    </row>
    <row r="4" spans="1:15" s="50" customFormat="1" ht="15.75" customHeight="1" x14ac:dyDescent="0.25">
      <c r="A4" s="51" t="s">
        <v>32</v>
      </c>
      <c r="B4" s="52">
        <v>500</v>
      </c>
      <c r="C4" s="52">
        <f t="shared" ref="C4:N4" ca="1" si="0">RANDBETWEEN(100,1000)</f>
        <v>247</v>
      </c>
      <c r="D4" s="52">
        <f t="shared" ca="1" si="0"/>
        <v>233</v>
      </c>
      <c r="E4" s="52">
        <f t="shared" ca="1" si="0"/>
        <v>711</v>
      </c>
      <c r="F4" s="52">
        <f t="shared" ca="1" si="0"/>
        <v>418</v>
      </c>
      <c r="G4" s="52">
        <f t="shared" ca="1" si="0"/>
        <v>849</v>
      </c>
      <c r="H4" s="52">
        <f t="shared" ca="1" si="0"/>
        <v>498</v>
      </c>
      <c r="I4" s="52">
        <f t="shared" ca="1" si="0"/>
        <v>604</v>
      </c>
      <c r="J4" s="52">
        <f t="shared" ca="1" si="0"/>
        <v>181</v>
      </c>
      <c r="K4" s="52">
        <f t="shared" ca="1" si="0"/>
        <v>726</v>
      </c>
      <c r="L4" s="52">
        <f t="shared" ca="1" si="0"/>
        <v>557</v>
      </c>
      <c r="M4" s="52">
        <f t="shared" ca="1" si="0"/>
        <v>852</v>
      </c>
      <c r="N4" s="52">
        <f t="shared" ca="1" si="0"/>
        <v>311</v>
      </c>
    </row>
    <row r="5" spans="1:15" s="50" customFormat="1" ht="15.75" customHeight="1" x14ac:dyDescent="0.25">
      <c r="A5" s="51" t="s">
        <v>33</v>
      </c>
      <c r="B5" s="52">
        <v>3000</v>
      </c>
      <c r="C5" s="52">
        <f t="shared" ref="C5:N5" ca="1" si="1">RANDBETWEEN(1000,5000)</f>
        <v>3482</v>
      </c>
      <c r="D5" s="52">
        <f t="shared" ca="1" si="1"/>
        <v>4006</v>
      </c>
      <c r="E5" s="52">
        <f t="shared" ca="1" si="1"/>
        <v>3148</v>
      </c>
      <c r="F5" s="52">
        <f t="shared" ca="1" si="1"/>
        <v>1196</v>
      </c>
      <c r="G5" s="52">
        <f t="shared" ca="1" si="1"/>
        <v>3171</v>
      </c>
      <c r="H5" s="52">
        <f t="shared" ca="1" si="1"/>
        <v>2074</v>
      </c>
      <c r="I5" s="52">
        <f t="shared" ca="1" si="1"/>
        <v>3197</v>
      </c>
      <c r="J5" s="52">
        <f t="shared" ca="1" si="1"/>
        <v>4965</v>
      </c>
      <c r="K5" s="52">
        <f t="shared" ca="1" si="1"/>
        <v>2344</v>
      </c>
      <c r="L5" s="52">
        <f t="shared" ca="1" si="1"/>
        <v>3592</v>
      </c>
      <c r="M5" s="52">
        <f t="shared" ca="1" si="1"/>
        <v>4683</v>
      </c>
      <c r="N5" s="52">
        <f t="shared" ca="1" si="1"/>
        <v>4489</v>
      </c>
    </row>
    <row r="6" spans="1:15" s="50" customFormat="1" ht="15.75" customHeight="1" x14ac:dyDescent="0.25">
      <c r="A6" s="51" t="s">
        <v>34</v>
      </c>
      <c r="B6" s="52">
        <v>2700</v>
      </c>
      <c r="C6" s="52">
        <f t="shared" ref="C6:N6" ca="1" si="2">RANDBETWEEN(2000,4000)</f>
        <v>2891</v>
      </c>
      <c r="D6" s="52">
        <f t="shared" ca="1" si="2"/>
        <v>3395</v>
      </c>
      <c r="E6" s="52">
        <f t="shared" ca="1" si="2"/>
        <v>2648</v>
      </c>
      <c r="F6" s="52">
        <f t="shared" ca="1" si="2"/>
        <v>2816</v>
      </c>
      <c r="G6" s="52">
        <f t="shared" ca="1" si="2"/>
        <v>3513</v>
      </c>
      <c r="H6" s="52">
        <f t="shared" ca="1" si="2"/>
        <v>2687</v>
      </c>
      <c r="I6" s="52">
        <f t="shared" ca="1" si="2"/>
        <v>2481</v>
      </c>
      <c r="J6" s="52">
        <f t="shared" ca="1" si="2"/>
        <v>3634</v>
      </c>
      <c r="K6" s="52">
        <f t="shared" ca="1" si="2"/>
        <v>3813</v>
      </c>
      <c r="L6" s="52">
        <f t="shared" ca="1" si="2"/>
        <v>2526</v>
      </c>
      <c r="M6" s="52">
        <f t="shared" ca="1" si="2"/>
        <v>3667</v>
      </c>
      <c r="N6" s="52">
        <f t="shared" ca="1" si="2"/>
        <v>2348</v>
      </c>
    </row>
    <row r="7" spans="1:15" s="50" customFormat="1" ht="15.75" customHeight="1" x14ac:dyDescent="0.25">
      <c r="A7" s="51" t="s">
        <v>35</v>
      </c>
      <c r="B7" s="52">
        <v>1000</v>
      </c>
      <c r="C7" s="52">
        <f t="shared" ref="C7:N7" ca="1" si="3">RANDBETWEEN(100,700)</f>
        <v>377</v>
      </c>
      <c r="D7" s="52">
        <f t="shared" ca="1" si="3"/>
        <v>573</v>
      </c>
      <c r="E7" s="52">
        <f t="shared" ca="1" si="3"/>
        <v>250</v>
      </c>
      <c r="F7" s="52">
        <f t="shared" ca="1" si="3"/>
        <v>478</v>
      </c>
      <c r="G7" s="52">
        <f t="shared" ca="1" si="3"/>
        <v>482</v>
      </c>
      <c r="H7" s="52">
        <f t="shared" ca="1" si="3"/>
        <v>616</v>
      </c>
      <c r="I7" s="52">
        <f t="shared" ca="1" si="3"/>
        <v>375</v>
      </c>
      <c r="J7" s="52">
        <f t="shared" ca="1" si="3"/>
        <v>495</v>
      </c>
      <c r="K7" s="52">
        <f t="shared" ca="1" si="3"/>
        <v>126</v>
      </c>
      <c r="L7" s="52">
        <f t="shared" ca="1" si="3"/>
        <v>435</v>
      </c>
      <c r="M7" s="52">
        <f t="shared" ca="1" si="3"/>
        <v>452</v>
      </c>
      <c r="N7" s="52">
        <f t="shared" ca="1" si="3"/>
        <v>449</v>
      </c>
    </row>
    <row r="8" spans="1:15" s="50" customFormat="1" ht="15.75" customHeight="1" x14ac:dyDescent="0.25">
      <c r="A8" s="53" t="s">
        <v>14</v>
      </c>
      <c r="B8" s="52">
        <v>500</v>
      </c>
      <c r="C8" s="52">
        <f t="shared" ref="C8:H8" ca="1" si="4">RANDBETWEEN(10,300)</f>
        <v>232</v>
      </c>
      <c r="D8" s="54" t="s">
        <v>36</v>
      </c>
      <c r="E8" s="52">
        <f t="shared" ca="1" si="4"/>
        <v>132</v>
      </c>
      <c r="F8" s="52">
        <f t="shared" ca="1" si="4"/>
        <v>121</v>
      </c>
      <c r="G8" s="54" t="s">
        <v>36</v>
      </c>
      <c r="H8" s="52">
        <f t="shared" ca="1" si="4"/>
        <v>109</v>
      </c>
      <c r="I8" s="52">
        <f ca="1">RANDBETWEEN(10,100)</f>
        <v>42</v>
      </c>
      <c r="J8" s="52">
        <f t="shared" ref="J8:N8" ca="1" si="5">RANDBETWEEN(10,100)</f>
        <v>81</v>
      </c>
      <c r="K8" s="54" t="s">
        <v>36</v>
      </c>
      <c r="L8" s="52">
        <f t="shared" ca="1" si="5"/>
        <v>21</v>
      </c>
      <c r="M8" s="52">
        <f t="shared" ca="1" si="5"/>
        <v>15</v>
      </c>
      <c r="N8" s="52">
        <f t="shared" ca="1" si="5"/>
        <v>16</v>
      </c>
    </row>
    <row r="9" spans="1:15" s="50" customFormat="1" ht="15.75" customHeight="1" thickBot="1" x14ac:dyDescent="0.3">
      <c r="A9" s="5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2"/>
    </row>
    <row r="10" spans="1:15" s="50" customFormat="1" ht="15.75" customHeight="1" thickBot="1" x14ac:dyDescent="0.3">
      <c r="A10" s="59" t="s">
        <v>31</v>
      </c>
      <c r="B10" s="60">
        <f>SUM(B4:B8)</f>
        <v>7700</v>
      </c>
      <c r="C10" s="60">
        <f ca="1">SUM(C4:C8)</f>
        <v>7229</v>
      </c>
      <c r="D10" s="60">
        <f ca="1">SUM(D4:D8)</f>
        <v>8207</v>
      </c>
      <c r="E10" s="60">
        <f ca="1">SUM(E4:E8)</f>
        <v>6889</v>
      </c>
      <c r="F10" s="60">
        <f ca="1">SUM(F4:F8)</f>
        <v>5029</v>
      </c>
      <c r="G10" s="60">
        <f ca="1">SUM(G4:G8)</f>
        <v>8015</v>
      </c>
      <c r="H10" s="60">
        <f ca="1">SUM(H4:H8)</f>
        <v>5984</v>
      </c>
      <c r="I10" s="60">
        <f ca="1">SUM(I4:I8)</f>
        <v>6699</v>
      </c>
      <c r="J10" s="60">
        <f ca="1">SUM(J4:J8)</f>
        <v>9356</v>
      </c>
      <c r="K10" s="60">
        <f ca="1">SUM(K4:K8)</f>
        <v>7009</v>
      </c>
      <c r="L10" s="60">
        <f ca="1">SUM(L4:L8)</f>
        <v>7131</v>
      </c>
      <c r="M10" s="60">
        <f ca="1">SUM(M4:M8)</f>
        <v>9669</v>
      </c>
      <c r="N10" s="60">
        <f ca="1">SUM(N4:N8)</f>
        <v>7613</v>
      </c>
    </row>
    <row r="11" spans="1:15" ht="15.75" customHeight="1" x14ac:dyDescent="0.3">
      <c r="A11" s="49"/>
      <c r="B11" s="3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5" ht="15.75" customHeight="1" x14ac:dyDescent="0.3">
      <c r="A12" s="49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 ht="15.75" customHeight="1" x14ac:dyDescent="0.3"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 s="50" customFormat="1" ht="15.75" customHeight="1" thickBot="1" x14ac:dyDescent="0.3">
      <c r="A14" s="57" t="s">
        <v>16</v>
      </c>
      <c r="B14" s="61" t="s">
        <v>1</v>
      </c>
      <c r="C14" s="61" t="s">
        <v>2</v>
      </c>
      <c r="D14" s="61" t="s">
        <v>3</v>
      </c>
      <c r="E14" s="61" t="s">
        <v>4</v>
      </c>
      <c r="F14" s="61" t="s">
        <v>5</v>
      </c>
      <c r="G14" s="61" t="s">
        <v>6</v>
      </c>
      <c r="H14" s="61" t="s">
        <v>7</v>
      </c>
      <c r="I14" s="61" t="s">
        <v>8</v>
      </c>
      <c r="J14" s="61" t="s">
        <v>9</v>
      </c>
      <c r="K14" s="61" t="s">
        <v>10</v>
      </c>
      <c r="L14" s="61" t="s">
        <v>11</v>
      </c>
      <c r="M14" s="61" t="s">
        <v>12</v>
      </c>
      <c r="N14" s="61" t="s">
        <v>13</v>
      </c>
    </row>
    <row r="15" spans="1:15" s="50" customFormat="1" ht="15.75" customHeight="1" x14ac:dyDescent="0.25">
      <c r="A15" s="53" t="s">
        <v>17</v>
      </c>
      <c r="B15" s="55">
        <v>100</v>
      </c>
      <c r="C15" s="55">
        <f ca="1">RANDBETWEEN(200,400)</f>
        <v>321</v>
      </c>
      <c r="D15" s="55">
        <f t="shared" ref="D15:N29" ca="1" si="6">RANDBETWEEN(200,400)</f>
        <v>392</v>
      </c>
      <c r="E15" s="55">
        <f t="shared" ca="1" si="6"/>
        <v>360</v>
      </c>
      <c r="F15" s="55">
        <f t="shared" ca="1" si="6"/>
        <v>261</v>
      </c>
      <c r="G15" s="55">
        <f t="shared" ca="1" si="6"/>
        <v>241</v>
      </c>
      <c r="H15" s="55">
        <f t="shared" ca="1" si="6"/>
        <v>349</v>
      </c>
      <c r="I15" s="55">
        <f t="shared" ca="1" si="6"/>
        <v>280</v>
      </c>
      <c r="J15" s="55">
        <f t="shared" ca="1" si="6"/>
        <v>340</v>
      </c>
      <c r="K15" s="55">
        <f t="shared" ca="1" si="6"/>
        <v>318</v>
      </c>
      <c r="L15" s="55">
        <f t="shared" ca="1" si="6"/>
        <v>369</v>
      </c>
      <c r="M15" s="55">
        <f t="shared" ca="1" si="6"/>
        <v>257</v>
      </c>
      <c r="N15" s="55">
        <f t="shared" ca="1" si="6"/>
        <v>380</v>
      </c>
      <c r="O15" s="73"/>
    </row>
    <row r="16" spans="1:15" s="50" customFormat="1" ht="15.75" customHeight="1" x14ac:dyDescent="0.25">
      <c r="A16" s="53" t="s">
        <v>18</v>
      </c>
      <c r="B16" s="55">
        <v>200</v>
      </c>
      <c r="C16" s="55">
        <v>200</v>
      </c>
      <c r="D16" s="55">
        <v>200</v>
      </c>
      <c r="E16" s="55">
        <v>200</v>
      </c>
      <c r="F16" s="55">
        <v>200</v>
      </c>
      <c r="G16" s="55">
        <v>200</v>
      </c>
      <c r="H16" s="55">
        <v>200</v>
      </c>
      <c r="I16" s="55">
        <v>200</v>
      </c>
      <c r="J16" s="55">
        <v>200</v>
      </c>
      <c r="K16" s="55">
        <v>200</v>
      </c>
      <c r="L16" s="55">
        <v>200</v>
      </c>
      <c r="M16" s="55">
        <v>200</v>
      </c>
      <c r="N16" s="55">
        <v>200</v>
      </c>
      <c r="O16" s="73"/>
    </row>
    <row r="17" spans="1:15" s="50" customFormat="1" ht="15.75" customHeight="1" x14ac:dyDescent="0.25">
      <c r="A17" s="53" t="s">
        <v>19</v>
      </c>
      <c r="B17" s="55">
        <v>50</v>
      </c>
      <c r="C17" s="55">
        <v>50</v>
      </c>
      <c r="D17" s="55">
        <v>50</v>
      </c>
      <c r="E17" s="55">
        <v>50</v>
      </c>
      <c r="F17" s="55">
        <v>50</v>
      </c>
      <c r="G17" s="55">
        <v>50</v>
      </c>
      <c r="H17" s="55">
        <v>50</v>
      </c>
      <c r="I17" s="55">
        <v>50</v>
      </c>
      <c r="J17" s="55">
        <v>50</v>
      </c>
      <c r="K17" s="55">
        <v>50</v>
      </c>
      <c r="L17" s="55">
        <v>50</v>
      </c>
      <c r="M17" s="55">
        <v>50</v>
      </c>
      <c r="N17" s="55">
        <v>50</v>
      </c>
      <c r="O17" s="73"/>
    </row>
    <row r="18" spans="1:15" s="50" customFormat="1" ht="15.75" customHeight="1" x14ac:dyDescent="0.25">
      <c r="A18" s="53" t="s">
        <v>20</v>
      </c>
      <c r="B18" s="55">
        <v>150</v>
      </c>
      <c r="C18" s="55">
        <f t="shared" ref="C18:C29" ca="1" si="7">RANDBETWEEN(200,400)</f>
        <v>375</v>
      </c>
      <c r="D18" s="55">
        <f t="shared" ca="1" si="6"/>
        <v>208</v>
      </c>
      <c r="E18" s="55">
        <f t="shared" ca="1" si="6"/>
        <v>232</v>
      </c>
      <c r="F18" s="55">
        <f t="shared" ca="1" si="6"/>
        <v>341</v>
      </c>
      <c r="G18" s="55">
        <f t="shared" ca="1" si="6"/>
        <v>349</v>
      </c>
      <c r="H18" s="55">
        <f t="shared" ca="1" si="6"/>
        <v>329</v>
      </c>
      <c r="I18" s="55">
        <f t="shared" ca="1" si="6"/>
        <v>353</v>
      </c>
      <c r="J18" s="55">
        <f t="shared" ca="1" si="6"/>
        <v>251</v>
      </c>
      <c r="K18" s="55">
        <f t="shared" ca="1" si="6"/>
        <v>308</v>
      </c>
      <c r="L18" s="55">
        <f t="shared" ca="1" si="6"/>
        <v>282</v>
      </c>
      <c r="M18" s="55">
        <f t="shared" ca="1" si="6"/>
        <v>247</v>
      </c>
      <c r="N18" s="55">
        <f t="shared" ca="1" si="6"/>
        <v>210</v>
      </c>
      <c r="O18" s="73"/>
    </row>
    <row r="19" spans="1:15" s="50" customFormat="1" ht="15.75" customHeight="1" x14ac:dyDescent="0.25">
      <c r="A19" s="53" t="s">
        <v>21</v>
      </c>
      <c r="B19" s="55">
        <v>250</v>
      </c>
      <c r="C19" s="55">
        <v>250</v>
      </c>
      <c r="D19" s="55">
        <v>250</v>
      </c>
      <c r="E19" s="55">
        <v>250</v>
      </c>
      <c r="F19" s="55">
        <v>250</v>
      </c>
      <c r="G19" s="55">
        <v>250</v>
      </c>
      <c r="H19" s="55">
        <v>250</v>
      </c>
      <c r="I19" s="55">
        <v>250</v>
      </c>
      <c r="J19" s="55">
        <v>250</v>
      </c>
      <c r="K19" s="55">
        <v>250</v>
      </c>
      <c r="L19" s="55">
        <v>250</v>
      </c>
      <c r="M19" s="55">
        <v>250</v>
      </c>
      <c r="N19" s="55">
        <v>250</v>
      </c>
      <c r="O19" s="73"/>
    </row>
    <row r="20" spans="1:15" s="50" customFormat="1" ht="15.75" customHeight="1" x14ac:dyDescent="0.25">
      <c r="A20" s="53" t="s">
        <v>22</v>
      </c>
      <c r="B20" s="55">
        <v>150</v>
      </c>
      <c r="C20" s="55">
        <f t="shared" ca="1" si="7"/>
        <v>262</v>
      </c>
      <c r="D20" s="55">
        <f t="shared" ca="1" si="6"/>
        <v>275</v>
      </c>
      <c r="E20" s="55">
        <f t="shared" ca="1" si="6"/>
        <v>218</v>
      </c>
      <c r="F20" s="55">
        <f t="shared" ca="1" si="6"/>
        <v>325</v>
      </c>
      <c r="G20" s="55">
        <f t="shared" ca="1" si="6"/>
        <v>299</v>
      </c>
      <c r="H20" s="55">
        <f t="shared" ca="1" si="6"/>
        <v>397</v>
      </c>
      <c r="I20" s="55">
        <f t="shared" ca="1" si="6"/>
        <v>291</v>
      </c>
      <c r="J20" s="55">
        <f t="shared" ca="1" si="6"/>
        <v>245</v>
      </c>
      <c r="K20" s="55">
        <f t="shared" ca="1" si="6"/>
        <v>349</v>
      </c>
      <c r="L20" s="55">
        <f t="shared" ca="1" si="6"/>
        <v>308</v>
      </c>
      <c r="M20" s="55">
        <f t="shared" ca="1" si="6"/>
        <v>322</v>
      </c>
      <c r="N20" s="55">
        <f t="shared" ca="1" si="6"/>
        <v>287</v>
      </c>
      <c r="O20" s="73"/>
    </row>
    <row r="21" spans="1:15" s="50" customFormat="1" ht="15.75" customHeight="1" x14ac:dyDescent="0.25">
      <c r="A21" s="53" t="s">
        <v>23</v>
      </c>
      <c r="B21" s="55">
        <v>700</v>
      </c>
      <c r="C21" s="55">
        <f t="shared" ca="1" si="7"/>
        <v>229</v>
      </c>
      <c r="D21" s="55">
        <f t="shared" ca="1" si="6"/>
        <v>256</v>
      </c>
      <c r="E21" s="55">
        <f t="shared" ca="1" si="6"/>
        <v>284</v>
      </c>
      <c r="F21" s="55">
        <f t="shared" ca="1" si="6"/>
        <v>346</v>
      </c>
      <c r="G21" s="55">
        <f t="shared" ca="1" si="6"/>
        <v>367</v>
      </c>
      <c r="H21" s="55">
        <f t="shared" ca="1" si="6"/>
        <v>363</v>
      </c>
      <c r="I21" s="55">
        <f t="shared" ca="1" si="6"/>
        <v>234</v>
      </c>
      <c r="J21" s="55">
        <f t="shared" ca="1" si="6"/>
        <v>235</v>
      </c>
      <c r="K21" s="55">
        <f t="shared" ca="1" si="6"/>
        <v>270</v>
      </c>
      <c r="L21" s="55">
        <f t="shared" ca="1" si="6"/>
        <v>238</v>
      </c>
      <c r="M21" s="55">
        <f t="shared" ca="1" si="6"/>
        <v>212</v>
      </c>
      <c r="N21" s="55">
        <f t="shared" ca="1" si="6"/>
        <v>392</v>
      </c>
      <c r="O21" s="73"/>
    </row>
    <row r="22" spans="1:15" s="50" customFormat="1" ht="15.75" customHeight="1" x14ac:dyDescent="0.25">
      <c r="A22" s="53" t="s">
        <v>24</v>
      </c>
      <c r="B22" s="55">
        <v>250</v>
      </c>
      <c r="C22" s="55">
        <f t="shared" ca="1" si="7"/>
        <v>255</v>
      </c>
      <c r="D22" s="55">
        <f t="shared" ca="1" si="6"/>
        <v>322</v>
      </c>
      <c r="E22" s="55">
        <f t="shared" ca="1" si="6"/>
        <v>374</v>
      </c>
      <c r="F22" s="55">
        <f t="shared" ca="1" si="6"/>
        <v>322</v>
      </c>
      <c r="G22" s="55">
        <f t="shared" ca="1" si="6"/>
        <v>263</v>
      </c>
      <c r="H22" s="55">
        <f t="shared" ca="1" si="6"/>
        <v>358</v>
      </c>
      <c r="I22" s="55">
        <f t="shared" ca="1" si="6"/>
        <v>276</v>
      </c>
      <c r="J22" s="55">
        <f t="shared" ca="1" si="6"/>
        <v>365</v>
      </c>
      <c r="K22" s="55">
        <f t="shared" ca="1" si="6"/>
        <v>370</v>
      </c>
      <c r="L22" s="55">
        <f t="shared" ca="1" si="6"/>
        <v>307</v>
      </c>
      <c r="M22" s="55">
        <f t="shared" ca="1" si="6"/>
        <v>338</v>
      </c>
      <c r="N22" s="55">
        <f t="shared" ca="1" si="6"/>
        <v>285</v>
      </c>
      <c r="O22" s="73"/>
    </row>
    <row r="23" spans="1:15" s="50" customFormat="1" ht="15.75" customHeight="1" x14ac:dyDescent="0.25">
      <c r="A23" s="53" t="s">
        <v>25</v>
      </c>
      <c r="B23" s="55">
        <v>180</v>
      </c>
      <c r="C23" s="55">
        <f t="shared" ca="1" si="7"/>
        <v>378</v>
      </c>
      <c r="D23" s="55">
        <f t="shared" ca="1" si="6"/>
        <v>276</v>
      </c>
      <c r="E23" s="55">
        <f t="shared" ca="1" si="6"/>
        <v>331</v>
      </c>
      <c r="F23" s="55">
        <f t="shared" ca="1" si="6"/>
        <v>400</v>
      </c>
      <c r="G23" s="55">
        <f t="shared" ca="1" si="6"/>
        <v>283</v>
      </c>
      <c r="H23" s="55">
        <f t="shared" ca="1" si="6"/>
        <v>327</v>
      </c>
      <c r="I23" s="55">
        <f t="shared" ca="1" si="6"/>
        <v>383</v>
      </c>
      <c r="J23" s="55">
        <f t="shared" ca="1" si="6"/>
        <v>354</v>
      </c>
      <c r="K23" s="55">
        <f t="shared" ca="1" si="6"/>
        <v>318</v>
      </c>
      <c r="L23" s="55">
        <f t="shared" ca="1" si="6"/>
        <v>244</v>
      </c>
      <c r="M23" s="55">
        <f t="shared" ca="1" si="6"/>
        <v>217</v>
      </c>
      <c r="N23" s="55">
        <f t="shared" ca="1" si="6"/>
        <v>257</v>
      </c>
      <c r="O23" s="73"/>
    </row>
    <row r="24" spans="1:15" s="50" customFormat="1" ht="15.75" customHeight="1" x14ac:dyDescent="0.25">
      <c r="A24" s="53" t="s">
        <v>26</v>
      </c>
      <c r="B24" s="55">
        <v>150</v>
      </c>
      <c r="C24" s="55">
        <v>150</v>
      </c>
      <c r="D24" s="55">
        <v>150</v>
      </c>
      <c r="E24" s="55">
        <v>150</v>
      </c>
      <c r="F24" s="55">
        <v>150</v>
      </c>
      <c r="G24" s="55">
        <v>150</v>
      </c>
      <c r="H24" s="55">
        <v>150</v>
      </c>
      <c r="I24" s="55">
        <v>150</v>
      </c>
      <c r="J24" s="55">
        <v>150</v>
      </c>
      <c r="K24" s="55">
        <v>150</v>
      </c>
      <c r="L24" s="55">
        <v>150</v>
      </c>
      <c r="M24" s="55">
        <v>150</v>
      </c>
      <c r="N24" s="55">
        <v>150</v>
      </c>
      <c r="O24" s="73"/>
    </row>
    <row r="25" spans="1:15" s="50" customFormat="1" ht="15.75" customHeight="1" x14ac:dyDescent="0.25">
      <c r="A25" s="51" t="s">
        <v>37</v>
      </c>
      <c r="B25" s="55">
        <v>400</v>
      </c>
      <c r="C25" s="55">
        <f t="shared" ca="1" si="7"/>
        <v>381</v>
      </c>
      <c r="D25" s="55">
        <f t="shared" ca="1" si="6"/>
        <v>321</v>
      </c>
      <c r="E25" s="55">
        <f t="shared" ca="1" si="6"/>
        <v>250</v>
      </c>
      <c r="F25" s="55">
        <f t="shared" ca="1" si="6"/>
        <v>209</v>
      </c>
      <c r="G25" s="55">
        <f t="shared" ca="1" si="6"/>
        <v>348</v>
      </c>
      <c r="H25" s="55">
        <f t="shared" ca="1" si="6"/>
        <v>387</v>
      </c>
      <c r="I25" s="55">
        <f t="shared" ca="1" si="6"/>
        <v>328</v>
      </c>
      <c r="J25" s="55">
        <f t="shared" ca="1" si="6"/>
        <v>376</v>
      </c>
      <c r="K25" s="55">
        <f t="shared" ca="1" si="6"/>
        <v>200</v>
      </c>
      <c r="L25" s="55">
        <f t="shared" ca="1" si="6"/>
        <v>346</v>
      </c>
      <c r="M25" s="55">
        <f t="shared" ca="1" si="6"/>
        <v>342</v>
      </c>
      <c r="N25" s="55">
        <f t="shared" ca="1" si="6"/>
        <v>342</v>
      </c>
      <c r="O25" s="73"/>
    </row>
    <row r="26" spans="1:15" s="50" customFormat="1" ht="15.75" customHeight="1" x14ac:dyDescent="0.25">
      <c r="A26" s="51" t="s">
        <v>38</v>
      </c>
      <c r="B26" s="55">
        <v>50</v>
      </c>
      <c r="C26" s="55">
        <f t="shared" ca="1" si="7"/>
        <v>332</v>
      </c>
      <c r="D26" s="55">
        <f t="shared" ca="1" si="6"/>
        <v>231</v>
      </c>
      <c r="E26" s="55">
        <f t="shared" ca="1" si="6"/>
        <v>398</v>
      </c>
      <c r="F26" s="55">
        <f t="shared" ca="1" si="6"/>
        <v>372</v>
      </c>
      <c r="G26" s="55">
        <f t="shared" ca="1" si="6"/>
        <v>377</v>
      </c>
      <c r="H26" s="55">
        <f t="shared" ca="1" si="6"/>
        <v>225</v>
      </c>
      <c r="I26" s="55">
        <f t="shared" ca="1" si="6"/>
        <v>206</v>
      </c>
      <c r="J26" s="55">
        <f t="shared" ca="1" si="6"/>
        <v>231</v>
      </c>
      <c r="K26" s="55">
        <f t="shared" ca="1" si="6"/>
        <v>327</v>
      </c>
      <c r="L26" s="55">
        <f t="shared" ca="1" si="6"/>
        <v>273</v>
      </c>
      <c r="M26" s="55">
        <f t="shared" ca="1" si="6"/>
        <v>217</v>
      </c>
      <c r="N26" s="55">
        <f t="shared" ca="1" si="6"/>
        <v>310</v>
      </c>
      <c r="O26" s="73"/>
    </row>
    <row r="27" spans="1:15" s="50" customFormat="1" ht="15.75" customHeight="1" x14ac:dyDescent="0.25">
      <c r="A27" s="53" t="s">
        <v>27</v>
      </c>
      <c r="B27" s="55">
        <v>50</v>
      </c>
      <c r="C27" s="55">
        <f t="shared" ca="1" si="7"/>
        <v>263</v>
      </c>
      <c r="D27" s="55">
        <f t="shared" ca="1" si="6"/>
        <v>327</v>
      </c>
      <c r="E27" s="55">
        <f t="shared" ca="1" si="6"/>
        <v>372</v>
      </c>
      <c r="F27" s="55">
        <f t="shared" ca="1" si="6"/>
        <v>216</v>
      </c>
      <c r="G27" s="55">
        <f t="shared" ca="1" si="6"/>
        <v>222</v>
      </c>
      <c r="H27" s="55">
        <f t="shared" ca="1" si="6"/>
        <v>387</v>
      </c>
      <c r="I27" s="55">
        <f t="shared" ca="1" si="6"/>
        <v>377</v>
      </c>
      <c r="J27" s="55">
        <f t="shared" ca="1" si="6"/>
        <v>213</v>
      </c>
      <c r="K27" s="55">
        <f t="shared" ca="1" si="6"/>
        <v>363</v>
      </c>
      <c r="L27" s="55">
        <f t="shared" ca="1" si="6"/>
        <v>325</v>
      </c>
      <c r="M27" s="55">
        <f t="shared" ca="1" si="6"/>
        <v>308</v>
      </c>
      <c r="N27" s="55">
        <f t="shared" ca="1" si="6"/>
        <v>200</v>
      </c>
      <c r="O27" s="73"/>
    </row>
    <row r="28" spans="1:15" s="50" customFormat="1" ht="15.75" customHeight="1" x14ac:dyDescent="0.25">
      <c r="A28" s="51" t="s">
        <v>28</v>
      </c>
      <c r="B28" s="55">
        <v>100</v>
      </c>
      <c r="C28" s="55">
        <v>100</v>
      </c>
      <c r="D28" s="55">
        <v>100</v>
      </c>
      <c r="E28" s="55">
        <v>100</v>
      </c>
      <c r="F28" s="55">
        <v>100</v>
      </c>
      <c r="G28" s="55">
        <v>100</v>
      </c>
      <c r="H28" s="55">
        <v>100</v>
      </c>
      <c r="I28" s="55">
        <v>100</v>
      </c>
      <c r="J28" s="55">
        <v>100</v>
      </c>
      <c r="K28" s="55">
        <v>100</v>
      </c>
      <c r="L28" s="55">
        <v>100</v>
      </c>
      <c r="M28" s="55">
        <v>100</v>
      </c>
      <c r="N28" s="55">
        <v>100</v>
      </c>
      <c r="O28" s="73"/>
    </row>
    <row r="29" spans="1:15" s="50" customFormat="1" ht="15.75" customHeight="1" x14ac:dyDescent="0.25">
      <c r="A29" s="53" t="s">
        <v>14</v>
      </c>
      <c r="B29" s="55">
        <v>100</v>
      </c>
      <c r="C29" s="55">
        <f t="shared" ca="1" si="7"/>
        <v>207</v>
      </c>
      <c r="D29" s="55">
        <f t="shared" ca="1" si="6"/>
        <v>239</v>
      </c>
      <c r="E29" s="55">
        <f t="shared" ca="1" si="6"/>
        <v>321</v>
      </c>
      <c r="F29" s="55">
        <f t="shared" ca="1" si="6"/>
        <v>272</v>
      </c>
      <c r="G29" s="55">
        <f t="shared" ca="1" si="6"/>
        <v>308</v>
      </c>
      <c r="H29" s="55">
        <f t="shared" ca="1" si="6"/>
        <v>356</v>
      </c>
      <c r="I29" s="55">
        <f t="shared" ca="1" si="6"/>
        <v>214</v>
      </c>
      <c r="J29" s="55">
        <f t="shared" ca="1" si="6"/>
        <v>323</v>
      </c>
      <c r="K29" s="55">
        <f t="shared" ca="1" si="6"/>
        <v>219</v>
      </c>
      <c r="L29" s="55">
        <f t="shared" ca="1" si="6"/>
        <v>262</v>
      </c>
      <c r="M29" s="55">
        <f t="shared" ca="1" si="6"/>
        <v>297</v>
      </c>
      <c r="N29" s="55">
        <f t="shared" ca="1" si="6"/>
        <v>378</v>
      </c>
      <c r="O29" s="73"/>
    </row>
    <row r="30" spans="1:15" s="50" customFormat="1" ht="15.75" customHeight="1" thickBot="1" x14ac:dyDescent="0.3">
      <c r="A30" s="53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5" s="50" customFormat="1" ht="15.75" customHeight="1" thickBot="1" x14ac:dyDescent="0.3">
      <c r="A31" s="59" t="s">
        <v>15</v>
      </c>
      <c r="B31" s="60">
        <f t="shared" ref="B31" si="8">SUM(B15:B29)</f>
        <v>2880</v>
      </c>
      <c r="C31" s="60">
        <f ca="1">SUM(C15:C29)</f>
        <v>3753</v>
      </c>
      <c r="D31" s="60">
        <f t="shared" ref="D31:N31" ca="1" si="9">SUM(D15:D29)</f>
        <v>3597</v>
      </c>
      <c r="E31" s="60">
        <f t="shared" ca="1" si="9"/>
        <v>3890</v>
      </c>
      <c r="F31" s="60">
        <f t="shared" ca="1" si="9"/>
        <v>3814</v>
      </c>
      <c r="G31" s="60">
        <f t="shared" ca="1" si="9"/>
        <v>3807</v>
      </c>
      <c r="H31" s="60">
        <f t="shared" ca="1" si="9"/>
        <v>4228</v>
      </c>
      <c r="I31" s="60">
        <f t="shared" ca="1" si="9"/>
        <v>3692</v>
      </c>
      <c r="J31" s="60">
        <f t="shared" ca="1" si="9"/>
        <v>3683</v>
      </c>
      <c r="K31" s="60">
        <f t="shared" ca="1" si="9"/>
        <v>3792</v>
      </c>
      <c r="L31" s="60">
        <f t="shared" ca="1" si="9"/>
        <v>3704</v>
      </c>
      <c r="M31" s="60">
        <f t="shared" ca="1" si="9"/>
        <v>3507</v>
      </c>
      <c r="N31" s="60">
        <f t="shared" ca="1" si="9"/>
        <v>3791</v>
      </c>
      <c r="O31" s="73">
        <f ca="1">SUM(C31:N31)</f>
        <v>45258</v>
      </c>
    </row>
    <row r="32" spans="1:15" ht="15.75" customHeight="1" thickBot="1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5" ht="15.75" customHeight="1" thickBot="1" x14ac:dyDescent="0.3">
      <c r="A33" s="59" t="s">
        <v>29</v>
      </c>
      <c r="B33" s="60">
        <f>B10-B31</f>
        <v>4820</v>
      </c>
      <c r="C33" s="60">
        <f ca="1">C10-C31</f>
        <v>3476</v>
      </c>
      <c r="D33" s="60">
        <f t="shared" ref="D33:N33" ca="1" si="10">D10-D31</f>
        <v>4610</v>
      </c>
      <c r="E33" s="60">
        <f t="shared" ca="1" si="10"/>
        <v>2999</v>
      </c>
      <c r="F33" s="60">
        <f t="shared" ca="1" si="10"/>
        <v>1215</v>
      </c>
      <c r="G33" s="60">
        <f t="shared" ca="1" si="10"/>
        <v>4208</v>
      </c>
      <c r="H33" s="60">
        <f t="shared" ca="1" si="10"/>
        <v>1756</v>
      </c>
      <c r="I33" s="60">
        <f t="shared" ca="1" si="10"/>
        <v>3007</v>
      </c>
      <c r="J33" s="60">
        <f t="shared" ca="1" si="10"/>
        <v>5673</v>
      </c>
      <c r="K33" s="60">
        <f t="shared" ca="1" si="10"/>
        <v>3217</v>
      </c>
      <c r="L33" s="60">
        <f t="shared" ca="1" si="10"/>
        <v>3427</v>
      </c>
      <c r="M33" s="60">
        <f t="shared" ca="1" si="10"/>
        <v>6162</v>
      </c>
      <c r="N33" s="60">
        <f t="shared" ca="1" si="10"/>
        <v>3822</v>
      </c>
      <c r="O33" s="71">
        <f ca="1">SUM(C33:N33)</f>
        <v>43572</v>
      </c>
    </row>
    <row r="34" spans="1:15" ht="15.75" customHeight="1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5" s="27" customFormat="1" ht="15.75" customHeight="1" thickBot="1" x14ac:dyDescent="0.3">
      <c r="A35" s="59" t="s">
        <v>84</v>
      </c>
      <c r="B35" s="60">
        <f>(B33*30)/100</f>
        <v>1446</v>
      </c>
      <c r="C35" s="60">
        <f t="shared" ref="C35:N35" ca="1" si="11">(C33*30)/100</f>
        <v>1042.8</v>
      </c>
      <c r="D35" s="60">
        <f t="shared" ca="1" si="11"/>
        <v>1383</v>
      </c>
      <c r="E35" s="60">
        <f t="shared" ca="1" si="11"/>
        <v>899.7</v>
      </c>
      <c r="F35" s="60">
        <f t="shared" ca="1" si="11"/>
        <v>364.5</v>
      </c>
      <c r="G35" s="60">
        <f t="shared" ca="1" si="11"/>
        <v>1262.4000000000001</v>
      </c>
      <c r="H35" s="60">
        <f t="shared" ca="1" si="11"/>
        <v>526.79999999999995</v>
      </c>
      <c r="I35" s="60">
        <f t="shared" ca="1" si="11"/>
        <v>902.1</v>
      </c>
      <c r="J35" s="60">
        <f t="shared" ca="1" si="11"/>
        <v>1701.9</v>
      </c>
      <c r="K35" s="60">
        <f t="shared" ca="1" si="11"/>
        <v>965.1</v>
      </c>
      <c r="L35" s="60">
        <f t="shared" ca="1" si="11"/>
        <v>1028.0999999999999</v>
      </c>
      <c r="M35" s="60">
        <f t="shared" ca="1" si="11"/>
        <v>1848.6</v>
      </c>
      <c r="N35" s="60">
        <f t="shared" ca="1" si="11"/>
        <v>1146.5999999999999</v>
      </c>
      <c r="O35" s="72">
        <f ca="1">SUM(C35:N35)</f>
        <v>13071.600000000002</v>
      </c>
    </row>
    <row r="36" spans="1:15" s="27" customFormat="1" ht="15.75" customHeight="1" x14ac:dyDescent="0.3">
      <c r="A36" s="28"/>
      <c r="B36" s="25"/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5" s="27" customFormat="1" ht="15.75" customHeight="1" x14ac:dyDescent="0.3">
      <c r="A37" s="31"/>
      <c r="B37" s="2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5" s="27" customFormat="1" ht="15.75" customHeight="1" x14ac:dyDescent="0.3">
      <c r="A38" s="28"/>
      <c r="B38" s="2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5" s="27" customFormat="1" ht="15.75" customHeight="1" x14ac:dyDescent="0.3">
      <c r="A39" s="28"/>
      <c r="B39" s="2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5" s="27" customFormat="1" ht="15.75" customHeight="1" x14ac:dyDescent="0.3">
      <c r="B40" s="25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5" s="27" customFormat="1" ht="15.75" customHeight="1" x14ac:dyDescent="0.3">
      <c r="A41" s="32"/>
      <c r="B41" s="25"/>
      <c r="C41" s="26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5" s="27" customFormat="1" ht="15.75" customHeight="1" x14ac:dyDescent="0.3">
      <c r="A42" s="31"/>
      <c r="B42" s="25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5" s="27" customFormat="1" ht="15.75" customHeight="1" x14ac:dyDescent="0.3">
      <c r="A43" s="31"/>
      <c r="B43" s="25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5" s="27" customFormat="1" ht="15.75" customHeight="1" x14ac:dyDescent="0.3">
      <c r="A44" s="31"/>
      <c r="B44" s="25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5" s="27" customFormat="1" ht="15.75" customHeight="1" x14ac:dyDescent="0.3">
      <c r="B45" s="2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5" s="27" customFormat="1" ht="15.75" customHeight="1" x14ac:dyDescent="0.3">
      <c r="B46" s="25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5" s="27" customFormat="1" ht="15.75" customHeight="1" x14ac:dyDescent="0.3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5" s="27" customFormat="1" ht="15.75" customHeight="1" x14ac:dyDescent="0.3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2:14" s="27" customFormat="1" ht="15.75" customHeight="1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2:14" s="27" customFormat="1" ht="15.75" customHeight="1" x14ac:dyDescent="0.3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2:14" ht="15.75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ht="15.75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ht="15.75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ht="15.75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ht="15.75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ht="15.75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ht="15.75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ht="15.75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ht="15.75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ht="15.75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ht="15.75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ht="15.75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ht="15.75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ht="15.75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ht="15.75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ht="15.75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ht="15.75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ht="15.75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ht="15.75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ht="15.75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ht="15.75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ht="15.75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14" ht="15.75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 ht="15.75" customHeigh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 ht="15.75" customHeigh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 ht="15.75" customHeigh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 ht="15.75" customHeigh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 ht="15.75" customHeigh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 ht="15.75" customHeigh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 ht="15.75" customHeigh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ht="15.75" customHeigh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ht="15.75" customHeigh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ht="15.75" customHeigh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ht="15.75" customHeigh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ht="15.75" customHeigh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15.75" customHeigh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15.75" customHeigh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15.75" customHeigh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15.75" customHeigh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15.75" customHeigh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15.75" customHeigh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15.75" customHeigh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15.75" customHeigh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15.75" customHeigh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ht="15.75" customHeigh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2:14" ht="15.75" customHeigh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2:14" ht="15.75" customHeigh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2:14" ht="15.75" customHeigh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2:14" ht="15.75" customHeigh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ht="15.75" customHeigh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ht="15.75" customHeigh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ht="15.75" customHeigh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ht="15.75" customHeigh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ht="15.75" customHeigh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2:14" ht="15.75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ht="15.75" customHeigh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ht="15.75" customHeigh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ht="15.75" customHeigh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ht="15.75" customHeigh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2:14" ht="15.75" customHeigh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2:14" ht="15.75" customHeigh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2:14" ht="15.75" customHeigh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ht="15.75" customHeigh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ht="15.75" customHeigh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ht="15.75" customHeigh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ht="15.75" customHeigh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ht="15.75" customHeigh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customHeigh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ht="15.75" customHeigh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ht="15.75" customHeigh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ht="15.75" customHeigh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ht="15.75" customHeigh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ht="15.75" customHeigh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ht="15.75" customHeigh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ht="15.75" customHeigh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ht="15.75" customHeigh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ht="15.75" customHeigh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ht="15.75" customHeigh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ht="15.75" customHeigh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ht="15.75" customHeigh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ht="15.75" customHeigh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ht="15.75" customHeigh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ht="15.75" customHeigh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ht="15.75" customHeigh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ht="15.75" customHeigh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ht="15.75" customHeigh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ht="15.75" customHeigh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ht="15.75" customHeigh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15.75" customHeigh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15.75" customHeigh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15.75" customHeigh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15.75" customHeigh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15.75" customHeigh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15.75" customHeigh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15.75" customHeigh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15.75" customHeigh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15.75" customHeigh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15.75" customHeigh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15.75" customHeigh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15.75" customHeigh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15.75" customHeigh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15.75" customHeigh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15.75" customHeigh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15.75" customHeigh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15.75" customHeigh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15.75" customHeigh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15.75" customHeigh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15.75" customHeigh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15.75" customHeigh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15.75" customHeigh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15.75" customHeigh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15.75" customHeigh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15.75" customHeigh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15.75" customHeigh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15.75" customHeigh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15.75" customHeigh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15.75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15.75" customHeigh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15.75" customHeigh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15.75" customHeigh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15.75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15.75" customHeigh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15.75" customHeigh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15.75" customHeigh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15.75" customHeigh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15.75" customHeigh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15.75" customHeigh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15.75" customHeigh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15.75" customHeigh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15.75" customHeigh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15.75" customHeigh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15.75" customHeigh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ht="15.75" customHeigh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ht="15.75" customHeigh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ht="15.75" customHeigh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ht="15.75" customHeigh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ht="15.75" customHeigh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ht="15.75" customHeigh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ht="15.75" customHeigh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ht="15.75" customHeigh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ht="15.75" customHeigh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ht="15.75" customHeight="1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ht="15.75" customHeigh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ht="15.75" customHeigh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ht="15.75" customHeigh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ht="15.75" customHeigh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ht="15.75" customHeigh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ht="15.75" customHeight="1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ht="15.75" customHeigh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ht="15.75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ht="15.75" customHeight="1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ht="15.75" customHeight="1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ht="15.75" customHeight="1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ht="15.75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ht="15.75" customHeight="1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ht="15.75" customHeight="1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ht="15.75" customHeight="1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ht="15.75" customHeight="1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ht="15.75" customHeight="1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ht="15.75" customHeight="1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ht="15.75" customHeight="1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ht="15.75" customHeight="1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ht="15.75" customHeight="1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ht="15.75" customHeight="1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ht="15.75" customHeight="1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ht="15.75" customHeight="1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ht="15.75" customHeight="1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ht="15.75" customHeight="1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ht="15.75" customHeight="1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ht="15.75" customHeight="1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ht="15.75" customHeight="1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ht="15.75" customHeight="1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ht="15.75" customHeight="1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ht="15.75" customHeight="1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ht="15.75" customHeight="1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ht="15.75" customHeight="1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ht="15.75" customHeight="1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ht="15.75" customHeight="1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ht="15.75" customHeight="1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ht="15.75" customHeight="1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ht="15.75" customHeight="1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ht="15.75" customHeight="1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ht="15.75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ht="15.75" customHeight="1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ht="15.75" customHeight="1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ht="15.75" customHeight="1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ht="15.75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ht="15.75" customHeight="1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ht="15.75" customHeight="1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ht="15.75" customHeight="1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ht="15.75" customHeight="1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ht="15.75" customHeight="1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ht="15.75" customHeight="1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ht="15.75" customHeight="1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ht="15.75" customHeight="1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ht="15.75" customHeight="1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ht="15.75" customHeight="1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ht="15.75" customHeight="1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ht="15.75" customHeight="1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ht="15.75" customHeight="1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ht="15.75" customHeight="1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ht="15.75" customHeight="1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ht="15.75" customHeight="1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ht="15.75" customHeight="1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ht="15.75" customHeight="1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ht="15.75" customHeight="1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ht="15.75" customHeight="1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ht="15.75" customHeight="1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ht="15.75" customHeight="1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ht="15.75" customHeight="1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ht="15.75" customHeight="1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ht="15.75" customHeight="1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ht="15.75" customHeight="1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ht="15.75" customHeight="1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ht="15.75" customHeight="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ht="15.75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ht="15.75" customHeight="1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ht="15.75" customHeight="1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ht="15.75" customHeight="1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ht="15.75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ht="15.75" customHeight="1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ht="15.75" customHeight="1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ht="15.75" customHeight="1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ht="15.75" customHeight="1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ht="15.75" customHeight="1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ht="15.75" customHeight="1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ht="15.75" customHeight="1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ht="15.75" customHeight="1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ht="15.75" customHeight="1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ht="15.75" customHeight="1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ht="15.75" customHeight="1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ht="15.75" customHeight="1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ht="15.75" customHeight="1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ht="15.75" customHeight="1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ht="15.75" customHeight="1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ht="15.75" customHeight="1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ht="15.75" customHeight="1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ht="15.75" customHeight="1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ht="15.75" customHeight="1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ht="15.75" customHeight="1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ht="15.75" customHeight="1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ht="15.75" customHeight="1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ht="15.75" customHeight="1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ht="15.75" customHeight="1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ht="15.75" customHeight="1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ht="15.75" customHeight="1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ht="15.75" customHeight="1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ht="15.75" customHeight="1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ht="15.75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ht="15.75" customHeight="1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ht="15.75" customHeight="1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ht="15.75" customHeigh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ht="15.75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ht="15.75" customHeight="1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ht="15.75" customHeigh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ht="15.75" customHeight="1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ht="15.75" customHeight="1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ht="15.75" customHeigh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ht="15.75" customHeight="1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ht="15.75" customHeight="1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ht="15.75" customHeigh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ht="15.75" customHeight="1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ht="15.75" customHeight="1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ht="15.75" customHeigh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ht="15.75" customHeight="1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ht="15.75" customHeight="1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ht="15.75" customHeigh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ht="15.75" customHeight="1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ht="15.75" customHeight="1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ht="15.75" customHeigh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ht="15.75" customHeight="1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ht="15.75" customHeight="1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ht="15.75" customHeigh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ht="15.75" customHeight="1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ht="15.75" customHeight="1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ht="15.75" customHeigh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ht="15.75" customHeight="1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ht="15.75" customHeight="1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ht="15.75" customHeigh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ht="15.75" customHeight="1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ht="15.75" customHeight="1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ht="15.75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ht="15.75" customHeight="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ht="15.75" customHeight="1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ht="15.75" customHeigh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ht="15.75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ht="15.75" customHeight="1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ht="15.75" customHeigh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ht="15.75" customHeight="1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ht="15.75" customHeight="1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ht="15.75" customHeigh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ht="15.75" customHeight="1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ht="15.75" customHeight="1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ht="15.75" customHeigh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ht="15.75" customHeight="1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ht="15.75" customHeight="1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ht="15.75" customHeigh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ht="15.75" customHeight="1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ht="15.75" customHeight="1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ht="15.75" customHeigh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ht="15.75" customHeight="1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ht="15.75" customHeigh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ht="15.75" customHeigh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ht="15.75" customHeight="1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ht="15.75" customHeight="1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ht="15.75" customHeigh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ht="15.75" customHeight="1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ht="15.75" customHeight="1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ht="15.75" customHeigh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ht="15.75" customHeight="1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ht="15.75" customHeight="1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ht="15.75" customHeigh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ht="15.75" customHeight="1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ht="15.75" customHeight="1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ht="15.75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ht="15.75" customHeight="1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ht="15.75" customHeight="1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ht="15.75" customHeigh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ht="15.75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ht="15.75" customHeight="1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ht="15.75" customHeigh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ht="15.75" customHeight="1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ht="15.75" customHeight="1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ht="15.75" customHeigh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ht="15.75" customHeight="1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ht="15.75" customHeight="1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ht="15.75" customHeigh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ht="15.75" customHeight="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ht="15.75" customHeight="1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ht="15.75" customHeigh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ht="15.75" customHeight="1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ht="15.75" customHeight="1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ht="15.75" customHeigh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ht="15.75" customHeight="1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ht="15.75" customHeight="1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ht="15.75" customHeigh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ht="15.75" customHeight="1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ht="15.75" customHeight="1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ht="15.75" customHeigh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ht="15.75" customHeight="1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ht="15.75" customHeight="1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ht="15.75" customHeigh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ht="15.75" customHeight="1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ht="15.75" customHeight="1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ht="15.75" customHeigh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ht="15.75" customHeigh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ht="15.75" customHeight="1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ht="15.75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ht="15.75" customHeight="1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ht="15.75" customHeight="1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ht="15.75" customHeigh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ht="15.75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ht="15.75" customHeight="1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ht="15.75" customHeigh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ht="15.75" customHeight="1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ht="15.75" customHeight="1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ht="15.75" customHeigh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ht="15.75" customHeight="1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ht="15.75" customHeight="1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ht="15.75" customHeigh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ht="15.75" customHeight="1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ht="15.75" customHeight="1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ht="15.75" customHeigh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ht="15.75" customHeight="1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ht="15.75" customHeight="1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ht="15.75" customHeigh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ht="15.75" customHeight="1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ht="15.75" customHeight="1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ht="15.75" customHeigh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ht="15.75" customHeight="1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ht="15.75" customHeight="1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ht="15.75" customHeigh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ht="15.75" customHeight="1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ht="15.75" customHeight="1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ht="15.75" customHeigh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ht="15.75" customHeight="1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ht="15.75" customHeight="1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ht="15.75" customHeigh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ht="15.75" customHeight="1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ht="15.75" customHeight="1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ht="15.75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ht="15.75" customHeight="1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ht="15.75" customHeight="1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ht="15.75" customHeigh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ht="15.75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ht="15.75" customHeight="1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ht="15.75" customHeigh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ht="15.75" customHeight="1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ht="15.75" customHeight="1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ht="15.75" customHeigh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ht="15.75" customHeight="1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ht="15.75" customHeight="1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ht="15.75" customHeigh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ht="15.75" customHeight="1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ht="15.75" customHeight="1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ht="15.75" customHeigh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ht="15.75" customHeight="1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ht="15.75" customHeight="1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ht="15.75" customHeigh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ht="15.75" customHeight="1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ht="15.75" customHeight="1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ht="15.75" customHeigh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ht="15.75" customHeight="1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ht="15.75" customHeight="1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ht="15.75" customHeigh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ht="15.75" customHeight="1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ht="15.75" customHeight="1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ht="15.75" customHeigh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ht="15.75" customHeight="1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ht="15.75" customHeight="1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ht="15.75" customHeigh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ht="15.75" customHeight="1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ht="15.75" customHeight="1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ht="15.75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ht="15.75" customHeight="1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ht="15.75" customHeight="1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ht="15.75" customHeigh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ht="15.75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ht="15.75" customHeight="1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ht="15.75" customHeigh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ht="15.75" customHeight="1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ht="15.75" customHeight="1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ht="15.75" customHeigh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ht="15.75" customHeight="1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ht="15.75" customHeight="1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ht="15.75" customHeigh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ht="15.75" customHeight="1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ht="15.75" customHeight="1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ht="15.75" customHeigh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ht="15.75" customHeight="1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ht="15.75" customHeight="1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ht="15.75" customHeigh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ht="15.75" customHeight="1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ht="15.75" customHeight="1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ht="15.75" customHeigh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ht="15.75" customHeight="1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ht="15.75" customHeight="1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ht="15.75" customHeigh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ht="15.75" customHeight="1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ht="15.75" customHeight="1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ht="15.75" customHeigh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ht="15.75" customHeight="1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ht="15.75" customHeight="1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ht="15.75" customHeigh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ht="15.75" customHeight="1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ht="15.75" customHeight="1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ht="15.75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ht="15.75" customHeight="1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ht="15.75" customHeight="1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ht="15.75" customHeigh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ht="15.75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ht="15.75" customHeight="1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ht="15.75" customHeight="1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ht="15.75" customHeight="1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ht="15.75" customHeight="1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ht="15.75" customHeight="1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ht="15.75" customHeight="1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ht="15.75" customHeight="1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ht="15.75" customHeight="1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ht="15.75" customHeight="1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ht="15.75" customHeight="1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ht="15.75" customHeight="1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ht="15.75" customHeight="1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ht="15.75" customHeight="1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ht="15.75" customHeight="1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ht="15.75" customHeight="1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ht="15.75" customHeight="1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ht="15.75" customHeight="1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ht="15.75" customHeight="1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ht="15.75" customHeight="1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ht="15.75" customHeight="1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ht="15.75" customHeight="1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ht="15.75" customHeight="1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ht="15.75" customHeight="1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ht="15.75" customHeight="1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ht="15.75" customHeight="1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ht="15.75" customHeight="1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ht="15.75" customHeight="1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ht="15.75" customHeight="1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ht="15.75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ht="15.75" customHeight="1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ht="15.75" customHeight="1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ht="15.75" customHeight="1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ht="15.75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ht="15.75" customHeight="1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ht="15.75" customHeight="1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ht="15.75" customHeight="1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ht="15.75" customHeight="1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ht="15.75" customHeight="1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ht="15.75" customHeight="1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ht="15.75" customHeight="1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ht="15.75" customHeight="1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ht="15.75" customHeight="1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ht="15.75" customHeight="1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ht="15.75" customHeight="1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ht="15.75" customHeight="1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ht="15.75" customHeight="1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ht="15.75" customHeight="1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ht="15.75" customHeight="1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ht="15.75" customHeight="1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ht="15.75" customHeight="1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ht="15.75" customHeight="1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ht="15.75" customHeight="1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ht="15.75" customHeight="1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ht="15.75" customHeight="1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ht="15.75" customHeight="1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ht="15.75" customHeight="1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ht="15.75" customHeight="1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ht="15.75" customHeight="1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ht="15.75" customHeight="1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ht="15.75" customHeight="1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ht="15.75" customHeight="1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ht="15.75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ht="15.75" customHeight="1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ht="15.75" customHeight="1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ht="15.75" customHeight="1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ht="15.75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ht="15.75" customHeight="1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ht="15.75" customHeight="1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ht="15.75" customHeight="1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ht="15.75" customHeight="1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ht="15.75" customHeight="1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ht="15.75" customHeight="1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ht="15.75" customHeight="1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ht="15.75" customHeight="1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ht="15.75" customHeight="1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ht="15.75" customHeight="1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ht="15.75" customHeight="1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ht="15.75" customHeight="1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ht="15.75" customHeight="1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ht="15.75" customHeight="1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ht="15.75" customHeight="1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ht="15.75" customHeight="1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ht="15.75" customHeight="1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ht="15.75" customHeight="1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ht="15.75" customHeight="1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ht="15.75" customHeight="1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ht="15.75" customHeight="1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ht="15.75" customHeight="1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ht="15.75" customHeight="1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ht="15.75" customHeight="1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ht="15.75" customHeight="1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ht="15.75" customHeight="1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ht="15.75" customHeight="1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ht="15.75" customHeight="1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ht="15.75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ht="15.75" customHeight="1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ht="15.75" customHeight="1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ht="15.75" customHeight="1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ht="15.75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ht="15.75" customHeight="1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ht="15.75" customHeight="1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ht="15.75" customHeight="1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ht="15.75" customHeight="1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ht="15.75" customHeight="1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ht="15.75" customHeight="1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ht="15.75" customHeight="1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ht="15.75" customHeight="1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ht="15.75" customHeight="1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ht="15.75" customHeight="1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ht="15.75" customHeight="1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ht="15.75" customHeight="1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ht="15.75" customHeight="1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ht="15.75" customHeight="1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ht="15.75" customHeight="1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ht="15.75" customHeight="1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ht="15.75" customHeight="1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ht="15.75" customHeight="1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ht="15.75" customHeight="1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ht="15.75" customHeight="1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ht="15.75" customHeight="1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ht="15.75" customHeight="1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ht="15.75" customHeight="1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ht="15.75" customHeight="1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ht="15.75" customHeight="1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ht="15.75" customHeight="1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ht="15.75" customHeight="1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ht="15.75" customHeight="1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ht="15.75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ht="15.75" customHeight="1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ht="15.75" customHeight="1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ht="15.75" customHeight="1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ht="15.75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ht="15.75" customHeight="1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ht="15.75" customHeight="1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ht="15.75" customHeight="1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ht="15.75" customHeight="1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ht="15.75" customHeight="1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ht="15.75" customHeight="1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ht="15.75" customHeight="1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ht="15.75" customHeight="1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ht="15.75" customHeight="1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ht="15.75" customHeight="1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ht="15.75" customHeight="1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ht="15.75" customHeight="1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ht="15.75" customHeight="1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ht="15.75" customHeight="1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ht="15.75" customHeight="1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ht="15.75" customHeight="1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ht="15.75" customHeight="1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ht="15.75" customHeight="1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ht="15.75" customHeight="1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ht="15.75" customHeight="1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ht="15.75" customHeight="1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ht="15.75" customHeight="1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ht="15.75" customHeight="1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ht="15.75" customHeight="1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ht="15.75" customHeight="1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ht="15.75" customHeight="1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ht="15.75" customHeight="1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ht="15.75" customHeight="1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ht="15.75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ht="15.75" customHeight="1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ht="15.75" customHeight="1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ht="15.75" customHeight="1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ht="15.75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ht="15.75" customHeight="1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ht="15.75" customHeight="1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ht="15.75" customHeight="1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ht="15.75" customHeight="1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ht="15.75" customHeight="1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ht="15.75" customHeight="1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ht="15.75" customHeight="1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ht="15.75" customHeight="1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ht="15.75" customHeight="1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ht="15.75" customHeight="1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ht="15.75" customHeight="1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ht="15.75" customHeight="1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ht="15.75" customHeight="1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ht="15.75" customHeight="1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ht="15.75" customHeight="1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ht="15.75" customHeight="1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ht="15.75" customHeight="1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ht="15.75" customHeight="1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ht="15.75" customHeight="1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ht="15.75" customHeight="1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ht="15.75" customHeight="1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ht="15.75" customHeight="1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ht="15.75" customHeight="1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ht="15.75" customHeight="1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ht="15.75" customHeight="1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ht="15.75" customHeight="1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ht="15.75" customHeight="1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ht="15.75" customHeight="1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ht="15.75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ht="15.75" customHeight="1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ht="15.75" customHeight="1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ht="15.75" customHeight="1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ht="15.75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ht="15.75" customHeight="1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ht="15.75" customHeight="1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ht="15.75" customHeight="1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ht="15.75" customHeight="1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ht="15.75" customHeight="1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ht="15.75" customHeight="1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ht="15.75" customHeight="1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ht="15.75" customHeight="1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ht="15.75" customHeight="1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ht="15.75" customHeight="1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ht="15.75" customHeight="1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ht="15.75" customHeight="1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ht="15.75" customHeight="1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ht="15.75" customHeight="1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ht="15.75" customHeight="1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ht="15.75" customHeight="1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ht="15.75" customHeight="1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ht="15.75" customHeight="1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ht="15.75" customHeight="1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ht="15.75" customHeight="1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ht="15.75" customHeight="1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ht="15.75" customHeight="1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ht="15.75" customHeight="1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ht="15.75" customHeight="1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ht="15.75" customHeight="1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ht="15.75" customHeight="1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ht="15.75" customHeight="1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ht="15.75" customHeight="1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ht="15.75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ht="15.75" customHeight="1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ht="15.75" customHeight="1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ht="15.75" customHeight="1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ht="15.75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ht="15.75" customHeight="1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ht="15.75" customHeight="1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ht="15.75" customHeight="1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ht="15.75" customHeight="1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ht="15.75" customHeight="1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ht="15.75" customHeight="1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ht="15.75" customHeight="1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ht="15.75" customHeight="1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ht="15.75" customHeight="1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ht="15.75" customHeight="1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ht="15.75" customHeight="1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ht="15.75" customHeight="1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ht="15.75" customHeight="1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ht="15.75" customHeight="1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ht="15.75" customHeight="1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ht="15.75" customHeight="1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ht="15.75" customHeight="1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ht="15.75" customHeight="1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ht="15.75" customHeight="1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ht="15.75" customHeight="1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ht="15.75" customHeight="1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ht="15.75" customHeight="1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ht="15.75" customHeight="1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ht="15.75" customHeight="1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ht="15.75" customHeight="1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ht="15.75" customHeight="1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ht="15.75" customHeight="1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ht="15.75" customHeight="1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ht="15.75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ht="15.75" customHeight="1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ht="15.75" customHeight="1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ht="15.75" customHeight="1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ht="15.75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ht="15.75" customHeight="1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ht="15.75" customHeight="1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ht="15.75" customHeight="1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ht="15.75" customHeight="1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ht="15.75" customHeight="1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ht="15.75" customHeight="1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ht="15.75" customHeight="1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ht="15.75" customHeight="1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ht="15.75" customHeight="1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ht="15.75" customHeight="1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ht="15.75" customHeight="1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ht="15.75" customHeight="1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ht="15.75" customHeight="1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ht="15.75" customHeight="1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ht="15.75" customHeight="1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ht="15.75" customHeight="1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ht="15.75" customHeight="1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ht="15.75" customHeight="1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ht="15.75" customHeight="1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ht="15.75" customHeight="1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ht="15.75" customHeight="1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ht="15.75" customHeight="1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ht="15.75" customHeight="1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ht="15.75" customHeight="1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ht="15.75" customHeight="1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ht="15.75" customHeight="1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ht="15.75" customHeight="1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ht="15.75" customHeight="1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ht="15.75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ht="15.75" customHeight="1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ht="15.75" customHeight="1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ht="15.75" customHeight="1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ht="15.75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ht="15.75" customHeight="1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ht="15.75" customHeight="1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ht="15.75" customHeight="1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ht="15.75" customHeight="1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ht="15.75" customHeight="1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ht="15.75" customHeight="1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ht="15.75" customHeight="1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ht="15.75" customHeight="1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ht="15.75" customHeight="1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ht="15.75" customHeight="1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ht="15.75" customHeight="1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ht="15.75" customHeight="1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ht="15.75" customHeight="1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ht="15.75" customHeight="1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ht="15.75" customHeight="1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ht="15.75" customHeight="1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ht="15.75" customHeight="1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ht="15.75" customHeight="1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ht="15.75" customHeight="1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ht="15.75" customHeight="1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ht="15.75" customHeight="1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ht="15.75" customHeight="1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ht="15.75" customHeight="1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ht="15.75" customHeight="1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ht="15.75" customHeight="1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ht="15.75" customHeight="1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ht="15.75" customHeight="1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ht="15.75" customHeight="1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ht="15.75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ht="15.75" customHeight="1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ht="15.75" customHeight="1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ht="15.75" customHeight="1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ht="15.75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ht="15.75" customHeight="1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ht="15.75" customHeight="1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ht="15.75" customHeight="1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ht="15.75" customHeight="1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ht="15.75" customHeight="1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ht="15.75" customHeight="1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ht="15.75" customHeight="1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ht="15.75" customHeight="1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ht="15.75" customHeight="1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ht="15.75" customHeight="1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ht="15.75" customHeight="1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ht="15.75" customHeight="1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ht="15.75" customHeight="1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ht="15.75" customHeight="1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ht="15.75" customHeight="1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ht="15.75" customHeight="1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ht="15.75" customHeight="1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ht="15.75" customHeight="1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ht="15.75" customHeight="1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ht="15.75" customHeight="1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ht="15.75" customHeight="1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ht="15.75" customHeight="1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ht="15.75" customHeight="1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ht="15.75" customHeight="1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ht="15.75" customHeight="1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ht="15.75" customHeight="1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ht="15.75" customHeight="1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ht="15.75" customHeight="1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ht="15.75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ht="15.75" customHeight="1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ht="15.75" customHeight="1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ht="15.75" customHeight="1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ht="15.75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ht="15.75" customHeight="1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ht="15.75" customHeight="1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ht="15.75" customHeight="1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ht="15.75" customHeight="1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ht="15.75" customHeight="1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ht="15.75" customHeight="1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ht="15.75" customHeight="1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ht="15.75" customHeight="1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ht="15.75" customHeight="1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ht="15.75" customHeight="1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ht="15.75" customHeight="1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ht="15.75" customHeight="1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ht="15.75" customHeight="1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ht="15.75" customHeight="1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ht="15.75" customHeight="1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ht="15.75" customHeight="1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ht="15.75" customHeight="1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ht="15.75" customHeight="1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ht="15.75" customHeight="1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ht="15.75" customHeight="1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ht="15.75" customHeight="1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ht="15.75" customHeight="1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ht="15.75" customHeight="1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ht="15.75" customHeight="1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ht="15.75" customHeight="1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ht="15.75" customHeight="1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ht="15.75" customHeight="1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ht="15.75" customHeight="1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ht="15.75" customHeight="1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ht="15.75" customHeight="1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ht="15.75" customHeight="1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ht="15.75" customHeight="1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ht="15.75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ht="15.75" customHeight="1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ht="15.75" customHeight="1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ht="15.75" customHeight="1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ht="15.75" customHeight="1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ht="15.75" customHeight="1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ht="15.75" customHeight="1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ht="15.75" customHeight="1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ht="15.75" customHeight="1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ht="15.75" customHeight="1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ht="15.75" customHeight="1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ht="15.75" customHeight="1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ht="15.75" customHeight="1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ht="15.75" customHeight="1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ht="15.75" customHeight="1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ht="15.75" customHeight="1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ht="15.75" customHeight="1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ht="15.75" customHeight="1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ht="15.75" customHeight="1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ht="15.75" customHeight="1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ht="15.75" customHeight="1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ht="15.75" customHeight="1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ht="15.75" customHeight="1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ht="15.75" customHeight="1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ht="15.75" customHeight="1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ht="15.75" customHeight="1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ht="15.75" customHeight="1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ht="15.75" customHeight="1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ht="15.75" customHeight="1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ht="15.75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ht="15.75" customHeight="1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ht="15.75" customHeight="1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ht="15.75" customHeight="1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ht="15.75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ht="15.75" customHeight="1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ht="15.75" customHeight="1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ht="15.75" customHeight="1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ht="15.75" customHeight="1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ht="15.75" customHeight="1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ht="15.75" customHeight="1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ht="15.75" customHeight="1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ht="15.75" customHeight="1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ht="15.75" customHeight="1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ht="15.75" customHeight="1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ht="15.75" customHeight="1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ht="15.75" customHeight="1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ht="15.75" customHeight="1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ht="15.75" customHeight="1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ht="15.75" customHeight="1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ht="15.75" customHeight="1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ht="15.75" customHeight="1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ht="15.75" customHeight="1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ht="15.75" customHeight="1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ht="15.75" customHeight="1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ht="15.75" customHeight="1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ht="15.75" customHeight="1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ht="15.75" customHeight="1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ht="15.75" customHeight="1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ht="15.75" customHeight="1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ht="15.75" customHeight="1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ht="15.75" customHeight="1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ht="15.75" customHeight="1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ht="15.75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ht="15.75" customHeight="1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ht="15.75" customHeight="1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ht="15.75" customHeight="1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ht="15.75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ht="15.75" customHeight="1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ht="15.75" customHeight="1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ht="15.75" customHeight="1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ht="15.75" customHeight="1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ht="15.75" customHeight="1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ht="15.75" customHeight="1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ht="15.75" customHeight="1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ht="15.75" customHeight="1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ht="15.75" customHeight="1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ht="15.75" customHeight="1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ht="15.75" customHeight="1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ht="15.75" customHeight="1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ht="15.75" customHeight="1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ht="15.75" customHeight="1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ht="15.75" customHeight="1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ht="15.75" customHeight="1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ht="15.75" customHeight="1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ht="15.75" customHeight="1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ht="15.75" customHeight="1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ht="15.75" customHeight="1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ht="15.75" customHeight="1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ht="15.75" customHeight="1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ht="15.75" customHeight="1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ht="15.75" customHeight="1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ht="15.75" customHeight="1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ht="15.75" customHeight="1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ht="15.75" customHeight="1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ht="15.75" customHeight="1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ht="15.75" customHeight="1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ht="15.75" customHeight="1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ht="15.75" customHeight="1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ht="15.75" customHeight="1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ht="15.75" customHeight="1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ht="15.75" customHeight="1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ht="15.75" customHeight="1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ht="15.75" customHeight="1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ht="15.75" customHeight="1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ht="15.75" customHeight="1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ht="15.75" customHeight="1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ht="15.75" customHeight="1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ht="15.75" customHeight="1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</sheetData>
  <mergeCells count="1">
    <mergeCell ref="A1:N1"/>
  </mergeCells>
  <phoneticPr fontId="1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DD4F-9F65-4FA3-9D1F-C71931BF88E8}">
  <dimension ref="A2:N24"/>
  <sheetViews>
    <sheetView zoomScale="80" zoomScaleNormal="80" workbookViewId="0">
      <selection activeCell="A2" sqref="A2:B5"/>
    </sheetView>
  </sheetViews>
  <sheetFormatPr defaultRowHeight="15" x14ac:dyDescent="0.25"/>
  <cols>
    <col min="1" max="1" width="23.36328125" customWidth="1"/>
    <col min="2" max="3" width="20" bestFit="1" customWidth="1"/>
    <col min="4" max="4" width="19.6328125" bestFit="1" customWidth="1"/>
    <col min="5" max="5" width="18.7265625" bestFit="1" customWidth="1"/>
    <col min="6" max="6" width="22.1796875" bestFit="1" customWidth="1"/>
    <col min="7" max="7" width="12.6328125" bestFit="1" customWidth="1"/>
    <col min="8" max="8" width="17.7265625" bestFit="1" customWidth="1"/>
    <col min="9" max="14" width="12.6328125" bestFit="1" customWidth="1"/>
  </cols>
  <sheetData>
    <row r="2" spans="1:14" ht="25.8" customHeight="1" x14ac:dyDescent="0.6">
      <c r="A2" s="44" t="s">
        <v>41</v>
      </c>
      <c r="B2" s="44"/>
      <c r="C2" s="41"/>
    </row>
    <row r="3" spans="1:14" s="6" customFormat="1" ht="18.600000000000001" x14ac:dyDescent="0.45">
      <c r="A3" s="5"/>
      <c r="B3" s="42" t="s">
        <v>1</v>
      </c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6" customFormat="1" ht="18.600000000000001" x14ac:dyDescent="0.45">
      <c r="A4" s="7" t="s">
        <v>53</v>
      </c>
      <c r="B4" s="9">
        <f>SUM(PERSONAL!B4:B8)</f>
        <v>7700</v>
      </c>
      <c r="C4" s="40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s="6" customFormat="1" ht="18.600000000000001" x14ac:dyDescent="0.45">
      <c r="A5" s="7" t="s">
        <v>54</v>
      </c>
      <c r="B5" s="9">
        <f>SUM(PERSONAL!B15:B29)</f>
        <v>2880</v>
      </c>
      <c r="C5" s="40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s="6" customFormat="1" ht="18.600000000000001" x14ac:dyDescent="0.45">
      <c r="A6" s="7" t="s">
        <v>55</v>
      </c>
      <c r="B6" s="9">
        <f>B4-B5</f>
        <v>4820</v>
      </c>
      <c r="C6" s="40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9" spans="1:14" ht="12" customHeight="1" x14ac:dyDescent="0.25"/>
    <row r="10" spans="1:14" s="8" customFormat="1" ht="21" customHeight="1" x14ac:dyDescent="0.25">
      <c r="A10" s="43" t="s">
        <v>58</v>
      </c>
      <c r="B10" s="43"/>
      <c r="C10" s="43"/>
      <c r="D10" s="43"/>
      <c r="E10" s="43"/>
      <c r="F10" s="43"/>
    </row>
    <row r="11" spans="1:14" ht="14.4" customHeight="1" x14ac:dyDescent="0.25">
      <c r="A11" s="10"/>
      <c r="B11" s="42" t="s">
        <v>30</v>
      </c>
      <c r="C11" s="42" t="s">
        <v>53</v>
      </c>
      <c r="D11" s="42" t="s">
        <v>54</v>
      </c>
      <c r="E11" s="42" t="s">
        <v>29</v>
      </c>
      <c r="F11" s="42" t="s">
        <v>85</v>
      </c>
      <c r="G11" s="37"/>
      <c r="H11" s="24"/>
    </row>
    <row r="12" spans="1:14" ht="14.4" customHeight="1" x14ac:dyDescent="0.25">
      <c r="A12" s="11" t="s">
        <v>42</v>
      </c>
      <c r="B12" s="38">
        <v>44227</v>
      </c>
      <c r="C12" s="11">
        <f ca="1">SUM(PERSONAL!C4:C8)</f>
        <v>7229</v>
      </c>
      <c r="D12" s="11">
        <f ca="1">SUM(PERSONAL!C15:C29)</f>
        <v>3753</v>
      </c>
      <c r="E12" s="11">
        <f ca="1">C12-D12</f>
        <v>3476</v>
      </c>
      <c r="F12" s="11">
        <f ca="1">(E12*30)/100</f>
        <v>1042.8</v>
      </c>
      <c r="G12" s="37"/>
      <c r="H12" s="36"/>
    </row>
    <row r="13" spans="1:14" ht="18.600000000000001" x14ac:dyDescent="0.25">
      <c r="A13" s="11" t="s">
        <v>60</v>
      </c>
      <c r="B13" s="38">
        <v>44255</v>
      </c>
      <c r="C13" s="11">
        <f ca="1">SUM(PERSONAL!D4:D8)</f>
        <v>8207</v>
      </c>
      <c r="D13" s="11">
        <f ca="1">SUM(PERSONAL!D15:D29)</f>
        <v>3597</v>
      </c>
      <c r="E13" s="11">
        <f t="shared" ref="E13:E23" ca="1" si="0">C13-D13</f>
        <v>4610</v>
      </c>
      <c r="F13" s="11">
        <f t="shared" ref="F13:F23" ca="1" si="1">(E13*30)/100</f>
        <v>1383</v>
      </c>
      <c r="G13" s="37"/>
      <c r="H13" s="36"/>
      <c r="I13" s="13"/>
      <c r="J13" s="14"/>
    </row>
    <row r="14" spans="1:14" ht="18.600000000000001" x14ac:dyDescent="0.25">
      <c r="A14" s="11" t="s">
        <v>43</v>
      </c>
      <c r="B14" s="38">
        <v>44286</v>
      </c>
      <c r="C14" s="11">
        <f ca="1">SUM(PERSONAL!E4:E8)</f>
        <v>6889</v>
      </c>
      <c r="D14" s="11">
        <f ca="1">SUM(PERSONAL!E15:E29)</f>
        <v>3890</v>
      </c>
      <c r="E14" s="11">
        <f t="shared" ca="1" si="0"/>
        <v>2999</v>
      </c>
      <c r="F14" s="11">
        <f t="shared" ca="1" si="1"/>
        <v>899.7</v>
      </c>
      <c r="G14" s="37"/>
      <c r="H14" s="36"/>
      <c r="I14" s="13"/>
      <c r="J14" s="14"/>
    </row>
    <row r="15" spans="1:14" ht="18.600000000000001" x14ac:dyDescent="0.25">
      <c r="A15" s="11" t="s">
        <v>44</v>
      </c>
      <c r="B15" s="38">
        <v>44316</v>
      </c>
      <c r="C15" s="11">
        <f ca="1">SUM(PERSONAL!F4:F8)</f>
        <v>5029</v>
      </c>
      <c r="D15" s="11">
        <f ca="1">SUM(PERSONAL!F15:F29)</f>
        <v>3814</v>
      </c>
      <c r="E15" s="11">
        <f t="shared" ca="1" si="0"/>
        <v>1215</v>
      </c>
      <c r="F15" s="11">
        <f t="shared" ca="1" si="1"/>
        <v>364.5</v>
      </c>
      <c r="G15" s="37"/>
      <c r="H15" s="36"/>
      <c r="I15" s="17"/>
      <c r="J15" s="14"/>
    </row>
    <row r="16" spans="1:14" ht="18.600000000000001" x14ac:dyDescent="0.35">
      <c r="A16" s="11" t="s">
        <v>45</v>
      </c>
      <c r="B16" s="38">
        <v>44347</v>
      </c>
      <c r="C16" s="11">
        <f ca="1">SUM(PERSONAL!G4:G8)</f>
        <v>8015</v>
      </c>
      <c r="D16" s="11">
        <f ca="1">SUM(PERSONAL!G15:G29)</f>
        <v>3807</v>
      </c>
      <c r="E16" s="11">
        <f t="shared" ca="1" si="0"/>
        <v>4208</v>
      </c>
      <c r="F16" s="11">
        <f t="shared" ca="1" si="1"/>
        <v>1262.4000000000001</v>
      </c>
      <c r="G16" s="37"/>
      <c r="H16" s="36"/>
      <c r="I16" s="18"/>
      <c r="J16" s="14"/>
    </row>
    <row r="17" spans="1:10" ht="18.600000000000001" x14ac:dyDescent="0.35">
      <c r="A17" s="11" t="s">
        <v>46</v>
      </c>
      <c r="B17" s="38">
        <v>44377</v>
      </c>
      <c r="C17" s="11">
        <f ca="1">SUM(PERSONAL!H4:H8)</f>
        <v>5984</v>
      </c>
      <c r="D17" s="11">
        <f ca="1">SUM(PERSONAL!H15:H29)</f>
        <v>4228</v>
      </c>
      <c r="E17" s="11">
        <f t="shared" ca="1" si="0"/>
        <v>1756</v>
      </c>
      <c r="F17" s="11">
        <f t="shared" ca="1" si="1"/>
        <v>526.79999999999995</v>
      </c>
      <c r="G17" s="37"/>
      <c r="H17" s="36"/>
      <c r="I17" s="18"/>
      <c r="J17" s="14"/>
    </row>
    <row r="18" spans="1:10" ht="18.600000000000001" x14ac:dyDescent="0.25">
      <c r="A18" s="11" t="s">
        <v>47</v>
      </c>
      <c r="B18" s="38">
        <v>44408</v>
      </c>
      <c r="C18" s="11">
        <f ca="1">SUM(PERSONAL!I4:I8)</f>
        <v>6699</v>
      </c>
      <c r="D18" s="11">
        <f ca="1">SUM(PERSONAL!I15:I29)</f>
        <v>3692</v>
      </c>
      <c r="E18" s="11">
        <f t="shared" ca="1" si="0"/>
        <v>3007</v>
      </c>
      <c r="F18" s="11">
        <f t="shared" ca="1" si="1"/>
        <v>902.1</v>
      </c>
      <c r="G18" s="37"/>
      <c r="H18" s="36"/>
      <c r="I18" s="13"/>
      <c r="J18" s="14"/>
    </row>
    <row r="19" spans="1:10" ht="18.600000000000001" x14ac:dyDescent="0.25">
      <c r="A19" s="11" t="s">
        <v>48</v>
      </c>
      <c r="B19" s="38">
        <v>44439</v>
      </c>
      <c r="C19" s="11">
        <f ca="1">SUM(PERSONAL!J4:J8)</f>
        <v>9356</v>
      </c>
      <c r="D19" s="11">
        <f ca="1">SUM(PERSONAL!J15:J29)</f>
        <v>3683</v>
      </c>
      <c r="E19" s="11">
        <f t="shared" ca="1" si="0"/>
        <v>5673</v>
      </c>
      <c r="F19" s="11">
        <f t="shared" ca="1" si="1"/>
        <v>1701.9</v>
      </c>
      <c r="H19" s="36"/>
    </row>
    <row r="20" spans="1:10" ht="18.600000000000001" x14ac:dyDescent="0.25">
      <c r="A20" s="11" t="s">
        <v>49</v>
      </c>
      <c r="B20" s="38">
        <v>44469</v>
      </c>
      <c r="C20" s="11">
        <f ca="1">SUM(PERSONAL!K4:K8)</f>
        <v>7009</v>
      </c>
      <c r="D20" s="11">
        <f ca="1">SUM(PERSONAL!K15:K29)</f>
        <v>3792</v>
      </c>
      <c r="E20" s="11">
        <f t="shared" ca="1" si="0"/>
        <v>3217</v>
      </c>
      <c r="F20" s="11">
        <f t="shared" ca="1" si="1"/>
        <v>965.1</v>
      </c>
      <c r="H20" s="36"/>
    </row>
    <row r="21" spans="1:10" ht="18.600000000000001" x14ac:dyDescent="0.25">
      <c r="A21" s="11" t="s">
        <v>50</v>
      </c>
      <c r="B21" s="38">
        <v>44500</v>
      </c>
      <c r="C21" s="11">
        <f ca="1">SUM(PERSONAL!L4:L8)</f>
        <v>7131</v>
      </c>
      <c r="D21" s="11">
        <f ca="1">SUM(PERSONAL!L15:L29)</f>
        <v>3704</v>
      </c>
      <c r="E21" s="11">
        <f t="shared" ca="1" si="0"/>
        <v>3427</v>
      </c>
      <c r="F21" s="11">
        <f t="shared" ca="1" si="1"/>
        <v>1028.0999999999999</v>
      </c>
      <c r="H21" s="36"/>
    </row>
    <row r="22" spans="1:10" ht="18.600000000000001" x14ac:dyDescent="0.25">
      <c r="A22" s="11" t="s">
        <v>51</v>
      </c>
      <c r="B22" s="38">
        <v>44530</v>
      </c>
      <c r="C22" s="11">
        <f ca="1">SUM(PERSONAL!M4:M8)</f>
        <v>9669</v>
      </c>
      <c r="D22" s="11">
        <f ca="1">SUM(PERSONAL!M15:M29)</f>
        <v>3507</v>
      </c>
      <c r="E22" s="11">
        <f t="shared" ca="1" si="0"/>
        <v>6162</v>
      </c>
      <c r="F22" s="11">
        <f t="shared" ca="1" si="1"/>
        <v>1848.6</v>
      </c>
      <c r="H22" s="36"/>
    </row>
    <row r="23" spans="1:10" ht="18.600000000000001" x14ac:dyDescent="0.25">
      <c r="A23" s="11" t="s">
        <v>52</v>
      </c>
      <c r="B23" s="38">
        <v>44561</v>
      </c>
      <c r="C23" s="11">
        <f ca="1">SUM(PERSONAL!N4:N8)</f>
        <v>7613</v>
      </c>
      <c r="D23" s="11">
        <f ca="1">SUM(PERSONAL!N15:N29)</f>
        <v>3791</v>
      </c>
      <c r="E23" s="11">
        <f t="shared" ca="1" si="0"/>
        <v>3822</v>
      </c>
      <c r="F23" s="11">
        <f t="shared" ca="1" si="1"/>
        <v>1146.5999999999999</v>
      </c>
      <c r="H23" s="36"/>
    </row>
    <row r="24" spans="1:10" ht="18.600000000000001" x14ac:dyDescent="0.45">
      <c r="D24" s="35"/>
    </row>
  </sheetData>
  <mergeCells count="2">
    <mergeCell ref="A2:B2"/>
    <mergeCell ref="A10:F10"/>
  </mergeCells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FCB5-024A-4547-92E1-1B5E82139797}">
  <dimension ref="A1:E5"/>
  <sheetViews>
    <sheetView workbookViewId="0">
      <selection activeCell="E11" sqref="E11"/>
    </sheetView>
  </sheetViews>
  <sheetFormatPr defaultRowHeight="15" x14ac:dyDescent="0.25"/>
  <cols>
    <col min="1" max="1" width="17.6328125" customWidth="1"/>
    <col min="2" max="2" width="11.1796875" bestFit="1" customWidth="1"/>
    <col min="4" max="4" width="18.81640625" customWidth="1"/>
    <col min="5" max="5" width="11.1796875" bestFit="1" customWidth="1"/>
  </cols>
  <sheetData>
    <row r="1" spans="1:5" ht="30" x14ac:dyDescent="0.35">
      <c r="A1" s="12"/>
      <c r="B1" s="45"/>
      <c r="C1" s="46"/>
      <c r="D1" s="12" t="s">
        <v>59</v>
      </c>
      <c r="E1" s="13"/>
    </row>
    <row r="2" spans="1:5" ht="15.6" x14ac:dyDescent="0.3">
      <c r="A2" s="15" t="s">
        <v>31</v>
      </c>
      <c r="B2" s="17">
        <f>Overview!B4*12</f>
        <v>92400</v>
      </c>
      <c r="C2" s="13"/>
      <c r="D2" s="15" t="s">
        <v>31</v>
      </c>
      <c r="E2" s="17">
        <f ca="1">SUM(Overview!C12:C23)</f>
        <v>88830</v>
      </c>
    </row>
    <row r="3" spans="1:5" ht="16.2" x14ac:dyDescent="0.35">
      <c r="A3" s="15" t="s">
        <v>40</v>
      </c>
      <c r="B3" s="17">
        <f>Overview!B5*12</f>
        <v>34560</v>
      </c>
      <c r="C3" s="13"/>
      <c r="D3" s="15" t="s">
        <v>40</v>
      </c>
      <c r="E3" s="18">
        <f ca="1">SUM(Overview!D12:D23)</f>
        <v>45258</v>
      </c>
    </row>
    <row r="4" spans="1:5" ht="16.2" x14ac:dyDescent="0.35">
      <c r="A4" s="16" t="s">
        <v>29</v>
      </c>
      <c r="B4" s="17">
        <f>B2-B3</f>
        <v>57840</v>
      </c>
      <c r="C4" s="13"/>
      <c r="D4" s="16" t="s">
        <v>29</v>
      </c>
      <c r="E4" s="18">
        <f ca="1">E2-E3</f>
        <v>43572</v>
      </c>
    </row>
    <row r="5" spans="1:5" ht="24" x14ac:dyDescent="0.3">
      <c r="A5" s="16" t="s">
        <v>78</v>
      </c>
      <c r="B5" s="71">
        <f>(B4*30)/100</f>
        <v>17352</v>
      </c>
      <c r="D5" s="16" t="s">
        <v>78</v>
      </c>
      <c r="E5" s="71">
        <f ca="1">(E4*30)/100</f>
        <v>13071.6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7838-022B-4A60-AA25-ECA052728C60}">
  <dimension ref="C4:N40"/>
  <sheetViews>
    <sheetView showGridLines="0" topLeftCell="A4" zoomScale="55" zoomScaleNormal="55" workbookViewId="0">
      <selection activeCell="AA23" sqref="AA23"/>
    </sheetView>
  </sheetViews>
  <sheetFormatPr defaultRowHeight="15" x14ac:dyDescent="0.25"/>
  <cols>
    <col min="6" max="6" width="11.453125" bestFit="1" customWidth="1"/>
  </cols>
  <sheetData>
    <row r="4" spans="3:14" ht="33.6" x14ac:dyDescent="0.25">
      <c r="C4" s="89" t="s">
        <v>79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6" spans="3:14" x14ac:dyDescent="0.25">
      <c r="C6" s="74">
        <f ca="1">'Projected vs Actual'!E2</f>
        <v>88830</v>
      </c>
      <c r="D6" s="75"/>
      <c r="E6" s="76"/>
      <c r="F6" s="74">
        <f ca="1">'Projected vs Actual'!E3</f>
        <v>45258</v>
      </c>
      <c r="G6" s="75"/>
      <c r="H6" s="76"/>
      <c r="I6" s="74">
        <f ca="1">'Projected vs Actual'!E4</f>
        <v>43572</v>
      </c>
      <c r="J6" s="75"/>
      <c r="K6" s="76"/>
      <c r="L6" s="77">
        <f ca="1">'Projected vs Actual'!E5</f>
        <v>13071.6</v>
      </c>
      <c r="M6" s="78"/>
      <c r="N6" s="79"/>
    </row>
    <row r="7" spans="3:14" x14ac:dyDescent="0.25">
      <c r="C7" s="80"/>
      <c r="D7" s="81"/>
      <c r="E7" s="82"/>
      <c r="F7" s="80"/>
      <c r="G7" s="81"/>
      <c r="H7" s="82"/>
      <c r="I7" s="80"/>
      <c r="J7" s="81"/>
      <c r="K7" s="82"/>
      <c r="L7" s="83"/>
      <c r="M7" s="84"/>
      <c r="N7" s="85"/>
    </row>
    <row r="8" spans="3:14" ht="15.6" thickBot="1" x14ac:dyDescent="0.3">
      <c r="C8" s="86"/>
      <c r="D8" s="87"/>
      <c r="E8" s="88"/>
      <c r="F8" s="86"/>
      <c r="G8" s="87"/>
      <c r="H8" s="88"/>
      <c r="I8" s="86"/>
      <c r="J8" s="87"/>
      <c r="K8" s="88"/>
      <c r="L8" s="83"/>
      <c r="M8" s="84"/>
      <c r="N8" s="85"/>
    </row>
    <row r="9" spans="3:14" ht="18" x14ac:dyDescent="0.25">
      <c r="C9" s="62" t="s">
        <v>74</v>
      </c>
      <c r="D9" s="63"/>
      <c r="E9" s="64"/>
      <c r="F9" s="65" t="s">
        <v>75</v>
      </c>
      <c r="G9" s="66"/>
      <c r="H9" s="67"/>
      <c r="I9" s="65" t="s">
        <v>76</v>
      </c>
      <c r="J9" s="66"/>
      <c r="K9" s="67"/>
      <c r="L9" s="68" t="s">
        <v>77</v>
      </c>
      <c r="M9" s="69"/>
      <c r="N9" s="70"/>
    </row>
    <row r="24" spans="3:7" ht="18.600000000000001" thickBot="1" x14ac:dyDescent="0.3">
      <c r="C24" s="91" t="s">
        <v>80</v>
      </c>
      <c r="D24" s="92"/>
      <c r="E24" s="93"/>
      <c r="F24" s="94">
        <v>2021</v>
      </c>
      <c r="G24" s="94" t="s">
        <v>81</v>
      </c>
    </row>
    <row r="25" spans="3:7" ht="18" x14ac:dyDescent="0.25">
      <c r="C25" s="96" t="s">
        <v>17</v>
      </c>
      <c r="D25" s="96"/>
      <c r="E25" s="97"/>
      <c r="F25" s="98">
        <f ca="1">AVERAGE(PERSONAL!C15:N15)</f>
        <v>322.33333333333331</v>
      </c>
      <c r="G25" s="99">
        <f ca="1">F25/F40</f>
        <v>8.5465553051394222E-2</v>
      </c>
    </row>
    <row r="26" spans="3:7" ht="18" x14ac:dyDescent="0.25">
      <c r="C26" s="100" t="s">
        <v>18</v>
      </c>
      <c r="D26" s="100"/>
      <c r="E26" s="101"/>
      <c r="F26" s="98">
        <f>AVERAGE(PERSONAL!C16:N16)</f>
        <v>200</v>
      </c>
      <c r="G26" s="102">
        <f ca="1">F26/F40</f>
        <v>5.3029298687524859E-2</v>
      </c>
    </row>
    <row r="27" spans="3:7" ht="18" x14ac:dyDescent="0.25">
      <c r="C27" s="100" t="s">
        <v>19</v>
      </c>
      <c r="D27" s="100"/>
      <c r="E27" s="101"/>
      <c r="F27" s="98">
        <f>AVERAGE(PERSONAL!C17:N17)</f>
        <v>50</v>
      </c>
      <c r="G27" s="102">
        <f ca="1">F27/F40</f>
        <v>1.3257324671881215E-2</v>
      </c>
    </row>
    <row r="28" spans="3:7" ht="18" x14ac:dyDescent="0.25">
      <c r="C28" s="100" t="s">
        <v>20</v>
      </c>
      <c r="D28" s="100"/>
      <c r="E28" s="101"/>
      <c r="F28" s="98">
        <f ca="1">AVERAGE(PERSONAL!C18:N18)</f>
        <v>290.41666666666669</v>
      </c>
      <c r="G28" s="102">
        <f ca="1">F28/F40</f>
        <v>7.7002960802510054E-2</v>
      </c>
    </row>
    <row r="29" spans="3:7" ht="18" x14ac:dyDescent="0.25">
      <c r="C29" s="100" t="s">
        <v>21</v>
      </c>
      <c r="D29" s="100"/>
      <c r="E29" s="101"/>
      <c r="F29" s="98">
        <f>AVERAGE(PERSONAL!C19:N19)</f>
        <v>250</v>
      </c>
      <c r="G29" s="102">
        <f ca="1">F29/F40</f>
        <v>6.6286623359406077E-2</v>
      </c>
    </row>
    <row r="30" spans="3:7" ht="18" x14ac:dyDescent="0.25">
      <c r="C30" s="100" t="s">
        <v>22</v>
      </c>
      <c r="D30" s="100"/>
      <c r="E30" s="101"/>
      <c r="F30" s="98">
        <f ca="1">AVERAGE(PERSONAL!C20:N20)</f>
        <v>298.16666666666669</v>
      </c>
      <c r="G30" s="102">
        <f ca="1">F30/F40</f>
        <v>7.9057846126651649E-2</v>
      </c>
    </row>
    <row r="31" spans="3:7" ht="18" x14ac:dyDescent="0.25">
      <c r="C31" s="100" t="s">
        <v>23</v>
      </c>
      <c r="D31" s="100"/>
      <c r="E31" s="101"/>
      <c r="F31" s="98">
        <f ca="1">AVERAGE(PERSONAL!C21:N21)</f>
        <v>285.5</v>
      </c>
      <c r="G31" s="102">
        <f ca="1">F31/F40</f>
        <v>7.5699323876441738E-2</v>
      </c>
    </row>
    <row r="32" spans="3:7" ht="18" x14ac:dyDescent="0.25">
      <c r="C32" s="100" t="s">
        <v>24</v>
      </c>
      <c r="D32" s="100"/>
      <c r="E32" s="101"/>
      <c r="F32" s="98">
        <f ca="1">AVERAGE(PERSONAL!C22:N22)</f>
        <v>319.58333333333331</v>
      </c>
      <c r="G32" s="102">
        <f ca="1">F32/F40</f>
        <v>8.4736400194440759E-2</v>
      </c>
    </row>
    <row r="33" spans="3:7" ht="18" x14ac:dyDescent="0.25">
      <c r="C33" s="100" t="s">
        <v>25</v>
      </c>
      <c r="D33" s="100"/>
      <c r="E33" s="101"/>
      <c r="F33" s="98">
        <f ca="1">AVERAGE(PERSONAL!C23:N23)</f>
        <v>314</v>
      </c>
      <c r="G33" s="102">
        <f ca="1">F33/F40</f>
        <v>8.325599893941403E-2</v>
      </c>
    </row>
    <row r="34" spans="3:7" ht="18" x14ac:dyDescent="0.25">
      <c r="C34" s="100" t="s">
        <v>26</v>
      </c>
      <c r="D34" s="100"/>
      <c r="E34" s="101"/>
      <c r="F34" s="98">
        <f>AVERAGE(PERSONAL!B24:N24)</f>
        <v>150</v>
      </c>
      <c r="G34" s="102">
        <f ca="1">F34/F40</f>
        <v>3.9771974015643641E-2</v>
      </c>
    </row>
    <row r="35" spans="3:7" ht="18" x14ac:dyDescent="0.25">
      <c r="C35" s="100" t="s">
        <v>37</v>
      </c>
      <c r="D35" s="100"/>
      <c r="E35" s="101"/>
      <c r="F35" s="98">
        <f ca="1">AVERAGE(PERSONAL!C25:N25)</f>
        <v>319.16666666666669</v>
      </c>
      <c r="G35" s="102">
        <f ca="1">F35/F40</f>
        <v>8.4625922488841751E-2</v>
      </c>
    </row>
    <row r="36" spans="3:7" ht="18" x14ac:dyDescent="0.25">
      <c r="C36" s="100" t="s">
        <v>38</v>
      </c>
      <c r="D36" s="100"/>
      <c r="E36" s="101"/>
      <c r="F36" s="98">
        <f ca="1">AVERAGE(PERSONAL!C26:N26)</f>
        <v>291.58333333333331</v>
      </c>
      <c r="G36" s="102">
        <f ca="1">F36/F40</f>
        <v>7.7312298378187275E-2</v>
      </c>
    </row>
    <row r="37" spans="3:7" ht="18" x14ac:dyDescent="0.25">
      <c r="C37" s="100" t="s">
        <v>27</v>
      </c>
      <c r="D37" s="100"/>
      <c r="E37" s="101"/>
      <c r="F37" s="98">
        <f ca="1">AVERAGE(PERSONAL!C27:N27)</f>
        <v>297.75</v>
      </c>
      <c r="G37" s="102">
        <f ca="1">F37/F40</f>
        <v>7.8947368421052627E-2</v>
      </c>
    </row>
    <row r="38" spans="3:7" ht="18" x14ac:dyDescent="0.25">
      <c r="C38" s="100" t="s">
        <v>28</v>
      </c>
      <c r="D38" s="100"/>
      <c r="E38" s="101"/>
      <c r="F38" s="98">
        <f>AVERAGE(PERSONAL!C28:N28)</f>
        <v>100</v>
      </c>
      <c r="G38" s="102">
        <f ca="1">F38/F40</f>
        <v>2.6514649343762429E-2</v>
      </c>
    </row>
    <row r="39" spans="3:7" ht="18" x14ac:dyDescent="0.25">
      <c r="C39" s="100" t="s">
        <v>14</v>
      </c>
      <c r="D39" s="100"/>
      <c r="E39" s="101"/>
      <c r="F39" s="98">
        <f ca="1">AVERAGE(PERSONAL!C29:N29)</f>
        <v>283</v>
      </c>
      <c r="G39" s="103">
        <f ca="1">F39/F40</f>
        <v>7.5036457642847679E-2</v>
      </c>
    </row>
    <row r="40" spans="3:7" ht="18.600000000000001" thickBot="1" x14ac:dyDescent="0.3">
      <c r="C40" s="91" t="s">
        <v>82</v>
      </c>
      <c r="D40" s="92"/>
      <c r="E40" s="93"/>
      <c r="F40" s="95">
        <f ca="1">SUM(F25:F39)</f>
        <v>3771.5</v>
      </c>
      <c r="G40" s="104">
        <v>0.9999999862919825</v>
      </c>
    </row>
  </sheetData>
  <mergeCells count="26">
    <mergeCell ref="C36:E36"/>
    <mergeCell ref="C37:E37"/>
    <mergeCell ref="C38:E38"/>
    <mergeCell ref="C39:E39"/>
    <mergeCell ref="C40:E40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4:N4"/>
    <mergeCell ref="C6:E8"/>
    <mergeCell ref="F6:H8"/>
    <mergeCell ref="I6:K8"/>
    <mergeCell ref="L6:N8"/>
    <mergeCell ref="C9:E9"/>
    <mergeCell ref="F9:H9"/>
    <mergeCell ref="I9:K9"/>
    <mergeCell ref="L9:N9"/>
  </mergeCells>
  <phoneticPr fontId="2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E5C-E723-4407-82D9-EA0C471CB48F}">
  <dimension ref="A3:C16"/>
  <sheetViews>
    <sheetView zoomScale="85" zoomScaleNormal="85" workbookViewId="0">
      <selection activeCell="D3" sqref="D3"/>
    </sheetView>
  </sheetViews>
  <sheetFormatPr defaultRowHeight="15" x14ac:dyDescent="0.25"/>
  <cols>
    <col min="1" max="1" width="12.54296875" bestFit="1" customWidth="1"/>
    <col min="2" max="2" width="7.54296875" bestFit="1" customWidth="1"/>
    <col min="3" max="3" width="9.1796875" bestFit="1" customWidth="1"/>
  </cols>
  <sheetData>
    <row r="3" spans="1:3" x14ac:dyDescent="0.25">
      <c r="A3" s="19" t="s">
        <v>56</v>
      </c>
      <c r="B3" t="s">
        <v>72</v>
      </c>
      <c r="C3" t="s">
        <v>73</v>
      </c>
    </row>
    <row r="4" spans="1:3" x14ac:dyDescent="0.25">
      <c r="A4" s="20" t="s">
        <v>63</v>
      </c>
      <c r="B4" s="21">
        <v>5732</v>
      </c>
      <c r="C4" s="21">
        <v>3656</v>
      </c>
    </row>
    <row r="5" spans="1:3" x14ac:dyDescent="0.25">
      <c r="A5" s="20" t="s">
        <v>69</v>
      </c>
      <c r="B5" s="21">
        <v>8152</v>
      </c>
      <c r="C5" s="21">
        <v>3670</v>
      </c>
    </row>
    <row r="6" spans="1:3" x14ac:dyDescent="0.25">
      <c r="A6" s="20" t="s">
        <v>64</v>
      </c>
      <c r="B6" s="21">
        <v>5808</v>
      </c>
      <c r="C6" s="21">
        <v>3771</v>
      </c>
    </row>
    <row r="7" spans="1:3" x14ac:dyDescent="0.25">
      <c r="A7" s="20" t="s">
        <v>68</v>
      </c>
      <c r="B7" s="21">
        <v>7345</v>
      </c>
      <c r="C7" s="21">
        <v>3989</v>
      </c>
    </row>
    <row r="8" spans="1:3" x14ac:dyDescent="0.25">
      <c r="A8" s="20" t="s">
        <v>45</v>
      </c>
      <c r="B8" s="21">
        <v>7660</v>
      </c>
      <c r="C8" s="21">
        <v>3876</v>
      </c>
    </row>
    <row r="9" spans="1:3" x14ac:dyDescent="0.25">
      <c r="A9" s="20" t="s">
        <v>71</v>
      </c>
      <c r="B9" s="21">
        <v>8721</v>
      </c>
      <c r="C9" s="21">
        <v>3961</v>
      </c>
    </row>
    <row r="10" spans="1:3" x14ac:dyDescent="0.25">
      <c r="A10" s="20" t="s">
        <v>62</v>
      </c>
      <c r="B10" s="21">
        <v>5369</v>
      </c>
      <c r="C10" s="21">
        <v>3833</v>
      </c>
    </row>
    <row r="11" spans="1:3" x14ac:dyDescent="0.25">
      <c r="A11" s="20" t="s">
        <v>61</v>
      </c>
      <c r="B11" s="21">
        <v>5070</v>
      </c>
      <c r="C11" s="21">
        <v>4064</v>
      </c>
    </row>
    <row r="12" spans="1:3" x14ac:dyDescent="0.25">
      <c r="A12" s="20" t="s">
        <v>65</v>
      </c>
      <c r="B12" s="21">
        <v>6088</v>
      </c>
      <c r="C12" s="21">
        <v>3431</v>
      </c>
    </row>
    <row r="13" spans="1:3" x14ac:dyDescent="0.25">
      <c r="A13" s="20" t="s">
        <v>67</v>
      </c>
      <c r="B13" s="21">
        <v>7041</v>
      </c>
      <c r="C13" s="21">
        <v>3911</v>
      </c>
    </row>
    <row r="14" spans="1:3" x14ac:dyDescent="0.25">
      <c r="A14" s="20" t="s">
        <v>70</v>
      </c>
      <c r="B14" s="21">
        <v>8300</v>
      </c>
      <c r="C14" s="21">
        <v>3672</v>
      </c>
    </row>
    <row r="15" spans="1:3" x14ac:dyDescent="0.25">
      <c r="A15" s="20" t="s">
        <v>66</v>
      </c>
      <c r="B15" s="21">
        <v>6846</v>
      </c>
      <c r="C15" s="21">
        <v>4110</v>
      </c>
    </row>
    <row r="16" spans="1:3" x14ac:dyDescent="0.25">
      <c r="A16" s="20" t="s">
        <v>57</v>
      </c>
      <c r="B16" s="21">
        <v>82132</v>
      </c>
      <c r="C16" s="21">
        <v>45944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BEF1-5AD1-4AD1-8BE9-F69008F00A75}">
  <dimension ref="A3:B16"/>
  <sheetViews>
    <sheetView workbookViewId="0">
      <selection activeCell="K3" sqref="K3"/>
    </sheetView>
  </sheetViews>
  <sheetFormatPr defaultRowHeight="15" x14ac:dyDescent="0.25"/>
  <cols>
    <col min="1" max="1" width="12.54296875" bestFit="1" customWidth="1"/>
    <col min="2" max="2" width="25.26953125" bestFit="1" customWidth="1"/>
  </cols>
  <sheetData>
    <row r="3" spans="1:2" x14ac:dyDescent="0.25">
      <c r="A3" s="19" t="s">
        <v>56</v>
      </c>
      <c r="B3" t="s">
        <v>83</v>
      </c>
    </row>
    <row r="4" spans="1:2" x14ac:dyDescent="0.25">
      <c r="A4" s="20" t="s">
        <v>63</v>
      </c>
      <c r="B4" s="21">
        <v>2076</v>
      </c>
    </row>
    <row r="5" spans="1:2" x14ac:dyDescent="0.25">
      <c r="A5" s="20" t="s">
        <v>69</v>
      </c>
      <c r="B5" s="21">
        <v>4482</v>
      </c>
    </row>
    <row r="6" spans="1:2" x14ac:dyDescent="0.25">
      <c r="A6" s="20" t="s">
        <v>64</v>
      </c>
      <c r="B6" s="21">
        <v>2037</v>
      </c>
    </row>
    <row r="7" spans="1:2" x14ac:dyDescent="0.25">
      <c r="A7" s="20" t="s">
        <v>68</v>
      </c>
      <c r="B7" s="21">
        <v>3356</v>
      </c>
    </row>
    <row r="8" spans="1:2" x14ac:dyDescent="0.25">
      <c r="A8" s="20" t="s">
        <v>45</v>
      </c>
      <c r="B8" s="21">
        <v>3784</v>
      </c>
    </row>
    <row r="9" spans="1:2" x14ac:dyDescent="0.25">
      <c r="A9" s="20" t="s">
        <v>71</v>
      </c>
      <c r="B9" s="21">
        <v>4760</v>
      </c>
    </row>
    <row r="10" spans="1:2" x14ac:dyDescent="0.25">
      <c r="A10" s="20" t="s">
        <v>62</v>
      </c>
      <c r="B10" s="21">
        <v>1536</v>
      </c>
    </row>
    <row r="11" spans="1:2" x14ac:dyDescent="0.25">
      <c r="A11" s="20" t="s">
        <v>61</v>
      </c>
      <c r="B11" s="21">
        <v>1006</v>
      </c>
    </row>
    <row r="12" spans="1:2" x14ac:dyDescent="0.25">
      <c r="A12" s="20" t="s">
        <v>65</v>
      </c>
      <c r="B12" s="21">
        <v>2657</v>
      </c>
    </row>
    <row r="13" spans="1:2" x14ac:dyDescent="0.25">
      <c r="A13" s="20" t="s">
        <v>67</v>
      </c>
      <c r="B13" s="21">
        <v>3130</v>
      </c>
    </row>
    <row r="14" spans="1:2" x14ac:dyDescent="0.25">
      <c r="A14" s="20" t="s">
        <v>70</v>
      </c>
      <c r="B14" s="21">
        <v>4628</v>
      </c>
    </row>
    <row r="15" spans="1:2" x14ac:dyDescent="0.25">
      <c r="A15" s="20" t="s">
        <v>66</v>
      </c>
      <c r="B15" s="21">
        <v>2736</v>
      </c>
    </row>
    <row r="16" spans="1:2" x14ac:dyDescent="0.25">
      <c r="A16" s="20" t="s">
        <v>57</v>
      </c>
      <c r="B16" s="21">
        <v>36188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81B-21C6-4ED0-8674-D3DF206C190D}">
  <dimension ref="A3:B16"/>
  <sheetViews>
    <sheetView workbookViewId="0">
      <selection activeCell="A3" sqref="A3:B16"/>
    </sheetView>
  </sheetViews>
  <sheetFormatPr defaultRowHeight="15" x14ac:dyDescent="0.25"/>
  <cols>
    <col min="1" max="1" width="12.54296875" bestFit="1" customWidth="1"/>
    <col min="2" max="2" width="26.54296875" bestFit="1" customWidth="1"/>
  </cols>
  <sheetData>
    <row r="3" spans="1:2" x14ac:dyDescent="0.25">
      <c r="A3" s="19" t="s">
        <v>56</v>
      </c>
      <c r="B3" t="s">
        <v>86</v>
      </c>
    </row>
    <row r="4" spans="1:2" x14ac:dyDescent="0.25">
      <c r="A4" s="20" t="s">
        <v>63</v>
      </c>
      <c r="B4" s="21">
        <v>1544.1</v>
      </c>
    </row>
    <row r="5" spans="1:2" x14ac:dyDescent="0.25">
      <c r="A5" s="20" t="s">
        <v>69</v>
      </c>
      <c r="B5" s="21">
        <v>577.20000000000005</v>
      </c>
    </row>
    <row r="6" spans="1:2" x14ac:dyDescent="0.25">
      <c r="A6" s="20" t="s">
        <v>64</v>
      </c>
      <c r="B6" s="21">
        <v>1357.5</v>
      </c>
    </row>
    <row r="7" spans="1:2" x14ac:dyDescent="0.25">
      <c r="A7" s="20" t="s">
        <v>68</v>
      </c>
      <c r="B7" s="21">
        <v>1601.4</v>
      </c>
    </row>
    <row r="8" spans="1:2" x14ac:dyDescent="0.25">
      <c r="A8" s="20" t="s">
        <v>45</v>
      </c>
      <c r="B8" s="21">
        <v>1122</v>
      </c>
    </row>
    <row r="9" spans="1:2" x14ac:dyDescent="0.25">
      <c r="A9" s="20" t="s">
        <v>71</v>
      </c>
      <c r="B9" s="21">
        <v>1238.0999999999999</v>
      </c>
    </row>
    <row r="10" spans="1:2" x14ac:dyDescent="0.25">
      <c r="A10" s="20" t="s">
        <v>62</v>
      </c>
      <c r="B10" s="21">
        <v>258.89999999999998</v>
      </c>
    </row>
    <row r="11" spans="1:2" x14ac:dyDescent="0.25">
      <c r="A11" s="20" t="s">
        <v>61</v>
      </c>
      <c r="B11" s="21">
        <v>393.9</v>
      </c>
    </row>
    <row r="12" spans="1:2" x14ac:dyDescent="0.25">
      <c r="A12" s="20" t="s">
        <v>65</v>
      </c>
      <c r="B12" s="21">
        <v>527.4</v>
      </c>
    </row>
    <row r="13" spans="1:2" x14ac:dyDescent="0.25">
      <c r="A13" s="20" t="s">
        <v>67</v>
      </c>
      <c r="B13" s="21">
        <v>1034.0999999999999</v>
      </c>
    </row>
    <row r="14" spans="1:2" x14ac:dyDescent="0.25">
      <c r="A14" s="20" t="s">
        <v>70</v>
      </c>
      <c r="B14" s="21">
        <v>1531.5</v>
      </c>
    </row>
    <row r="15" spans="1:2" x14ac:dyDescent="0.25">
      <c r="A15" s="20" t="s">
        <v>66</v>
      </c>
      <c r="B15" s="21">
        <v>684</v>
      </c>
    </row>
    <row r="16" spans="1:2" x14ac:dyDescent="0.25">
      <c r="A16" s="20" t="s">
        <v>57</v>
      </c>
      <c r="B16" s="21">
        <v>11870.1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PERSONAL</vt:lpstr>
      <vt:lpstr>Overview</vt:lpstr>
      <vt:lpstr>Projected vs Actual</vt:lpstr>
      <vt:lpstr>Dashboard</vt:lpstr>
      <vt:lpstr>Sheet13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2022-02-27T16:31:18Z</dcterms:created>
  <dcterms:modified xsi:type="dcterms:W3CDTF">2022-02-27T16:31:18Z</dcterms:modified>
</cp:coreProperties>
</file>