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Adsar\OneDrive\Desktop\Northeastern University\Enterprise Analytics\Module 4\Final\"/>
    </mc:Choice>
  </mc:AlternateContent>
  <xr:revisionPtr revIDLastSave="0" documentId="13_ncr:1_{DC105CC5-9185-4FD0-ADBC-B1BC2D688A22}" xr6:coauthVersionLast="45" xr6:coauthVersionMax="45" xr10:uidLastSave="{00000000-0000-0000-0000-000000000000}"/>
  <bookViews>
    <workbookView xWindow="-108" yWindow="-108" windowWidth="23256" windowHeight="12576" xr2:uid="{5AB2C000-68E0-4BCE-9939-8E811910C7B8}"/>
  </bookViews>
  <sheets>
    <sheet name="Answer" sheetId="1" r:id="rId1"/>
  </sheets>
  <definedNames>
    <definedName name="solver_adj" localSheetId="0" hidden="1">Answer!$H$6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Answer!#REF!</definedName>
    <definedName name="solver_lhs2" localSheetId="0" hidden="1">Answer!#REF!</definedName>
    <definedName name="solver_lhs3" localSheetId="0" hidden="1">Answer!#REF!</definedName>
    <definedName name="solver_lhs4" localSheetId="0" hidden="1">Answer!#REF!</definedName>
    <definedName name="solver_lhs5" localSheetId="0" hidden="1">Answer!#REF!</definedName>
    <definedName name="solver_lhs6" localSheetId="0" hidden="1">Answer!#REF!</definedName>
    <definedName name="solver_lhs7" localSheetId="0" hidden="1">Answer!#REF!</definedName>
    <definedName name="solver_lhs8" localSheetId="0" hidden="1">Answer!#REF!</definedName>
    <definedName name="solver_lhs9" localSheetId="0" hidden="1">Answer!#REF!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Answer!$H$10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Answer!#REF!</definedName>
    <definedName name="solver_rhs2" localSheetId="0" hidden="1">Answer!#REF!</definedName>
    <definedName name="solver_rhs3" localSheetId="0" hidden="1">Answer!#REF!</definedName>
    <definedName name="solver_rhs4" localSheetId="0" hidden="1">Answer!#REF!</definedName>
    <definedName name="solver_rhs5" localSheetId="0" hidden="1">Answer!#REF!</definedName>
    <definedName name="solver_rhs6" localSheetId="0" hidden="1">Answer!#REF!</definedName>
    <definedName name="solver_rhs7" localSheetId="0" hidden="1">Answer!#REF!</definedName>
    <definedName name="solver_rhs8" localSheetId="0" hidden="1">Answer!#REF!</definedName>
    <definedName name="solver_rhs9" localSheetId="0" hidden="1">Answer!#REF!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16" i="1"/>
  <c r="H10" i="1"/>
  <c r="B7" i="1"/>
  <c r="B5" i="1"/>
  <c r="H7" i="1"/>
  <c r="G17" i="1"/>
  <c r="F16" i="1"/>
  <c r="F17" i="1"/>
  <c r="F19" i="1"/>
  <c r="E16" i="1"/>
  <c r="E18" i="1"/>
  <c r="E17" i="1"/>
  <c r="B11" i="1"/>
  <c r="B9" i="1"/>
  <c r="F21" i="1"/>
  <c r="F15" i="1" l="1"/>
  <c r="H8" i="1"/>
  <c r="D27" i="1" l="1"/>
  <c r="F18" i="1" l="1"/>
  <c r="F20" i="1"/>
  <c r="F22" i="1"/>
  <c r="F23" i="1"/>
  <c r="F24" i="1"/>
  <c r="F25" i="1"/>
  <c r="F26" i="1"/>
  <c r="E19" i="1"/>
  <c r="E20" i="1"/>
  <c r="E21" i="1"/>
  <c r="E22" i="1"/>
  <c r="E23" i="1"/>
  <c r="E24" i="1"/>
  <c r="E25" i="1"/>
  <c r="E26" i="1"/>
  <c r="E15" i="1"/>
  <c r="J14" i="1" l="1"/>
  <c r="G23" i="1"/>
  <c r="G15" i="1"/>
  <c r="G21" i="1"/>
  <c r="G20" i="1"/>
  <c r="G16" i="1"/>
  <c r="G19" i="1"/>
  <c r="G18" i="1"/>
  <c r="G26" i="1"/>
  <c r="G25" i="1"/>
  <c r="G24" i="1"/>
  <c r="G22" i="1"/>
</calcChain>
</file>

<file path=xl/sharedStrings.xml><?xml version="1.0" encoding="utf-8"?>
<sst xmlns="http://schemas.openxmlformats.org/spreadsheetml/2006/main" count="24" uniqueCount="20">
  <si>
    <t>Carrying Cost Per Unit</t>
  </si>
  <si>
    <t>Annual Demand (D)</t>
  </si>
  <si>
    <t>Unit Cost C</t>
  </si>
  <si>
    <t>Order Cost per Order (S)</t>
  </si>
  <si>
    <t>EOQ</t>
  </si>
  <si>
    <t>Annula Ordering Cost</t>
  </si>
  <si>
    <t>Annual Holding Cost</t>
  </si>
  <si>
    <t>Carrying Cost Rate (O)</t>
  </si>
  <si>
    <t>Total Cost</t>
  </si>
  <si>
    <t>Order Quantity</t>
  </si>
  <si>
    <t>Ordering Cost</t>
  </si>
  <si>
    <t>Holding Cost</t>
  </si>
  <si>
    <t>Annual Demand</t>
  </si>
  <si>
    <t>Fixed cost</t>
  </si>
  <si>
    <t>Revenue</t>
  </si>
  <si>
    <t>Order quantity</t>
  </si>
  <si>
    <t>Decision Variable</t>
  </si>
  <si>
    <t>SOLVER</t>
  </si>
  <si>
    <t>Uncontrollable Variable</t>
  </si>
  <si>
    <t>What-If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</si>
</sst>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Answer!$D$15:$D$26</c:f>
              <c:numCache>
                <c:formatCode>General</c:formatCode>
                <c:ptCount val="12"/>
                <c:pt idx="0">
                  <c:v>702</c:v>
                </c:pt>
                <c:pt idx="1">
                  <c:v>500</c:v>
                </c:pt>
                <c:pt idx="2">
                  <c:v>550</c:v>
                </c:pt>
                <c:pt idx="3">
                  <c:v>600</c:v>
                </c:pt>
                <c:pt idx="4">
                  <c:v>650</c:v>
                </c:pt>
                <c:pt idx="5">
                  <c:v>700</c:v>
                </c:pt>
                <c:pt idx="6">
                  <c:v>750</c:v>
                </c:pt>
                <c:pt idx="7">
                  <c:v>800</c:v>
                </c:pt>
                <c:pt idx="8">
                  <c:v>850</c:v>
                </c:pt>
                <c:pt idx="9">
                  <c:v>900</c:v>
                </c:pt>
                <c:pt idx="10">
                  <c:v>950</c:v>
                </c:pt>
                <c:pt idx="11">
                  <c:v>1000</c:v>
                </c:pt>
              </c:numCache>
            </c:numRef>
          </c:xVal>
          <c:yVal>
            <c:numRef>
              <c:f>Answer!$G$15:$G$26</c:f>
              <c:numCache>
                <c:formatCode>0.00</c:formatCode>
                <c:ptCount val="12"/>
                <c:pt idx="0">
                  <c:v>10263.335128205128</c:v>
                </c:pt>
                <c:pt idx="1">
                  <c:v>10857.5</c:v>
                </c:pt>
                <c:pt idx="2">
                  <c:v>10568.704545454544</c:v>
                </c:pt>
                <c:pt idx="3">
                  <c:v>10389</c:v>
                </c:pt>
                <c:pt idx="4">
                  <c:v>10293.211538461539</c:v>
                </c:pt>
                <c:pt idx="5">
                  <c:v>10263.357142857143</c:v>
                </c:pt>
                <c:pt idx="6">
                  <c:v>10286.25</c:v>
                </c:pt>
                <c:pt idx="7">
                  <c:v>10352</c:v>
                </c:pt>
                <c:pt idx="8">
                  <c:v>10453.044117647059</c:v>
                </c:pt>
                <c:pt idx="9">
                  <c:v>10583.5</c:v>
                </c:pt>
                <c:pt idx="10">
                  <c:v>10738.723684210527</c:v>
                </c:pt>
                <c:pt idx="11">
                  <c:v>10915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D-4A54-975C-08BB71CF7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30136"/>
        <c:axId val="552429176"/>
      </c:scatterChart>
      <c:valAx>
        <c:axId val="55243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29176"/>
        <c:crosses val="autoZero"/>
        <c:crossBetween val="midCat"/>
      </c:valAx>
      <c:valAx>
        <c:axId val="55242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30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11</xdr:row>
      <xdr:rowOff>137160</xdr:rowOff>
    </xdr:from>
    <xdr:to>
      <xdr:col>23</xdr:col>
      <xdr:colOff>419100</xdr:colOff>
      <xdr:row>26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6E8B1C-2C62-48F5-8089-B5EE9880D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AE3F-A6A9-4C81-8335-8059CC38BFFD}">
  <dimension ref="A1:P27"/>
  <sheetViews>
    <sheetView tabSelected="1" workbookViewId="0">
      <selection activeCell="C16" sqref="C16"/>
    </sheetView>
  </sheetViews>
  <sheetFormatPr defaultRowHeight="14.4" x14ac:dyDescent="0.3"/>
  <cols>
    <col min="1" max="1" width="20.6640625" style="1" bestFit="1" customWidth="1"/>
    <col min="2" max="2" width="8" style="1" bestFit="1" customWidth="1"/>
    <col min="3" max="3" width="20.44140625" style="1" bestFit="1" customWidth="1"/>
    <col min="4" max="4" width="13.21875" style="1" bestFit="1" customWidth="1"/>
    <col min="5" max="5" width="12.109375" style="1" bestFit="1" customWidth="1"/>
    <col min="6" max="6" width="11.21875" style="1" bestFit="1" customWidth="1"/>
    <col min="7" max="7" width="16.5546875" style="1" bestFit="1" customWidth="1"/>
    <col min="8" max="8" width="8.5546875" style="1" bestFit="1" customWidth="1"/>
    <col min="9" max="9" width="8.88671875" style="1"/>
    <col min="10" max="10" width="8" style="1" bestFit="1" customWidth="1"/>
    <col min="11" max="11" width="11.5546875" style="1" bestFit="1" customWidth="1"/>
    <col min="12" max="12" width="9" style="1" bestFit="1" customWidth="1"/>
    <col min="13" max="13" width="11.5546875" style="1" bestFit="1" customWidth="1"/>
    <col min="14" max="16" width="9" style="1" bestFit="1" customWidth="1"/>
    <col min="17" max="16384" width="8.88671875" style="1"/>
  </cols>
  <sheetData>
    <row r="1" spans="1:16" x14ac:dyDescent="0.3">
      <c r="A1" s="11" t="s">
        <v>1</v>
      </c>
      <c r="B1" s="3">
        <v>16000</v>
      </c>
      <c r="C1" s="1" t="s">
        <v>18</v>
      </c>
      <c r="G1" s="15" t="s">
        <v>17</v>
      </c>
      <c r="H1" s="15"/>
    </row>
    <row r="2" spans="1:16" x14ac:dyDescent="0.3">
      <c r="A2" s="11" t="s">
        <v>2</v>
      </c>
      <c r="B2" s="3">
        <v>77</v>
      </c>
      <c r="G2" s="9" t="s">
        <v>12</v>
      </c>
      <c r="H2" s="3">
        <v>16000</v>
      </c>
    </row>
    <row r="3" spans="1:16" x14ac:dyDescent="0.3">
      <c r="A3" s="11" t="s">
        <v>3</v>
      </c>
      <c r="B3" s="3">
        <v>225</v>
      </c>
      <c r="G3" s="9" t="s">
        <v>13</v>
      </c>
      <c r="H3" s="3">
        <v>77</v>
      </c>
    </row>
    <row r="4" spans="1:16" x14ac:dyDescent="0.3">
      <c r="A4" s="11" t="s">
        <v>7</v>
      </c>
      <c r="B4" s="6">
        <v>0.19</v>
      </c>
    </row>
    <row r="5" spans="1:16" x14ac:dyDescent="0.3">
      <c r="A5" s="11" t="s">
        <v>0</v>
      </c>
      <c r="B5" s="3">
        <f>B2*B4</f>
        <v>14.63</v>
      </c>
      <c r="G5" s="16" t="s">
        <v>14</v>
      </c>
      <c r="H5" s="16"/>
    </row>
    <row r="6" spans="1:16" ht="15" thickBot="1" x14ac:dyDescent="0.35">
      <c r="G6" s="9" t="s">
        <v>15</v>
      </c>
      <c r="H6" s="3">
        <v>600</v>
      </c>
    </row>
    <row r="7" spans="1:16" ht="15" thickBot="1" x14ac:dyDescent="0.35">
      <c r="A7" s="12" t="s">
        <v>4</v>
      </c>
      <c r="B7" s="7">
        <f>SQRT((2*B1*B3)/(B5))</f>
        <v>701.52650663240127</v>
      </c>
      <c r="C7" s="1" t="s">
        <v>16</v>
      </c>
      <c r="G7" s="9" t="s">
        <v>10</v>
      </c>
      <c r="H7" s="4">
        <f>($B$1/H6)*$B$3</f>
        <v>6000</v>
      </c>
    </row>
    <row r="8" spans="1:16" ht="15" thickBot="1" x14ac:dyDescent="0.35">
      <c r="G8" s="9" t="s">
        <v>11</v>
      </c>
      <c r="H8" s="3">
        <f>(H6/2)*$B$2*$B$4</f>
        <v>4389</v>
      </c>
    </row>
    <row r="9" spans="1:16" ht="15" thickBot="1" x14ac:dyDescent="0.35">
      <c r="A9" s="12" t="s">
        <v>5</v>
      </c>
      <c r="B9" s="8">
        <f>B1*B2+B3</f>
        <v>1232225</v>
      </c>
    </row>
    <row r="10" spans="1:16" x14ac:dyDescent="0.3">
      <c r="G10" s="10" t="s">
        <v>8</v>
      </c>
      <c r="H10" s="4">
        <f>($B$1/H6)*$B$3+(H6/2)*$B$2*$B$4</f>
        <v>10389</v>
      </c>
    </row>
    <row r="11" spans="1:16" x14ac:dyDescent="0.3">
      <c r="A11" s="11" t="s">
        <v>6</v>
      </c>
      <c r="B11" s="3">
        <f>B1*B2*B4</f>
        <v>234080</v>
      </c>
    </row>
    <row r="12" spans="1:16" x14ac:dyDescent="0.3">
      <c r="A12" s="11" t="s">
        <v>8</v>
      </c>
      <c r="B12" s="3">
        <f>B9+B11</f>
        <v>1466305</v>
      </c>
      <c r="K12" s="15" t="s">
        <v>19</v>
      </c>
      <c r="L12" s="15"/>
      <c r="M12" s="14"/>
    </row>
    <row r="14" spans="1:16" x14ac:dyDescent="0.3">
      <c r="D14" s="13" t="s">
        <v>9</v>
      </c>
      <c r="E14" s="13" t="s">
        <v>10</v>
      </c>
      <c r="F14" s="13" t="s">
        <v>11</v>
      </c>
      <c r="G14" s="13" t="s">
        <v>8</v>
      </c>
      <c r="J14" s="1">
        <f>B12</f>
        <v>1466305</v>
      </c>
      <c r="K14" s="1">
        <v>223</v>
      </c>
      <c r="L14" s="1">
        <v>224</v>
      </c>
      <c r="M14" s="1">
        <v>225</v>
      </c>
      <c r="N14" s="1">
        <v>226</v>
      </c>
      <c r="O14" s="1">
        <v>227</v>
      </c>
      <c r="P14" s="1">
        <v>228</v>
      </c>
    </row>
    <row r="15" spans="1:16" x14ac:dyDescent="0.3">
      <c r="D15" s="3">
        <v>702</v>
      </c>
      <c r="E15" s="4">
        <f>($B$1/D15)*$B$3</f>
        <v>5128.2051282051279</v>
      </c>
      <c r="F15" s="3">
        <f>(D15/2)*$B$2*$B$4</f>
        <v>5135.13</v>
      </c>
      <c r="G15" s="4">
        <f>E15+F15</f>
        <v>10263.335128205128</v>
      </c>
      <c r="J15" s="3">
        <v>70</v>
      </c>
      <c r="K15" s="2">
        <f t="dataTable" ref="K15:P26" dt2D="1" dtr="1" r1="B3" r2="B2"/>
        <v>1333023</v>
      </c>
      <c r="L15" s="1">
        <v>1333024</v>
      </c>
      <c r="M15" s="2">
        <v>1333025</v>
      </c>
      <c r="N15" s="1">
        <v>1333026</v>
      </c>
      <c r="O15" s="1">
        <v>1333027</v>
      </c>
      <c r="P15" s="1">
        <v>1333028</v>
      </c>
    </row>
    <row r="16" spans="1:16" x14ac:dyDescent="0.3">
      <c r="B16" s="1">
        <f>B1*B2+B3 + B1*B2*B4</f>
        <v>1466305</v>
      </c>
      <c r="D16" s="5">
        <v>500</v>
      </c>
      <c r="E16" s="4">
        <f>($B$1/D16)*$B$3</f>
        <v>7200</v>
      </c>
      <c r="F16" s="3">
        <f>(D16/2)*$B$2*$B$4</f>
        <v>3657.5</v>
      </c>
      <c r="G16" s="4">
        <f t="shared" ref="G16:G26" si="0">E16+F16</f>
        <v>10857.5</v>
      </c>
      <c r="J16" s="3">
        <v>71</v>
      </c>
      <c r="K16" s="2">
        <v>1352063</v>
      </c>
      <c r="L16" s="1">
        <v>1352064</v>
      </c>
      <c r="M16" s="2">
        <v>1352065</v>
      </c>
      <c r="N16" s="1">
        <v>1352066</v>
      </c>
      <c r="O16" s="1">
        <v>1352067</v>
      </c>
      <c r="P16" s="1">
        <v>1352068</v>
      </c>
    </row>
    <row r="17" spans="4:16" x14ac:dyDescent="0.3">
      <c r="D17" s="5">
        <v>550</v>
      </c>
      <c r="E17" s="4">
        <f>($B$1/D17)*$B$3</f>
        <v>6545.454545454545</v>
      </c>
      <c r="F17" s="3">
        <f>(D17/2)*$B$2*$B$4</f>
        <v>4023.25</v>
      </c>
      <c r="G17" s="4">
        <f>E17+F17</f>
        <v>10568.704545454544</v>
      </c>
      <c r="J17" s="3">
        <v>72</v>
      </c>
      <c r="K17" s="2">
        <v>1371103</v>
      </c>
      <c r="L17" s="1">
        <v>1371104</v>
      </c>
      <c r="M17" s="2">
        <v>1371105</v>
      </c>
      <c r="N17" s="1">
        <v>1371106</v>
      </c>
      <c r="O17" s="1">
        <v>1371107</v>
      </c>
      <c r="P17" s="1">
        <v>1371108</v>
      </c>
    </row>
    <row r="18" spans="4:16" x14ac:dyDescent="0.3">
      <c r="D18" s="5">
        <v>600</v>
      </c>
      <c r="E18" s="4">
        <f>($B$1/D18)*$B$3</f>
        <v>6000</v>
      </c>
      <c r="F18" s="3">
        <f t="shared" ref="F18:F26" si="1">(D18/2)*$B$2*$B$4</f>
        <v>4389</v>
      </c>
      <c r="G18" s="4">
        <f t="shared" si="0"/>
        <v>10389</v>
      </c>
      <c r="J18" s="3">
        <v>73</v>
      </c>
      <c r="K18" s="2">
        <v>1390143</v>
      </c>
      <c r="L18" s="1">
        <v>1390144</v>
      </c>
      <c r="M18" s="2">
        <v>1390145</v>
      </c>
      <c r="N18" s="1">
        <v>1390146</v>
      </c>
      <c r="O18" s="1">
        <v>1390147</v>
      </c>
      <c r="P18" s="1">
        <v>1390148</v>
      </c>
    </row>
    <row r="19" spans="4:16" x14ac:dyDescent="0.3">
      <c r="D19" s="5">
        <v>650</v>
      </c>
      <c r="E19" s="4">
        <f t="shared" ref="E19:E26" si="2">($B$1/D19)*$B$3</f>
        <v>5538.461538461539</v>
      </c>
      <c r="F19" s="3">
        <f>(D19/2)*$B$2*$B$4</f>
        <v>4754.75</v>
      </c>
      <c r="G19" s="4">
        <f t="shared" si="0"/>
        <v>10293.211538461539</v>
      </c>
      <c r="J19" s="3">
        <v>74</v>
      </c>
      <c r="K19" s="2">
        <v>1409183</v>
      </c>
      <c r="L19" s="1">
        <v>1409184</v>
      </c>
      <c r="M19" s="2">
        <v>1409185</v>
      </c>
      <c r="N19" s="1">
        <v>1409186</v>
      </c>
      <c r="O19" s="1">
        <v>1409187</v>
      </c>
      <c r="P19" s="1">
        <v>1409188</v>
      </c>
    </row>
    <row r="20" spans="4:16" x14ac:dyDescent="0.3">
      <c r="D20" s="5">
        <v>700</v>
      </c>
      <c r="E20" s="4">
        <f t="shared" si="2"/>
        <v>5142.8571428571431</v>
      </c>
      <c r="F20" s="3">
        <f t="shared" si="1"/>
        <v>5120.5</v>
      </c>
      <c r="G20" s="4">
        <f t="shared" si="0"/>
        <v>10263.357142857143</v>
      </c>
      <c r="J20" s="3">
        <v>75</v>
      </c>
      <c r="K20" s="2">
        <v>1428223</v>
      </c>
      <c r="L20" s="1">
        <v>1428224</v>
      </c>
      <c r="M20" s="2">
        <v>1428225</v>
      </c>
      <c r="N20" s="1">
        <v>1428226</v>
      </c>
      <c r="O20" s="1">
        <v>1428227</v>
      </c>
      <c r="P20" s="1">
        <v>1428228</v>
      </c>
    </row>
    <row r="21" spans="4:16" x14ac:dyDescent="0.3">
      <c r="D21" s="5">
        <v>750</v>
      </c>
      <c r="E21" s="4">
        <f t="shared" si="2"/>
        <v>4800</v>
      </c>
      <c r="F21" s="3">
        <f>(D21/2)*$B$2*$B$4</f>
        <v>5486.25</v>
      </c>
      <c r="G21" s="4">
        <f t="shared" si="0"/>
        <v>10286.25</v>
      </c>
      <c r="J21" s="3">
        <v>76</v>
      </c>
      <c r="K21" s="2">
        <v>1447263</v>
      </c>
      <c r="L21" s="1">
        <v>1447264</v>
      </c>
      <c r="M21" s="2">
        <v>1447265</v>
      </c>
      <c r="N21" s="1">
        <v>1447266</v>
      </c>
      <c r="O21" s="1">
        <v>1447267</v>
      </c>
      <c r="P21" s="1">
        <v>1447268</v>
      </c>
    </row>
    <row r="22" spans="4:16" x14ac:dyDescent="0.3">
      <c r="D22" s="5">
        <v>800</v>
      </c>
      <c r="E22" s="4">
        <f t="shared" si="2"/>
        <v>4500</v>
      </c>
      <c r="F22" s="3">
        <f t="shared" si="1"/>
        <v>5852</v>
      </c>
      <c r="G22" s="4">
        <f t="shared" si="0"/>
        <v>10352</v>
      </c>
      <c r="J22" s="3">
        <v>77</v>
      </c>
      <c r="K22" s="2">
        <v>1466303</v>
      </c>
      <c r="L22" s="1">
        <v>1466304</v>
      </c>
      <c r="M22" s="2">
        <v>1466305</v>
      </c>
      <c r="N22" s="1">
        <v>1466306</v>
      </c>
      <c r="O22" s="1">
        <v>1466307</v>
      </c>
      <c r="P22" s="1">
        <v>1466308</v>
      </c>
    </row>
    <row r="23" spans="4:16" x14ac:dyDescent="0.3">
      <c r="D23" s="5">
        <v>850</v>
      </c>
      <c r="E23" s="4">
        <f t="shared" si="2"/>
        <v>4235.2941176470586</v>
      </c>
      <c r="F23" s="3">
        <f t="shared" si="1"/>
        <v>6217.75</v>
      </c>
      <c r="G23" s="4">
        <f t="shared" si="0"/>
        <v>10453.044117647059</v>
      </c>
      <c r="J23" s="3">
        <v>78</v>
      </c>
      <c r="K23" s="2">
        <v>1485343</v>
      </c>
      <c r="L23" s="1">
        <v>1485344</v>
      </c>
      <c r="M23" s="2">
        <v>1485345</v>
      </c>
      <c r="N23" s="1">
        <v>1485346</v>
      </c>
      <c r="O23" s="1">
        <v>1485347</v>
      </c>
      <c r="P23" s="1">
        <v>1485348</v>
      </c>
    </row>
    <row r="24" spans="4:16" x14ac:dyDescent="0.3">
      <c r="D24" s="5">
        <v>900</v>
      </c>
      <c r="E24" s="4">
        <f t="shared" si="2"/>
        <v>4000</v>
      </c>
      <c r="F24" s="3">
        <f t="shared" si="1"/>
        <v>6583.5</v>
      </c>
      <c r="G24" s="4">
        <f t="shared" si="0"/>
        <v>10583.5</v>
      </c>
      <c r="J24" s="3">
        <v>79</v>
      </c>
      <c r="K24" s="2">
        <v>1504383</v>
      </c>
      <c r="L24" s="1">
        <v>1504384</v>
      </c>
      <c r="M24" s="2">
        <v>1504385</v>
      </c>
      <c r="N24" s="1">
        <v>1504386</v>
      </c>
      <c r="O24" s="1">
        <v>1504387</v>
      </c>
      <c r="P24" s="1">
        <v>1504388</v>
      </c>
    </row>
    <row r="25" spans="4:16" x14ac:dyDescent="0.3">
      <c r="D25" s="5">
        <v>950</v>
      </c>
      <c r="E25" s="4">
        <f t="shared" si="2"/>
        <v>3789.4736842105262</v>
      </c>
      <c r="F25" s="3">
        <f t="shared" si="1"/>
        <v>6949.25</v>
      </c>
      <c r="G25" s="4">
        <f t="shared" si="0"/>
        <v>10738.723684210527</v>
      </c>
      <c r="J25" s="3">
        <v>80</v>
      </c>
      <c r="K25" s="2">
        <v>1523423</v>
      </c>
      <c r="L25" s="1">
        <v>1523424</v>
      </c>
      <c r="M25" s="2">
        <v>1523425</v>
      </c>
      <c r="N25" s="1">
        <v>1523426</v>
      </c>
      <c r="O25" s="1">
        <v>1523427</v>
      </c>
      <c r="P25" s="1">
        <v>1523428</v>
      </c>
    </row>
    <row r="26" spans="4:16" x14ac:dyDescent="0.3">
      <c r="D26" s="5">
        <v>1000</v>
      </c>
      <c r="E26" s="4">
        <f t="shared" si="2"/>
        <v>3600</v>
      </c>
      <c r="F26" s="3">
        <f t="shared" si="1"/>
        <v>7315</v>
      </c>
      <c r="G26" s="4">
        <f t="shared" si="0"/>
        <v>10915</v>
      </c>
      <c r="J26" s="3">
        <v>81</v>
      </c>
      <c r="K26" s="2">
        <v>1542463</v>
      </c>
      <c r="L26" s="1">
        <v>1542464</v>
      </c>
      <c r="M26" s="2">
        <v>1542465</v>
      </c>
      <c r="N26" s="1">
        <v>1542466</v>
      </c>
      <c r="O26" s="1">
        <v>1542467</v>
      </c>
      <c r="P26" s="1">
        <v>1542468</v>
      </c>
    </row>
    <row r="27" spans="4:16" x14ac:dyDescent="0.3">
      <c r="D27" s="1">
        <f>SUM(D15:D26)</f>
        <v>8952</v>
      </c>
    </row>
  </sheetData>
  <mergeCells count="3">
    <mergeCell ref="G1:H1"/>
    <mergeCell ref="G5:H5"/>
    <mergeCell ref="K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sakinal</dc:creator>
  <cp:lastModifiedBy>Shivani Adsar</cp:lastModifiedBy>
  <dcterms:created xsi:type="dcterms:W3CDTF">2020-02-01T17:32:07Z</dcterms:created>
  <dcterms:modified xsi:type="dcterms:W3CDTF">2020-02-04T04:44:34Z</dcterms:modified>
</cp:coreProperties>
</file>